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6025-1.1 - SO01.1 Vodoho..." sheetId="2" r:id="rId2"/>
    <sheet name="16025-1.2 - SO01.2 Vegeta..." sheetId="3" r:id="rId3"/>
    <sheet name="16025-1.3 - SO01.3 Vegeta..." sheetId="4" r:id="rId4"/>
    <sheet name="16025-1.4 - SO01.4 Vegeta..." sheetId="5" r:id="rId5"/>
    <sheet name="16025-1.5 - SO01.5 Vegeta..." sheetId="6" r:id="rId6"/>
    <sheet name="16025-1.6 - SO01.6 Vegeta..." sheetId="7" r:id="rId7"/>
    <sheet name="16025-2.1 - SO02.1 Vodoho..." sheetId="8" r:id="rId8"/>
    <sheet name="16025-2.2 - SO02.2 Vegeta..." sheetId="9" r:id="rId9"/>
    <sheet name="16025-2.3 - Vegetační úpr..." sheetId="10" r:id="rId10"/>
    <sheet name="16025-2.4 - Vegetační úpr..." sheetId="11" r:id="rId11"/>
    <sheet name="16025-2.5 - Vegetační úpr..." sheetId="12" r:id="rId12"/>
    <sheet name="16025-3.1 - SO03.1 Vodoho..." sheetId="13" r:id="rId13"/>
    <sheet name="16025-3.2 - SO03.2 Vegeta..." sheetId="14" r:id="rId14"/>
    <sheet name="16025-3.3 - Vegetační úpr..." sheetId="15" r:id="rId15"/>
    <sheet name="16025-3.4 - Vegetační úpr..." sheetId="16" r:id="rId16"/>
    <sheet name="16025-3.5 - Vegetační úpr..." sheetId="17" r:id="rId17"/>
    <sheet name="16025-4 - Vedlejší a osta..." sheetId="18" r:id="rId18"/>
    <sheet name="Pokyny pro vyplnění" sheetId="19" r:id="rId19"/>
  </sheets>
  <definedNames>
    <definedName name="_xlnm.Print_Area" localSheetId="0">'Rekapitulace stavby'!$D$4:$AO$36,'Rekapitulace stavby'!$C$42:$AQ$72</definedName>
    <definedName name="_xlnm._FilterDatabase" localSheetId="1" hidden="1">'16025-1.1 - SO01.1 Vodoho...'!$C$88:$K$548</definedName>
    <definedName name="_xlnm.Print_Area" localSheetId="1">'16025-1.1 - SO01.1 Vodoho...'!$C$4:$J$39,'16025-1.1 - SO01.1 Vodoho...'!$C$45:$J$70,'16025-1.1 - SO01.1 Vodoho...'!$C$76:$K$548</definedName>
    <definedName name="_xlnm._FilterDatabase" localSheetId="2" hidden="1">'16025-1.2 - SO01.2 Vegeta...'!$C$80:$K$120</definedName>
    <definedName name="_xlnm.Print_Area" localSheetId="2">'16025-1.2 - SO01.2 Vegeta...'!$C$4:$J$39,'16025-1.2 - SO01.2 Vegeta...'!$C$45:$J$62,'16025-1.2 - SO01.2 Vegeta...'!$C$68:$K$120</definedName>
    <definedName name="_xlnm._FilterDatabase" localSheetId="3" hidden="1">'16025-1.3 - SO01.3 Vegeta...'!$C$83:$K$179</definedName>
    <definedName name="_xlnm.Print_Area" localSheetId="3">'16025-1.3 - SO01.3 Vegeta...'!$C$4:$J$39,'16025-1.3 - SO01.3 Vegeta...'!$C$45:$J$65,'16025-1.3 - SO01.3 Vegeta...'!$C$71:$K$179</definedName>
    <definedName name="_xlnm._FilterDatabase" localSheetId="4" hidden="1">'16025-1.4 - SO01.4 Vegeta...'!$C$80:$K$142</definedName>
    <definedName name="_xlnm.Print_Area" localSheetId="4">'16025-1.4 - SO01.4 Vegeta...'!$C$4:$J$39,'16025-1.4 - SO01.4 Vegeta...'!$C$45:$J$62,'16025-1.4 - SO01.4 Vegeta...'!$C$68:$K$142</definedName>
    <definedName name="_xlnm._FilterDatabase" localSheetId="5" hidden="1">'16025-1.5 - SO01.5 Vegeta...'!$C$80:$K$143</definedName>
    <definedName name="_xlnm.Print_Area" localSheetId="5">'16025-1.5 - SO01.5 Vegeta...'!$C$4:$J$39,'16025-1.5 - SO01.5 Vegeta...'!$C$45:$J$62,'16025-1.5 - SO01.5 Vegeta...'!$C$68:$K$143</definedName>
    <definedName name="_xlnm._FilterDatabase" localSheetId="6" hidden="1">'16025-1.6 - SO01.6 Vegeta...'!$C$80:$K$143</definedName>
    <definedName name="_xlnm.Print_Area" localSheetId="6">'16025-1.6 - SO01.6 Vegeta...'!$C$4:$J$39,'16025-1.6 - SO01.6 Vegeta...'!$C$45:$J$62,'16025-1.6 - SO01.6 Vegeta...'!$C$68:$K$143</definedName>
    <definedName name="_xlnm._FilterDatabase" localSheetId="7" hidden="1">'16025-2.1 - SO02.1 Vodoho...'!$C$83:$K$147</definedName>
    <definedName name="_xlnm.Print_Area" localSheetId="7">'16025-2.1 - SO02.1 Vodoho...'!$C$4:$J$39,'16025-2.1 - SO02.1 Vodoho...'!$C$45:$J$65,'16025-2.1 - SO02.1 Vodoho...'!$C$71:$K$147</definedName>
    <definedName name="_xlnm._FilterDatabase" localSheetId="8" hidden="1">'16025-2.2 - SO02.2 Vegeta...'!$C$83:$K$167</definedName>
    <definedName name="_xlnm.Print_Area" localSheetId="8">'16025-2.2 - SO02.2 Vegeta...'!$C$4:$J$39,'16025-2.2 - SO02.2 Vegeta...'!$C$45:$J$65,'16025-2.2 - SO02.2 Vegeta...'!$C$71:$K$167</definedName>
    <definedName name="_xlnm._FilterDatabase" localSheetId="9" hidden="1">'16025-2.3 - Vegetační úpr...'!$C$80:$K$161</definedName>
    <definedName name="_xlnm.Print_Area" localSheetId="9">'16025-2.3 - Vegetační úpr...'!$C$4:$J$39,'16025-2.3 - Vegetační úpr...'!$C$45:$J$62,'16025-2.3 - Vegetační úpr...'!$C$68:$K$161</definedName>
    <definedName name="_xlnm._FilterDatabase" localSheetId="10" hidden="1">'16025-2.4 - Vegetační úpr...'!$C$80:$K$161</definedName>
    <definedName name="_xlnm.Print_Area" localSheetId="10">'16025-2.4 - Vegetační úpr...'!$C$4:$J$39,'16025-2.4 - Vegetační úpr...'!$C$45:$J$62,'16025-2.4 - Vegetační úpr...'!$C$68:$K$161</definedName>
    <definedName name="_xlnm._FilterDatabase" localSheetId="11" hidden="1">'16025-2.5 - Vegetační úpr...'!$C$80:$K$161</definedName>
    <definedName name="_xlnm.Print_Area" localSheetId="11">'16025-2.5 - Vegetační úpr...'!$C$4:$J$39,'16025-2.5 - Vegetační úpr...'!$C$45:$J$62,'16025-2.5 - Vegetační úpr...'!$C$68:$K$161</definedName>
    <definedName name="_xlnm._FilterDatabase" localSheetId="12" hidden="1">'16025-3.1 - SO03.1 Vodoho...'!$C$83:$K$232</definedName>
    <definedName name="_xlnm.Print_Area" localSheetId="12">'16025-3.1 - SO03.1 Vodoho...'!$C$4:$J$39,'16025-3.1 - SO03.1 Vodoho...'!$C$45:$J$65,'16025-3.1 - SO03.1 Vodoho...'!$C$71:$K$232</definedName>
    <definedName name="_xlnm._FilterDatabase" localSheetId="13" hidden="1">'16025-3.2 - SO03.2 Vegeta...'!$C$81:$K$149</definedName>
    <definedName name="_xlnm.Print_Area" localSheetId="13">'16025-3.2 - SO03.2 Vegeta...'!$C$4:$J$39,'16025-3.2 - SO03.2 Vegeta...'!$C$45:$J$63,'16025-3.2 - SO03.2 Vegeta...'!$C$69:$K$149</definedName>
    <definedName name="_xlnm._FilterDatabase" localSheetId="14" hidden="1">'16025-3.3 - Vegetační úpr...'!$C$80:$K$138</definedName>
    <definedName name="_xlnm.Print_Area" localSheetId="14">'16025-3.3 - Vegetační úpr...'!$C$4:$J$39,'16025-3.3 - Vegetační úpr...'!$C$45:$J$62,'16025-3.3 - Vegetační úpr...'!$C$68:$K$138</definedName>
    <definedName name="_xlnm._FilterDatabase" localSheetId="15" hidden="1">'16025-3.4 - Vegetační úpr...'!$C$80:$K$138</definedName>
    <definedName name="_xlnm.Print_Area" localSheetId="15">'16025-3.4 - Vegetační úpr...'!$C$4:$J$39,'16025-3.4 - Vegetační úpr...'!$C$45:$J$62,'16025-3.4 - Vegetační úpr...'!$C$68:$K$138</definedName>
    <definedName name="_xlnm._FilterDatabase" localSheetId="16" hidden="1">'16025-3.5 - Vegetační úpr...'!$C$80:$K$138</definedName>
    <definedName name="_xlnm.Print_Area" localSheetId="16">'16025-3.5 - Vegetační úpr...'!$C$4:$J$39,'16025-3.5 - Vegetační úpr...'!$C$45:$J$62,'16025-3.5 - Vegetační úpr...'!$C$68:$K$138</definedName>
    <definedName name="_xlnm._FilterDatabase" localSheetId="17" hidden="1">'16025-4 - Vedlejší a osta...'!$C$84:$K$114</definedName>
    <definedName name="_xlnm.Print_Area" localSheetId="17">'16025-4 - Vedlejší a osta...'!$C$4:$J$39,'16025-4 - Vedlejší a osta...'!$C$45:$J$66,'16025-4 - Vedlejší a osta...'!$C$72:$K$114</definedName>
    <definedName name="_xlnm.Print_Area" localSheetId="18">'Pokyny pro vyplnění'!$B$2:$K$71,'Pokyny pro vyplnění'!$B$74:$K$118,'Pokyny pro vyplnění'!$B$121:$K$190,'Pokyny pro vyplnění'!$B$198:$K$218</definedName>
    <definedName name="_xlnm.Print_Titles" localSheetId="0">'Rekapitulace stavby'!$52:$52</definedName>
    <definedName name="_xlnm.Print_Titles" localSheetId="1">'16025-1.1 - SO01.1 Vodoho...'!$88:$88</definedName>
    <definedName name="_xlnm.Print_Titles" localSheetId="2">'16025-1.2 - SO01.2 Vegeta...'!$80:$80</definedName>
    <definedName name="_xlnm.Print_Titles" localSheetId="3">'16025-1.3 - SO01.3 Vegeta...'!$83:$83</definedName>
    <definedName name="_xlnm.Print_Titles" localSheetId="4">'16025-1.4 - SO01.4 Vegeta...'!$80:$80</definedName>
    <definedName name="_xlnm.Print_Titles" localSheetId="5">'16025-1.5 - SO01.5 Vegeta...'!$80:$80</definedName>
    <definedName name="_xlnm.Print_Titles" localSheetId="6">'16025-1.6 - SO01.6 Vegeta...'!$80:$80</definedName>
    <definedName name="_xlnm.Print_Titles" localSheetId="7">'16025-2.1 - SO02.1 Vodoho...'!$83:$83</definedName>
    <definedName name="_xlnm.Print_Titles" localSheetId="8">'16025-2.2 - SO02.2 Vegeta...'!$83:$83</definedName>
    <definedName name="_xlnm.Print_Titles" localSheetId="9">'16025-2.3 - Vegetační úpr...'!$80:$80</definedName>
    <definedName name="_xlnm.Print_Titles" localSheetId="10">'16025-2.4 - Vegetační úpr...'!$80:$80</definedName>
    <definedName name="_xlnm.Print_Titles" localSheetId="11">'16025-2.5 - Vegetační úpr...'!$80:$80</definedName>
    <definedName name="_xlnm.Print_Titles" localSheetId="12">'16025-3.1 - SO03.1 Vodoho...'!$83:$83</definedName>
    <definedName name="_xlnm.Print_Titles" localSheetId="13">'16025-3.2 - SO03.2 Vegeta...'!$81:$81</definedName>
    <definedName name="_xlnm.Print_Titles" localSheetId="14">'16025-3.3 - Vegetační úpr...'!$80:$80</definedName>
    <definedName name="_xlnm.Print_Titles" localSheetId="15">'16025-3.4 - Vegetační úpr...'!$80:$80</definedName>
    <definedName name="_xlnm.Print_Titles" localSheetId="16">'16025-3.5 - Vegetační úpr...'!$80:$80</definedName>
    <definedName name="_xlnm.Print_Titles" localSheetId="17">'16025-4 - Vedlejší a osta...'!$84:$84</definedName>
  </definedNames>
  <calcPr fullCalcOnLoad="1"/>
</workbook>
</file>

<file path=xl/sharedStrings.xml><?xml version="1.0" encoding="utf-8"?>
<sst xmlns="http://schemas.openxmlformats.org/spreadsheetml/2006/main" count="17661" uniqueCount="1629">
  <si>
    <t>Export Komplet</t>
  </si>
  <si>
    <t>VZ</t>
  </si>
  <si>
    <t>2.0</t>
  </si>
  <si>
    <t>ZAMOK</t>
  </si>
  <si>
    <t>False</t>
  </si>
  <si>
    <t>{b8714aa9-c1ce-4a61-a06e-5aff8bfbcc86}</t>
  </si>
  <si>
    <t>0,1</t>
  </si>
  <si>
    <t>21</t>
  </si>
  <si>
    <t>1</t>
  </si>
  <si>
    <t>15</t>
  </si>
  <si>
    <t>REKAPITULACE STAVBY</t>
  </si>
  <si>
    <t>v ---  níže se nacházejí doplnkové a pomocné údaje k sestavám  --- v</t>
  </si>
  <si>
    <t>Návod na vyplnění</t>
  </si>
  <si>
    <t>0,01</t>
  </si>
  <si>
    <t>Kód:</t>
  </si>
  <si>
    <t>16025-2</t>
  </si>
  <si>
    <t>Měnit lze pouze buňky se žlutým podbarvením!
1) v Rekapitulaci stavby vyplňte údaje o Uchazeči (přenesou se do ostatních sestav i v jiných listech)
2) na vybraných listech vyplňte v sestavě Soupis prací ceny u položek</t>
  </si>
  <si>
    <t>Stavba:</t>
  </si>
  <si>
    <t>2020/I Společná zařízení v k. ú. Borotín u Boskovic - revitalizace</t>
  </si>
  <si>
    <t>KSO:</t>
  </si>
  <si>
    <t/>
  </si>
  <si>
    <t>CC-CZ:</t>
  </si>
  <si>
    <t>Místo:</t>
  </si>
  <si>
    <t>Borotín</t>
  </si>
  <si>
    <t>Datum:</t>
  </si>
  <si>
    <t>2. 5. 2017</t>
  </si>
  <si>
    <t>Zadavatel:</t>
  </si>
  <si>
    <t>IČ:</t>
  </si>
  <si>
    <t>01312774</t>
  </si>
  <si>
    <t>ČR - SPÚ, KPÚ pro JMK, pobočka Blansko</t>
  </si>
  <si>
    <t>DIČ:</t>
  </si>
  <si>
    <t>CZ01312774</t>
  </si>
  <si>
    <t>Uchazeč:</t>
  </si>
  <si>
    <t>Vyplň údaj</t>
  </si>
  <si>
    <t>Projektant:</t>
  </si>
  <si>
    <t>25576992</t>
  </si>
  <si>
    <t>AGERIS s.r.o.</t>
  </si>
  <si>
    <t>CZ25576992</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</si>
  <si>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</si>
  <si>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</si>
  <si>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</si>
  <si>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</si>
  <si>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</si>
  <si>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</si>
  <si>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</si>
  <si>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</si>
  <si>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</si>
  <si>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</si>
  <si>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</si>
  <si>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</si>
  <si>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</si>
  <si>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</si>
  <si>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</si>
  <si>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</si>
  <si>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</si>
  <si>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</si>
  <si>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</si>
  <si>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</si>
  <si>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</si>
  <si>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</si>
  <si>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</si>
  <si>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</si>
  <si>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</si>
  <si>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</si>
  <si>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</si>
  <si>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</si>
  <si>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</si>
  <si>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</si>
  <si>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</si>
  <si>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</si>
  <si>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</si>
  <si>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</si>
  <si>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</si>
  <si>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</si>
  <si>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</si>
  <si>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</si>
  <si>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</si>
  <si>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</si>
  <si>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</si>
  <si>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</si>
  <si>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</si>
  <si>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</si>
  <si>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16025-1.1</t>
  </si>
  <si>
    <t>SO01.1 Vodohospodářská opatření LBC1</t>
  </si>
  <si>
    <t>STA</t>
  </si>
  <si>
    <t>{b2cf83af-feaa-421b-89da-cc8858a5f89b}</t>
  </si>
  <si>
    <t>2</t>
  </si>
  <si>
    <t>16025-1.2</t>
  </si>
  <si>
    <t>SO01.2 Vegetační úpravy LBC1 - kácení</t>
  </si>
  <si>
    <t>{dc5f3e0e-5260-4c33-b150-4b57f9d907eb}</t>
  </si>
  <si>
    <t>16025-1.3</t>
  </si>
  <si>
    <t>SO01.3 Vegetační úpravy LBC1</t>
  </si>
  <si>
    <t>{a659a826-fc51-4e6d-81a1-51060bcccd2a}</t>
  </si>
  <si>
    <t>16025-1.4</t>
  </si>
  <si>
    <t>SO01.4 Vegetační úpravy LBC1 - následná péče 1. rok</t>
  </si>
  <si>
    <t>{cf06bb47-4c2d-4978-bcbf-b5689cf95047}</t>
  </si>
  <si>
    <t>16025-1.5</t>
  </si>
  <si>
    <t>SO01.5 Vegetační úpravy LBC1 - následná péče 2. rok</t>
  </si>
  <si>
    <t>{80d7f254-4d35-426c-8afd-8ceda4910d8a}</t>
  </si>
  <si>
    <t>16025-1.6</t>
  </si>
  <si>
    <t>SO01.6 Vegetační úpravy LBC1 - následná péče 3. rok</t>
  </si>
  <si>
    <t>{45259814-f1e1-4919-bc13-541c4ba88847}</t>
  </si>
  <si>
    <t>16025-2.1</t>
  </si>
  <si>
    <t>SO02.1 Vodohospodářská opatření LBC2</t>
  </si>
  <si>
    <t>{f50d8d73-11d4-4508-b9ed-c5ac34dca707}</t>
  </si>
  <si>
    <t>16025-2.2</t>
  </si>
  <si>
    <t>SO02.2 Vegetační úpravy LBC2</t>
  </si>
  <si>
    <t>{c95da41a-eb56-49fe-b95e-0471852558fe}</t>
  </si>
  <si>
    <t>16025-2.3</t>
  </si>
  <si>
    <t>Vegetační úpravy LBC2 - následná péče 1. rok</t>
  </si>
  <si>
    <t>{f172fe80-a72f-4ba0-b68a-c1c86216b78c}</t>
  </si>
  <si>
    <t>16025-2.4</t>
  </si>
  <si>
    <t>Vegetační úpravy LBC2 - následná péče 2. rok</t>
  </si>
  <si>
    <t>{a5c15c06-b9d3-409e-baf5-c9978890a789}</t>
  </si>
  <si>
    <t>16025-2.5</t>
  </si>
  <si>
    <t>Vegetační úpravy LBC2 - následná péče 3. rok</t>
  </si>
  <si>
    <t>{c0a0b007-c5d9-4166-b4fc-ef1dc5c3f31e}</t>
  </si>
  <si>
    <t>16025-3.1</t>
  </si>
  <si>
    <t>SO03.1 Vodohospodářská opatření LBK2</t>
  </si>
  <si>
    <t>{61e98dd2-cf34-4bbc-bfad-82b35bbd547e}</t>
  </si>
  <si>
    <t>16025-3.2</t>
  </si>
  <si>
    <t>SO03.2 Vegetační úpravy LBK2</t>
  </si>
  <si>
    <t>{66975254-b27e-4b64-991a-df48ff1a5c1b}</t>
  </si>
  <si>
    <t>16025-3.3</t>
  </si>
  <si>
    <t>Vegetační úpravy LBK2 - následná péče 1. rok</t>
  </si>
  <si>
    <t>{f09e3e6d-2627-4038-b206-6ff8cf4bcdc6}</t>
  </si>
  <si>
    <t>16025-3.4</t>
  </si>
  <si>
    <t>Vegetační úpravy LBK2 - následná péče 2. rok</t>
  </si>
  <si>
    <t>{3463183e-6f40-4685-ba74-49de2c9712ec}</t>
  </si>
  <si>
    <t>16025-3.5</t>
  </si>
  <si>
    <t>Vegetační úpravy LBK2 - následná péče 3. rok</t>
  </si>
  <si>
    <t>{721f464d-cb56-452b-948d-38b6192d7e1a}</t>
  </si>
  <si>
    <t>16025-4</t>
  </si>
  <si>
    <t>Vedlejší a ostatní náklady</t>
  </si>
  <si>
    <t>{688d0a28-9830-43b8-94a6-9a912ef37a00}</t>
  </si>
  <si>
    <t>KRYCÍ LIST SOUPISU PRACÍ</t>
  </si>
  <si>
    <t>Objekt:</t>
  </si>
  <si>
    <t>16025-1.1 - SO01.1 Vodohospodářská opatření LBC1</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</si>
  <si>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</si>
  <si>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</si>
  <si>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</si>
  <si>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</si>
  <si>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</si>
  <si>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</si>
  <si>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</si>
  <si>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</si>
  <si>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</si>
  <si>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</si>
  <si>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</si>
  <si>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</si>
  <si>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</si>
  <si>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</si>
  <si>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</si>
  <si>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</si>
  <si>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</si>
  <si>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</si>
  <si>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</si>
  <si>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</si>
  <si>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</si>
  <si>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</si>
  <si>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</si>
  <si>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</si>
  <si>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</si>
  <si>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</si>
  <si>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</si>
  <si>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</si>
  <si>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</si>
  <si>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</si>
  <si>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</si>
  <si>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</si>
  <si>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1150011R</t>
  </si>
  <si>
    <t>Převedení vody dle zvolené technologie dodavatele po celou dobu výstavby vč. čerpání vody</t>
  </si>
  <si>
    <t>soubor</t>
  </si>
  <si>
    <t>4</t>
  </si>
  <si>
    <t>263615652</t>
  </si>
  <si>
    <t>P</t>
  </si>
  <si>
    <t>Poznámka k položce:
Zajištění převedení vody pro celou stavbu. Není povoleno zbudování obtokového koryta či rýhy ve stávajícím korytě.
Předpoklad stavebních prací, které nelze realizovat v tekoucí vodě:
- trubní propustek v km 2,183 Borotínského potoka
- kamenné pasy v Borotínském potoce v km 1,746; 1,911; 2,045; 2,095
- stabilizace v korytě Borotínského potoka v km 1,788
- stabilizace výtoku propustku v km 1,863
- skluzový stupeň v km 2,127 - 2,134 70
Položka zahrnuje čerpání vody, záložní zdroj čerpání, zbudování jílových hrázek pro zahrazení toku při použití převáděcího potrubí, podpůrné konstrukce potrubí atd.
- čerpání do výšky až 10 m s průměrným přítokem do 1000 l/min
- pohotovostní čerpací soustavy dimenzovanou na požadovanou čerpací výšku a průtok
- včetně zbudování zemních hrázek ze zemin vhodných do hrázek a dostatečně těsnících, jímkovaní, soustředění převáděné vody, rozebrání hrázek
- včetně dodávky , montáže a demontáže odvodňovacího potrubí o průměru dle zvolené technologie zhotovitele</t>
  </si>
  <si>
    <t>121151125</t>
  </si>
  <si>
    <t>Sejmutí ornice strojně při souvislé ploše přes 500 m2, tl. vrstvy přes 250 do 300 mm</t>
  </si>
  <si>
    <t>m2</t>
  </si>
  <si>
    <t>CS ÚRS 2020 01</t>
  </si>
  <si>
    <t>22011462</t>
  </si>
  <si>
    <t>PSC</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</si>
  <si>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</si>
  <si>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VV</t>
  </si>
  <si>
    <t>15212,7 "ornice v tl. 0,3 m"</t>
  </si>
  <si>
    <t>3</t>
  </si>
  <si>
    <t>124153102</t>
  </si>
  <si>
    <t>Vykopávky pro koryta vodotečí strojně v hornině třídy těžitelnosti I skupiny 1 a 2 přes 1 000 do 5 000 m3</t>
  </si>
  <si>
    <t>m3</t>
  </si>
  <si>
    <t>-201698804</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</si>
  <si>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</si>
  <si>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972,4 "nové revitalizační koryto v km 0,039 - 0,209; planimetrováno z výkresu D.1.19 Příčné řezy revitalizačním korytem"</t>
  </si>
  <si>
    <t>1,42*52,0 "přívodní koryto tůně T6, délka 52,0 m"</t>
  </si>
  <si>
    <t>1,42*78,0 "odpadní revitalizeční koryto tůně T6, délka 78,0 m"</t>
  </si>
  <si>
    <t>Součet</t>
  </si>
  <si>
    <t>132151401</t>
  </si>
  <si>
    <t>Hloubení rýh pod vodou strojně v hloubce do 5 m pod projektem stanovenou pracovní hladinou vody, pro nábřežní zdi, patky, záhozy, prahy, podélné a příčné zpevnění atd. pod obrysem výkopu množství do 1 000 m3 v hornině třídy těžitelnosti I skupiny 1 a 2</t>
  </si>
  <si>
    <t>795911759</t>
  </si>
  <si>
    <t xml:space="preserve">Poznámka k souboru cen:
1. Ceny lze použít pro hloubení rýh při průměrné rychlosti vody do 1,5 m/sec, měřeno v proudnici toku.
2. V cenách jsou započteny i náklady na svislé přemístěním výkopku nad hladinu a odhození výkopku do vzdálenosti do 3 m nebo naložení na dopravní prostředek.
</t>
  </si>
  <si>
    <t>kamenné pasy</t>
  </si>
  <si>
    <t>1,0*2,94*4 "Borotínský potok v km 1,746; 1,911; 2,045 a 2,095 - 4 ks"</t>
  </si>
  <si>
    <t>5</t>
  </si>
  <si>
    <t>131151106</t>
  </si>
  <si>
    <t>Hloubení nezapažených jam a zářezů strojně s urovnáním dna do předepsaného profilu a spádu v hornině třídy těžitelnosti I skupiny 1 a 2 přes 1 000 do 5 000 m3</t>
  </si>
  <si>
    <t>-1807181689</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</si>
  <si>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</si>
  <si>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vyústění hl. revitalizačního koryta do Borotínského potoka v km 1,968</t>
  </si>
  <si>
    <t>1,0*3,75*2 "pasy P1 a P3"</t>
  </si>
  <si>
    <t>1,0*3,75 "pas P2"</t>
  </si>
  <si>
    <t>1,48*5,35 "výkop pro kamenný zához v délce 5,35"</t>
  </si>
  <si>
    <t>3,25*4,2 "výkop pro kamenný zához v hl. revitalizačním korytě v délce 4,2 m"</t>
  </si>
  <si>
    <t>Mezisoučet</t>
  </si>
  <si>
    <t>stavidlo, výkres D.1.11</t>
  </si>
  <si>
    <t>1,0*8,94 "ŽB základ a dřík"</t>
  </si>
  <si>
    <t>2,0*(0,93+1,79) "výkop pro dlažbu na vtoku"</t>
  </si>
  <si>
    <t>2,0*(0,93+1,79) "výkop pro dlažbu na výtoku"</t>
  </si>
  <si>
    <t>0,8*0,5*4,0 "práh na vtoku"</t>
  </si>
  <si>
    <t>0,8*0,5*4,0 "práh na výtoku"</t>
  </si>
  <si>
    <t>úprava stávající historické hráze</t>
  </si>
  <si>
    <t>0,3*2,39*0,3 "opevnění vtoku do požeráku záhozem"</t>
  </si>
  <si>
    <t>((0,6/2*2,2*0,3)+(0,9*1,17*0,3))*2 "opevnění záhozem levého a pravého břehu, tloušťka 0,3 m"</t>
  </si>
  <si>
    <t>6,51*10,89 "výkop pro potrubí, vč. rozšíření o 0,6 m na obě strany"</t>
  </si>
  <si>
    <t>4,6*0,8*1,8 "čelo výpusti"</t>
  </si>
  <si>
    <t>5,0*0,89 "výkop pro rovnaninu na výtoku"</t>
  </si>
  <si>
    <t>1,0*0,74 "stabilizační pás na výtoku"</t>
  </si>
  <si>
    <t>požerák</t>
  </si>
  <si>
    <t>1,1*1,2*1,0 "základový blok pro požerák"</t>
  </si>
  <si>
    <t>opevnění vtoku do tůně T6 pro rovnaninu do 80 kg, tl. 0,3 m</t>
  </si>
  <si>
    <t>1,0*0,97 "břeh nádrže a dna"</t>
  </si>
  <si>
    <t>1,0*1,3*0,6 "dno přívodního koryta v délce 1,3 m"</t>
  </si>
  <si>
    <t>0,72*1,3*0,3*2 "opevnění L a P břehu koryta na šikmou výšku 0,72 m"</t>
  </si>
  <si>
    <t>0,5*0,3*2 "opevnění L a P břehu nádrže"</t>
  </si>
  <si>
    <t>stabilizace v korytě Borotínského potoka v km 1,788</t>
  </si>
  <si>
    <t>1,48*4,38 "koryto v délce 4,38 m"</t>
  </si>
  <si>
    <t>1,48*2,7 "odpadní revitalizační koryto v délce 2,7 m"</t>
  </si>
  <si>
    <t>1,78*5,0 "stabilizace výtoku z propustku v km 1,863 v délce 5,0 m, šikmá výška 1,0 m"</t>
  </si>
  <si>
    <t>skluzový stupeň v km 2,127 - 2,134 70</t>
  </si>
  <si>
    <t>1,0*1,6 "úrovňový výztužný pas"</t>
  </si>
  <si>
    <t>0,7*(2,27+3,1) "zdivo z lomového kamene"</t>
  </si>
  <si>
    <t>4,54*0,08 "filtrační vrstva ze ŠP"</t>
  </si>
  <si>
    <t>1,0*3,75*2 "úrovňový pas P1 a P2"</t>
  </si>
  <si>
    <t>4,0*(1,32+2,22)/2 "opevnění břehů a dna mezi pasy"</t>
  </si>
  <si>
    <t>7,25*(1,32+2,22)/2 "opevnění břehů a dna mezi pasy"</t>
  </si>
  <si>
    <t>4,5*1,32 "opevnění nového revitalizačního koryta"</t>
  </si>
  <si>
    <t>tůně</t>
  </si>
  <si>
    <t>90,0 "tůň T1"</t>
  </si>
  <si>
    <t>118,0 "tůň T2"</t>
  </si>
  <si>
    <t>20,0 "tůň T3"</t>
  </si>
  <si>
    <t>363,0 "tůň T4"</t>
  </si>
  <si>
    <t>637,0 "tůň T5"</t>
  </si>
  <si>
    <t>1960,0 "tůň T6"</t>
  </si>
  <si>
    <t>2,5 "prohlubeň hl. 0,5 m - odpadní revitalizační koryto"</t>
  </si>
  <si>
    <t>6</t>
  </si>
  <si>
    <t>132151251</t>
  </si>
  <si>
    <t>Hloubení nezapažených rýh šířky přes 800 do 2 000 mm strojně s urovnáním dna do předepsaného profilu a spádu v hornině třídy těžitelnosti I skupiny 1 a 2 do 20 m3</t>
  </si>
  <si>
    <t>-1841015054</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</si>
  <si>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</si>
  <si>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1,0*1,4*9 "nové revitalizační koryto v km 0,063; 0,081; 0,095; 0,108; 0,120; 0,133; 0,150; 0,171 a 0,192 - 9 ks"</t>
  </si>
  <si>
    <t>7</t>
  </si>
  <si>
    <t>162351103</t>
  </si>
  <si>
    <t>Vodorovné přemístění výkopku nebo sypaniny po suchu na obvyklém dopravním prostředku, bez naložení výkopku, avšak se složením bez rozhrnutí z horniny třídy těžitelnosti I skupiny 1 až 3 na vzdálenost přes 50 do 500 m</t>
  </si>
  <si>
    <t>-1413763654</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</si>
  <si>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</si>
  <si>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4563,81/2 "vodorovné přemístění ornice na dočasnou skládku"</t>
  </si>
  <si>
    <t>4563,81/2 "vodorovné přemístění ornice z dočasné skládky"</t>
  </si>
  <si>
    <t>753,90 "vodorovné přemístění výkopů na dočasnou skládku"</t>
  </si>
  <si>
    <t>753,90 "vodorovné přemístění výkopů z dočasné skládky"</t>
  </si>
  <si>
    <t>3403,92 "vodorovné přemístění jam na dočasnou skládku"</t>
  </si>
  <si>
    <t>3403,92 "vodorovné přemístění jam z dočasné skládky"</t>
  </si>
  <si>
    <t>11,76 "vodorovné přemístění rýh hloubených pod vodou na dočasnou skládku"</t>
  </si>
  <si>
    <t>11,76 "vodorovné přemístění rýh hloubených pod vodou z dočasné skládky"</t>
  </si>
  <si>
    <t>12,60 "vodorovné přemístění rýh na dočasnou skládku"</t>
  </si>
  <si>
    <t>12,60 "vodorovné přemístění rýh z dočasné skládky"</t>
  </si>
  <si>
    <t>8</t>
  </si>
  <si>
    <t>162651112</t>
  </si>
  <si>
    <t>Vodorovné přemístění výkopku nebo sypaniny po suchu na obvyklém dopravním prostředku, bez naložení výkopku, avšak se složením bez rozhrnutí z horniny třídy těžitelnosti I skupiny 1 až 3 na vzdálenost přes 4 000 do 5 000 m</t>
  </si>
  <si>
    <t>1366553415</t>
  </si>
  <si>
    <t>1220,78 "odvoz přebytečné ornice z dočasné skládky na okolní pole"</t>
  </si>
  <si>
    <t>9</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</si>
  <si>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</si>
  <si>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</si>
  <si>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1081739707</t>
  </si>
  <si>
    <t>Poznámka k položce:
PD počítá s odvozem přebytečného materiálu do vzdálenosti 10 km od stavby. V případě, že dodavatel stavby bude odvoz realizovat na vzdálenost větší než 10 km, zohlední tuto skutečnost v jednotkové ceně této položky.</t>
  </si>
  <si>
    <t>1157,0 "výkopy v hornině 1 a 2"</t>
  </si>
  <si>
    <t>11,76 "rýhy pod vodou"</t>
  </si>
  <si>
    <t>3403,92 "jámy v hornině 1 a 2"</t>
  </si>
  <si>
    <t>12,60 "rýhy do 2,0 m"</t>
  </si>
  <si>
    <t>-162,64 "násyp stávající hráze / tělesa polní cesty Pv11"</t>
  </si>
  <si>
    <t>-5,58*10,89 "zpětný zásyp kolem potrubí v hrázi"</t>
  </si>
  <si>
    <t>-3080,00 "navýšení terénu - terénní úpravy"</t>
  </si>
  <si>
    <t>10</t>
  </si>
  <si>
    <t>167151111</t>
  </si>
  <si>
    <t>Nakládání, skládání a překládání neulehlého výkopku nebo sypaniny strojně nakládání, množství přes 100 m3, z hornin třídy těžitelnosti I, skupiny 1 až 3</t>
  </si>
  <si>
    <t>-1779058595</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</si>
  <si>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</si>
  <si>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4563,81 "nakládání ornice na dočasné skládce"</t>
  </si>
  <si>
    <t>1157,0 "nakládání vykopávek na dočasné skládce"</t>
  </si>
  <si>
    <t>11,76 "nakládání rýh hloubených pod vodou na skládce"</t>
  </si>
  <si>
    <t>3403,92 "nakládání výkopků z hloubení jam na skládce"</t>
  </si>
  <si>
    <t>12,60 "nakládání rýh na skládce"</t>
  </si>
  <si>
    <t>1220,78 "nakládání přebytku ornice na dočasné skládce"</t>
  </si>
  <si>
    <t>11</t>
  </si>
  <si>
    <t>171103201</t>
  </si>
  <si>
    <t>Uložení netříděných sypanin do zemních hrází z hornin třídy těžitelnosti I a II, skupiny 1 až 4 pro jakoukoliv šířku koruny přehradních a jiných vodních nádrží se zhutněním do 100 % PS - koef. C s příměsí jílové hlíny do 20 % objemu</t>
  </si>
  <si>
    <t>1227413305</t>
  </si>
  <si>
    <t xml:space="preserve">Poznámka k souboru cen:
1. Ceny nelze použít pro rozšíření návodního nebo vzdušného líce zemních hrází, jehož šířka je menší než 3 m; toto rozšíření se ocení cenou 172 15-3102 Zřízení těsnícího jádra nebo šířky těsnící vrstvy přes 1 do 3 m.
</t>
  </si>
  <si>
    <t>Poznámka k položce:
násyp z jílu CI a CL - z tůní, bude prováděn geologický dohled; jednotlivé vrstvy CI hutnit po max 200 mm v šířce min 1,5 m, dle použité mechanizace</t>
  </si>
  <si>
    <t>53,5*3,04 "násyp z jílu - stávající historická hráz"</t>
  </si>
  <si>
    <t>12</t>
  </si>
  <si>
    <t>171251101</t>
  </si>
  <si>
    <t>Uložení sypanin do násypů s rozprostřením sypaniny ve vrstvách a s hrubým urovnáním nezhutněných jakékoliv třídy těžitelnosti</t>
  </si>
  <si>
    <t>-1699165057</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</si>
  <si>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</si>
  <si>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679,5*0,1 "úprava terénu - navýšení o 0,1 m"</t>
  </si>
  <si>
    <t>1556,8*0,2 "úprava terénu - navýšení o 0,2 m"</t>
  </si>
  <si>
    <t>3092,5 *0,3 "úprava terénu - navýšení o 0,3 m"</t>
  </si>
  <si>
    <t>1009,7*0,4 "úprava terénu - navýšení o 0,4 m"</t>
  </si>
  <si>
    <t>1588,6*0,4 "úprava terénu - navýšení po 403,6 - 405,3; průměrně o 0,4 m"</t>
  </si>
  <si>
    <t>(932,7+290,0)*0,6 "úprava terénu - navýšení po 403,6; průměrně o 0,6 m"</t>
  </si>
  <si>
    <t>13</t>
  </si>
  <si>
    <t>171201102R</t>
  </si>
  <si>
    <t>Poplatek za uložení sypaniny na skládce (skládkovné)</t>
  </si>
  <si>
    <t>t</t>
  </si>
  <si>
    <t>-178445748</t>
  </si>
  <si>
    <t>1281,87*2,2 "uložení na skládce, 2,2 t/m3"</t>
  </si>
  <si>
    <t>14</t>
  </si>
  <si>
    <t>171201201</t>
  </si>
  <si>
    <t>Uložení sypaniny na skládky nebo meziskládky bez hutnění s upravením uložené sypaniny do předepsaného tvaru</t>
  </si>
  <si>
    <t>1111253449</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</si>
  <si>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</si>
  <si>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4563,81 "uložení ornice na dočasnou skládku"</t>
  </si>
  <si>
    <t>174101101</t>
  </si>
  <si>
    <t>Zásyp sypaninou z jakékoliv horniny strojně s uložením výkopku ve vrstvách se zhutněním jam, šachet, rýh nebo kolem objektů v těchto vykopávkách</t>
  </si>
  <si>
    <t>-1208286943</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</si>
  <si>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</si>
  <si>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5,58*10,89 "zpětný zásyp kolem potrubí v hrázi"</t>
  </si>
  <si>
    <t>16</t>
  </si>
  <si>
    <t>181351113</t>
  </si>
  <si>
    <t>Rozprostření a urovnání ornice v rovině nebo ve svahu sklonu do 1:5 strojně při souvislé ploše přes 500 m2, tl. vrstvy do 200 mm</t>
  </si>
  <si>
    <t>1251636027</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</si>
  <si>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</si>
  <si>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(0,52+0,75+2,08)*53,5 "ohumusování stávající historické hráze tůně T6, tl 0,1 m"</t>
  </si>
  <si>
    <t>1443,7 "ohumusování nového revitalizačního koryta v km 0,039 - 0,209"</t>
  </si>
  <si>
    <t>17</t>
  </si>
  <si>
    <t>181301112</t>
  </si>
  <si>
    <t>1424024321</t>
  </si>
  <si>
    <t>(4563,81-(1622,93*0,1+10461,8*0,3))/0,1 "rozhrnutí přebytečné ornice na okolních polích v tl 0,1 m"</t>
  </si>
  <si>
    <t>18</t>
  </si>
  <si>
    <t>181301115</t>
  </si>
  <si>
    <t>Rozprostření a urovnání ornice v rovině nebo ve svahu sklonu do 1:5 strojně při souvislé ploše přes 500 m2, tl. vrstvy přes 250 do 300 mm</t>
  </si>
  <si>
    <t>2063145534</t>
  </si>
  <si>
    <t>1312,0 "ohumusování skládky"</t>
  </si>
  <si>
    <t>679,5 "na ploše - úprava terénu o 0,1 m"</t>
  </si>
  <si>
    <t>1556,80 "na ploše - úprava terénu o 0,2 m"</t>
  </si>
  <si>
    <t>3092,50"na ploše - úprava terénu o 0,3 m"</t>
  </si>
  <si>
    <t>1009,70 "na ploše - úprava terénu o 0,4 m"</t>
  </si>
  <si>
    <t>1588,60 "na ploše - úprava terénu v rozmezí 403,6 - 405,3"</t>
  </si>
  <si>
    <t>932,70+290,00 "na ploše - úprava terénu po 403,6"</t>
  </si>
  <si>
    <t>19</t>
  </si>
  <si>
    <t>183405211</t>
  </si>
  <si>
    <t>Výsev trávníku hydroosevem na ornici</t>
  </si>
  <si>
    <t>-1480914424</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</si>
  <si>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</si>
  <si>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1443,7 "osetí nového revitalizačního koryta v km 0,039 - 0,209"</t>
  </si>
  <si>
    <t>5,0*1,1*2 "osetí výtoku v délce 5,0 m - stávající historická hráz tůně T6"</t>
  </si>
  <si>
    <t>(1,23+0,35+0,95)*1,0 "L a P svah úrovňového pasu"</t>
  </si>
  <si>
    <t>(1,23+0,85)/2*4,0 "L svah mezi úrovňovým pasem a zdivem z LK"</t>
  </si>
  <si>
    <t>((0,35+0,95)+1,73)/2*4,0 "P svah mezi úrovňovým pasem a zdivem z LK"</t>
  </si>
  <si>
    <t>(0,85+1,73)*0,7 "L a P svah u zdiva z LK"</t>
  </si>
  <si>
    <t>(0,85+1,73)/2*7,25 "L svah mezi zdivem z LK a pasem P1"</t>
  </si>
  <si>
    <t>(0,66+0,67)*1,0 "L a P svah pasu P1"</t>
  </si>
  <si>
    <t>(0,66+0,67)*1,0 "L a P svah pasu P2"</t>
  </si>
  <si>
    <t>0,66*5,8 "L svah mezi pásy P2 a P1 na novém hlavním revitalizačním korytě"</t>
  </si>
  <si>
    <t>0,67*1,12 "P svah mezi pasem P2 a opevněním na novém hlavním revitalizačním korytě"</t>
  </si>
  <si>
    <t>1,73*1,54 "L svah mezi zdivem z LK a opevněním na novém hlavním revitalizačním korytě"</t>
  </si>
  <si>
    <t>kamenné pasy v novém revitalizačním korytě v km 0,063; 0,081; 0,095; 0,108; 0,120; 0,133; 0,150; 0,171; 0,192 - 9 ks</t>
  </si>
  <si>
    <t>(0,67+1,39)*1,0*2*9</t>
  </si>
  <si>
    <t>kamenné pasy v Borotínském potoce v km 1,746; 1,911; 2,045; 2,095 - 4 ks</t>
  </si>
  <si>
    <t>(0,81+1,5)*1,0*2*4</t>
  </si>
  <si>
    <t>20</t>
  </si>
  <si>
    <t>M</t>
  </si>
  <si>
    <t>005724900</t>
  </si>
  <si>
    <t>Travní osivo luční, směs do normálních či vlhčích poloh</t>
  </si>
  <si>
    <t>kg</t>
  </si>
  <si>
    <t>-1696720200</t>
  </si>
  <si>
    <t>1544,07*0,025 'Přepočtené koeficientem množství</t>
  </si>
  <si>
    <t>184406003</t>
  </si>
  <si>
    <t>Výsadba s vyhloubením štěrbiny v půdách nezabuřeněných i zabuřeněných drnů</t>
  </si>
  <si>
    <t>kus</t>
  </si>
  <si>
    <t>830843997</t>
  </si>
  <si>
    <t>Poznámka k položce:
Bažinné rostliny vhodné k vegetační ochraně břehů. Jedná se o sladkovodní rákosiny (Phragmition australis), které budou transferovány z okolních ploch (5 ks drnů na 1 m2). Transfer drnů je součástí dodávky.
V případě, že transfer nebude možné provést, bažinné rostliny budou, po domluvě s investorem a projektantem, nakoupeny.</t>
  </si>
  <si>
    <t>1,1*42,7*5 "š 1,1 m; dl 42,7 m; 5 ks/m2 - stávající historická hráz tůně T6"</t>
  </si>
  <si>
    <t>Zakládání</t>
  </si>
  <si>
    <t>22</t>
  </si>
  <si>
    <t>212751104</t>
  </si>
  <si>
    <t>Trativody z drenážních a melioračních trubek pro meliorace, dočasné nebo odlehčovací drenáže se zřízením štěrkového lože pod trubky a s jejich obsypem v otevřeném výkopu trubka flexibilní PVC-U SN 4 celoperforovaná 360° DN 100</t>
  </si>
  <si>
    <t>m</t>
  </si>
  <si>
    <t>1924247572</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</si>
  <si>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</si>
  <si>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4,0 "drenáž uložená za čelem na výtoku - stávající historická hráz tůně T6"</t>
  </si>
  <si>
    <t>23</t>
  </si>
  <si>
    <t>28613032</t>
  </si>
  <si>
    <t>trubka drenážní korugovaná sendvičová HD-PE SN 4 neperforovaná pro liniové stavby DN 100</t>
  </si>
  <si>
    <t>-653370752</t>
  </si>
  <si>
    <t>0,7 "trubka přes čelo na výtoku - stávající historická hráz tůně T6"</t>
  </si>
  <si>
    <t>24</t>
  </si>
  <si>
    <t>270210113</t>
  </si>
  <si>
    <t>Zdivo základové z lomového kamene na hloubku do 5 m, v prostoru zapaženém nebo nezapaženém s odstraněním napadávky, bez úpravy povrchu základové spáry, s dodáním všech hmot výplňové z kamene tříděného nelícované, jakékoliv tloušťky na maltu cementovou MC 25</t>
  </si>
  <si>
    <t>-1715563603</t>
  </si>
  <si>
    <t xml:space="preserve">Poznámka k souboru cen:
1. Objem se stanoví v m3 zdiva; objem dutin jednotlivě do 0,20 m3 se od celkového objemu neodečítá.
</t>
  </si>
  <si>
    <t>0,8*0,5*4,0 "práh na vtoku - ruční stavidlo"</t>
  </si>
  <si>
    <t>0,8*0,5*4,0 "práh na výtoku - ruční stavidlo"</t>
  </si>
  <si>
    <t>4,6*0,8*0,8 "základ čela výpusti - stávající historická hráz tůně T6"</t>
  </si>
  <si>
    <t>0,7*2,27 "skluzový stupeň v km 2,127 - 2,134 70"</t>
  </si>
  <si>
    <t>25</t>
  </si>
  <si>
    <t>275315224</t>
  </si>
  <si>
    <t>Základové konstrukce z betonu bloky prostého bez zvýšených nároků na prostředí tř. C 16/20</t>
  </si>
  <si>
    <t>667376261</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</si>
  <si>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</si>
  <si>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0,5*1,1*0,9 "bloček pro opření lávky požeráku - stávající historická hráz tůně T6"</t>
  </si>
  <si>
    <t>26</t>
  </si>
  <si>
    <t>275315412</t>
  </si>
  <si>
    <t>Základové konstrukce z betonu bloky prostého se zvýšenými nároky na prostředí tř. C 25/30</t>
  </si>
  <si>
    <t>-1157969568</t>
  </si>
  <si>
    <t xml:space="preserve">Poznámka k položce:
Základový blok, beton C25/30 XC2, XF3, XA2.
</t>
  </si>
  <si>
    <t>1,2*1,1*1,0 "základový blok pod dřevěný požerák"</t>
  </si>
  <si>
    <t>Svislé a kompletní konstrukce</t>
  </si>
  <si>
    <t>27</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</si>
  <si>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</si>
  <si>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</si>
  <si>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68490584</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</si>
  <si>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</si>
  <si>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4,6*0,6*1,0 "čelo výpusti - stávající historická hráz tůně T6"</t>
  </si>
  <si>
    <t>0,7*3,5 "skluzový stupeň v km 2,127 - 2,134 70"</t>
  </si>
  <si>
    <t>28</t>
  </si>
  <si>
    <t>321321115</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</si>
  <si>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</si>
  <si>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-1856891253</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</si>
  <si>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</si>
  <si>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 xml:space="preserve">Poznámka k položce:
železobetonový dřík a základ z vodostavebního betonu C25/30 - XC4, XF1 (CZ, F.2) CL 0,40 - D//max 22 mm S4 dle ČSN EN 206-1 Změna Z3
</t>
  </si>
  <si>
    <t>1,0*0,64*6,59 "železobetonový základ pro ruční stavidlo"</t>
  </si>
  <si>
    <t>0,4*1,01*6,59 "železobetonový dřík pro ruční stavidlo"</t>
  </si>
  <si>
    <t>29</t>
  </si>
  <si>
    <t>321321116</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</si>
  <si>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</si>
  <si>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705393993</t>
  </si>
  <si>
    <t>Poznámka k položce:
beton C30/37 XC4, XF1, XA1 (CZ, F.2) CL 0,4 D/max = 22 mm S4</t>
  </si>
  <si>
    <t>stávající historická hráz tůně T6</t>
  </si>
  <si>
    <t>(0,88/3)*(2,87+((2,87*2,2)^0,5)+2,2) "zavazovací žebro: v = 0,88 m; S1 = 2,93 m x 0,98 m; S2 =2,75 m x 0,8 m; V = v/3*(S1 + ((S1 x S2)^0,5) + S2"</t>
  </si>
  <si>
    <t>30</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</si>
  <si>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</si>
  <si>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</si>
  <si>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861197989</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</si>
  <si>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</si>
  <si>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0,64*6,59*2 "bednění základu ručního stavidla"</t>
  </si>
  <si>
    <t>1,01*6,59*2 "bednění dříku ručního stavidla"</t>
  </si>
  <si>
    <t>(2*1,82+2*0,6+2,9+2,2) "zavazovací žebro - stávající historická hráz tůně T6"</t>
  </si>
  <si>
    <t>4,6*0,8*2 "čelo výpusti - stávající historická hráz tůně T6"</t>
  </si>
  <si>
    <t>4,6*1,0*2 "základ čela výpusti - stávající historická hráz tůně T6"</t>
  </si>
  <si>
    <t>2*1,1*1,0+2*1,2*1,0 "základový blok požeráku - stávající historická hráz tůně T6"</t>
  </si>
  <si>
    <t>2*2,27 "základové zdivo - skluzový stupeň v km 2,127 - 2,134 70"</t>
  </si>
  <si>
    <t>2*3,5 "nadzákladové zdivo - skluzový stupeň v km 2,127 - 2,134 70"</t>
  </si>
  <si>
    <t>31</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</si>
  <si>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</si>
  <si>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</si>
  <si>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-1026928004</t>
  </si>
  <si>
    <t>32</t>
  </si>
  <si>
    <t>321366111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</si>
  <si>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</si>
  <si>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-1751826664</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</si>
  <si>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</si>
  <si>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2,91*26*0,222/1000 "A: 26Ø6/250; L = 2 910 mm; 0,222 kg/m"</t>
  </si>
  <si>
    <t>5,49*14*0,617/1000 "B: 14Ø10; L = 5 490 mm; 0,0,617 kg/m"</t>
  </si>
  <si>
    <t>33</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</si>
  <si>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</si>
  <si>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</si>
  <si>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1226418454</t>
  </si>
  <si>
    <t>6,66*2*7,903/1000 "výztuž dříku ručního stavidla - KARI síť 8 mm, KY85, oko 100 x 100 mm, rozměr 6,0 x 2,4 m; 113,8 kg/ks; 7,903 kg/m2"</t>
  </si>
  <si>
    <t>0,58*10,8*4,44/1000 "výztuž obetonování potrubí - KARI síť 6 mm, AQ60, oko 100 x 100 mm, rozměr 6,0 x 2,4 m; 63,94 kg/ks; 4,44 kg/m2"</t>
  </si>
  <si>
    <t>(2*1,82+2*0,6+2,9+2,2)*5,38/1000 "výztuž zavazovacího žebra - KARI síť 8x8 mm, Q335A, oko 150 x 150 mm, rozměr 6,0 x 2,3 m; 74,30 kg/ks; 5,38 kg/m2"</t>
  </si>
  <si>
    <t>34</t>
  </si>
  <si>
    <t>321222111</t>
  </si>
  <si>
    <t>Zdění obkladního zdiva vodních staveb přehrad, jezů a plavebních komor, spodní stavby vodních elektráren, odběrných věží a výpustných zařízení, opěrných zdí, šachet, šachtic a ostatních konstrukcí řádkového hrubého i čistého na maltu cementovou tl. od 250 do 450 mm</t>
  </si>
  <si>
    <t>136558280</t>
  </si>
  <si>
    <t xml:space="preserve">Poznámka k souboru cen:
1. Ceny -2311, -2312 lze použít i pro:
a) osazení kamenných desek největší tl. přes 300 mm,
b) zdivo kvádrové z šablonových kvádrů.
2. Ceny neplatí pro obklady zdí kamennými deskami; tyto se oceňují cenami katalogu 800-782 – Obklady z kamene.
3. Pro volbu cen -2311 a -2312 je rozhodující objem nejmenšího pravoúhlého rovnoběžnostěnu opsaného jednotlivým šablonovým kvádrům.
4. V cenách jsou započteny i náklady na vypracování lícních ploch.
5. Objem se stanoví:
a) u ceny -2111 v m3 zdiva s tím, že objem dutin do 0,20 m3 jednotlivě se neodečítá,
b) u cen -2311, -2312 v m3 součinem skutečného objemu kvádru a součinitele 1,057.
6. V cenách nejsou započteny náklady na dodávku kamene a kvádrů. Tyto se oceňují ve specifikaci. Ztratné lze dohodnout u řádkového zdiva hrubého ve výši 8 %, u řádkového zdiva čistého ve výši 10 % a u zdiva kvádrového ve výši 0,75 %.
</t>
  </si>
  <si>
    <t>4,37*0,25 "kamenný obklad na vtoku, tl. 0,25 m na CM17"</t>
  </si>
  <si>
    <t>4,87*0,25 "kamenný obklad na výtoku, tl. 0,25 m na CM17"</t>
  </si>
  <si>
    <t>0,4*6,59*0,25 "kamenný obklad koruny dříku, tl. 0,25 m na CM17"</t>
  </si>
  <si>
    <t>35</t>
  </si>
  <si>
    <t>58381090</t>
  </si>
  <si>
    <t>kopák hrubý (1t=1,3m2)</t>
  </si>
  <si>
    <t>-1107101722</t>
  </si>
  <si>
    <t>4,37 "kamenný obklad na vtoku, tl. 0,25 m"</t>
  </si>
  <si>
    <t>4,87 "kamenný obklad na výtoku, tl. 0,25 m"</t>
  </si>
  <si>
    <t>0,4*6,59 "kamenný obklad koruny dříku, tl. 0,25 m"</t>
  </si>
  <si>
    <t>Vodorovné konstrukce</t>
  </si>
  <si>
    <t>38</t>
  </si>
  <si>
    <t>452311141</t>
  </si>
  <si>
    <t>Podkladní a zajišťovací konstrukce z betonu prostého v otevřeném výkopu desky pod potrubí, stoky a drobné objekty z betonu tř. C 16/20</t>
  </si>
  <si>
    <t>-1011610033</t>
  </si>
  <si>
    <t xml:space="preserve">Poznámka k souboru cen:
1. Ceny -1121 až -1191 a -1192 lze použít i pro ochrannou vrstvu pod železobetonové konstrukce.
2. Ceny -2121 až -2191 a -2192 jsou určeny pro jakékoliv úkosy sedel.
</t>
  </si>
  <si>
    <t>Poznámka k položce:
podkladní beton C16/20 XC2, XA1, tl. 200 mm</t>
  </si>
  <si>
    <t>10,8*1,26*0,2 "podkladní beton pod potrubí PP Pragma - stávající historická hráz tůně T6"</t>
  </si>
  <si>
    <t>39</t>
  </si>
  <si>
    <t>451314212</t>
  </si>
  <si>
    <t>Podklad pod dlažbu z betonu prostého bez zvýšených nároků na prostředí tř. C 25/30 tl. přes 100 do 150 mm</t>
  </si>
  <si>
    <t>-1580214094</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</si>
  <si>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</si>
  <si>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Poznámka k položce:
lože pod dlažbu břehů a dna z betonu C25/30 XC4, XF1 (CZ, F.2), tl. 150 mm</t>
  </si>
  <si>
    <t>2,0*0,93 " dlažba na vtoku - ruční stavidlo"</t>
  </si>
  <si>
    <t>2,0*0,93 "dlažba na výtoku  - ruční stavidlo"</t>
  </si>
  <si>
    <t>40</t>
  </si>
  <si>
    <t>451971111</t>
  </si>
  <si>
    <t>Položení podkladní vrstvy z geotextilie v rovině nebo ve svahu, s přesahem jednotlivých pásů 150 mm, s uchycením v terénu sponami z bet. oceli a za plůtky hřeby</t>
  </si>
  <si>
    <t>-168988666</t>
  </si>
  <si>
    <t xml:space="preserve">Poznámka k souboru cen:
1. V cenách jsou započteny i náklady na dodání spon a hřebů.
2. V cenách jsou započteny i náklady na technologickou manipulaci vodorovně na vzdálenost do 30 m.
3. V cenách nejsou započteny náklady na dodání geotextilie; tato se oceňuje ve specifikaci. Ztratné lze dohodnout ve výši 2 %.
</t>
  </si>
  <si>
    <t>7,9*1,0*2 "pasy P1 a P3"</t>
  </si>
  <si>
    <t>7,9*1,0 "pas P2"</t>
  </si>
  <si>
    <t>5,0*1,0*9 "nové revitalizační koryto v km 0,063; 0,081; 0,095; 0,108; 0,120; 0,133; 0,150; 0,171; 0,192 - 9 ks"</t>
  </si>
  <si>
    <t>7,03*1,0*4 "Borotínský potok v km 1,746; 1,911; 2,045; 2,095 - 4 ks"</t>
  </si>
  <si>
    <t>1,0*5,3 "úrovňový pas"</t>
  </si>
  <si>
    <t>0,7*4,84 "pod vrstvou ŠP"</t>
  </si>
  <si>
    <t>7,86*1,0*2 "pasy P1 a P2"</t>
  </si>
  <si>
    <t>7,34*(0,42+((1,0+1,64)/2)+0,42) "mezi úrovňovým pasem a zdivem z LK"</t>
  </si>
  <si>
    <t>41</t>
  </si>
  <si>
    <t>69311082</t>
  </si>
  <si>
    <t>geotextilie netkaná separační, ochranná, filtrační, drenážní PP 500g/m2</t>
  </si>
  <si>
    <t>-954619883</t>
  </si>
  <si>
    <t>42</t>
  </si>
  <si>
    <t>457572111</t>
  </si>
  <si>
    <t>Filtrační vrstvy jakékoliv tloušťky a sklonu ze štěrkopísků se zhutněním do 10 pojezdů/m3, frakce od 0-8 do 0-32 mm</t>
  </si>
  <si>
    <t>532992267</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</si>
  <si>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</si>
  <si>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4,54*0,08 "filtrační vrstva tl. 0,1 m - skluzový stupeň v km 2,127 - 2,134 70"</t>
  </si>
  <si>
    <t>43</t>
  </si>
  <si>
    <t>462511161</t>
  </si>
  <si>
    <t>Zához z lomového kamene neupraveného provedený ze břehu nebo z lešení, do sucha nebo do vody tříděného, hmotnost jednotlivých kamenů do 80 kg bez výplně mezer</t>
  </si>
  <si>
    <t>1143213223</t>
  </si>
  <si>
    <t xml:space="preserve">Poznámka k souboru cen:
1. V příplatcích jsou započteny náklady na urovnání líce záhozu do projektovaného profilu.
</t>
  </si>
  <si>
    <t>42,7*1,12 "návodní strana stávající hráze"</t>
  </si>
  <si>
    <t>44</t>
  </si>
  <si>
    <t>462511169</t>
  </si>
  <si>
    <t>Zához z lomového kamene neupraveného provedený ze břehu nebo z lešení, do sucha nebo do vody tříděného, hmotnost jednotlivých kamenů do 80 kg Příplatek k cenám za urovnání líce záhozu</t>
  </si>
  <si>
    <t>873925390</t>
  </si>
  <si>
    <t>42,7*(3,48+0,33) "návodní strana stávající hráze"</t>
  </si>
  <si>
    <t>45</t>
  </si>
  <si>
    <t>462512161</t>
  </si>
  <si>
    <t>Zához z lomového kamene neupraveného provedený ze břehu nebo z lešení, do sucha nebo do vody záhozového, hmotnost jednotlivých kamenů do 200 kg bez výplně mezer</t>
  </si>
  <si>
    <t>-888767725</t>
  </si>
  <si>
    <t>3,75*1,0*2 "pasy P1 a P3"</t>
  </si>
  <si>
    <t>3,75*1,0 "pas P2"</t>
  </si>
  <si>
    <t>1,48*5,35 "koryto Borotínského potoka v délce 5,35 m"</t>
  </si>
  <si>
    <t>3,25*4,2 "hlavní revitalizační koryto, délka 4,2 m"</t>
  </si>
  <si>
    <t>stávající historická hráz</t>
  </si>
  <si>
    <t>0,3*2,39*0,3 "vtok do požeráku - dno"</t>
  </si>
  <si>
    <t>((0,6/2*2,2*0,3)+(0,9*1,17*0,3))*2 "levý a pravý břeh na vtoku do požeráku"</t>
  </si>
  <si>
    <t>1,0*0,74 "stabilizační pás"</t>
  </si>
  <si>
    <t>1,0*1,4*9 "nové revitalizační koryto v km 0,063; 0,081; 0,095; 0,108; 0,120; 0,133; 0,150; 0,171; 0,192 - 9 ks"</t>
  </si>
  <si>
    <t>1,0*2,94*4 "Borotínský potok v km 1,746; 1,911; 2,045; 2,095 - 4 ks"</t>
  </si>
  <si>
    <t>1,48*4,38 "koryto Borotínského potoka, délka 4,38 m"</t>
  </si>
  <si>
    <t>1,48*2,7 "odpadní revitalizační koryto, délka 2,7 m"</t>
  </si>
  <si>
    <t>(4,0*(1,32+2,22)/2)+(7,25*(1,32+2,22)/2) "opevnění dna a břehů mezi pasy"</t>
  </si>
  <si>
    <t>46</t>
  </si>
  <si>
    <t>462512169</t>
  </si>
  <si>
    <t>Zához z lomového kamene neupraveného provedený ze břehu nebo z lešení, do sucha nebo do vody záhozového, hmotnost jednotlivých kamenů do 200 kg Příplatek k ceně za urovnání líce záhozu</t>
  </si>
  <si>
    <t>-1398480621</t>
  </si>
  <si>
    <t>2,5*(1,0+5,35+1,0+4,2+1,0)</t>
  </si>
  <si>
    <t>3,29*42,7+2,39*2,1 "vtok do požeráku - dno a břehy"</t>
  </si>
  <si>
    <t>1,0*(0,7+0,3+0,7) "stabilizačí pás"</t>
  </si>
  <si>
    <t>(1,0+0,5+1,0)*1,0*9 "nové revitalizační koryto v km 0,063; 0,081; 0,095; 0,108; 0,120; 0,133; 0,150; 0,171; 0,192 - 9 ks"</t>
  </si>
  <si>
    <t>(1,0+0,5+1,0)*1,0*4 "Borotínský potok v km 1,746; 1,911; 2,045; 2,095 - 4 ks"</t>
  </si>
  <si>
    <t>(0,75+1,0+0,75)*(1,0+4,38+1,0+2,7+1,0)</t>
  </si>
  <si>
    <t>skluzový stupeň</t>
  </si>
  <si>
    <t>(0,42+1,0+0,42)*1,0 "úrovňový výztužný pas"</t>
  </si>
  <si>
    <t>(0,75+1,0+0,75)*1,0*2 "úrovňový pas P1 a P2)</t>
  </si>
  <si>
    <t>(0,42+((1,0+1,64)/2)+0,42)*4,0 "Borotínský potok mezi úrovňovým výztužným pasem a zdivem z LK - zához bude prosypán zeminou"</t>
  </si>
  <si>
    <t>(((0,42+0,75)/2)+((1,0+1,64)/2)+((0,42+0,75)/2))*7,25 "Borotínský potok mezi zdivem z LK a pasem P1 - zához bude prosypán zeminou"</t>
  </si>
  <si>
    <t>(0,75+1,0+0,75)*4,5 "nové revitalizační koryto"</t>
  </si>
  <si>
    <t>47</t>
  </si>
  <si>
    <t>462513161</t>
  </si>
  <si>
    <t>Zához z lomového kamene neupraveného provedený ze břehu nebo z lešení, do sucha nebo do vody záhozového, hmotnost jednotlivých kamenů přes 200 do 500 kg bez výplně mezer</t>
  </si>
  <si>
    <t>-1569442320</t>
  </si>
  <si>
    <t>kameny na dně tůní o hmotnosti cca 500 kg</t>
  </si>
  <si>
    <t>3,0 "tůň T1"</t>
  </si>
  <si>
    <t>4,0 "tůň T2"</t>
  </si>
  <si>
    <t>0,7 "tůň T3"</t>
  </si>
  <si>
    <t>8,0 "tůň T4"</t>
  </si>
  <si>
    <t>17,0 "tůň T5"</t>
  </si>
  <si>
    <t>48</t>
  </si>
  <si>
    <t>463211151</t>
  </si>
  <si>
    <t>Rovnanina z lomového kamene neupraveného pro podélné i příčné objekty objemu přes 3 m3 z kamene tříděného, s urovnáním líce a vyklínováním spár úlomky kamene hmotnost jednotlivých kamenů do 80 kg</t>
  </si>
  <si>
    <t>839975635</t>
  </si>
  <si>
    <t xml:space="preserve">Poznámka k souboru cen:
1. V cenách -1144, -1145, -1146, -1154, -1155, -1156 a - 1157 jsou započteny i náklady na uložení klestu a na vykopávku hlíny a její přemístění ze vzdálenosti do 20 m.
</t>
  </si>
  <si>
    <t>Poznámka k položce:
80 % bude o hmotnosti 80 kg. Rovnanina bude v hloubce 0,3 - 0,5 m prosypána zeminou z výkopů!!!</t>
  </si>
  <si>
    <t>2,5*2,0 "zpevnění nátoku a výtoku z tůně T1, tl 0,3 m"</t>
  </si>
  <si>
    <t>2,5*2,0 "zpevnění nátoku a výtoku z tůně T2, tl 0,3 m"</t>
  </si>
  <si>
    <t>21,0*0,3 "zpevnění nátoku a výtoku z tůně T4, tl 0,3 m"</t>
  </si>
  <si>
    <t>2,0*0,3 "zpevnění propojení tůní T2 a T3, tl 0,3 m"</t>
  </si>
  <si>
    <t>24,0*0,3 "zpevnění propojení z tůně T2 do nového revitalizačního koryta, tl 0,3 m"</t>
  </si>
  <si>
    <t>9,0*0,3 "zpevnění břehu tůně T5 do propustku"</t>
  </si>
  <si>
    <t>14,0*0,3 "zpevnění břehu tůně T5 do přívodního koryta"</t>
  </si>
  <si>
    <t>opevnění vtoku do tůně T6, tl 0,3 m</t>
  </si>
  <si>
    <t>1,0*0,97 "břeh nádrže a dno"</t>
  </si>
  <si>
    <t>1,0*1,3*0,6 "dno koryta v délce 1,3 m"</t>
  </si>
  <si>
    <t>0,72*1,3*0,3*2 "opevnění břehů na šikmou výšku 0,72 m"</t>
  </si>
  <si>
    <t>0,5*0,3*2 "opevnění břehů nádrže"</t>
  </si>
  <si>
    <t>49</t>
  </si>
  <si>
    <t>463211152</t>
  </si>
  <si>
    <t>Rovnanina z lomového kamene neupraveného pro podélné i příčné objekty objemu přes 3 m3 z kamene tříděného, s urovnáním líce a vyklínováním spár úlomky kamene hmotnost jednotlivých kamenů přes 80 do 200 kg</t>
  </si>
  <si>
    <t>455678323</t>
  </si>
  <si>
    <t>5,0*0,89 "výtok - stávající historická hráz tůně T6"</t>
  </si>
  <si>
    <t>1,78*5,0 "stabilizace výtoku propustku v km 1,863; dl. 5,0 m; šikmá výška 1,0 m"</t>
  </si>
  <si>
    <t>50</t>
  </si>
  <si>
    <t>464531112</t>
  </si>
  <si>
    <t>Pohoz dna nebo svahů jakékoliv tloušťky z hrubého drceného kameniva, z terénu, frakce 63 - 125 mm</t>
  </si>
  <si>
    <t>569510658</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</si>
  <si>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</si>
  <si>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1,68*42,7*0,3 "pohoz z kameniva, dl. 42,7 m, tl. 0,3 m - stávající historická hráz tůně T6"</t>
  </si>
  <si>
    <t>51</t>
  </si>
  <si>
    <t>465511512</t>
  </si>
  <si>
    <t>Dlažba z lomového kamene upraveného vodorovná nebo plocha ve sklonu do 1:2 s dodáním hmot do cementové malty, s vyplněním spár a s vyspárováním cementovou maltou v ploše do 20 m2, tl. 250 mm</t>
  </si>
  <si>
    <t>1545632784</t>
  </si>
  <si>
    <t>Poznámka k položce:
Spárování bude provedeno průmyslově vyráběnou sprárovací hmotou pro přírodní kámen a venkovní použití!!!</t>
  </si>
  <si>
    <t>52</t>
  </si>
  <si>
    <t>466956151R</t>
  </si>
  <si>
    <t>Výhon zápletový jednoduchý z řady kůlů z tyčoviny D od 100 do 120 mm, zaražených na hl. od 1,0 do 1,5 m, průměrné vzájemné vzdálenosti 0,7 m, propletených vrbovým klestem, s klestovou podestýlkou tl. do 100 mm, výšky výhonu do 1,4 m</t>
  </si>
  <si>
    <t>-902040610</t>
  </si>
  <si>
    <t xml:space="preserve">Poznámka k souboru cen:
1. V cenách jsou započteny i náklady na vykopávku rýhy nebo jámy s odhozením horniny na povrchu do
 vzdálenosti 3 m nebo s naložením na dopravní prostředek, dodání klestu, urovnání dna, provedení
 podestýlky a přibití latí s přitesáním a usazením, provedení kamenné výplně, vrbové krytiny a
 laťového plůtku.
2. Délka výhonu se měří v ose řady pilot nebo kůlů. Výška výhonu rozhodující pro volbu ceny se měří
 v místě horní břehové hrany.
3. Směrné výkresy - příloha č. 3.
</t>
  </si>
  <si>
    <t>Poznámka k položce:
Součástí položky je kompletní dodávka veškerého potřebného materiálu.
Oživené záplety - kůly o Ø 8 - 10 cm ve vzdálenosti do 60 cm. Mezi kůly, dl. 1,4 m, se provádí vrbový záplet o Ø 2 - 4 cm.</t>
  </si>
  <si>
    <t>42,7*2 "délka lavice - stávající historická hráz tůně T6"</t>
  </si>
  <si>
    <t>Komunikace pozemní</t>
  </si>
  <si>
    <t>53</t>
  </si>
  <si>
    <t>564861111</t>
  </si>
  <si>
    <t>Podklad ze štěrkodrti ŠD s rozprostřením a zhutněním, po zhutnění tl. 200 mm</t>
  </si>
  <si>
    <t>-710554299</t>
  </si>
  <si>
    <t>3,58*42,7 "podsyp ze ŠD 0-45, tl. 0,2 m - stávající historická hráz tůně T6"</t>
  </si>
  <si>
    <t>Úpravy povrchů, podlahy a osazování výplní</t>
  </si>
  <si>
    <t>54</t>
  </si>
  <si>
    <t>62863 R</t>
  </si>
  <si>
    <t>Příplatek za průmyslově vyráběnou spárovací hmotu pro přírodní kámen a venkovní použití</t>
  </si>
  <si>
    <t>-828708580</t>
  </si>
  <si>
    <t>Poznámka k položce:
Epoxidová spárovací hmota
Spáry vytěsnit cementovou maltou (např. Ceresit CX15), při větších tl. spáry se dá materiál nastavit křemitým pískem.
Následně budou spáry zaspárovány epoxidou spárovací hmotou (např. Ceresit CE79), tl. sprár 2 - 6 mm.
Bude dodržen technologický postup výrobce!!!</t>
  </si>
  <si>
    <t>4,37 "kamenný obklad na vtoku"</t>
  </si>
  <si>
    <t>4,87 "kamenný obklad na výtoku"</t>
  </si>
  <si>
    <t>0,4*6,59 "kamenný obklad koruny dříku"</t>
  </si>
  <si>
    <t>Trubní vedení</t>
  </si>
  <si>
    <t>55</t>
  </si>
  <si>
    <t>862238112R</t>
  </si>
  <si>
    <t>Osazení trubky PP DN75, vč. dodávky materiálu</t>
  </si>
  <si>
    <t>CS ÚRS 2017 01</t>
  </si>
  <si>
    <t>-1102092128</t>
  </si>
  <si>
    <t xml:space="preserve">Poznámka k souboru cen:
1. Ceny lze použít i pro regenerační trubky.
2. V cenách jsou započteny i náklady na:
 a) dočasné uzavření trubek proti znečištění,
 b) tvarovky,
 c) přeseknutí nebo přeřezání trubky k docílení tvaru konstrukce.
3. Délka se stanoví v m konstrukce z trubek.
</t>
  </si>
  <si>
    <t>0,7 "osazení trubky do tělesa kluzového stupně v km 2,127 - 2,134 70 Borotínskéhopotoka, pro zajištění minimálního zůstatkového průtoku 3,4 l/s"</t>
  </si>
  <si>
    <t>56</t>
  </si>
  <si>
    <t>871371141</t>
  </si>
  <si>
    <t>Montáž vodovodního potrubí z plastů v otevřeném výkopu z polyetylenu PE 100 svařovaných na tupo SDR 11/PN16 D 315 x 28,6 mm</t>
  </si>
  <si>
    <t>-232559656</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</si>
  <si>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-1211 jsou určeny i pro plošné kolektory primárních okruhů tepelných čerpadel.
</t>
  </si>
  <si>
    <t>11,7 "potrubí PP-HM PRAGMA+ID 10-300/6; DN300, SN10 - stávající historická hráz tůně T6"</t>
  </si>
  <si>
    <t>57</t>
  </si>
  <si>
    <t>28614382</t>
  </si>
  <si>
    <t>trubka kanalizační PP korugovaná DN 300x3000mm s hrdlem SN8</t>
  </si>
  <si>
    <t>-1670828399</t>
  </si>
  <si>
    <t>Poznámka k položce:
potrubí PP-HM PRAGMA+ID 10-300/6; DN300, SN10</t>
  </si>
  <si>
    <t>1*12 'Přepočtené koeficientem množství</t>
  </si>
  <si>
    <t>58</t>
  </si>
  <si>
    <t>899623161</t>
  </si>
  <si>
    <t>Obetonování potrubí nebo zdiva stok betonem prostým v otevřeném výkopu, beton tř. C 20/25</t>
  </si>
  <si>
    <t>1069098320</t>
  </si>
  <si>
    <t xml:space="preserve">Poznámka k souboru cen:
1. Obetonování zdiva stok ve štole se oceňuje cenami souboru cen 359 31-02 Výplň za rubem cihelného zdiva stok části A 03 tohoto katalogu.
</t>
  </si>
  <si>
    <t>Poznámka k položce:
obetonování betonem C20/25 XC4, XF3</t>
  </si>
  <si>
    <t>0,58*10,8 "obetonování potrubí PP Pragma - stávající historická hráz tůně T6"</t>
  </si>
  <si>
    <t>Ostatní konstrukce a práce-bourání</t>
  </si>
  <si>
    <t>59</t>
  </si>
  <si>
    <t>919561019R</t>
  </si>
  <si>
    <t>Kompletní dodávka propustku z trub plastových HDPE rýhovaných se spojkami PECOR OPTIMA DN 600, vč. zemních prací, materiálu a čel.</t>
  </si>
  <si>
    <t>komplet</t>
  </si>
  <si>
    <t>-1452265899</t>
  </si>
  <si>
    <t>Poznámka k položce:
Kompletní dodávka propustku z trub plastových HDPE rýhovaných se spojkami PECOR OPTIMA DN 600, vč. zemních prací, materiálu, čel, opevnění výtoku a nátoku lemem z dlažby z lomového kamene na MC tl. 0,25 m, š. 0,7 m, rovnaninou z lomového kamene o hmotnosti 80 - 200 kg a výztužných pasů. Spárování bude provedeno průmyslově vyráběnou spárovací hmotou pro přírodní kámen a venkovní použití, která je také součástí dodávky. Součástí dodávky je také osetí břehů hydroosevem.</t>
  </si>
  <si>
    <t>1 "trubní propustek DN600 za tůní T5 na novém hlavním revitalizačním korytě, dl. 11,2 m"</t>
  </si>
  <si>
    <t>60</t>
  </si>
  <si>
    <t>919561020R</t>
  </si>
  <si>
    <t>Kompletní dodávka propustku z trub plastových HDPE rýhovaných se spojkami PECOR OPTIMA DN 1000 (dle výkresu D.1.9), vč. zemních prací, materiálu a čel.</t>
  </si>
  <si>
    <t>250692934</t>
  </si>
  <si>
    <t>Poznámka k položce:
Kompletní dodávka propustku z trub plastových HDPE rýhovaných se spojkami PECOR OPTIMA DN 1000 (dle výkresu D.1.9), vč. zemních prací, materiálu, čel, opevnění výtoku a nátoku rovnaninou z lomového kamene a lemem z dlažby z lomového kamene na MC10 tl. 0,25 m, š. 0,7 m a výztužných pasů. Nad propustkem bude uložena trojosá geomříž např. Tensar TriAx, která je také součástí dodávky propustku. Spárování bude provedeno průmyslově vyráběnou spárovací hmotou pro přírodní kámen a venkovní použití, která je také součástí dodávky. Součástí dodávky je také osetí břehů hydroosevem.</t>
  </si>
  <si>
    <t>1 "trubní propustek DN1000 v km 2,183 Borotínského potoka, dl. 10,0 m"</t>
  </si>
  <si>
    <t>61</t>
  </si>
  <si>
    <t>931994107R</t>
  </si>
  <si>
    <t>Těsnění spáry betonové konstrukce pásy, profily, tmely těsnicím pásem vnitřním, spáry dilatační</t>
  </si>
  <si>
    <t>299859229</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</si>
  <si>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</si>
  <si>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1,0 "těsnění dilatační spáry základového bloku pod dřevěným požerákem; gumový pás tl. 20 mm; š 200 mm; dl 1,0 m"</t>
  </si>
  <si>
    <t>62</t>
  </si>
  <si>
    <t>934956200R</t>
  </si>
  <si>
    <t>Dvojitý dřevěný požerák s uzamykatelným poklopem</t>
  </si>
  <si>
    <t>1978651630</t>
  </si>
  <si>
    <t xml:space="preserve">Poznámka k položce:
Součástí dodávky je také veškerý potřebný montážní materiál.
Dvojitý dřevěný požerák s uzamykatelným poklopem (např. www.drevenepozeraky.cz) vč. dřevěné lávky s oboustranným zábradlím dl. 4,5 m. Požerák je usazen na zabetonované dosedací dubové hranoly. Prostupy potrubí do požeráku jsou utěsněny MS polymerem.
</t>
  </si>
  <si>
    <t>1 "stávající historická hráz tůně T6"</t>
  </si>
  <si>
    <t>63</t>
  </si>
  <si>
    <t>934956223R</t>
  </si>
  <si>
    <t>Nástěnné stavislo z pozinkované oceli VMC DN300</t>
  </si>
  <si>
    <t>-49956523</t>
  </si>
  <si>
    <t>Poznámka k položce:
Součástí položky je dovoz a montáž, veškerý montážní materiál, prodlužovací tyč pro stavidla do 7 000 mm, vč. konzol, čtyřhran 30 x 30 mm a ovládací "T" kus pro stavidla.</t>
  </si>
  <si>
    <t>1 "nástěnné stavidlo VMC DN300; vxš 836 x 580 mm - dodavatel např. G Trade spol. s r.o."</t>
  </si>
  <si>
    <t>64</t>
  </si>
  <si>
    <t>985111 R</t>
  </si>
  <si>
    <t>Obroušení lícní plochy OZ z betonu brusným kotoučem</t>
  </si>
  <si>
    <t>1207252390</t>
  </si>
  <si>
    <t>Poznámka k položce:
Zdrsnění povrchu lícní strany stupňů před provedením obkladního zdiva</t>
  </si>
  <si>
    <t>4,37 "vtoková strana - ruční stavidlo"</t>
  </si>
  <si>
    <t>4,87 "výtoková strana - ruční stavidlo"</t>
  </si>
  <si>
    <t>0,4*6,59 "koruna dříku - ruční stavidlo"</t>
  </si>
  <si>
    <t>998</t>
  </si>
  <si>
    <t>Přesun hmot</t>
  </si>
  <si>
    <t>65</t>
  </si>
  <si>
    <t>998312011</t>
  </si>
  <si>
    <t>Přesun hmot pro sanace území, hrazení a úpravy bystřin jakéhokoliv rozsahu pro dopravní vzdálenost 50 m</t>
  </si>
  <si>
    <t>953701222</t>
  </si>
  <si>
    <t xml:space="preserve">Poznámka k souboru cen:
1. Ceny jsou určeny pro opevnění svahu nebo dna.
2. Ceny neplatí pro břehové a ochranné porosty, tento přesun se oceňuje cenou 998 31-5011 Břehové a ochranné porosty.
</t>
  </si>
  <si>
    <t>16025-1.2 - SO01.2 Vegetační úpravy LBC1 - kácení</t>
  </si>
  <si>
    <t>R004</t>
  </si>
  <si>
    <t xml:space="preserve">Kompletní likvidace dřevních zbytků, větví a pařezů v souladu se zk. O odpadech č 185/2001 Sb. v platném znění.
</t>
  </si>
  <si>
    <t>512</t>
  </si>
  <si>
    <t>-934442437</t>
  </si>
  <si>
    <t xml:space="preserve">Poznámka k položce:
Obsahuje všechny druhy likvidace dřevin - uložení na skládku, spálení nebo štěpkování. Součástí položky je možná doprava, potřebná manipulace a poplatky za uložení na skládku.
</t>
  </si>
  <si>
    <t>(948+823+147*3)*0,1</t>
  </si>
  <si>
    <t>111203201</t>
  </si>
  <si>
    <t>Odstranění křovin a stromů s ponecháním kořenů průměru kmene do 100 mm, při jakémkoliv sklonu terénu mimo LTM, při celkové ploše do 1 000 m2</t>
  </si>
  <si>
    <t>-585775615</t>
  </si>
  <si>
    <t xml:space="preserve">Poznámka k souboru cen:
1. Cenu -3201 lze použít i pro LTM při jakékoliv celkové ploše jednotlivě přes 30 m2.
2. Ceny jsou určeny pro případy, kdy se kořeny (pařezy) ponechají v půdě z důvodu stabilizace území.
3. V cenách jsou započteny i náklady na případné nutné odklizení na hromady do vzdálenosti 50 m nebo naložení na dopravní prostředek.
4. V cenách nejsou započteny náklady na další manipulaci s porostem, tyto práce se oceňují cenou souboru cen 162 3.. Vodorovné přemístění smýcených křovin, katalogu 800-1 Zemní práce.
5.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6. Ponechané pařezy a kořeny nesmějí přesahovat výšku 150 mm nad přilehlým terénem; v této výšce se také měří průměr kmene.
</t>
  </si>
  <si>
    <t>948 "segment kácení č. 1"</t>
  </si>
  <si>
    <t>111212321</t>
  </si>
  <si>
    <t>Odstranění nevhodných dřevin průměru kmene do 100 mm výšky přes 1 m bez odstranění pařezu přes 500 m2 v rovině nebo na svahu do 1:5</t>
  </si>
  <si>
    <t>-501548178</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</si>
  <si>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</si>
  <si>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50 "segment kácení č. 3"</t>
  </si>
  <si>
    <t>60 "segment kácení č. 4"</t>
  </si>
  <si>
    <t>36 "segment kácení č. 5"</t>
  </si>
  <si>
    <t>19 "segment kácení č. 6"</t>
  </si>
  <si>
    <t>20 "segment kácení č. 7; 8; 9 a 10"</t>
  </si>
  <si>
    <t>37 "segment kácení č. 11"</t>
  </si>
  <si>
    <t>521 "segment kácení č. 12"</t>
  </si>
  <si>
    <t>80 "segment kácení č. 13"</t>
  </si>
  <si>
    <t>112101121</t>
  </si>
  <si>
    <t>Odstranění stromů s odřezáním kmene a s odvětvením jehličnatých bez odkornění, průměru kmene přes 100 do 300 mm</t>
  </si>
  <si>
    <t>-440352375</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</si>
  <si>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</si>
  <si>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7 "segment kácení č. 1"</t>
  </si>
  <si>
    <t>30 "segment kácení č. 2"</t>
  </si>
  <si>
    <t>5 "segment kácení č. 3"</t>
  </si>
  <si>
    <t>8 "segment kácení č. 4"</t>
  </si>
  <si>
    <t>38 "segment kácení č. 5"</t>
  </si>
  <si>
    <t>15 "segment kácení č. 6"</t>
  </si>
  <si>
    <t>4 "segment kácení č. 7; 8; 9 a 10"</t>
  </si>
  <si>
    <t>15 "segment kácení č. 11"</t>
  </si>
  <si>
    <t>5 "segment kácení č. 12"</t>
  </si>
  <si>
    <t>20 "segment kácení č. 13"</t>
  </si>
  <si>
    <t>171201103R</t>
  </si>
  <si>
    <t>Likvidace fragmentů starého oplocení s odvozem a likvidací materiálu (ekodvůr, zběrné suroviny) souladu se zákonem O odpadech č 185/2001 Sb. v platném znění.</t>
  </si>
  <si>
    <t>1876230382</t>
  </si>
  <si>
    <t>Poznámka k položce:
Součástí likvidace je odvoz, uložení a poplatek za uložení na skládce.</t>
  </si>
  <si>
    <t>171201107R</t>
  </si>
  <si>
    <t>Odstranění pláví z koryta toku, transport materiálu do 50 m.</t>
  </si>
  <si>
    <t>-678572792</t>
  </si>
  <si>
    <t>57,6 "segment pláví č. 1"</t>
  </si>
  <si>
    <t>58,0 "segment pláví č. 2"</t>
  </si>
  <si>
    <t>184818236</t>
  </si>
  <si>
    <t>Ochrana kmene bedněním výšky do 2 m (poloha dřeviny specifikována v osazovacím plánu)</t>
  </si>
  <si>
    <t>318821307</t>
  </si>
  <si>
    <t>16025-1.3 - SO01.3 Vegetační úpravy LBC1</t>
  </si>
  <si>
    <t xml:space="preserve">    VRN1 - Průzkumné, geodetické a projektové práce</t>
  </si>
  <si>
    <t>VRN - Vedlejší rozpočtové náklady</t>
  </si>
  <si>
    <t>119003200</t>
  </si>
  <si>
    <t>Standartní drátěná opocenka, výška 160 cm (materiál a realizace, včetně jednoho uzavíratelného vjezdu)</t>
  </si>
  <si>
    <t>1560451062</t>
  </si>
  <si>
    <t>181451121</t>
  </si>
  <si>
    <t>Založení trávníku na půdě předem připravené plochy přes 1000 m2 výsevem včetně utažení lučního v rovině nebo na svahu do 1:5</t>
  </si>
  <si>
    <t>1760240464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</si>
  <si>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</si>
  <si>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Poznámka k položce:
Součástí založení trávníku je také: výsev, zapravení vysetého semene do povrchové vrstvy půdy, utužení oseté půdy válením, první pokos.</t>
  </si>
  <si>
    <t>1915545550</t>
  </si>
  <si>
    <t>0,01*9406</t>
  </si>
  <si>
    <t>183101113</t>
  </si>
  <si>
    <t>Hloubení jamek pro vysazování rostlin v zemině tř.1 až 4 bez výměny půdy v rovině nebo na svahu do 1:5, objemu přes 0,02 do 0,05 m3</t>
  </si>
  <si>
    <t>1265756622</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</si>
  <si>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</si>
  <si>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Poznámka k položce:
Jamky pro sazenice keřů</t>
  </si>
  <si>
    <t>183101114</t>
  </si>
  <si>
    <t>Hloubení jamek pro vysazování rostlin v zemině tř.1 až 4 bez výměny půdy v rovině nebo na svahu do 1:5, objemu přes 0,05 do 0,125 m3</t>
  </si>
  <si>
    <t>-1951186457</t>
  </si>
  <si>
    <t>Poznámka k položce:
Jamky pro sazenice stromových dřevin</t>
  </si>
  <si>
    <t>591 "jamky pro sazenice stromových dřevin"</t>
  </si>
  <si>
    <t>100 "jamky pro odrostky"</t>
  </si>
  <si>
    <t>184004412</t>
  </si>
  <si>
    <t>Výsadba sazenic bez vykopání jamek a bez donesení hlíny stromů (odrostků) v. přes 1500 do 3000 mm, jamky o průměru 500 mm, hl. 500 mm</t>
  </si>
  <si>
    <t>-1835346667</t>
  </si>
  <si>
    <t xml:space="preserve">Poznámka k souboru cen:
1. V příplatcích k ceně za donesení hlíny ze vzdálenosti do 10 m (ceny 184 00-4911 až 184 00-4917) jsou započteny i náklady na sloupnutí drnu, odstranění nevyhovující zeminy, nakopání, naložení a donesení hlíny ze vzdálenosti do 10 m.
</t>
  </si>
  <si>
    <t>591 "Výsadba sazenic stromů s balem"</t>
  </si>
  <si>
    <t>100 "Výsadba sazenic stromů s balem"</t>
  </si>
  <si>
    <t>184004511</t>
  </si>
  <si>
    <t>Výsadba sazenic bez vykopání jamek a bez donesení hlíny stromů nebo keřů s kořenovým balem v rašelinocelulozových kelímcích do jamky o průměru 250 mm, hl. 250 mm, o průměru kelímku do 110 mm</t>
  </si>
  <si>
    <t>-1287027398</t>
  </si>
  <si>
    <t>184215111</t>
  </si>
  <si>
    <t>Ukotvení dřeviny kůly jedním kůlem, délky do 1 m</t>
  </si>
  <si>
    <t>-30138068</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</si>
  <si>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</si>
  <si>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Poznámka k položce:
Osazení sazenic (keřové druhy) vyznačovacími kolíky. Zaražení kolíku do hloubky 0,15 m, délka kolíku 1 m.</t>
  </si>
  <si>
    <t>60591251</t>
  </si>
  <si>
    <t>kůl vyvazovací dřevěný impregnovaný D 8cm dl 1,5m</t>
  </si>
  <si>
    <t>-1404004383</t>
  </si>
  <si>
    <t>184215112</t>
  </si>
  <si>
    <t>Ukotvení dřeviny kůly jedním kůlem, délky přes 1 do 2 m</t>
  </si>
  <si>
    <t>1282134018</t>
  </si>
  <si>
    <t>Poznámka k položce:
Ukotvení poloodrostku stabilizačním kůlem, zaražení kůlu do hloubky 0,2 m, délka kůlu 1,5 m, vyvázání úvazkem a jeho zajištění na kůlu proti sklouznutí (sešívací koníkové svorky)</t>
  </si>
  <si>
    <t>194513334</t>
  </si>
  <si>
    <t>591 + 2*100</t>
  </si>
  <si>
    <t>60591253</t>
  </si>
  <si>
    <t>kůl vyvazovací dřevěný impregnovaný D 8cm dl 2m</t>
  </si>
  <si>
    <t>-866928969</t>
  </si>
  <si>
    <t>184215122</t>
  </si>
  <si>
    <t>Ukotvení dřeviny kůly dvěma kůly, délky přes 1 do 2 m</t>
  </si>
  <si>
    <t>-743565371</t>
  </si>
  <si>
    <t>Poznámka k položce:
Ukotvení sazenice (stromové) stabilizačním dvojkůlem, zaražení kůlu do hloubky 0,3 m, délka kůlu 1,5 m, vyvázání úvazkem a jeho zajištění na kůlu proti sklouznutí (sešívací koníkové svorky)</t>
  </si>
  <si>
    <t>100+100</t>
  </si>
  <si>
    <t>-565424111</t>
  </si>
  <si>
    <t>100*2 'Přepočtené koeficientem množství</t>
  </si>
  <si>
    <t>-2057656988</t>
  </si>
  <si>
    <t>184501200</t>
  </si>
  <si>
    <t>Individulání ochrana sazenice proti okusu zvěří chráničem z rákosu včetně upevnění k sazenici</t>
  </si>
  <si>
    <t>1879126226</t>
  </si>
  <si>
    <t>Poznámka k položce:
100 – 18 = 82 ks neboť 18 ks je sazeno v oplocence a bude tedy bez individuální ochrany</t>
  </si>
  <si>
    <t>184911200</t>
  </si>
  <si>
    <t>Bavlněný úvazek 0,4 m, Materiál k zafixování úvazku na stabilizačním kůlu proti sklouznutí</t>
  </si>
  <si>
    <t>ks</t>
  </si>
  <si>
    <t>-137590121</t>
  </si>
  <si>
    <t>591+100</t>
  </si>
  <si>
    <t>026503581</t>
  </si>
  <si>
    <t>Dub letní (Quercus robur) 80 - 120 cm, KK</t>
  </si>
  <si>
    <t>1464869697</t>
  </si>
  <si>
    <t>026505121</t>
  </si>
  <si>
    <t>Lípa malolistá (Tilia cordata) 51 - 80 cm, K3</t>
  </si>
  <si>
    <t>-777475667</t>
  </si>
  <si>
    <t>026524243</t>
  </si>
  <si>
    <t>Třešeň ptačí - Prunus avium, OK 10-12 cm, s balem, alejový sttom</t>
  </si>
  <si>
    <t>2079797342</t>
  </si>
  <si>
    <t>026504822</t>
  </si>
  <si>
    <t>Vrba křehká (Salix auxina), 81-120 cm, KK nebo KO</t>
  </si>
  <si>
    <t>1568687433</t>
  </si>
  <si>
    <t>026505221</t>
  </si>
  <si>
    <t>Lípa velkolistá (Tilia platyphyllos) 51 - 80 cm, K3</t>
  </si>
  <si>
    <t>-547696293</t>
  </si>
  <si>
    <t>026503871</t>
  </si>
  <si>
    <t>Jilm vaz (Ulmus leavis) 50 - 80 cm, K3</t>
  </si>
  <si>
    <t>-1793496202</t>
  </si>
  <si>
    <t>026026504200</t>
  </si>
  <si>
    <t>Jasan ztepilý (Fraxinus excelsior), 51-80 cm K3</t>
  </si>
  <si>
    <t>-1350206545</t>
  </si>
  <si>
    <t>026026557500</t>
  </si>
  <si>
    <t>kalina obecná - Viburnum lantana, kont., v. 50-80 cm</t>
  </si>
  <si>
    <t>736533799</t>
  </si>
  <si>
    <t>026557501</t>
  </si>
  <si>
    <t>-1198278148</t>
  </si>
  <si>
    <t>026504821</t>
  </si>
  <si>
    <t>134241004</t>
  </si>
  <si>
    <t>026524279</t>
  </si>
  <si>
    <t>Pyrus pynaster - hrušeň polnička,v. nad 120cm, obalovaná satźenice, prům. balu 30cm</t>
  </si>
  <si>
    <t>809163944</t>
  </si>
  <si>
    <t>026557900</t>
  </si>
  <si>
    <t>Jabloň (Malus), 81-120 cm, KK nebo KO</t>
  </si>
  <si>
    <t>-1685782556</t>
  </si>
  <si>
    <t>026503421</t>
  </si>
  <si>
    <t>Habr obecný /Carpinus betulus/ 51 - 80 cm, K3</t>
  </si>
  <si>
    <t>988572504</t>
  </si>
  <si>
    <t>026523401</t>
  </si>
  <si>
    <t>krušina olšová - Frangula alnus, kont., 50-80 cm, KK nebo KO</t>
  </si>
  <si>
    <t>2025278926</t>
  </si>
  <si>
    <t>026557600</t>
  </si>
  <si>
    <t>Střemcha hroznovitá (Padus avium), v. 50-80 cm, KK nebo KO</t>
  </si>
  <si>
    <t>549165064</t>
  </si>
  <si>
    <t>026503131</t>
  </si>
  <si>
    <t>Javor klen /Acer pseudoplatanus/ 80 - 120 cm, KK</t>
  </si>
  <si>
    <t>-354727801</t>
  </si>
  <si>
    <t>026504001</t>
  </si>
  <si>
    <t>Javor mleč /Acer platanoides/ 80 - 120 cm, PK</t>
  </si>
  <si>
    <t>-1442997107</t>
  </si>
  <si>
    <t>026523501</t>
  </si>
  <si>
    <t>Frafinus excelsior - jasan ztepilý, OK 6-8 cm, v. nad 150 cm, kont. nebo bal prům. 40 cm</t>
  </si>
  <si>
    <t>251123679</t>
  </si>
  <si>
    <t>36</t>
  </si>
  <si>
    <t>026503281</t>
  </si>
  <si>
    <t>Olše lepkavá /Alnus glutinosa/ 80 - 120 cm, KK</t>
  </si>
  <si>
    <t>948647029</t>
  </si>
  <si>
    <t>37</t>
  </si>
  <si>
    <t>026504055</t>
  </si>
  <si>
    <t>Javor babyka (Acer campestre), v. 50-80 cm, KK nebo KO</t>
  </si>
  <si>
    <t>1437210350</t>
  </si>
  <si>
    <t>026504056</t>
  </si>
  <si>
    <t>1311081838</t>
  </si>
  <si>
    <t>026557401</t>
  </si>
  <si>
    <t>Kalina obecná - Viburnum lantana, v. 50-80 cm, KK nebo KO</t>
  </si>
  <si>
    <t>-691804787</t>
  </si>
  <si>
    <t>026557402</t>
  </si>
  <si>
    <t>2140662628</t>
  </si>
  <si>
    <t>026557403</t>
  </si>
  <si>
    <t>274334113</t>
  </si>
  <si>
    <t>026557700</t>
  </si>
  <si>
    <t>Brslen evropský (Euonimus europaea), v. 50-80 cm, KK nebo KO</t>
  </si>
  <si>
    <t>331491481</t>
  </si>
  <si>
    <t>026557800</t>
  </si>
  <si>
    <t>Ptačí zob obecný (Ligustrum vulgare), v. 50-80 cm, KK nebo KO</t>
  </si>
  <si>
    <t>-789076662</t>
  </si>
  <si>
    <t>026503951</t>
  </si>
  <si>
    <t>Jilm habrolistý (Ulmus minor) 50 - 80 cm, K3</t>
  </si>
  <si>
    <t>370301416</t>
  </si>
  <si>
    <t>184911421</t>
  </si>
  <si>
    <t>Mulčování vysazených rostlin mulčovací kůrou, tl. do 100 mm v rovině nebo na svahu do 1:5</t>
  </si>
  <si>
    <t>-1445570509</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</si>
  <si>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</si>
  <si>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Poznámka k položce:
Mulčování 20 cm od báze sazenice, výška slehlého mulče 100 mm.</t>
  </si>
  <si>
    <t>591+198+100+79</t>
  </si>
  <si>
    <t>103911000</t>
  </si>
  <si>
    <t>kůra mulčovací VL</t>
  </si>
  <si>
    <t>-1113179213</t>
  </si>
  <si>
    <t>968,0*0,02 "k jedné sazenici cca 0,02 m3"</t>
  </si>
  <si>
    <t>185851121</t>
  </si>
  <si>
    <t>Dovoz vody pro zálivku rostlin na vzdálenost do 1000 m</t>
  </si>
  <si>
    <t>-416352279</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</si>
  <si>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</si>
  <si>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Poznámka k položce:
Zálivka všech vysazovaných sazenic 4x během roku, 10 l/sazenice.</t>
  </si>
  <si>
    <t>4*(198+591+100)*0,01</t>
  </si>
  <si>
    <t>185851129</t>
  </si>
  <si>
    <t>Dovoz vody pro zálivku rostlin Příplatek k ceně za každých dalších i započatých 1000 m</t>
  </si>
  <si>
    <t>-1891313576</t>
  </si>
  <si>
    <t>2*35,56</t>
  </si>
  <si>
    <t>998231311</t>
  </si>
  <si>
    <t>Přesun hmot pro sadovnické a krajinářské úpravy - strojně dopravní vzdálenost do 5000 m</t>
  </si>
  <si>
    <t>2014087740</t>
  </si>
  <si>
    <t>VRN1</t>
  </si>
  <si>
    <t>Průzkumné, geodetické a projektové práce</t>
  </si>
  <si>
    <t>012002000</t>
  </si>
  <si>
    <t>Hlavní tituly průvodních činností a nákladů průzkumné, geodetické a projektové práce geodetické práce</t>
  </si>
  <si>
    <t>1024</t>
  </si>
  <si>
    <t>-49196173</t>
  </si>
  <si>
    <t>Poznámka k položce:
Geodetické zaměření vytyčovacích bodů (včetně stabilizace kolíkem)</t>
  </si>
  <si>
    <t>583881130</t>
  </si>
  <si>
    <t>hraničník základní 300x300 l=1800 mm</t>
  </si>
  <si>
    <t>1373920005</t>
  </si>
  <si>
    <t>VRN</t>
  </si>
  <si>
    <t>Vedlejší rozpočtové náklady</t>
  </si>
  <si>
    <t>184818244</t>
  </si>
  <si>
    <t>Ochrana kmene bedněním před poškozením stavebním provozem zřízení včetně odstranění výšky bednění přes 2 do 3 m průměru kmene přes 700 do 900 mm</t>
  </si>
  <si>
    <t>1317037165</t>
  </si>
  <si>
    <t>Poznámka k položce:
"Ochrana kmenů a náběhů stromů na ploše staveniště dočasným prkeným obedněním. V případě průběžně přemísťované ochrany je uvažováno s 20 kusy stromů průměru 20 - 90 cm.
 V ceně kompletní dodávka a montáž. 
Stromy budou nejprve obaleny geotextilií nebo jinou tkaninou a následně zřízeno obednění exponovaných částí kmene a kořenových náběhů prkny min. tl. 25 mm na výšku min. 2,5 m (dle zavětvení a podmínek). Uchycení bude provedeno ovázáním např. drátem, provazem případně jiným způsobem nepoškozující kmen."</t>
  </si>
  <si>
    <t>16025-1.4 - SO01.4 Vegetační úpravy LBC1 - následná péče 1. rok</t>
  </si>
  <si>
    <t>Cena za opravy výsadeb je účtována procentickým odhadem a bude účtována na základě skutečného stavu a potřeby opatření. Odhadován je každoroční úhyn 8 % sadebního materiálu, 5 % dosev zatravňovaných ploch po 1 ks od každého druhu z vysazovaných odrostků, oprava oplocenek na 5 % délky. Součástí následné péče je kosení založených lučních porostů 2 x ročně a zálivka výsadeb čtyřikrát ročně.</t>
  </si>
  <si>
    <t>111151231</t>
  </si>
  <si>
    <t>Pokosení trávníku při souvislé ploše přes 1000 do 10000 m2 lučního v rovině nebo svahu do 1:5</t>
  </si>
  <si>
    <t>1581642656</t>
  </si>
  <si>
    <t xml:space="preserve">Poznámka k souboru cen: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</si>
  <si>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2*9406 "2 x ročně, vč. likvidace"</t>
  </si>
  <si>
    <t>1011652278</t>
  </si>
  <si>
    <t>0,05*345,0 "oprava 5 % celkové délky 345,0 m)</t>
  </si>
  <si>
    <t>-526541508</t>
  </si>
  <si>
    <t>9406*0,05</t>
  </si>
  <si>
    <t>1590535598</t>
  </si>
  <si>
    <t>0,01*9406*0,05</t>
  </si>
  <si>
    <t>-1131768938</t>
  </si>
  <si>
    <t>0,08*198 "8 % ze 198 - jamky pro sazenice keřů"</t>
  </si>
  <si>
    <t>950315197</t>
  </si>
  <si>
    <t>0,08*591 "8 % z 591 - jamky pro sazenice stromových dřevin"</t>
  </si>
  <si>
    <t>0,08*100 "8 % ze 100 - jamky pro odrostky"</t>
  </si>
  <si>
    <t>-2056473161</t>
  </si>
  <si>
    <t>47,28+8</t>
  </si>
  <si>
    <t>-135461347</t>
  </si>
  <si>
    <t>-676944794</t>
  </si>
  <si>
    <t>-532726915</t>
  </si>
  <si>
    <t>765706214</t>
  </si>
  <si>
    <t>92848536</t>
  </si>
  <si>
    <t>1830014610</t>
  </si>
  <si>
    <t>950018855</t>
  </si>
  <si>
    <t>8*2 'Přepočtené koeficientem množství</t>
  </si>
  <si>
    <t>1259479548</t>
  </si>
  <si>
    <t>-2120049308</t>
  </si>
  <si>
    <t>-245533523</t>
  </si>
  <si>
    <t>47+16</t>
  </si>
  <si>
    <t>977035123</t>
  </si>
  <si>
    <t>63,0*0,02 "k jedné sazenici cca 0,02 m3"</t>
  </si>
  <si>
    <t>1394471763</t>
  </si>
  <si>
    <t>272903615</t>
  </si>
  <si>
    <t>026502000</t>
  </si>
  <si>
    <t>Sazenice stromových druhů, 51 - 80 cm K3</t>
  </si>
  <si>
    <t>76600969</t>
  </si>
  <si>
    <t>026502001</t>
  </si>
  <si>
    <t>-1386208899</t>
  </si>
  <si>
    <t>026501000</t>
  </si>
  <si>
    <t>Sazenice keřových druhů, v. 50 - 80 cm, KK nebo KO</t>
  </si>
  <si>
    <t>-330541</t>
  </si>
  <si>
    <t>605912522</t>
  </si>
  <si>
    <t>kůl vyvazovací dřevěný délka 200 cm průměr 8 cm</t>
  </si>
  <si>
    <t>-2104154369</t>
  </si>
  <si>
    <t>16025-1.5 - SO01.5 Vegetační úpravy LBC1 - následná péče 2. rok</t>
  </si>
  <si>
    <t>1902454011</t>
  </si>
  <si>
    <t>-714388327</t>
  </si>
  <si>
    <t>Poznámka k položce:
97 – 18 = 79 ks neboť 18 ks je sazeno v oplocence a bude tedy bez individuální ochrany</t>
  </si>
  <si>
    <t>1296373872</t>
  </si>
  <si>
    <t>1932882642</t>
  </si>
  <si>
    <t>16025-1.6 - SO01.6 Vegetační úpravy LBC1 - následná péče 3. rok</t>
  </si>
  <si>
    <t>-1220479666</t>
  </si>
  <si>
    <t>-2133880113</t>
  </si>
  <si>
    <t>-1550691891</t>
  </si>
  <si>
    <t>-564941035</t>
  </si>
  <si>
    <t>16025-2.1 - SO02.1 Vodohospodářská opatření LBC2</t>
  </si>
  <si>
    <t>2121031673</t>
  </si>
  <si>
    <t>Poznámka k položce:
Zajištění převedení vody pro celou stavbu. Není povoleno zbudování obtokového koryta či rýhy ve stávajícím korytě.
Předpoklad stavebních prací, které nelze realizovat v tekoucí vodě:
- trubní propustek v km 0,622 Borotínského potoka
- kamenný pas v Borotínském potoce v km 0,660
Položka zahrnuje čerpání vody, záložní zdroj čerpání, zbudování jílových hrázek pro zahrazení toku při použití převáděcího potrubí, podpůrné konstrukce potrubí atd.
- čerpání do výšky až 10 m s průměrným přítokem do 1000 l/min
- pohotovostní čerpací soustavy dimenzovanou na požadovanou čerpací výšku a průtok
- včetně zbudování zemních hrázek ze zemin vhodných do hrázek a dostatečně těsnících, jímkovaní, soustředění převáděné vody, rozebrání hrázek
- včetně dodávky , montáže a demontáže odvodňovacího potrubí o průměru dle zvolené technologie zhotovitele</t>
  </si>
  <si>
    <t>121151123</t>
  </si>
  <si>
    <t>Sejmutí ornice strojně při souvislé ploše přes 500 m2, tl. vrstvy do 200 mm</t>
  </si>
  <si>
    <t>-867719599</t>
  </si>
  <si>
    <t>634,50 "ornice v tl. 0,2 m"</t>
  </si>
  <si>
    <t>164490027</t>
  </si>
  <si>
    <t>kamenný pas</t>
  </si>
  <si>
    <t>1,0*2,94 "Borotínský potok v km 0,660"</t>
  </si>
  <si>
    <t>-1870749897</t>
  </si>
  <si>
    <t>126,9 "vodorovné přemístění ornice na dočasnou skládku"</t>
  </si>
  <si>
    <t>126,9 "vodorovné přemístění ornice z dočasné skládky"</t>
  </si>
  <si>
    <t>2,94 "vodorovné přemístění rýh hloubených pod vodou na dočasnou skládku"</t>
  </si>
  <si>
    <t>2,94 "vodorovné přemístění rýh hloubených pod vodou z dočasné skládky"</t>
  </si>
  <si>
    <t>162451106</t>
  </si>
  <si>
    <t>Vodorovné přemístění výkopku nebo sypaniny po suchu na obvyklém dopravním prostředku, bez naložení výkopku, avšak se složením bez rozhrnutí z horniny třídy těžitelnosti I skupiny 1 až 3 na vzdálenost přes 1 500 do 2 000 m</t>
  </si>
  <si>
    <t>755710571</t>
  </si>
  <si>
    <t>634,5*0,05 "dovoz ornice z dočasné skládky SO01 LBC1 - navýšení terénu o 5 cm"</t>
  </si>
  <si>
    <t>1221859401</t>
  </si>
  <si>
    <t>126,9+(634,5*0,05) "nakládání ornice na dočasné skládce"</t>
  </si>
  <si>
    <t>2,94 "nakládání rýh hloubených pod pod vodou na dočasné skládce"</t>
  </si>
  <si>
    <t>1299142637</t>
  </si>
  <si>
    <t>634,5*0,05 "úprava terénu - navýšení o 0,05 m"</t>
  </si>
  <si>
    <t>171251201</t>
  </si>
  <si>
    <t>-1898292048</t>
  </si>
  <si>
    <t>126,9 "uložení ornice na dočasnou skládku"</t>
  </si>
  <si>
    <t>181301114</t>
  </si>
  <si>
    <t>Rozprostření a urovnání ornice v rovině nebo ve svahu sklonu do 1:5 strojně při souvislé ploše přes 500 m2, tl. vrstvy přes 200 do 250 mm</t>
  </si>
  <si>
    <t>-1672179123</t>
  </si>
  <si>
    <t>Poznámka k položce:
Navýšení terénu o 5 cm bude provedeno rozprostřením ornice v tl. 25 cm.</t>
  </si>
  <si>
    <t>634,5 "na ploše - úprava terénu o 0,05 m"</t>
  </si>
  <si>
    <t>314928309</t>
  </si>
  <si>
    <t>kamenný pas v Borotínském potoce v km 0,660</t>
  </si>
  <si>
    <t>(0,81+1,5)*1,0*2</t>
  </si>
  <si>
    <t>1463568647</t>
  </si>
  <si>
    <t>4,62*0,025 'Přepočtené koeficientem množství</t>
  </si>
  <si>
    <t>1121539724</t>
  </si>
  <si>
    <t>7,03*1,0 "Borotínský potok v km 0,660"</t>
  </si>
  <si>
    <t>1743853960</t>
  </si>
  <si>
    <t>1431185247</t>
  </si>
  <si>
    <t>-796552364</t>
  </si>
  <si>
    <t>(1,0+0,5+1,0)*1,0 "Borotínský potok v km 0,660"</t>
  </si>
  <si>
    <t>938382251</t>
  </si>
  <si>
    <t>1 "trubní propustek DN1000 v km 0,660 Borotínského potoka, dl. 12,0 m"</t>
  </si>
  <si>
    <t>2121252633</t>
  </si>
  <si>
    <t>16025-2.2 - SO02.2 Vegetační úpravy LBC2</t>
  </si>
  <si>
    <t>-1660625942</t>
  </si>
  <si>
    <t>1098415052</t>
  </si>
  <si>
    <t>2114483417</t>
  </si>
  <si>
    <t>0,01*3614</t>
  </si>
  <si>
    <t>-1981320571</t>
  </si>
  <si>
    <t>249 "jamky pro sazenice keřů"</t>
  </si>
  <si>
    <t>1260149765</t>
  </si>
  <si>
    <t>745 "jamky pro sazenice stromových dřevin"</t>
  </si>
  <si>
    <t>12 "jamky pro odrostky mimo oplocenky"</t>
  </si>
  <si>
    <t>931960418</t>
  </si>
  <si>
    <t>745 "Výsadba sazenic stromů s balem"</t>
  </si>
  <si>
    <t>12 "Výsadba sazenic stromů s balem mimo oplocenku"</t>
  </si>
  <si>
    <t>2023466747</t>
  </si>
  <si>
    <t>249 "Výsadba sazenic keřů s balem"</t>
  </si>
  <si>
    <t>-196036402</t>
  </si>
  <si>
    <t>-351012059</t>
  </si>
  <si>
    <t>1693375891</t>
  </si>
  <si>
    <t>827410490</t>
  </si>
  <si>
    <t>745</t>
  </si>
  <si>
    <t>-957918374</t>
  </si>
  <si>
    <t>120417814</t>
  </si>
  <si>
    <t>12*2 'Přepočtené koeficientem množství</t>
  </si>
  <si>
    <t>-1845935709</t>
  </si>
  <si>
    <t>-2117730901</t>
  </si>
  <si>
    <t>745+12</t>
  </si>
  <si>
    <t>17184835</t>
  </si>
  <si>
    <t>026503571</t>
  </si>
  <si>
    <t>Dub letní (Quercus robur) 51 - 80 cm, PK</t>
  </si>
  <si>
    <t>-163281227</t>
  </si>
  <si>
    <t>888335849</t>
  </si>
  <si>
    <t>026553042</t>
  </si>
  <si>
    <t>dřeviny okrasné listnaté PK = prostokořenné ZB = zemní bal K = kontejner QP,ROOT = krytokořenná sadba pěstovaná ve specielních sadbovačích prost, podřez. = prostokořenná sadba,  kořeny upraveny podřezáváním výška/obvod kmínku/ - kořenový systém Lípa velkolistá (Tilia platyphyllos) Lípa srdčitá - Tilia cordata, OK 6-8 cm, kont. nebo bal prům. 40 cm</t>
  </si>
  <si>
    <t>-85920747</t>
  </si>
  <si>
    <t>-1930625986</t>
  </si>
  <si>
    <t>379636197</t>
  </si>
  <si>
    <t>-258409986</t>
  </si>
  <si>
    <t>-1566079676</t>
  </si>
  <si>
    <t>1709574049</t>
  </si>
  <si>
    <t>-1905944596</t>
  </si>
  <si>
    <t>-494126305</t>
  </si>
  <si>
    <t>-1422618007</t>
  </si>
  <si>
    <t>216274359</t>
  </si>
  <si>
    <t>-1443077146</t>
  </si>
  <si>
    <t>801991651</t>
  </si>
  <si>
    <t>967547947</t>
  </si>
  <si>
    <t>-1625865423</t>
  </si>
  <si>
    <t>-682798084</t>
  </si>
  <si>
    <t>1293713346</t>
  </si>
  <si>
    <t>28931034</t>
  </si>
  <si>
    <t>745+249+12</t>
  </si>
  <si>
    <t>813659279</t>
  </si>
  <si>
    <t>1006,0*0,02 "k jedné sazenici cca 0,02 m3"</t>
  </si>
  <si>
    <t>-261973028</t>
  </si>
  <si>
    <t>4*(745+249+12)*0,01</t>
  </si>
  <si>
    <t>-942224091</t>
  </si>
  <si>
    <t>2*40,24</t>
  </si>
  <si>
    <t>1363475960</t>
  </si>
  <si>
    <t>332507645</t>
  </si>
  <si>
    <t>-3243039</t>
  </si>
  <si>
    <t>16025-2.3 - Vegetační úpravy LBC2 - následná péče 1. rok</t>
  </si>
  <si>
    <t>1609307386</t>
  </si>
  <si>
    <t>-1362898618</t>
  </si>
  <si>
    <t>-1384261324</t>
  </si>
  <si>
    <t>1724502137</t>
  </si>
  <si>
    <t>-2060544653</t>
  </si>
  <si>
    <t>-7356278</t>
  </si>
  <si>
    <t>-7191905</t>
  </si>
  <si>
    <t>1242021031</t>
  </si>
  <si>
    <t>1332642308</t>
  </si>
  <si>
    <t>-1472023019</t>
  </si>
  <si>
    <t>-741423213</t>
  </si>
  <si>
    <t>-1326161957</t>
  </si>
  <si>
    <t>-1771722467</t>
  </si>
  <si>
    <t>-708322563</t>
  </si>
  <si>
    <t>185886012</t>
  </si>
  <si>
    <t>2146427542</t>
  </si>
  <si>
    <t>-882633806</t>
  </si>
  <si>
    <t>-2020610870</t>
  </si>
  <si>
    <t>-1456484439</t>
  </si>
  <si>
    <t>2*3614 "2 x ročně, vč. likvidace"</t>
  </si>
  <si>
    <t>-501393686</t>
  </si>
  <si>
    <t>-1495589544</t>
  </si>
  <si>
    <t>3614*0,05</t>
  </si>
  <si>
    <t>251572614</t>
  </si>
  <si>
    <t>0,01*3614*0,05</t>
  </si>
  <si>
    <t>-106640556</t>
  </si>
  <si>
    <t>20 "jamky pro sazenice keřů"</t>
  </si>
  <si>
    <t>839629957</t>
  </si>
  <si>
    <t>60 "jamky pro sazenice stromových dřevin"</t>
  </si>
  <si>
    <t>4 "jamky pro odrostky"</t>
  </si>
  <si>
    <t>1733771249</t>
  </si>
  <si>
    <t>60 "Výsadba sazenic stromů s balem"</t>
  </si>
  <si>
    <t>4 "Výsadba sazenic stromů s balem mimo oplocenku"</t>
  </si>
  <si>
    <t>597389588</t>
  </si>
  <si>
    <t>20 "Výsadba sazenic keřů s balem"</t>
  </si>
  <si>
    <t>-2078784021</t>
  </si>
  <si>
    <t>-1067162192</t>
  </si>
  <si>
    <t>33450319</t>
  </si>
  <si>
    <t>-695083537</t>
  </si>
  <si>
    <t>-1662572456</t>
  </si>
  <si>
    <t>18490715</t>
  </si>
  <si>
    <t>-1398663640</t>
  </si>
  <si>
    <t>4*2 'Přepočtené koeficientem množství</t>
  </si>
  <si>
    <t>-2066777976</t>
  </si>
  <si>
    <t>934376811</t>
  </si>
  <si>
    <t>60+4</t>
  </si>
  <si>
    <t>-501988526</t>
  </si>
  <si>
    <t>60+20+4</t>
  </si>
  <si>
    <t>-1351595305</t>
  </si>
  <si>
    <t>84,0*0,02 "k jedné sazenici cca 0,02 m3"</t>
  </si>
  <si>
    <t>-1322308464</t>
  </si>
  <si>
    <t>-1757772525</t>
  </si>
  <si>
    <t>16025-2.4 - Vegetační úpravy LBC2 - následná péče 2. rok</t>
  </si>
  <si>
    <t>-404720423</t>
  </si>
  <si>
    <t>-1808613454</t>
  </si>
  <si>
    <t>16025-2.5 - Vegetační úpravy LBC2 - následná péče 3. rok</t>
  </si>
  <si>
    <t>1415676159</t>
  </si>
  <si>
    <t>-664209802</t>
  </si>
  <si>
    <t>16025-3.1 - SO03.1 Vodohospodářská opatření LBK2</t>
  </si>
  <si>
    <t>-1380827175</t>
  </si>
  <si>
    <t>Poznámka k položce:
Zajištění převedení vody pro celou stavbu. Není povoleno zbudování obtokového koryta či rýhy ve stávajícím korytě.
Předpoklad stavebních prací, které nelze realizovat v tekoucí vodě:
- trubní propustek v km 1,215 Borotínského potoka
- trubní propustek v km 1,632 Borotínského potoka
- kamenné pasy v Borotínském potoce v km 0,696; 0,756; 0,821; 0,865; 0,915; 0,961; 1,015;   1,061; 1,115; 1,161; 1,258; 1,308; 1,358; 1,398; 1,458; 1,498; 1,548; 1,598
Položka zahrnuje čerpání vody, záložní zdroj čerpání, zbudování jílových hrázek pro zahrazení toku při použití převáděcího potrubí, podpůrné konstrukce potrubí atd.
- čerpání do výšky až 10 m s průměrným přítokem do 1000 l/min
- pohotovostní čerpací soustavy dimenzovanou na požadovanou čerpací výšku a průtok
- včetně zbudování zemních hrázek ze zemin vhodných do hrázek a dostatečně těsnících, jímkovaní, soustředění převáděné vody, rozebrání hrázek
- včetně dodávky , montáže a demontáže odvodňovacího potrubí o průměru dle zvolené technologie zhotovitele</t>
  </si>
  <si>
    <t>-160538164</t>
  </si>
  <si>
    <t>2357,76 "ornice v tl. 0,2 m"</t>
  </si>
  <si>
    <t>3978,65 "ornice v tl. 0,2 m"</t>
  </si>
  <si>
    <t>-2011270292</t>
  </si>
  <si>
    <t>kamenné pasy v Borotínském potoce</t>
  </si>
  <si>
    <t>1,0*2,94*18 "km 0,696; 0,756; 0,821; 0,865; 0,915; 0,961; 1,015; 1,061; 1,115; 1,161; 1,258; 1,308; 1,358; 1,398; 1,458; 1,498; 1,548; 1,598 - 18 ks"</t>
  </si>
  <si>
    <t>131151104</t>
  </si>
  <si>
    <t>Hloubení nezapažených jam a zářezů strojně s urovnáním dna do předepsaného profilu a spádu v hornině třídy těžitelnosti I skupiny 1 a 2 přes 100 do 500 m3</t>
  </si>
  <si>
    <t>768063201</t>
  </si>
  <si>
    <t>20,0 "tůň v km 0,696"</t>
  </si>
  <si>
    <t>20,0 "tůň v km 0,821"</t>
  </si>
  <si>
    <t>20,0 "tůň v km 0,961"</t>
  </si>
  <si>
    <t>20,0 "tůň v km 1,061"</t>
  </si>
  <si>
    <t>20,0 "tůň v km 1,161"</t>
  </si>
  <si>
    <t>20,0 "tůň v km 1,298"</t>
  </si>
  <si>
    <t>10,0 "tůň v km 1,358"</t>
  </si>
  <si>
    <t>10,0 "tůň v km 1,458"</t>
  </si>
  <si>
    <t>3977410</t>
  </si>
  <si>
    <t>drenážní žebra tůní</t>
  </si>
  <si>
    <t>1,0*1,0 "tůň v km 0,696"</t>
  </si>
  <si>
    <t>1,0*1,0 "tůň v km 0,821"</t>
  </si>
  <si>
    <t>1,0*1,0 "tůň v km 0,961"</t>
  </si>
  <si>
    <t>1,0*1,0 "tůň v km 1,061"</t>
  </si>
  <si>
    <t>1,0*1,0 "tůň v km 1,161"</t>
  </si>
  <si>
    <t>1,0*1,0 "tůň v km 1,298"</t>
  </si>
  <si>
    <t>1,0*1,0 "tůň v km 1,358"</t>
  </si>
  <si>
    <t>1,0*1,0 "tůň v km 1,458"</t>
  </si>
  <si>
    <t>873434284</t>
  </si>
  <si>
    <t>1900,93 "vodorovné přemístění ornice na dočasnou skládku"</t>
  </si>
  <si>
    <t>1900,93 "vodorovné přemístění ornice z dočasné skládky"</t>
  </si>
  <si>
    <t>140,0 "vodorovné přemístění výkopů na dočasnou skládku"</t>
  </si>
  <si>
    <t>140,0 "vodorovné přemístění výkopů z dočasné skládky"</t>
  </si>
  <si>
    <t>52,92 "vodorovné přemístění rýh hloubených pod vodou na dočasnou skládku"</t>
  </si>
  <si>
    <t>52,92 "vodorovné přemístění rýh hloubených pod vodou z dočasné skládky"</t>
  </si>
  <si>
    <t>8,0 "vodorovné přemístění rýh na dočasnou skládku"</t>
  </si>
  <si>
    <t>8,0 "vodorovné přemístění rýh z dočasné skládky"</t>
  </si>
  <si>
    <t>429993688</t>
  </si>
  <si>
    <t>52,92+140,0+8,0 "dovoz vykopané zeminy z dočasné skládky SO01 LBC1"</t>
  </si>
  <si>
    <t>(1940,29+3748,18)*0,05 "dovoz ornice z dočasné skládky SO01 LBC1 - navýšení terénu o 5 cm"</t>
  </si>
  <si>
    <t>-626482436</t>
  </si>
  <si>
    <t>1267,28+((1940,29+3748,18)*0,05) "nakládání ornice na dočasné skládce"</t>
  </si>
  <si>
    <t>52,92 "nakládání rýh hloubených pod vodou na dočasné skládce"</t>
  </si>
  <si>
    <t>140,0 "nakládání jam na dočasné skládce"</t>
  </si>
  <si>
    <t>8,0 "nakládání rýh na dočasné skládce"</t>
  </si>
  <si>
    <t>-1242237590</t>
  </si>
  <si>
    <t>200,92 "úprava terénu - navýšení o 0,03 m"</t>
  </si>
  <si>
    <t>-1318810672</t>
  </si>
  <si>
    <t>1267,28 "uložení ornice na dočasnou skládku"</t>
  </si>
  <si>
    <t>1204143768</t>
  </si>
  <si>
    <t>1940,29 "na ploše - úprava terénu o 0,05 m"</t>
  </si>
  <si>
    <t>3748,18 "na ploše - úprava terénu o 0,05 m"</t>
  </si>
  <si>
    <t>517243304</t>
  </si>
  <si>
    <t>kamenné pasy v Borotínském potoce - 18 ks</t>
  </si>
  <si>
    <t>(0,81+1,5)*1,0*2*18 "km 0,696; 0,756; 0,821; 0,865; 0,915; 0,961; 1,015; 1,061; 1,115; 1,161; 1,258; 1,308; 1,358; 1,398; 1,458; 1,498; 1,548; 1,598"</t>
  </si>
  <si>
    <t>-1873618884</t>
  </si>
  <si>
    <t>83,16*0,025 'Přepočtené koeficientem množství</t>
  </si>
  <si>
    <t>-1797586221</t>
  </si>
  <si>
    <t>kamenné pasy Borotínský potok 18 ks</t>
  </si>
  <si>
    <t>7,03*1,0*18 "km 0,696; 0,756; 0,821; 0,865; 0,915; 0,961; 1,015; 1,061; 1,115; 1,161; 1,258; 1,308; 1,358; 1,398; 1,458; 1,498; 1,548; 1,598"</t>
  </si>
  <si>
    <t>žebra tůní</t>
  </si>
  <si>
    <t>7,2*1,0 "tůň v km 0,696"</t>
  </si>
  <si>
    <t>7,2*1,0 "tůň v km 0,821"</t>
  </si>
  <si>
    <t>7,2*1,0 "tůň v km 0,961"</t>
  </si>
  <si>
    <t>7,2*1,0 "tůň v km 1,061"</t>
  </si>
  <si>
    <t>7,2*1,0 "tůň v km 1,161"</t>
  </si>
  <si>
    <t>7,2*1,0 "tůň v km 1,298"</t>
  </si>
  <si>
    <t>7,2*1,0 "tůň v km 1,358"</t>
  </si>
  <si>
    <t>7,2*1,0 "tůň v km 1,458"</t>
  </si>
  <si>
    <t>-2099772881</t>
  </si>
  <si>
    <t>457571214</t>
  </si>
  <si>
    <t>Filtrační vrstvy jakékoliv tloušťky a sklonu z hrubého těženého kameniva bez zhutnění, frakce od 16-63 do 32-63 mm</t>
  </si>
  <si>
    <t>2044981833</t>
  </si>
  <si>
    <t>923412023</t>
  </si>
  <si>
    <t>kamenné pasy Borotínský potok - 18 ks</t>
  </si>
  <si>
    <t>1,0*2,94*18 "km 0,696; 0,756; 0,821; 0,865; 0,915; 0,961; 1,015; 1,061; 1,115; 1,161; 1,258; 1,308; 1,358; 1,398; 1,458; 1,498; 1,548; 1,598"</t>
  </si>
  <si>
    <t>1442892117</t>
  </si>
  <si>
    <t>kamenné pasy - Borotínský potok - 18 ks</t>
  </si>
  <si>
    <t>(1,0+0,5+1,0)*1,0*18 "km 0,696; 0,756; 0,821; 0,865; 0,915; 0,961; 1,015; 1,061; 1,115; 1,161; 1,258; 1,308; 1,358; 1,398; 1,458; 1,498; 1,548; 1,598"</t>
  </si>
  <si>
    <t>464571126</t>
  </si>
  <si>
    <t>Pohoz dna nebo svahů jakékoliv tloušťky z kameniva těženého hrubého, z terénu, frakce do 250 mm</t>
  </si>
  <si>
    <t>1263642734</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</si>
  <si>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</si>
  <si>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pohoz dna tůní lomovým kamenem f 0-250, tl 0,25 m</t>
  </si>
  <si>
    <t>2,1*0,25 "tůň v km 0,696"</t>
  </si>
  <si>
    <t>2,1*0,25 "tůň v km 0,821"</t>
  </si>
  <si>
    <t>2,1*0,25 "tůň v km 0,961"</t>
  </si>
  <si>
    <t>2,1*0,25 "tůň v km 1,061"</t>
  </si>
  <si>
    <t>2,1*0,25 "tůň v km 1,161"</t>
  </si>
  <si>
    <t>2,1*0,25 "tůň v km 1,298"</t>
  </si>
  <si>
    <t>0,2*0,25 "tůň v km 1,358"</t>
  </si>
  <si>
    <t>0,2*0,25 "tůň v km 1,458"</t>
  </si>
  <si>
    <t>opevnění břehů tůní na šikmou výšku 1,3 m, tl 0,25 m</t>
  </si>
  <si>
    <t>1,3*8,0*0,25 "tůň v km 0,696, délka opevnění 8,0 m"</t>
  </si>
  <si>
    <t>1,3*8,0*0,25 "tůň v km 0,821, délka opevnění 8,0 m"</t>
  </si>
  <si>
    <t>1,3*8,0*0,25 "tůň v km 0,961, délka opevnění 8,0 m"</t>
  </si>
  <si>
    <t>1,3*8,0*0,25 "tůň v km 1,061, délka opevnění 8,0 m"</t>
  </si>
  <si>
    <t>1,3*8,0*0,25 "tůň v km 1,161, délka opevnění 8,0 m"</t>
  </si>
  <si>
    <t>1,3*8,0*0,25 "tůň v km 1,298, délka opevnění 8,0 m"</t>
  </si>
  <si>
    <t>1,3*4,0*0,25 "tůň v km 1,358, délka opevnění 4,0 m"</t>
  </si>
  <si>
    <t>1,3*4,0*0,25 "tůň v km 1,458, délka opevnění 4,0 m"</t>
  </si>
  <si>
    <t>-1731267722</t>
  </si>
  <si>
    <t>1 "trubní propustek DN1000 v km 1,215 Borotínského potoka, dl. 12,0 m"</t>
  </si>
  <si>
    <t>1 "trubní propustek DN1000 v km 1,632 Borotínského potoka, dl. 12,0 m"</t>
  </si>
  <si>
    <t>-503342867</t>
  </si>
  <si>
    <t>16025-3.2 - SO03.2 Vegetační úpravy LBK2</t>
  </si>
  <si>
    <t>-653458169</t>
  </si>
  <si>
    <t>-1069443880</t>
  </si>
  <si>
    <t>0,01*5209</t>
  </si>
  <si>
    <t>-1388517608</t>
  </si>
  <si>
    <t>Poznámka k položce:
Jamky pro sazenice vrb</t>
  </si>
  <si>
    <t>132 "jamky pro sazenice vrb"</t>
  </si>
  <si>
    <t>1527005831</t>
  </si>
  <si>
    <t>89 "jamky pro sazenice stromových dřevin"</t>
  </si>
  <si>
    <t>-1446999679</t>
  </si>
  <si>
    <t>89 "Výsadba sazenic stromů s balem"</t>
  </si>
  <si>
    <t>-2101065626</t>
  </si>
  <si>
    <t>132 "Výsadba sazenic keřů s balem"</t>
  </si>
  <si>
    <t>998711765</t>
  </si>
  <si>
    <t>Poznámka k položce:
Osazení sazenic (keřové vrby) vyznačovacími kolíky. Zaražení kolíku do hloubky 0,15 m, délka kolíku 1 m.</t>
  </si>
  <si>
    <t>132 "keřové vrby"</t>
  </si>
  <si>
    <t>984397370</t>
  </si>
  <si>
    <t>912211432</t>
  </si>
  <si>
    <t>89</t>
  </si>
  <si>
    <t>-1446598071</t>
  </si>
  <si>
    <t>89*2 'Přepočtené koeficientem množství</t>
  </si>
  <si>
    <t>1592074132</t>
  </si>
  <si>
    <t>184808211</t>
  </si>
  <si>
    <t>Ochrana sazenic proti škodám zvěří nátěrem nebo postřikem ochranným prostředkem</t>
  </si>
  <si>
    <t>2044925671</t>
  </si>
  <si>
    <t xml:space="preserve">Poznámka k souboru cen:
1. V ceně 184 80-8211 nejsou započteny náklady na ochranný prostředek; tento se oceňuje ve specifikaci. Ztratné lze dohodnout ve výši 5 %.
</t>
  </si>
  <si>
    <t>132 "sazenice keřových vrb"</t>
  </si>
  <si>
    <t>026500000</t>
  </si>
  <si>
    <t>Repelentní přípravek k letní a zimní ochraně lesních i okrasných kultur proti okusu zvěří a proti poškození kmínků hlodavci</t>
  </si>
  <si>
    <t>-166154647</t>
  </si>
  <si>
    <t>Poznámka k položce:
Repelentní přípravek k letní a zimní ochraně lesních i okrasných kultur proti okusu zvěří a proti poškození kmínků hlodavci. Přípravek odpuzuje zvěř pachem, barevným lesklým povrchem natřených částí větviček a mechanicky přítomnou minerální složkou, která skřípe mezi zuby. Aplikace postřikem, nátěrem nebo máčením sazenic před výsadbou.</t>
  </si>
  <si>
    <t>2,0 "ochrana 89 ks sazenic keřových vrb"</t>
  </si>
  <si>
    <t>1635179192</t>
  </si>
  <si>
    <t>-1058362225</t>
  </si>
  <si>
    <t>89+132</t>
  </si>
  <si>
    <t>-560364789</t>
  </si>
  <si>
    <t>221,0*0,02 "k jedné sazenici cca 0,02 m3"</t>
  </si>
  <si>
    <t>1387033666</t>
  </si>
  <si>
    <t>026502002</t>
  </si>
  <si>
    <t>-713062827</t>
  </si>
  <si>
    <t>026505131</t>
  </si>
  <si>
    <t>Lípa malolistá (Tilia cordata) 80 - 120 cm, K3</t>
  </si>
  <si>
    <t>-1889586014</t>
  </si>
  <si>
    <t>-714732810</t>
  </si>
  <si>
    <t>Javor klen /Acer pseudoplatanus/ 80 - 120 cm, KK nebo KO</t>
  </si>
  <si>
    <t>-748383481</t>
  </si>
  <si>
    <t>026558000</t>
  </si>
  <si>
    <t>Vrba křehká (Salix euxina), v. 81-120 cm, KK nebo KO</t>
  </si>
  <si>
    <t>1324311432</t>
  </si>
  <si>
    <t>026558100</t>
  </si>
  <si>
    <t>801121789</t>
  </si>
  <si>
    <t>Javor mleč /Acer platanoides/ 80 - 120 cm, KK nebo KO</t>
  </si>
  <si>
    <t>1086099142</t>
  </si>
  <si>
    <t>026505231</t>
  </si>
  <si>
    <t>Lípa velkolistá (Tilia platyphyllos) 80 - 120 cm, K3</t>
  </si>
  <si>
    <t>1632201369</t>
  </si>
  <si>
    <t>2100294743</t>
  </si>
  <si>
    <t>Olše lepkavá /Alnus glutinosa/ 80 - 120 cm, KK nebo KO</t>
  </si>
  <si>
    <t>-228080280</t>
  </si>
  <si>
    <t>820974623</t>
  </si>
  <si>
    <t>4*(89+132)*0,01</t>
  </si>
  <si>
    <t>408662649</t>
  </si>
  <si>
    <t>2*8,84</t>
  </si>
  <si>
    <t>640802504</t>
  </si>
  <si>
    <t>16025-3.3 - Vegetační úpravy LBK2 - následná péče 1. rok</t>
  </si>
  <si>
    <t>Cena za opravy výsadeb je účtována procentickým odhadem a bude účtována na základě skutečného stavu a potřeby opatření. Odhadován je každoroční úhyn 8 % sadebního materiálu, 5 % dosev zatravňovaných ploch po 1 ks od každého druhu z vysazovaných odrostků. Součástí následné péče je kosení založených lučních porostů 2 x ročně a zálivka výsadeb čtyřikrát ročně.</t>
  </si>
  <si>
    <t>-376352881</t>
  </si>
  <si>
    <t>2*(5209+772) "2 x ročně, vč. likvidace"</t>
  </si>
  <si>
    <t>254290916</t>
  </si>
  <si>
    <t>13 "jamky pro sazenice vrb"</t>
  </si>
  <si>
    <t>-1094952472</t>
  </si>
  <si>
    <t>0 "jamky pro odrostky"</t>
  </si>
  <si>
    <t>-1718569108</t>
  </si>
  <si>
    <t>9 "Výsadba sazenic stromů s balem"</t>
  </si>
  <si>
    <t>-1868496795</t>
  </si>
  <si>
    <t>13 "Výsadba sazenic keřů s balem"</t>
  </si>
  <si>
    <t>513190229</t>
  </si>
  <si>
    <t>13 "keřové vrby"</t>
  </si>
  <si>
    <t>-1318817165</t>
  </si>
  <si>
    <t>-1695932891</t>
  </si>
  <si>
    <t>1391523287</t>
  </si>
  <si>
    <t>9*2 'Přepočtené koeficientem množství</t>
  </si>
  <si>
    <t>-2105994107</t>
  </si>
  <si>
    <t>1896700787</t>
  </si>
  <si>
    <t>13 "sazenice keřových vrb"</t>
  </si>
  <si>
    <t>1699319131</t>
  </si>
  <si>
    <t>0,3 "ochrana 13 ks sazenic keřových vrb"</t>
  </si>
  <si>
    <t>465770455</t>
  </si>
  <si>
    <t>9 "náhrada stromových sazenic"</t>
  </si>
  <si>
    <t>902830773</t>
  </si>
  <si>
    <t>-2019484368</t>
  </si>
  <si>
    <t>9+13</t>
  </si>
  <si>
    <t>-1130742396</t>
  </si>
  <si>
    <t>22,0*0,02 "k jedné sazenici cca 0,02 m3"</t>
  </si>
  <si>
    <t>-626729195</t>
  </si>
  <si>
    <t>110268711</t>
  </si>
  <si>
    <t>1668522584</t>
  </si>
  <si>
    <t>16025-3.4 - Vegetační úpravy LBK2 - následná péče 2. rok</t>
  </si>
  <si>
    <t>16025-3.5 - Vegetační úpravy LBK2 - následná péče 3. rok</t>
  </si>
  <si>
    <t>16025-4 - Vedlejší a ostatní náklady</t>
  </si>
  <si>
    <t xml:space="preserve">    9 - Ostatní konstrukce a práce, bourání</t>
  </si>
  <si>
    <t>OST - Ostatní</t>
  </si>
  <si>
    <t xml:space="preserve">    VRN4 - Inženýrská činnost</t>
  </si>
  <si>
    <t>Ostatní konstrukce a práce, bourání</t>
  </si>
  <si>
    <t>938908411</t>
  </si>
  <si>
    <t>Čištění vozovek splachováním vodou povrchu podkladu nebo krytu živičného, betonového nebo dlážděného</t>
  </si>
  <si>
    <t>761350786</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</si>
  <si>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</si>
  <si>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OST</t>
  </si>
  <si>
    <t>Ostatní</t>
  </si>
  <si>
    <t>800800001</t>
  </si>
  <si>
    <t>Náklady spojené se zajištěním a realizací prací</t>
  </si>
  <si>
    <t>1326325529</t>
  </si>
  <si>
    <t>Poznámka k položce:
Uvedení pozemků do původního stavu, údržba vozovek během stavby.</t>
  </si>
  <si>
    <t>800800006</t>
  </si>
  <si>
    <t>Zpracování a předání dokumentace skutečného provedení
 stavby objednateli a zaměření skutečného provedení stavby - geodetická část 
dokumentace v rozsahu 
odpovídajícím příslušným právním předpisům, pořízení fotodokumentace stavby</t>
  </si>
  <si>
    <t>-1589384896</t>
  </si>
  <si>
    <t>Poznámka k položce:
Dokumentace skutečného provedení stavby: 3 paré + 1 v elektronické formě.
Geodetická část dokumentace: 3 paré + 1 v elektronické formě.</t>
  </si>
  <si>
    <t>800800008</t>
  </si>
  <si>
    <t>Protokolární předání stavbou dotčených pozemků a 
komunikací, uvedených do původního stavu, zpět jejich
 vlastníkům</t>
  </si>
  <si>
    <t>-1007886986</t>
  </si>
  <si>
    <t>800800015</t>
  </si>
  <si>
    <t>Zajištění a zabezpečení staveniště, zřízení a likvidace zařízení staveniště, včetně případných přípojek, přístupů, 
deponií apod.</t>
  </si>
  <si>
    <t>2006931779</t>
  </si>
  <si>
    <t>800800018</t>
  </si>
  <si>
    <t>Vytyčení inženýrských sítí a zařízení, včetně zajištění případné aktualizace vyjádření správců sítí, která pozbudou platnosti v období mezi předáním staveniště a vytyčením sítí a případné protokolární zpětné předání jejich správcům.</t>
  </si>
  <si>
    <t>-1603336738</t>
  </si>
  <si>
    <t>02 R</t>
  </si>
  <si>
    <t>Zajištění a provedení zkoušek, rozborů a atestů nutných pro řádné provádění a dokončení díla, uvedených v projektové dokumentaci včetně předání jejich výsledků objednateli, jakož i provedení následujích zkoušek a rozborů.</t>
  </si>
  <si>
    <t>1866127432</t>
  </si>
  <si>
    <t>Poznámka k položce:
Náklady zhotovitele, související s prováděním zkoušek a revizí předepsaných technickými normami, a které jsou pro provedení díla nezbytné, vč. stanovení receptury pro zvýšení únosnosti podloží.
Zajištění a provedení zkoušek, rozborů a atestů nutných pro řádné provádění a dokončení díla, uvedených v projektové dokumentaci včetně předání jejich výsledků objednateli, jakož i provedení následujích zkoušek a rozborů.</t>
  </si>
  <si>
    <t>03 R</t>
  </si>
  <si>
    <t>Vytyčení stavby (případně pozemků nebo provedení jiných geodetických prací*) odborně způsobilou osobou v oboru zeměměřictví.</t>
  </si>
  <si>
    <t>-461685076</t>
  </si>
  <si>
    <t>09 R</t>
  </si>
  <si>
    <t>Projednání a zajištění zvláštního užívání komunikací a veřejných ploch, včetně zajištění dopravního značení, a to v rozsahu nezbytném pro řádné a bezpečné provádění stavby.</t>
  </si>
  <si>
    <t>846451631</t>
  </si>
  <si>
    <t>20 R</t>
  </si>
  <si>
    <t>Zajištění a provedení zkoušek betonu</t>
  </si>
  <si>
    <t>1497462066</t>
  </si>
  <si>
    <t>Poznámka k položce:
Náklady zhotovitele, související s prováděním zkoušek betonu.
Zajištění a provedení zkoušek betonu: 3 zkoušky pevnosti, mrazuvzdornosti a průsaku vody (voděodolnosti).</t>
  </si>
  <si>
    <t>21 R</t>
  </si>
  <si>
    <t xml:space="preserve">Náklady spojené s povinnou publicitou zahrnuje náklady na propagační cedule - dočasné. Na stavbě budou osazeny informační plechové cedule. Každá bude osazena na AL sloupku. Součástí také budou šrouby, objímky a kotvící prvky. </t>
  </si>
  <si>
    <t>1258468774</t>
  </si>
  <si>
    <t>Poznámka k položce:
Náklady spojené s povinnou publicitou zahrnuje náklady na propagační cedule - dočasné. Na stavbě budou osazeny informační plechové cedule - dočasné. Každá bude osazena na AL sloupku. Součástí také budou šrouby, objímky a kotvící prvky. Materiál cedule bude voděodolný.
Zajištění umístění štítku o povolení stavby.
Cena včetně grafického zpracování a potisku.</t>
  </si>
  <si>
    <t>29 R</t>
  </si>
  <si>
    <t>Finanční náhrada škody vzniklé na porostu okolních pozemků po dobu výstavby</t>
  </si>
  <si>
    <t>-1829322668</t>
  </si>
  <si>
    <t>30 R</t>
  </si>
  <si>
    <t>Náklady spojené s povinnou publicitou zahrnuje náklady na propagační cedule - trvalé. Na stavbě budou osazeny 2 informační plechové cedule velikosti A3. Každá bude osazena na AL sloupku. Součástí také budou šrouby, objímky a kotvící prvky.</t>
  </si>
  <si>
    <t>-1413019067</t>
  </si>
  <si>
    <t>Poznámka k položce:
Náklady spojené s povinnou publicitou zahrnuje náklady na propagační cedule - trvalé. Na stavbě budou osazeny 2 informační plechové cedule velikosti A3. Každá bude osazena na AL sloupku. Součástí také budou šrouby, objímky a kotvící prvky. Materiál cedule bude voděodolný. 
Cena včetně grafického zpracování a potisku.</t>
  </si>
  <si>
    <t>011324000</t>
  </si>
  <si>
    <t>Archeologický průzkum</t>
  </si>
  <si>
    <t>…</t>
  </si>
  <si>
    <t>-2041266824</t>
  </si>
  <si>
    <t>VRN4</t>
  </si>
  <si>
    <t>Inženýrská činnost</t>
  </si>
  <si>
    <t>041903000</t>
  </si>
  <si>
    <t>Dozor jiné osoby</t>
  </si>
  <si>
    <t>1155599074</t>
  </si>
  <si>
    <t>Poznámka k položce:
Geologický dohled během realizace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</si>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</sst>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8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4"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4"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4"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38" fillId="2" borderId="19" xfId="0" applyFont="1" applyFill="1" applyBorder="1" applyAlignment="1" applyProtection="1">
      <alignment horizontal="left" vertical="center"/>
      <protection locked="0"/>
    </xf>
    <xf numFmtId="0" fontId="38" fillId="0" borderId="2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3"/>
  <sheetViews>
    <sheetView showGridLines="0" tabSelected="1" workbookViewId="0" topLeftCell="A1"/>
  </sheetViews>
  <sheetFormatPr defaultColWidth="9.140625" defaultRowHeight="12"/>
  <cols>
    <col min="1" max="1" width="5.57421875" style="1" customWidth="1"/>
    <col min="2" max="2" width="1.1484375" style="1" customWidth="1"/>
    <col min="3" max="3" width="2.7109375" style="1" customWidth="1"/>
    <col min="4" max="33" width="1.7109375" style="1" customWidth="1"/>
    <col min="34" max="34" width="2.140625" style="1" customWidth="1"/>
    <col min="35" max="35" width="21.140625" style="1" customWidth="1"/>
    <col min="36" max="37" width="1.7109375" style="1" customWidth="1"/>
    <col min="38" max="38" width="5.57421875" style="1" customWidth="1"/>
    <col min="39" max="39" width="2.140625" style="1" customWidth="1"/>
    <col min="40" max="40" width="8.8515625" style="1" customWidth="1"/>
    <col min="41" max="41" width="5.00390625" style="1" customWidth="1"/>
    <col min="42" max="42" width="2.7109375" style="1" customWidth="1"/>
    <col min="43" max="43" width="10.421875" style="1" customWidth="1"/>
    <col min="44" max="44" width="9.140625" style="1" customWidth="1"/>
    <col min="45" max="47" width="17.140625" style="1" hidden="1" customWidth="1"/>
    <col min="48" max="49" width="14.421875" style="1" hidden="1" customWidth="1"/>
    <col min="50" max="51" width="16.7109375" style="1" hidden="1" customWidth="1"/>
    <col min="52" max="52" width="14.421875" style="1" hidden="1" customWidth="1"/>
    <col min="53" max="53" width="12.7109375" style="1" hidden="1" customWidth="1"/>
    <col min="54" max="54" width="16.7109375" style="1" hidden="1" customWidth="1"/>
    <col min="55" max="55" width="14.421875" style="1" hidden="1" customWidth="1"/>
    <col min="56" max="56" width="12.7109375" style="1" hidden="1" customWidth="1"/>
    <col min="57" max="57" width="44.28125" style="1" customWidth="1"/>
    <col min="71" max="91" width="8.85156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8</v>
      </c>
      <c r="BT3" s="19" t="s">
        <v>9</v>
      </c>
    </row>
    <row r="4" spans="2:71" s="1" customFormat="1" ht="24.95" customHeight="1">
      <c r="B4" s="23"/>
      <c r="C4" s="24"/>
      <c r="D4" s="25" t="s">
        <v>10</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11</v>
      </c>
      <c r="BE4" s="27" t="s">
        <v>12</v>
      </c>
      <c r="BS4" s="19" t="s">
        <v>13</v>
      </c>
    </row>
    <row r="5" spans="2:71" s="1" customFormat="1" ht="12" customHeight="1">
      <c r="B5" s="23"/>
      <c r="C5" s="24"/>
      <c r="D5" s="28" t="s">
        <v>14</v>
      </c>
      <c r="E5" s="24"/>
      <c r="F5" s="24"/>
      <c r="G5" s="24"/>
      <c r="H5" s="24"/>
      <c r="I5" s="24"/>
      <c r="J5" s="24"/>
      <c r="K5" s="29" t="s">
        <v>15</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16</v>
      </c>
      <c r="BS5" s="19" t="s">
        <v>6</v>
      </c>
    </row>
    <row r="6" spans="2:71" s="1" customFormat="1" ht="36.95" customHeight="1">
      <c r="B6" s="23"/>
      <c r="C6" s="24"/>
      <c r="D6" s="31" t="s">
        <v>17</v>
      </c>
      <c r="E6" s="24"/>
      <c r="F6" s="24"/>
      <c r="G6" s="24"/>
      <c r="H6" s="24"/>
      <c r="I6" s="24"/>
      <c r="J6" s="24"/>
      <c r="K6" s="32" t="s">
        <v>18</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19</v>
      </c>
      <c r="E7" s="24"/>
      <c r="F7" s="24"/>
      <c r="G7" s="24"/>
      <c r="H7" s="24"/>
      <c r="I7" s="24"/>
      <c r="J7" s="24"/>
      <c r="K7" s="29" t="s">
        <v>20</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21</v>
      </c>
      <c r="AL7" s="24"/>
      <c r="AM7" s="24"/>
      <c r="AN7" s="29" t="s">
        <v>20</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27</v>
      </c>
      <c r="AL10" s="24"/>
      <c r="AM10" s="24"/>
      <c r="AN10" s="29" t="s">
        <v>28</v>
      </c>
      <c r="AO10" s="24"/>
      <c r="AP10" s="24"/>
      <c r="AQ10" s="24"/>
      <c r="AR10" s="22"/>
      <c r="BE10" s="33"/>
      <c r="BS10" s="19" t="s">
        <v>6</v>
      </c>
    </row>
    <row r="11" spans="2:71" s="1" customFormat="1" ht="18.45" customHeight="1">
      <c r="B11" s="23"/>
      <c r="C11" s="24"/>
      <c r="D11" s="24"/>
      <c r="E11" s="29"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30</v>
      </c>
      <c r="AL11" s="24"/>
      <c r="AM11" s="24"/>
      <c r="AN11" s="29" t="s">
        <v>31</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32</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27</v>
      </c>
      <c r="AL13" s="24"/>
      <c r="AM13" s="24"/>
      <c r="AN13" s="36" t="s">
        <v>33</v>
      </c>
      <c r="AO13" s="24"/>
      <c r="AP13" s="24"/>
      <c r="AQ13" s="24"/>
      <c r="AR13" s="22"/>
      <c r="BE13" s="33"/>
      <c r="BS13" s="19" t="s">
        <v>6</v>
      </c>
    </row>
    <row r="14" spans="2:71" ht="12">
      <c r="B14" s="23"/>
      <c r="C14" s="24"/>
      <c r="D14" s="24"/>
      <c r="E14" s="36" t="s">
        <v>33</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30</v>
      </c>
      <c r="AL14" s="24"/>
      <c r="AM14" s="24"/>
      <c r="AN14" s="36" t="s">
        <v>33</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34</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27</v>
      </c>
      <c r="AL16" s="24"/>
      <c r="AM16" s="24"/>
      <c r="AN16" s="29" t="s">
        <v>35</v>
      </c>
      <c r="AO16" s="24"/>
      <c r="AP16" s="24"/>
      <c r="AQ16" s="24"/>
      <c r="AR16" s="22"/>
      <c r="BE16" s="33"/>
      <c r="BS16" s="19" t="s">
        <v>4</v>
      </c>
    </row>
    <row r="17" spans="2:71" s="1" customFormat="1" ht="18.45" customHeight="1">
      <c r="B17" s="23"/>
      <c r="C17" s="24"/>
      <c r="D17" s="24"/>
      <c r="E17" s="29" t="s">
        <v>36</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30</v>
      </c>
      <c r="AL17" s="24"/>
      <c r="AM17" s="24"/>
      <c r="AN17" s="29" t="s">
        <v>37</v>
      </c>
      <c r="AO17" s="24"/>
      <c r="AP17" s="24"/>
      <c r="AQ17" s="24"/>
      <c r="AR17" s="22"/>
      <c r="BE17" s="33"/>
      <c r="BS17" s="19" t="s">
        <v>38</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8</v>
      </c>
    </row>
    <row r="19" spans="2:71" s="1" customFormat="1" ht="12" customHeight="1">
      <c r="B19" s="23"/>
      <c r="C19" s="24"/>
      <c r="D19" s="34" t="s">
        <v>39</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27</v>
      </c>
      <c r="AL19" s="24"/>
      <c r="AM19" s="24"/>
      <c r="AN19" s="29" t="s">
        <v>20</v>
      </c>
      <c r="AO19" s="24"/>
      <c r="AP19" s="24"/>
      <c r="AQ19" s="24"/>
      <c r="AR19" s="22"/>
      <c r="BE19" s="33"/>
      <c r="BS19" s="19" t="s">
        <v>13</v>
      </c>
    </row>
    <row r="20" spans="2:71" s="1" customFormat="1" ht="18.45" customHeight="1">
      <c r="B20" s="23"/>
      <c r="C20" s="24"/>
      <c r="D20" s="24"/>
      <c r="E20" s="29" t="s">
        <v>40</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30</v>
      </c>
      <c r="AL20" s="24"/>
      <c r="AM20" s="24"/>
      <c r="AN20" s="29" t="s">
        <v>20</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41</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68.5" customHeight="1">
      <c r="B23" s="23"/>
      <c r="C23" s="24"/>
      <c r="D23" s="24"/>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ROUND(AG54,0)</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3"/>
    </row>
    <row r="29" spans="1:57" s="3" customFormat="1" ht="14.4" customHeight="1">
      <c r="A29" s="3"/>
      <c r="B29" s="48"/>
      <c r="C29" s="49"/>
      <c r="D29" s="34" t="s">
        <v>47</v>
      </c>
      <c r="E29" s="49"/>
      <c r="F29" s="34" t="s">
        <v>48</v>
      </c>
      <c r="G29" s="49"/>
      <c r="H29" s="49"/>
      <c r="I29" s="49"/>
      <c r="J29" s="49"/>
      <c r="K29" s="49"/>
      <c r="L29" s="50">
        <v>0.21</v>
      </c>
      <c r="M29" s="49"/>
      <c r="N29" s="49"/>
      <c r="O29" s="49"/>
      <c r="P29" s="49"/>
      <c r="Q29" s="49"/>
      <c r="R29" s="49"/>
      <c r="S29" s="49"/>
      <c r="T29" s="49"/>
      <c r="U29" s="49"/>
      <c r="V29" s="49"/>
      <c r="W29" s="51">
        <f>ROUND(AZ54,0)</f>
        <v>0</v>
      </c>
      <c r="X29" s="49"/>
      <c r="Y29" s="49"/>
      <c r="Z29" s="49"/>
      <c r="AA29" s="49"/>
      <c r="AB29" s="49"/>
      <c r="AC29" s="49"/>
      <c r="AD29" s="49"/>
      <c r="AE29" s="49"/>
      <c r="AF29" s="49"/>
      <c r="AG29" s="49"/>
      <c r="AH29" s="49"/>
      <c r="AI29" s="49"/>
      <c r="AJ29" s="49"/>
      <c r="AK29" s="51">
        <f>ROUND(AV54,0)</f>
        <v>0</v>
      </c>
      <c r="AL29" s="49"/>
      <c r="AM29" s="49"/>
      <c r="AN29" s="49"/>
      <c r="AO29" s="49"/>
      <c r="AP29" s="49"/>
      <c r="AQ29" s="49"/>
      <c r="AR29" s="52"/>
      <c r="BE29" s="53"/>
    </row>
    <row r="30" spans="1:57" s="3" customFormat="1" ht="14.4" customHeight="1">
      <c r="A30" s="3"/>
      <c r="B30" s="48"/>
      <c r="C30" s="49"/>
      <c r="D30" s="49"/>
      <c r="E30" s="49"/>
      <c r="F30" s="34" t="s">
        <v>49</v>
      </c>
      <c r="G30" s="49"/>
      <c r="H30" s="49"/>
      <c r="I30" s="49"/>
      <c r="J30" s="49"/>
      <c r="K30" s="49"/>
      <c r="L30" s="50">
        <v>0.15</v>
      </c>
      <c r="M30" s="49"/>
      <c r="N30" s="49"/>
      <c r="O30" s="49"/>
      <c r="P30" s="49"/>
      <c r="Q30" s="49"/>
      <c r="R30" s="49"/>
      <c r="S30" s="49"/>
      <c r="T30" s="49"/>
      <c r="U30" s="49"/>
      <c r="V30" s="49"/>
      <c r="W30" s="51">
        <f>ROUND(BA54,0)</f>
        <v>0</v>
      </c>
      <c r="X30" s="49"/>
      <c r="Y30" s="49"/>
      <c r="Z30" s="49"/>
      <c r="AA30" s="49"/>
      <c r="AB30" s="49"/>
      <c r="AC30" s="49"/>
      <c r="AD30" s="49"/>
      <c r="AE30" s="49"/>
      <c r="AF30" s="49"/>
      <c r="AG30" s="49"/>
      <c r="AH30" s="49"/>
      <c r="AI30" s="49"/>
      <c r="AJ30" s="49"/>
      <c r="AK30" s="51">
        <f>ROUND(AW54,0)</f>
        <v>0</v>
      </c>
      <c r="AL30" s="49"/>
      <c r="AM30" s="49"/>
      <c r="AN30" s="49"/>
      <c r="AO30" s="49"/>
      <c r="AP30" s="49"/>
      <c r="AQ30" s="49"/>
      <c r="AR30" s="52"/>
      <c r="BE30" s="53"/>
    </row>
    <row r="31" spans="1:57" s="3" customFormat="1" ht="14.4" customHeight="1" hidden="1">
      <c r="A31" s="3"/>
      <c r="B31" s="48"/>
      <c r="C31" s="49"/>
      <c r="D31" s="49"/>
      <c r="E31" s="49"/>
      <c r="F31" s="34" t="s">
        <v>50</v>
      </c>
      <c r="G31" s="49"/>
      <c r="H31" s="49"/>
      <c r="I31" s="49"/>
      <c r="J31" s="49"/>
      <c r="K31" s="49"/>
      <c r="L31" s="50">
        <v>0.21</v>
      </c>
      <c r="M31" s="49"/>
      <c r="N31" s="49"/>
      <c r="O31" s="49"/>
      <c r="P31" s="49"/>
      <c r="Q31" s="49"/>
      <c r="R31" s="49"/>
      <c r="S31" s="49"/>
      <c r="T31" s="49"/>
      <c r="U31" s="49"/>
      <c r="V31" s="49"/>
      <c r="W31" s="51">
        <f>ROUND(BB54,0)</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51</v>
      </c>
      <c r="G32" s="49"/>
      <c r="H32" s="49"/>
      <c r="I32" s="49"/>
      <c r="J32" s="49"/>
      <c r="K32" s="49"/>
      <c r="L32" s="50">
        <v>0.15</v>
      </c>
      <c r="M32" s="49"/>
      <c r="N32" s="49"/>
      <c r="O32" s="49"/>
      <c r="P32" s="49"/>
      <c r="Q32" s="49"/>
      <c r="R32" s="49"/>
      <c r="S32" s="49"/>
      <c r="T32" s="49"/>
      <c r="U32" s="49"/>
      <c r="V32" s="49"/>
      <c r="W32" s="51">
        <f>ROUND(BC54,0)</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52</v>
      </c>
      <c r="G33" s="49"/>
      <c r="H33" s="49"/>
      <c r="I33" s="49"/>
      <c r="J33" s="49"/>
      <c r="K33" s="49"/>
      <c r="L33" s="50">
        <v>0</v>
      </c>
      <c r="M33" s="49"/>
      <c r="N33" s="49"/>
      <c r="O33" s="49"/>
      <c r="P33" s="49"/>
      <c r="Q33" s="49"/>
      <c r="R33" s="49"/>
      <c r="S33" s="49"/>
      <c r="T33" s="49"/>
      <c r="U33" s="49"/>
      <c r="V33" s="49"/>
      <c r="W33" s="51">
        <f>ROUND(BD54,0)</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56</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14</v>
      </c>
      <c r="D44" s="66"/>
      <c r="E44" s="66"/>
      <c r="F44" s="66"/>
      <c r="G44" s="66"/>
      <c r="H44" s="66"/>
      <c r="I44" s="66"/>
      <c r="J44" s="66"/>
      <c r="K44" s="66"/>
      <c r="L44" s="66" t="str">
        <f>K5</f>
        <v>16025-2</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17</v>
      </c>
      <c r="D45" s="70"/>
      <c r="E45" s="70"/>
      <c r="F45" s="70"/>
      <c r="G45" s="70"/>
      <c r="H45" s="70"/>
      <c r="I45" s="70"/>
      <c r="J45" s="70"/>
      <c r="K45" s="70"/>
      <c r="L45" s="71" t="str">
        <f>K6</f>
        <v>2020/I Společná zařízení v k. ú. Borotín u Boskovic - revitalizace</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22</v>
      </c>
      <c r="D47" s="42"/>
      <c r="E47" s="42"/>
      <c r="F47" s="42"/>
      <c r="G47" s="42"/>
      <c r="H47" s="42"/>
      <c r="I47" s="42"/>
      <c r="J47" s="42"/>
      <c r="K47" s="42"/>
      <c r="L47" s="73" t="str">
        <f>IF(K8="","",K8)</f>
        <v>Borotín</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4" t="str">
        <f>IF(AN8="","",AN8)</f>
        <v>2. 5. 2017</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4.9" customHeight="1">
      <c r="A49" s="40"/>
      <c r="B49" s="41"/>
      <c r="C49" s="34" t="s">
        <v>26</v>
      </c>
      <c r="D49" s="42"/>
      <c r="E49" s="42"/>
      <c r="F49" s="42"/>
      <c r="G49" s="42"/>
      <c r="H49" s="42"/>
      <c r="I49" s="42"/>
      <c r="J49" s="42"/>
      <c r="K49" s="42"/>
      <c r="L49" s="66" t="str">
        <f>IF(E11="","",E11)</f>
        <v>ČR - SPÚ, KPÚ pro JMK, pobočka Blansko</v>
      </c>
      <c r="M49" s="42"/>
      <c r="N49" s="42"/>
      <c r="O49" s="42"/>
      <c r="P49" s="42"/>
      <c r="Q49" s="42"/>
      <c r="R49" s="42"/>
      <c r="S49" s="42"/>
      <c r="T49" s="42"/>
      <c r="U49" s="42"/>
      <c r="V49" s="42"/>
      <c r="W49" s="42"/>
      <c r="X49" s="42"/>
      <c r="Y49" s="42"/>
      <c r="Z49" s="42"/>
      <c r="AA49" s="42"/>
      <c r="AB49" s="42"/>
      <c r="AC49" s="42"/>
      <c r="AD49" s="42"/>
      <c r="AE49" s="42"/>
      <c r="AF49" s="42"/>
      <c r="AG49" s="42"/>
      <c r="AH49" s="42"/>
      <c r="AI49" s="34" t="s">
        <v>34</v>
      </c>
      <c r="AJ49" s="42"/>
      <c r="AK49" s="42"/>
      <c r="AL49" s="42"/>
      <c r="AM49" s="75" t="str">
        <f>IF(E17="","",E17)</f>
        <v>AGERIS s.r.o.</v>
      </c>
      <c r="AN49" s="66"/>
      <c r="AO49" s="66"/>
      <c r="AP49" s="66"/>
      <c r="AQ49" s="42"/>
      <c r="AR49" s="46"/>
      <c r="AS49" s="76" t="s">
        <v>57</v>
      </c>
      <c r="AT49" s="77"/>
      <c r="AU49" s="78"/>
      <c r="AV49" s="78"/>
      <c r="AW49" s="78"/>
      <c r="AX49" s="78"/>
      <c r="AY49" s="78"/>
      <c r="AZ49" s="78"/>
      <c r="BA49" s="78"/>
      <c r="BB49" s="78"/>
      <c r="BC49" s="78"/>
      <c r="BD49" s="79"/>
      <c r="BE49" s="40"/>
    </row>
    <row r="50" spans="1:57" s="2" customFormat="1" ht="14.9" customHeight="1">
      <c r="A50" s="40"/>
      <c r="B50" s="41"/>
      <c r="C50" s="34" t="s">
        <v>32</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39</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58</v>
      </c>
      <c r="D52" s="89"/>
      <c r="E52" s="89"/>
      <c r="F52" s="89"/>
      <c r="G52" s="89"/>
      <c r="H52" s="90"/>
      <c r="I52" s="91" t="s">
        <v>59</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60</v>
      </c>
      <c r="AH52" s="89"/>
      <c r="AI52" s="89"/>
      <c r="AJ52" s="89"/>
      <c r="AK52" s="89"/>
      <c r="AL52" s="89"/>
      <c r="AM52" s="89"/>
      <c r="AN52" s="91" t="s">
        <v>61</v>
      </c>
      <c r="AO52" s="89"/>
      <c r="AP52" s="89"/>
      <c r="AQ52" s="93" t="s">
        <v>62</v>
      </c>
      <c r="AR52" s="46"/>
      <c r="AS52" s="94" t="s">
        <v>63</v>
      </c>
      <c r="AT52" s="95" t="s">
        <v>64</v>
      </c>
      <c r="AU52" s="95" t="s">
        <v>65</v>
      </c>
      <c r="AV52" s="95" t="s">
        <v>66</v>
      </c>
      <c r="AW52" s="95" t="s">
        <v>67</v>
      </c>
      <c r="AX52" s="95" t="s">
        <v>68</v>
      </c>
      <c r="AY52" s="95" t="s">
        <v>69</v>
      </c>
      <c r="AZ52" s="95" t="s">
        <v>70</v>
      </c>
      <c r="BA52" s="95" t="s">
        <v>71</v>
      </c>
      <c r="BB52" s="95" t="s">
        <v>72</v>
      </c>
      <c r="BC52" s="95" t="s">
        <v>73</v>
      </c>
      <c r="BD52" s="96" t="s">
        <v>74</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75</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ROUND(SUM(AG55:AG71),0)</f>
        <v>0</v>
      </c>
      <c r="AH54" s="103"/>
      <c r="AI54" s="103"/>
      <c r="AJ54" s="103"/>
      <c r="AK54" s="103"/>
      <c r="AL54" s="103"/>
      <c r="AM54" s="103"/>
      <c r="AN54" s="104">
        <f>SUM(AG54,AT54)</f>
        <v>0</v>
      </c>
      <c r="AO54" s="104"/>
      <c r="AP54" s="104"/>
      <c r="AQ54" s="105" t="s">
        <v>20</v>
      </c>
      <c r="AR54" s="106"/>
      <c r="AS54" s="107">
        <f>ROUND(SUM(AS55:AS71),0)</f>
        <v>0</v>
      </c>
      <c r="AT54" s="108">
        <f>ROUND(SUM(AV54:AW54),2)</f>
        <v>0</v>
      </c>
      <c r="AU54" s="109">
        <f>ROUND(SUM(AU55:AU71),5)</f>
        <v>0</v>
      </c>
      <c r="AV54" s="108">
        <f>ROUND(AZ54*L29,2)</f>
        <v>0</v>
      </c>
      <c r="AW54" s="108">
        <f>ROUND(BA54*L30,2)</f>
        <v>0</v>
      </c>
      <c r="AX54" s="108">
        <f>ROUND(BB54*L29,2)</f>
        <v>0</v>
      </c>
      <c r="AY54" s="108">
        <f>ROUND(BC54*L30,2)</f>
        <v>0</v>
      </c>
      <c r="AZ54" s="108">
        <f>ROUND(SUM(AZ55:AZ71),0)</f>
        <v>0</v>
      </c>
      <c r="BA54" s="108">
        <f>ROUND(SUM(BA55:BA71),0)</f>
        <v>0</v>
      </c>
      <c r="BB54" s="108">
        <f>ROUND(SUM(BB55:BB71),0)</f>
        <v>0</v>
      </c>
      <c r="BC54" s="108">
        <f>ROUND(SUM(BC55:BC71),0)</f>
        <v>0</v>
      </c>
      <c r="BD54" s="110">
        <f>ROUND(SUM(BD55:BD71),0)</f>
        <v>0</v>
      </c>
      <c r="BE54" s="6"/>
      <c r="BS54" s="111" t="s">
        <v>76</v>
      </c>
      <c r="BT54" s="111" t="s">
        <v>77</v>
      </c>
      <c r="BU54" s="112" t="s">
        <v>78</v>
      </c>
      <c r="BV54" s="111" t="s">
        <v>79</v>
      </c>
      <c r="BW54" s="111" t="s">
        <v>5</v>
      </c>
      <c r="BX54" s="111" t="s">
        <v>80</v>
      </c>
      <c r="CL54" s="111" t="s">
        <v>20</v>
      </c>
    </row>
    <row r="55" spans="1:91" s="7" customFormat="1" ht="26" customHeight="1">
      <c r="A55" s="113" t="s">
        <v>81</v>
      </c>
      <c r="B55" s="114"/>
      <c r="C55" s="115"/>
      <c r="D55" s="116" t="s">
        <v>82</v>
      </c>
      <c r="E55" s="116"/>
      <c r="F55" s="116"/>
      <c r="G55" s="116"/>
      <c r="H55" s="116"/>
      <c r="I55" s="117"/>
      <c r="J55" s="116" t="s">
        <v>83</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'16025-1.1 - SO01.1 Vodoho...'!J30</f>
        <v>0</v>
      </c>
      <c r="AH55" s="117"/>
      <c r="AI55" s="117"/>
      <c r="AJ55" s="117"/>
      <c r="AK55" s="117"/>
      <c r="AL55" s="117"/>
      <c r="AM55" s="117"/>
      <c r="AN55" s="118">
        <f>SUM(AG55,AT55)</f>
        <v>0</v>
      </c>
      <c r="AO55" s="117"/>
      <c r="AP55" s="117"/>
      <c r="AQ55" s="119" t="s">
        <v>84</v>
      </c>
      <c r="AR55" s="120"/>
      <c r="AS55" s="121">
        <v>0</v>
      </c>
      <c r="AT55" s="122">
        <f>ROUND(SUM(AV55:AW55),2)</f>
        <v>0</v>
      </c>
      <c r="AU55" s="123">
        <f>'16025-1.1 - SO01.1 Vodoho...'!P89</f>
        <v>0</v>
      </c>
      <c r="AV55" s="122">
        <f>'16025-1.1 - SO01.1 Vodoho...'!J33</f>
        <v>0</v>
      </c>
      <c r="AW55" s="122">
        <f>'16025-1.1 - SO01.1 Vodoho...'!J34</f>
        <v>0</v>
      </c>
      <c r="AX55" s="122">
        <f>'16025-1.1 - SO01.1 Vodoho...'!J35</f>
        <v>0</v>
      </c>
      <c r="AY55" s="122">
        <f>'16025-1.1 - SO01.1 Vodoho...'!J36</f>
        <v>0</v>
      </c>
      <c r="AZ55" s="122">
        <f>'16025-1.1 - SO01.1 Vodoho...'!F33</f>
        <v>0</v>
      </c>
      <c r="BA55" s="122">
        <f>'16025-1.1 - SO01.1 Vodoho...'!F34</f>
        <v>0</v>
      </c>
      <c r="BB55" s="122">
        <f>'16025-1.1 - SO01.1 Vodoho...'!F35</f>
        <v>0</v>
      </c>
      <c r="BC55" s="122">
        <f>'16025-1.1 - SO01.1 Vodoho...'!F36</f>
        <v>0</v>
      </c>
      <c r="BD55" s="124">
        <f>'16025-1.1 - SO01.1 Vodoho...'!F37</f>
        <v>0</v>
      </c>
      <c r="BE55" s="7"/>
      <c r="BT55" s="125" t="s">
        <v>8</v>
      </c>
      <c r="BV55" s="125" t="s">
        <v>79</v>
      </c>
      <c r="BW55" s="125" t="s">
        <v>85</v>
      </c>
      <c r="BX55" s="125" t="s">
        <v>5</v>
      </c>
      <c r="CL55" s="125" t="s">
        <v>20</v>
      </c>
      <c r="CM55" s="125" t="s">
        <v>86</v>
      </c>
    </row>
    <row r="56" spans="1:91" s="7" customFormat="1" ht="26" customHeight="1">
      <c r="A56" s="113" t="s">
        <v>81</v>
      </c>
      <c r="B56" s="114"/>
      <c r="C56" s="115"/>
      <c r="D56" s="116" t="s">
        <v>87</v>
      </c>
      <c r="E56" s="116"/>
      <c r="F56" s="116"/>
      <c r="G56" s="116"/>
      <c r="H56" s="116"/>
      <c r="I56" s="117"/>
      <c r="J56" s="116" t="s">
        <v>88</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'16025-1.2 - SO01.2 Vegeta...'!J30</f>
        <v>0</v>
      </c>
      <c r="AH56" s="117"/>
      <c r="AI56" s="117"/>
      <c r="AJ56" s="117"/>
      <c r="AK56" s="117"/>
      <c r="AL56" s="117"/>
      <c r="AM56" s="117"/>
      <c r="AN56" s="118">
        <f>SUM(AG56,AT56)</f>
        <v>0</v>
      </c>
      <c r="AO56" s="117"/>
      <c r="AP56" s="117"/>
      <c r="AQ56" s="119" t="s">
        <v>84</v>
      </c>
      <c r="AR56" s="120"/>
      <c r="AS56" s="121">
        <v>0</v>
      </c>
      <c r="AT56" s="122">
        <f>ROUND(SUM(AV56:AW56),2)</f>
        <v>0</v>
      </c>
      <c r="AU56" s="123">
        <f>'16025-1.2 - SO01.2 Vegeta...'!P81</f>
        <v>0</v>
      </c>
      <c r="AV56" s="122">
        <f>'16025-1.2 - SO01.2 Vegeta...'!J33</f>
        <v>0</v>
      </c>
      <c r="AW56" s="122">
        <f>'16025-1.2 - SO01.2 Vegeta...'!J34</f>
        <v>0</v>
      </c>
      <c r="AX56" s="122">
        <f>'16025-1.2 - SO01.2 Vegeta...'!J35</f>
        <v>0</v>
      </c>
      <c r="AY56" s="122">
        <f>'16025-1.2 - SO01.2 Vegeta...'!J36</f>
        <v>0</v>
      </c>
      <c r="AZ56" s="122">
        <f>'16025-1.2 - SO01.2 Vegeta...'!F33</f>
        <v>0</v>
      </c>
      <c r="BA56" s="122">
        <f>'16025-1.2 - SO01.2 Vegeta...'!F34</f>
        <v>0</v>
      </c>
      <c r="BB56" s="122">
        <f>'16025-1.2 - SO01.2 Vegeta...'!F35</f>
        <v>0</v>
      </c>
      <c r="BC56" s="122">
        <f>'16025-1.2 - SO01.2 Vegeta...'!F36</f>
        <v>0</v>
      </c>
      <c r="BD56" s="124">
        <f>'16025-1.2 - SO01.2 Vegeta...'!F37</f>
        <v>0</v>
      </c>
      <c r="BE56" s="7"/>
      <c r="BT56" s="125" t="s">
        <v>8</v>
      </c>
      <c r="BV56" s="125" t="s">
        <v>79</v>
      </c>
      <c r="BW56" s="125" t="s">
        <v>89</v>
      </c>
      <c r="BX56" s="125" t="s">
        <v>5</v>
      </c>
      <c r="CL56" s="125" t="s">
        <v>20</v>
      </c>
      <c r="CM56" s="125" t="s">
        <v>86</v>
      </c>
    </row>
    <row r="57" spans="1:91" s="7" customFormat="1" ht="26" customHeight="1">
      <c r="A57" s="113" t="s">
        <v>81</v>
      </c>
      <c r="B57" s="114"/>
      <c r="C57" s="115"/>
      <c r="D57" s="116" t="s">
        <v>90</v>
      </c>
      <c r="E57" s="116"/>
      <c r="F57" s="116"/>
      <c r="G57" s="116"/>
      <c r="H57" s="116"/>
      <c r="I57" s="117"/>
      <c r="J57" s="116" t="s">
        <v>91</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'16025-1.3 - SO01.3 Vegeta...'!J30</f>
        <v>0</v>
      </c>
      <c r="AH57" s="117"/>
      <c r="AI57" s="117"/>
      <c r="AJ57" s="117"/>
      <c r="AK57" s="117"/>
      <c r="AL57" s="117"/>
      <c r="AM57" s="117"/>
      <c r="AN57" s="118">
        <f>SUM(AG57,AT57)</f>
        <v>0</v>
      </c>
      <c r="AO57" s="117"/>
      <c r="AP57" s="117"/>
      <c r="AQ57" s="119" t="s">
        <v>84</v>
      </c>
      <c r="AR57" s="120"/>
      <c r="AS57" s="121">
        <v>0</v>
      </c>
      <c r="AT57" s="122">
        <f>ROUND(SUM(AV57:AW57),2)</f>
        <v>0</v>
      </c>
      <c r="AU57" s="123">
        <f>'16025-1.3 - SO01.3 Vegeta...'!P84</f>
        <v>0</v>
      </c>
      <c r="AV57" s="122">
        <f>'16025-1.3 - SO01.3 Vegeta...'!J33</f>
        <v>0</v>
      </c>
      <c r="AW57" s="122">
        <f>'16025-1.3 - SO01.3 Vegeta...'!J34</f>
        <v>0</v>
      </c>
      <c r="AX57" s="122">
        <f>'16025-1.3 - SO01.3 Vegeta...'!J35</f>
        <v>0</v>
      </c>
      <c r="AY57" s="122">
        <f>'16025-1.3 - SO01.3 Vegeta...'!J36</f>
        <v>0</v>
      </c>
      <c r="AZ57" s="122">
        <f>'16025-1.3 - SO01.3 Vegeta...'!F33</f>
        <v>0</v>
      </c>
      <c r="BA57" s="122">
        <f>'16025-1.3 - SO01.3 Vegeta...'!F34</f>
        <v>0</v>
      </c>
      <c r="BB57" s="122">
        <f>'16025-1.3 - SO01.3 Vegeta...'!F35</f>
        <v>0</v>
      </c>
      <c r="BC57" s="122">
        <f>'16025-1.3 - SO01.3 Vegeta...'!F36</f>
        <v>0</v>
      </c>
      <c r="BD57" s="124">
        <f>'16025-1.3 - SO01.3 Vegeta...'!F37</f>
        <v>0</v>
      </c>
      <c r="BE57" s="7"/>
      <c r="BT57" s="125" t="s">
        <v>8</v>
      </c>
      <c r="BV57" s="125" t="s">
        <v>79</v>
      </c>
      <c r="BW57" s="125" t="s">
        <v>92</v>
      </c>
      <c r="BX57" s="125" t="s">
        <v>5</v>
      </c>
      <c r="CL57" s="125" t="s">
        <v>20</v>
      </c>
      <c r="CM57" s="125" t="s">
        <v>86</v>
      </c>
    </row>
    <row r="58" spans="1:91" s="7" customFormat="1" ht="39" customHeight="1">
      <c r="A58" s="113" t="s">
        <v>81</v>
      </c>
      <c r="B58" s="114"/>
      <c r="C58" s="115"/>
      <c r="D58" s="116" t="s">
        <v>93</v>
      </c>
      <c r="E58" s="116"/>
      <c r="F58" s="116"/>
      <c r="G58" s="116"/>
      <c r="H58" s="116"/>
      <c r="I58" s="117"/>
      <c r="J58" s="116" t="s">
        <v>94</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'16025-1.4 - SO01.4 Vegeta...'!J30</f>
        <v>0</v>
      </c>
      <c r="AH58" s="117"/>
      <c r="AI58" s="117"/>
      <c r="AJ58" s="117"/>
      <c r="AK58" s="117"/>
      <c r="AL58" s="117"/>
      <c r="AM58" s="117"/>
      <c r="AN58" s="118">
        <f>SUM(AG58,AT58)</f>
        <v>0</v>
      </c>
      <c r="AO58" s="117"/>
      <c r="AP58" s="117"/>
      <c r="AQ58" s="119" t="s">
        <v>84</v>
      </c>
      <c r="AR58" s="120"/>
      <c r="AS58" s="121">
        <v>0</v>
      </c>
      <c r="AT58" s="122">
        <f>ROUND(SUM(AV58:AW58),2)</f>
        <v>0</v>
      </c>
      <c r="AU58" s="123">
        <f>'16025-1.4 - SO01.4 Vegeta...'!P81</f>
        <v>0</v>
      </c>
      <c r="AV58" s="122">
        <f>'16025-1.4 - SO01.4 Vegeta...'!J33</f>
        <v>0</v>
      </c>
      <c r="AW58" s="122">
        <f>'16025-1.4 - SO01.4 Vegeta...'!J34</f>
        <v>0</v>
      </c>
      <c r="AX58" s="122">
        <f>'16025-1.4 - SO01.4 Vegeta...'!J35</f>
        <v>0</v>
      </c>
      <c r="AY58" s="122">
        <f>'16025-1.4 - SO01.4 Vegeta...'!J36</f>
        <v>0</v>
      </c>
      <c r="AZ58" s="122">
        <f>'16025-1.4 - SO01.4 Vegeta...'!F33</f>
        <v>0</v>
      </c>
      <c r="BA58" s="122">
        <f>'16025-1.4 - SO01.4 Vegeta...'!F34</f>
        <v>0</v>
      </c>
      <c r="BB58" s="122">
        <f>'16025-1.4 - SO01.4 Vegeta...'!F35</f>
        <v>0</v>
      </c>
      <c r="BC58" s="122">
        <f>'16025-1.4 - SO01.4 Vegeta...'!F36</f>
        <v>0</v>
      </c>
      <c r="BD58" s="124">
        <f>'16025-1.4 - SO01.4 Vegeta...'!F37</f>
        <v>0</v>
      </c>
      <c r="BE58" s="7"/>
      <c r="BT58" s="125" t="s">
        <v>8</v>
      </c>
      <c r="BV58" s="125" t="s">
        <v>79</v>
      </c>
      <c r="BW58" s="125" t="s">
        <v>95</v>
      </c>
      <c r="BX58" s="125" t="s">
        <v>5</v>
      </c>
      <c r="CL58" s="125" t="s">
        <v>20</v>
      </c>
      <c r="CM58" s="125" t="s">
        <v>86</v>
      </c>
    </row>
    <row r="59" spans="1:91" s="7" customFormat="1" ht="39" customHeight="1">
      <c r="A59" s="113" t="s">
        <v>81</v>
      </c>
      <c r="B59" s="114"/>
      <c r="C59" s="115"/>
      <c r="D59" s="116" t="s">
        <v>96</v>
      </c>
      <c r="E59" s="116"/>
      <c r="F59" s="116"/>
      <c r="G59" s="116"/>
      <c r="H59" s="116"/>
      <c r="I59" s="117"/>
      <c r="J59" s="116" t="s">
        <v>97</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'16025-1.5 - SO01.5 Vegeta...'!J30</f>
        <v>0</v>
      </c>
      <c r="AH59" s="117"/>
      <c r="AI59" s="117"/>
      <c r="AJ59" s="117"/>
      <c r="AK59" s="117"/>
      <c r="AL59" s="117"/>
      <c r="AM59" s="117"/>
      <c r="AN59" s="118">
        <f>SUM(AG59,AT59)</f>
        <v>0</v>
      </c>
      <c r="AO59" s="117"/>
      <c r="AP59" s="117"/>
      <c r="AQ59" s="119" t="s">
        <v>84</v>
      </c>
      <c r="AR59" s="120"/>
      <c r="AS59" s="121">
        <v>0</v>
      </c>
      <c r="AT59" s="122">
        <f>ROUND(SUM(AV59:AW59),2)</f>
        <v>0</v>
      </c>
      <c r="AU59" s="123">
        <f>'16025-1.5 - SO01.5 Vegeta...'!P81</f>
        <v>0</v>
      </c>
      <c r="AV59" s="122">
        <f>'16025-1.5 - SO01.5 Vegeta...'!J33</f>
        <v>0</v>
      </c>
      <c r="AW59" s="122">
        <f>'16025-1.5 - SO01.5 Vegeta...'!J34</f>
        <v>0</v>
      </c>
      <c r="AX59" s="122">
        <f>'16025-1.5 - SO01.5 Vegeta...'!J35</f>
        <v>0</v>
      </c>
      <c r="AY59" s="122">
        <f>'16025-1.5 - SO01.5 Vegeta...'!J36</f>
        <v>0</v>
      </c>
      <c r="AZ59" s="122">
        <f>'16025-1.5 - SO01.5 Vegeta...'!F33</f>
        <v>0</v>
      </c>
      <c r="BA59" s="122">
        <f>'16025-1.5 - SO01.5 Vegeta...'!F34</f>
        <v>0</v>
      </c>
      <c r="BB59" s="122">
        <f>'16025-1.5 - SO01.5 Vegeta...'!F35</f>
        <v>0</v>
      </c>
      <c r="BC59" s="122">
        <f>'16025-1.5 - SO01.5 Vegeta...'!F36</f>
        <v>0</v>
      </c>
      <c r="BD59" s="124">
        <f>'16025-1.5 - SO01.5 Vegeta...'!F37</f>
        <v>0</v>
      </c>
      <c r="BE59" s="7"/>
      <c r="BT59" s="125" t="s">
        <v>8</v>
      </c>
      <c r="BV59" s="125" t="s">
        <v>79</v>
      </c>
      <c r="BW59" s="125" t="s">
        <v>98</v>
      </c>
      <c r="BX59" s="125" t="s">
        <v>5</v>
      </c>
      <c r="CL59" s="125" t="s">
        <v>20</v>
      </c>
      <c r="CM59" s="125" t="s">
        <v>86</v>
      </c>
    </row>
    <row r="60" spans="1:91" s="7" customFormat="1" ht="39" customHeight="1">
      <c r="A60" s="113" t="s">
        <v>81</v>
      </c>
      <c r="B60" s="114"/>
      <c r="C60" s="115"/>
      <c r="D60" s="116" t="s">
        <v>99</v>
      </c>
      <c r="E60" s="116"/>
      <c r="F60" s="116"/>
      <c r="G60" s="116"/>
      <c r="H60" s="116"/>
      <c r="I60" s="117"/>
      <c r="J60" s="116" t="s">
        <v>100</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'16025-1.6 - SO01.6 Vegeta...'!J30</f>
        <v>0</v>
      </c>
      <c r="AH60" s="117"/>
      <c r="AI60" s="117"/>
      <c r="AJ60" s="117"/>
      <c r="AK60" s="117"/>
      <c r="AL60" s="117"/>
      <c r="AM60" s="117"/>
      <c r="AN60" s="118">
        <f>SUM(AG60,AT60)</f>
        <v>0</v>
      </c>
      <c r="AO60" s="117"/>
      <c r="AP60" s="117"/>
      <c r="AQ60" s="119" t="s">
        <v>84</v>
      </c>
      <c r="AR60" s="120"/>
      <c r="AS60" s="121">
        <v>0</v>
      </c>
      <c r="AT60" s="122">
        <f>ROUND(SUM(AV60:AW60),2)</f>
        <v>0</v>
      </c>
      <c r="AU60" s="123">
        <f>'16025-1.6 - SO01.6 Vegeta...'!P81</f>
        <v>0</v>
      </c>
      <c r="AV60" s="122">
        <f>'16025-1.6 - SO01.6 Vegeta...'!J33</f>
        <v>0</v>
      </c>
      <c r="AW60" s="122">
        <f>'16025-1.6 - SO01.6 Vegeta...'!J34</f>
        <v>0</v>
      </c>
      <c r="AX60" s="122">
        <f>'16025-1.6 - SO01.6 Vegeta...'!J35</f>
        <v>0</v>
      </c>
      <c r="AY60" s="122">
        <f>'16025-1.6 - SO01.6 Vegeta...'!J36</f>
        <v>0</v>
      </c>
      <c r="AZ60" s="122">
        <f>'16025-1.6 - SO01.6 Vegeta...'!F33</f>
        <v>0</v>
      </c>
      <c r="BA60" s="122">
        <f>'16025-1.6 - SO01.6 Vegeta...'!F34</f>
        <v>0</v>
      </c>
      <c r="BB60" s="122">
        <f>'16025-1.6 - SO01.6 Vegeta...'!F35</f>
        <v>0</v>
      </c>
      <c r="BC60" s="122">
        <f>'16025-1.6 - SO01.6 Vegeta...'!F36</f>
        <v>0</v>
      </c>
      <c r="BD60" s="124">
        <f>'16025-1.6 - SO01.6 Vegeta...'!F37</f>
        <v>0</v>
      </c>
      <c r="BE60" s="7"/>
      <c r="BT60" s="125" t="s">
        <v>8</v>
      </c>
      <c r="BV60" s="125" t="s">
        <v>79</v>
      </c>
      <c r="BW60" s="125" t="s">
        <v>101</v>
      </c>
      <c r="BX60" s="125" t="s">
        <v>5</v>
      </c>
      <c r="CL60" s="125" t="s">
        <v>20</v>
      </c>
      <c r="CM60" s="125" t="s">
        <v>86</v>
      </c>
    </row>
    <row r="61" spans="1:91" s="7" customFormat="1" ht="26" customHeight="1">
      <c r="A61" s="113" t="s">
        <v>81</v>
      </c>
      <c r="B61" s="114"/>
      <c r="C61" s="115"/>
      <c r="D61" s="116" t="s">
        <v>102</v>
      </c>
      <c r="E61" s="116"/>
      <c r="F61" s="116"/>
      <c r="G61" s="116"/>
      <c r="H61" s="116"/>
      <c r="I61" s="117"/>
      <c r="J61" s="116" t="s">
        <v>103</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'16025-2.1 - SO02.1 Vodoho...'!J30</f>
        <v>0</v>
      </c>
      <c r="AH61" s="117"/>
      <c r="AI61" s="117"/>
      <c r="AJ61" s="117"/>
      <c r="AK61" s="117"/>
      <c r="AL61" s="117"/>
      <c r="AM61" s="117"/>
      <c r="AN61" s="118">
        <f>SUM(AG61,AT61)</f>
        <v>0</v>
      </c>
      <c r="AO61" s="117"/>
      <c r="AP61" s="117"/>
      <c r="AQ61" s="119" t="s">
        <v>84</v>
      </c>
      <c r="AR61" s="120"/>
      <c r="AS61" s="121">
        <v>0</v>
      </c>
      <c r="AT61" s="122">
        <f>ROUND(SUM(AV61:AW61),2)</f>
        <v>0</v>
      </c>
      <c r="AU61" s="123">
        <f>'16025-2.1 - SO02.1 Vodoho...'!P84</f>
        <v>0</v>
      </c>
      <c r="AV61" s="122">
        <f>'16025-2.1 - SO02.1 Vodoho...'!J33</f>
        <v>0</v>
      </c>
      <c r="AW61" s="122">
        <f>'16025-2.1 - SO02.1 Vodoho...'!J34</f>
        <v>0</v>
      </c>
      <c r="AX61" s="122">
        <f>'16025-2.1 - SO02.1 Vodoho...'!J35</f>
        <v>0</v>
      </c>
      <c r="AY61" s="122">
        <f>'16025-2.1 - SO02.1 Vodoho...'!J36</f>
        <v>0</v>
      </c>
      <c r="AZ61" s="122">
        <f>'16025-2.1 - SO02.1 Vodoho...'!F33</f>
        <v>0</v>
      </c>
      <c r="BA61" s="122">
        <f>'16025-2.1 - SO02.1 Vodoho...'!F34</f>
        <v>0</v>
      </c>
      <c r="BB61" s="122">
        <f>'16025-2.1 - SO02.1 Vodoho...'!F35</f>
        <v>0</v>
      </c>
      <c r="BC61" s="122">
        <f>'16025-2.1 - SO02.1 Vodoho...'!F36</f>
        <v>0</v>
      </c>
      <c r="BD61" s="124">
        <f>'16025-2.1 - SO02.1 Vodoho...'!F37</f>
        <v>0</v>
      </c>
      <c r="BE61" s="7"/>
      <c r="BT61" s="125" t="s">
        <v>8</v>
      </c>
      <c r="BV61" s="125" t="s">
        <v>79</v>
      </c>
      <c r="BW61" s="125" t="s">
        <v>104</v>
      </c>
      <c r="BX61" s="125" t="s">
        <v>5</v>
      </c>
      <c r="CL61" s="125" t="s">
        <v>20</v>
      </c>
      <c r="CM61" s="125" t="s">
        <v>86</v>
      </c>
    </row>
    <row r="62" spans="1:91" s="7" customFormat="1" ht="26" customHeight="1">
      <c r="A62" s="113" t="s">
        <v>81</v>
      </c>
      <c r="B62" s="114"/>
      <c r="C62" s="115"/>
      <c r="D62" s="116" t="s">
        <v>105</v>
      </c>
      <c r="E62" s="116"/>
      <c r="F62" s="116"/>
      <c r="G62" s="116"/>
      <c r="H62" s="116"/>
      <c r="I62" s="117"/>
      <c r="J62" s="116" t="s">
        <v>106</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'16025-2.2 - SO02.2 Vegeta...'!J30</f>
        <v>0</v>
      </c>
      <c r="AH62" s="117"/>
      <c r="AI62" s="117"/>
      <c r="AJ62" s="117"/>
      <c r="AK62" s="117"/>
      <c r="AL62" s="117"/>
      <c r="AM62" s="117"/>
      <c r="AN62" s="118">
        <f>SUM(AG62,AT62)</f>
        <v>0</v>
      </c>
      <c r="AO62" s="117"/>
      <c r="AP62" s="117"/>
      <c r="AQ62" s="119" t="s">
        <v>84</v>
      </c>
      <c r="AR62" s="120"/>
      <c r="AS62" s="121">
        <v>0</v>
      </c>
      <c r="AT62" s="122">
        <f>ROUND(SUM(AV62:AW62),2)</f>
        <v>0</v>
      </c>
      <c r="AU62" s="123">
        <f>'16025-2.2 - SO02.2 Vegeta...'!P84</f>
        <v>0</v>
      </c>
      <c r="AV62" s="122">
        <f>'16025-2.2 - SO02.2 Vegeta...'!J33</f>
        <v>0</v>
      </c>
      <c r="AW62" s="122">
        <f>'16025-2.2 - SO02.2 Vegeta...'!J34</f>
        <v>0</v>
      </c>
      <c r="AX62" s="122">
        <f>'16025-2.2 - SO02.2 Vegeta...'!J35</f>
        <v>0</v>
      </c>
      <c r="AY62" s="122">
        <f>'16025-2.2 - SO02.2 Vegeta...'!J36</f>
        <v>0</v>
      </c>
      <c r="AZ62" s="122">
        <f>'16025-2.2 - SO02.2 Vegeta...'!F33</f>
        <v>0</v>
      </c>
      <c r="BA62" s="122">
        <f>'16025-2.2 - SO02.2 Vegeta...'!F34</f>
        <v>0</v>
      </c>
      <c r="BB62" s="122">
        <f>'16025-2.2 - SO02.2 Vegeta...'!F35</f>
        <v>0</v>
      </c>
      <c r="BC62" s="122">
        <f>'16025-2.2 - SO02.2 Vegeta...'!F36</f>
        <v>0</v>
      </c>
      <c r="BD62" s="124">
        <f>'16025-2.2 - SO02.2 Vegeta...'!F37</f>
        <v>0</v>
      </c>
      <c r="BE62" s="7"/>
      <c r="BT62" s="125" t="s">
        <v>8</v>
      </c>
      <c r="BV62" s="125" t="s">
        <v>79</v>
      </c>
      <c r="BW62" s="125" t="s">
        <v>107</v>
      </c>
      <c r="BX62" s="125" t="s">
        <v>5</v>
      </c>
      <c r="CL62" s="125" t="s">
        <v>20</v>
      </c>
      <c r="CM62" s="125" t="s">
        <v>86</v>
      </c>
    </row>
    <row r="63" spans="1:91" s="7" customFormat="1" ht="26" customHeight="1">
      <c r="A63" s="113" t="s">
        <v>81</v>
      </c>
      <c r="B63" s="114"/>
      <c r="C63" s="115"/>
      <c r="D63" s="116" t="s">
        <v>108</v>
      </c>
      <c r="E63" s="116"/>
      <c r="F63" s="116"/>
      <c r="G63" s="116"/>
      <c r="H63" s="116"/>
      <c r="I63" s="117"/>
      <c r="J63" s="116" t="s">
        <v>109</v>
      </c>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8">
        <f>'16025-2.3 - Vegetační úpr...'!J30</f>
        <v>0</v>
      </c>
      <c r="AH63" s="117"/>
      <c r="AI63" s="117"/>
      <c r="AJ63" s="117"/>
      <c r="AK63" s="117"/>
      <c r="AL63" s="117"/>
      <c r="AM63" s="117"/>
      <c r="AN63" s="118">
        <f>SUM(AG63,AT63)</f>
        <v>0</v>
      </c>
      <c r="AO63" s="117"/>
      <c r="AP63" s="117"/>
      <c r="AQ63" s="119" t="s">
        <v>84</v>
      </c>
      <c r="AR63" s="120"/>
      <c r="AS63" s="121">
        <v>0</v>
      </c>
      <c r="AT63" s="122">
        <f>ROUND(SUM(AV63:AW63),2)</f>
        <v>0</v>
      </c>
      <c r="AU63" s="123">
        <f>'16025-2.3 - Vegetační úpr...'!P81</f>
        <v>0</v>
      </c>
      <c r="AV63" s="122">
        <f>'16025-2.3 - Vegetační úpr...'!J33</f>
        <v>0</v>
      </c>
      <c r="AW63" s="122">
        <f>'16025-2.3 - Vegetační úpr...'!J34</f>
        <v>0</v>
      </c>
      <c r="AX63" s="122">
        <f>'16025-2.3 - Vegetační úpr...'!J35</f>
        <v>0</v>
      </c>
      <c r="AY63" s="122">
        <f>'16025-2.3 - Vegetační úpr...'!J36</f>
        <v>0</v>
      </c>
      <c r="AZ63" s="122">
        <f>'16025-2.3 - Vegetační úpr...'!F33</f>
        <v>0</v>
      </c>
      <c r="BA63" s="122">
        <f>'16025-2.3 - Vegetační úpr...'!F34</f>
        <v>0</v>
      </c>
      <c r="BB63" s="122">
        <f>'16025-2.3 - Vegetační úpr...'!F35</f>
        <v>0</v>
      </c>
      <c r="BC63" s="122">
        <f>'16025-2.3 - Vegetační úpr...'!F36</f>
        <v>0</v>
      </c>
      <c r="BD63" s="124">
        <f>'16025-2.3 - Vegetační úpr...'!F37</f>
        <v>0</v>
      </c>
      <c r="BE63" s="7"/>
      <c r="BT63" s="125" t="s">
        <v>8</v>
      </c>
      <c r="BV63" s="125" t="s">
        <v>79</v>
      </c>
      <c r="BW63" s="125" t="s">
        <v>110</v>
      </c>
      <c r="BX63" s="125" t="s">
        <v>5</v>
      </c>
      <c r="CL63" s="125" t="s">
        <v>20</v>
      </c>
      <c r="CM63" s="125" t="s">
        <v>86</v>
      </c>
    </row>
    <row r="64" spans="1:91" s="7" customFormat="1" ht="26" customHeight="1">
      <c r="A64" s="113" t="s">
        <v>81</v>
      </c>
      <c r="B64" s="114"/>
      <c r="C64" s="115"/>
      <c r="D64" s="116" t="s">
        <v>111</v>
      </c>
      <c r="E64" s="116"/>
      <c r="F64" s="116"/>
      <c r="G64" s="116"/>
      <c r="H64" s="116"/>
      <c r="I64" s="117"/>
      <c r="J64" s="116" t="s">
        <v>112</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8">
        <f>'16025-2.4 - Vegetační úpr...'!J30</f>
        <v>0</v>
      </c>
      <c r="AH64" s="117"/>
      <c r="AI64" s="117"/>
      <c r="AJ64" s="117"/>
      <c r="AK64" s="117"/>
      <c r="AL64" s="117"/>
      <c r="AM64" s="117"/>
      <c r="AN64" s="118">
        <f>SUM(AG64,AT64)</f>
        <v>0</v>
      </c>
      <c r="AO64" s="117"/>
      <c r="AP64" s="117"/>
      <c r="AQ64" s="119" t="s">
        <v>84</v>
      </c>
      <c r="AR64" s="120"/>
      <c r="AS64" s="121">
        <v>0</v>
      </c>
      <c r="AT64" s="122">
        <f>ROUND(SUM(AV64:AW64),2)</f>
        <v>0</v>
      </c>
      <c r="AU64" s="123">
        <f>'16025-2.4 - Vegetační úpr...'!P81</f>
        <v>0</v>
      </c>
      <c r="AV64" s="122">
        <f>'16025-2.4 - Vegetační úpr...'!J33</f>
        <v>0</v>
      </c>
      <c r="AW64" s="122">
        <f>'16025-2.4 - Vegetační úpr...'!J34</f>
        <v>0</v>
      </c>
      <c r="AX64" s="122">
        <f>'16025-2.4 - Vegetační úpr...'!J35</f>
        <v>0</v>
      </c>
      <c r="AY64" s="122">
        <f>'16025-2.4 - Vegetační úpr...'!J36</f>
        <v>0</v>
      </c>
      <c r="AZ64" s="122">
        <f>'16025-2.4 - Vegetační úpr...'!F33</f>
        <v>0</v>
      </c>
      <c r="BA64" s="122">
        <f>'16025-2.4 - Vegetační úpr...'!F34</f>
        <v>0</v>
      </c>
      <c r="BB64" s="122">
        <f>'16025-2.4 - Vegetační úpr...'!F35</f>
        <v>0</v>
      </c>
      <c r="BC64" s="122">
        <f>'16025-2.4 - Vegetační úpr...'!F36</f>
        <v>0</v>
      </c>
      <c r="BD64" s="124">
        <f>'16025-2.4 - Vegetační úpr...'!F37</f>
        <v>0</v>
      </c>
      <c r="BE64" s="7"/>
      <c r="BT64" s="125" t="s">
        <v>8</v>
      </c>
      <c r="BV64" s="125" t="s">
        <v>79</v>
      </c>
      <c r="BW64" s="125" t="s">
        <v>113</v>
      </c>
      <c r="BX64" s="125" t="s">
        <v>5</v>
      </c>
      <c r="CL64" s="125" t="s">
        <v>20</v>
      </c>
      <c r="CM64" s="125" t="s">
        <v>86</v>
      </c>
    </row>
    <row r="65" spans="1:91" s="7" customFormat="1" ht="26" customHeight="1">
      <c r="A65" s="113" t="s">
        <v>81</v>
      </c>
      <c r="B65" s="114"/>
      <c r="C65" s="115"/>
      <c r="D65" s="116" t="s">
        <v>114</v>
      </c>
      <c r="E65" s="116"/>
      <c r="F65" s="116"/>
      <c r="G65" s="116"/>
      <c r="H65" s="116"/>
      <c r="I65" s="117"/>
      <c r="J65" s="116" t="s">
        <v>115</v>
      </c>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8">
        <f>'16025-2.5 - Vegetační úpr...'!J30</f>
        <v>0</v>
      </c>
      <c r="AH65" s="117"/>
      <c r="AI65" s="117"/>
      <c r="AJ65" s="117"/>
      <c r="AK65" s="117"/>
      <c r="AL65" s="117"/>
      <c r="AM65" s="117"/>
      <c r="AN65" s="118">
        <f>SUM(AG65,AT65)</f>
        <v>0</v>
      </c>
      <c r="AO65" s="117"/>
      <c r="AP65" s="117"/>
      <c r="AQ65" s="119" t="s">
        <v>84</v>
      </c>
      <c r="AR65" s="120"/>
      <c r="AS65" s="121">
        <v>0</v>
      </c>
      <c r="AT65" s="122">
        <f>ROUND(SUM(AV65:AW65),2)</f>
        <v>0</v>
      </c>
      <c r="AU65" s="123">
        <f>'16025-2.5 - Vegetační úpr...'!P81</f>
        <v>0</v>
      </c>
      <c r="AV65" s="122">
        <f>'16025-2.5 - Vegetační úpr...'!J33</f>
        <v>0</v>
      </c>
      <c r="AW65" s="122">
        <f>'16025-2.5 - Vegetační úpr...'!J34</f>
        <v>0</v>
      </c>
      <c r="AX65" s="122">
        <f>'16025-2.5 - Vegetační úpr...'!J35</f>
        <v>0</v>
      </c>
      <c r="AY65" s="122">
        <f>'16025-2.5 - Vegetační úpr...'!J36</f>
        <v>0</v>
      </c>
      <c r="AZ65" s="122">
        <f>'16025-2.5 - Vegetační úpr...'!F33</f>
        <v>0</v>
      </c>
      <c r="BA65" s="122">
        <f>'16025-2.5 - Vegetační úpr...'!F34</f>
        <v>0</v>
      </c>
      <c r="BB65" s="122">
        <f>'16025-2.5 - Vegetační úpr...'!F35</f>
        <v>0</v>
      </c>
      <c r="BC65" s="122">
        <f>'16025-2.5 - Vegetační úpr...'!F36</f>
        <v>0</v>
      </c>
      <c r="BD65" s="124">
        <f>'16025-2.5 - Vegetační úpr...'!F37</f>
        <v>0</v>
      </c>
      <c r="BE65" s="7"/>
      <c r="BT65" s="125" t="s">
        <v>8</v>
      </c>
      <c r="BV65" s="125" t="s">
        <v>79</v>
      </c>
      <c r="BW65" s="125" t="s">
        <v>116</v>
      </c>
      <c r="BX65" s="125" t="s">
        <v>5</v>
      </c>
      <c r="CL65" s="125" t="s">
        <v>20</v>
      </c>
      <c r="CM65" s="125" t="s">
        <v>86</v>
      </c>
    </row>
    <row r="66" spans="1:91" s="7" customFormat="1" ht="26" customHeight="1">
      <c r="A66" s="113" t="s">
        <v>81</v>
      </c>
      <c r="B66" s="114"/>
      <c r="C66" s="115"/>
      <c r="D66" s="116" t="s">
        <v>117</v>
      </c>
      <c r="E66" s="116"/>
      <c r="F66" s="116"/>
      <c r="G66" s="116"/>
      <c r="H66" s="116"/>
      <c r="I66" s="117"/>
      <c r="J66" s="116" t="s">
        <v>118</v>
      </c>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8">
        <f>'16025-3.1 - SO03.1 Vodoho...'!J30</f>
        <v>0</v>
      </c>
      <c r="AH66" s="117"/>
      <c r="AI66" s="117"/>
      <c r="AJ66" s="117"/>
      <c r="AK66" s="117"/>
      <c r="AL66" s="117"/>
      <c r="AM66" s="117"/>
      <c r="AN66" s="118">
        <f>SUM(AG66,AT66)</f>
        <v>0</v>
      </c>
      <c r="AO66" s="117"/>
      <c r="AP66" s="117"/>
      <c r="AQ66" s="119" t="s">
        <v>84</v>
      </c>
      <c r="AR66" s="120"/>
      <c r="AS66" s="121">
        <v>0</v>
      </c>
      <c r="AT66" s="122">
        <f>ROUND(SUM(AV66:AW66),2)</f>
        <v>0</v>
      </c>
      <c r="AU66" s="123">
        <f>'16025-3.1 - SO03.1 Vodoho...'!P84</f>
        <v>0</v>
      </c>
      <c r="AV66" s="122">
        <f>'16025-3.1 - SO03.1 Vodoho...'!J33</f>
        <v>0</v>
      </c>
      <c r="AW66" s="122">
        <f>'16025-3.1 - SO03.1 Vodoho...'!J34</f>
        <v>0</v>
      </c>
      <c r="AX66" s="122">
        <f>'16025-3.1 - SO03.1 Vodoho...'!J35</f>
        <v>0</v>
      </c>
      <c r="AY66" s="122">
        <f>'16025-3.1 - SO03.1 Vodoho...'!J36</f>
        <v>0</v>
      </c>
      <c r="AZ66" s="122">
        <f>'16025-3.1 - SO03.1 Vodoho...'!F33</f>
        <v>0</v>
      </c>
      <c r="BA66" s="122">
        <f>'16025-3.1 - SO03.1 Vodoho...'!F34</f>
        <v>0</v>
      </c>
      <c r="BB66" s="122">
        <f>'16025-3.1 - SO03.1 Vodoho...'!F35</f>
        <v>0</v>
      </c>
      <c r="BC66" s="122">
        <f>'16025-3.1 - SO03.1 Vodoho...'!F36</f>
        <v>0</v>
      </c>
      <c r="BD66" s="124">
        <f>'16025-3.1 - SO03.1 Vodoho...'!F37</f>
        <v>0</v>
      </c>
      <c r="BE66" s="7"/>
      <c r="BT66" s="125" t="s">
        <v>8</v>
      </c>
      <c r="BV66" s="125" t="s">
        <v>79</v>
      </c>
      <c r="BW66" s="125" t="s">
        <v>119</v>
      </c>
      <c r="BX66" s="125" t="s">
        <v>5</v>
      </c>
      <c r="CL66" s="125" t="s">
        <v>20</v>
      </c>
      <c r="CM66" s="125" t="s">
        <v>86</v>
      </c>
    </row>
    <row r="67" spans="1:91" s="7" customFormat="1" ht="26" customHeight="1">
      <c r="A67" s="113" t="s">
        <v>81</v>
      </c>
      <c r="B67" s="114"/>
      <c r="C67" s="115"/>
      <c r="D67" s="116" t="s">
        <v>120</v>
      </c>
      <c r="E67" s="116"/>
      <c r="F67" s="116"/>
      <c r="G67" s="116"/>
      <c r="H67" s="116"/>
      <c r="I67" s="117"/>
      <c r="J67" s="116" t="s">
        <v>121</v>
      </c>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8">
        <f>'16025-3.2 - SO03.2 Vegeta...'!J30</f>
        <v>0</v>
      </c>
      <c r="AH67" s="117"/>
      <c r="AI67" s="117"/>
      <c r="AJ67" s="117"/>
      <c r="AK67" s="117"/>
      <c r="AL67" s="117"/>
      <c r="AM67" s="117"/>
      <c r="AN67" s="118">
        <f>SUM(AG67,AT67)</f>
        <v>0</v>
      </c>
      <c r="AO67" s="117"/>
      <c r="AP67" s="117"/>
      <c r="AQ67" s="119" t="s">
        <v>84</v>
      </c>
      <c r="AR67" s="120"/>
      <c r="AS67" s="121">
        <v>0</v>
      </c>
      <c r="AT67" s="122">
        <f>ROUND(SUM(AV67:AW67),2)</f>
        <v>0</v>
      </c>
      <c r="AU67" s="123">
        <f>'16025-3.2 - SO03.2 Vegeta...'!P82</f>
        <v>0</v>
      </c>
      <c r="AV67" s="122">
        <f>'16025-3.2 - SO03.2 Vegeta...'!J33</f>
        <v>0</v>
      </c>
      <c r="AW67" s="122">
        <f>'16025-3.2 - SO03.2 Vegeta...'!J34</f>
        <v>0</v>
      </c>
      <c r="AX67" s="122">
        <f>'16025-3.2 - SO03.2 Vegeta...'!J35</f>
        <v>0</v>
      </c>
      <c r="AY67" s="122">
        <f>'16025-3.2 - SO03.2 Vegeta...'!J36</f>
        <v>0</v>
      </c>
      <c r="AZ67" s="122">
        <f>'16025-3.2 - SO03.2 Vegeta...'!F33</f>
        <v>0</v>
      </c>
      <c r="BA67" s="122">
        <f>'16025-3.2 - SO03.2 Vegeta...'!F34</f>
        <v>0</v>
      </c>
      <c r="BB67" s="122">
        <f>'16025-3.2 - SO03.2 Vegeta...'!F35</f>
        <v>0</v>
      </c>
      <c r="BC67" s="122">
        <f>'16025-3.2 - SO03.2 Vegeta...'!F36</f>
        <v>0</v>
      </c>
      <c r="BD67" s="124">
        <f>'16025-3.2 - SO03.2 Vegeta...'!F37</f>
        <v>0</v>
      </c>
      <c r="BE67" s="7"/>
      <c r="BT67" s="125" t="s">
        <v>8</v>
      </c>
      <c r="BV67" s="125" t="s">
        <v>79</v>
      </c>
      <c r="BW67" s="125" t="s">
        <v>122</v>
      </c>
      <c r="BX67" s="125" t="s">
        <v>5</v>
      </c>
      <c r="CL67" s="125" t="s">
        <v>20</v>
      </c>
      <c r="CM67" s="125" t="s">
        <v>86</v>
      </c>
    </row>
    <row r="68" spans="1:91" s="7" customFormat="1" ht="26" customHeight="1">
      <c r="A68" s="113" t="s">
        <v>81</v>
      </c>
      <c r="B68" s="114"/>
      <c r="C68" s="115"/>
      <c r="D68" s="116" t="s">
        <v>123</v>
      </c>
      <c r="E68" s="116"/>
      <c r="F68" s="116"/>
      <c r="G68" s="116"/>
      <c r="H68" s="116"/>
      <c r="I68" s="117"/>
      <c r="J68" s="116" t="s">
        <v>124</v>
      </c>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8">
        <f>'16025-3.3 - Vegetační úpr...'!J30</f>
        <v>0</v>
      </c>
      <c r="AH68" s="117"/>
      <c r="AI68" s="117"/>
      <c r="AJ68" s="117"/>
      <c r="AK68" s="117"/>
      <c r="AL68" s="117"/>
      <c r="AM68" s="117"/>
      <c r="AN68" s="118">
        <f>SUM(AG68,AT68)</f>
        <v>0</v>
      </c>
      <c r="AO68" s="117"/>
      <c r="AP68" s="117"/>
      <c r="AQ68" s="119" t="s">
        <v>84</v>
      </c>
      <c r="AR68" s="120"/>
      <c r="AS68" s="121">
        <v>0</v>
      </c>
      <c r="AT68" s="122">
        <f>ROUND(SUM(AV68:AW68),2)</f>
        <v>0</v>
      </c>
      <c r="AU68" s="123">
        <f>'16025-3.3 - Vegetační úpr...'!P81</f>
        <v>0</v>
      </c>
      <c r="AV68" s="122">
        <f>'16025-3.3 - Vegetační úpr...'!J33</f>
        <v>0</v>
      </c>
      <c r="AW68" s="122">
        <f>'16025-3.3 - Vegetační úpr...'!J34</f>
        <v>0</v>
      </c>
      <c r="AX68" s="122">
        <f>'16025-3.3 - Vegetační úpr...'!J35</f>
        <v>0</v>
      </c>
      <c r="AY68" s="122">
        <f>'16025-3.3 - Vegetační úpr...'!J36</f>
        <v>0</v>
      </c>
      <c r="AZ68" s="122">
        <f>'16025-3.3 - Vegetační úpr...'!F33</f>
        <v>0</v>
      </c>
      <c r="BA68" s="122">
        <f>'16025-3.3 - Vegetační úpr...'!F34</f>
        <v>0</v>
      </c>
      <c r="BB68" s="122">
        <f>'16025-3.3 - Vegetační úpr...'!F35</f>
        <v>0</v>
      </c>
      <c r="BC68" s="122">
        <f>'16025-3.3 - Vegetační úpr...'!F36</f>
        <v>0</v>
      </c>
      <c r="BD68" s="124">
        <f>'16025-3.3 - Vegetační úpr...'!F37</f>
        <v>0</v>
      </c>
      <c r="BE68" s="7"/>
      <c r="BT68" s="125" t="s">
        <v>8</v>
      </c>
      <c r="BV68" s="125" t="s">
        <v>79</v>
      </c>
      <c r="BW68" s="125" t="s">
        <v>125</v>
      </c>
      <c r="BX68" s="125" t="s">
        <v>5</v>
      </c>
      <c r="CL68" s="125" t="s">
        <v>20</v>
      </c>
      <c r="CM68" s="125" t="s">
        <v>86</v>
      </c>
    </row>
    <row r="69" spans="1:91" s="7" customFormat="1" ht="26" customHeight="1">
      <c r="A69" s="113" t="s">
        <v>81</v>
      </c>
      <c r="B69" s="114"/>
      <c r="C69" s="115"/>
      <c r="D69" s="116" t="s">
        <v>126</v>
      </c>
      <c r="E69" s="116"/>
      <c r="F69" s="116"/>
      <c r="G69" s="116"/>
      <c r="H69" s="116"/>
      <c r="I69" s="117"/>
      <c r="J69" s="116" t="s">
        <v>127</v>
      </c>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8">
        <f>'16025-3.4 - Vegetační úpr...'!J30</f>
        <v>0</v>
      </c>
      <c r="AH69" s="117"/>
      <c r="AI69" s="117"/>
      <c r="AJ69" s="117"/>
      <c r="AK69" s="117"/>
      <c r="AL69" s="117"/>
      <c r="AM69" s="117"/>
      <c r="AN69" s="118">
        <f>SUM(AG69,AT69)</f>
        <v>0</v>
      </c>
      <c r="AO69" s="117"/>
      <c r="AP69" s="117"/>
      <c r="AQ69" s="119" t="s">
        <v>84</v>
      </c>
      <c r="AR69" s="120"/>
      <c r="AS69" s="121">
        <v>0</v>
      </c>
      <c r="AT69" s="122">
        <f>ROUND(SUM(AV69:AW69),2)</f>
        <v>0</v>
      </c>
      <c r="AU69" s="123">
        <f>'16025-3.4 - Vegetační úpr...'!P81</f>
        <v>0</v>
      </c>
      <c r="AV69" s="122">
        <f>'16025-3.4 - Vegetační úpr...'!J33</f>
        <v>0</v>
      </c>
      <c r="AW69" s="122">
        <f>'16025-3.4 - Vegetační úpr...'!J34</f>
        <v>0</v>
      </c>
      <c r="AX69" s="122">
        <f>'16025-3.4 - Vegetační úpr...'!J35</f>
        <v>0</v>
      </c>
      <c r="AY69" s="122">
        <f>'16025-3.4 - Vegetační úpr...'!J36</f>
        <v>0</v>
      </c>
      <c r="AZ69" s="122">
        <f>'16025-3.4 - Vegetační úpr...'!F33</f>
        <v>0</v>
      </c>
      <c r="BA69" s="122">
        <f>'16025-3.4 - Vegetační úpr...'!F34</f>
        <v>0</v>
      </c>
      <c r="BB69" s="122">
        <f>'16025-3.4 - Vegetační úpr...'!F35</f>
        <v>0</v>
      </c>
      <c r="BC69" s="122">
        <f>'16025-3.4 - Vegetační úpr...'!F36</f>
        <v>0</v>
      </c>
      <c r="BD69" s="124">
        <f>'16025-3.4 - Vegetační úpr...'!F37</f>
        <v>0</v>
      </c>
      <c r="BE69" s="7"/>
      <c r="BT69" s="125" t="s">
        <v>8</v>
      </c>
      <c r="BV69" s="125" t="s">
        <v>79</v>
      </c>
      <c r="BW69" s="125" t="s">
        <v>128</v>
      </c>
      <c r="BX69" s="125" t="s">
        <v>5</v>
      </c>
      <c r="CL69" s="125" t="s">
        <v>20</v>
      </c>
      <c r="CM69" s="125" t="s">
        <v>86</v>
      </c>
    </row>
    <row r="70" spans="1:91" s="7" customFormat="1" ht="26" customHeight="1">
      <c r="A70" s="113" t="s">
        <v>81</v>
      </c>
      <c r="B70" s="114"/>
      <c r="C70" s="115"/>
      <c r="D70" s="116" t="s">
        <v>129</v>
      </c>
      <c r="E70" s="116"/>
      <c r="F70" s="116"/>
      <c r="G70" s="116"/>
      <c r="H70" s="116"/>
      <c r="I70" s="117"/>
      <c r="J70" s="116" t="s">
        <v>130</v>
      </c>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8">
        <f>'16025-3.5 - Vegetační úpr...'!J30</f>
        <v>0</v>
      </c>
      <c r="AH70" s="117"/>
      <c r="AI70" s="117"/>
      <c r="AJ70" s="117"/>
      <c r="AK70" s="117"/>
      <c r="AL70" s="117"/>
      <c r="AM70" s="117"/>
      <c r="AN70" s="118">
        <f>SUM(AG70,AT70)</f>
        <v>0</v>
      </c>
      <c r="AO70" s="117"/>
      <c r="AP70" s="117"/>
      <c r="AQ70" s="119" t="s">
        <v>84</v>
      </c>
      <c r="AR70" s="120"/>
      <c r="AS70" s="121">
        <v>0</v>
      </c>
      <c r="AT70" s="122">
        <f>ROUND(SUM(AV70:AW70),2)</f>
        <v>0</v>
      </c>
      <c r="AU70" s="123">
        <f>'16025-3.5 - Vegetační úpr...'!P81</f>
        <v>0</v>
      </c>
      <c r="AV70" s="122">
        <f>'16025-3.5 - Vegetační úpr...'!J33</f>
        <v>0</v>
      </c>
      <c r="AW70" s="122">
        <f>'16025-3.5 - Vegetační úpr...'!J34</f>
        <v>0</v>
      </c>
      <c r="AX70" s="122">
        <f>'16025-3.5 - Vegetační úpr...'!J35</f>
        <v>0</v>
      </c>
      <c r="AY70" s="122">
        <f>'16025-3.5 - Vegetační úpr...'!J36</f>
        <v>0</v>
      </c>
      <c r="AZ70" s="122">
        <f>'16025-3.5 - Vegetační úpr...'!F33</f>
        <v>0</v>
      </c>
      <c r="BA70" s="122">
        <f>'16025-3.5 - Vegetační úpr...'!F34</f>
        <v>0</v>
      </c>
      <c r="BB70" s="122">
        <f>'16025-3.5 - Vegetační úpr...'!F35</f>
        <v>0</v>
      </c>
      <c r="BC70" s="122">
        <f>'16025-3.5 - Vegetační úpr...'!F36</f>
        <v>0</v>
      </c>
      <c r="BD70" s="124">
        <f>'16025-3.5 - Vegetační úpr...'!F37</f>
        <v>0</v>
      </c>
      <c r="BE70" s="7"/>
      <c r="BT70" s="125" t="s">
        <v>8</v>
      </c>
      <c r="BV70" s="125" t="s">
        <v>79</v>
      </c>
      <c r="BW70" s="125" t="s">
        <v>131</v>
      </c>
      <c r="BX70" s="125" t="s">
        <v>5</v>
      </c>
      <c r="CL70" s="125" t="s">
        <v>20</v>
      </c>
      <c r="CM70" s="125" t="s">
        <v>86</v>
      </c>
    </row>
    <row r="71" spans="1:91" s="7" customFormat="1" ht="26" customHeight="1">
      <c r="A71" s="113" t="s">
        <v>81</v>
      </c>
      <c r="B71" s="114"/>
      <c r="C71" s="115"/>
      <c r="D71" s="116" t="s">
        <v>132</v>
      </c>
      <c r="E71" s="116"/>
      <c r="F71" s="116"/>
      <c r="G71" s="116"/>
      <c r="H71" s="116"/>
      <c r="I71" s="117"/>
      <c r="J71" s="116" t="s">
        <v>133</v>
      </c>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8">
        <f>'16025-4 - Vedlejší a osta...'!J30</f>
        <v>0</v>
      </c>
      <c r="AH71" s="117"/>
      <c r="AI71" s="117"/>
      <c r="AJ71" s="117"/>
      <c r="AK71" s="117"/>
      <c r="AL71" s="117"/>
      <c r="AM71" s="117"/>
      <c r="AN71" s="118">
        <f>SUM(AG71,AT71)</f>
        <v>0</v>
      </c>
      <c r="AO71" s="117"/>
      <c r="AP71" s="117"/>
      <c r="AQ71" s="119" t="s">
        <v>84</v>
      </c>
      <c r="AR71" s="120"/>
      <c r="AS71" s="126">
        <v>0</v>
      </c>
      <c r="AT71" s="127">
        <f>ROUND(SUM(AV71:AW71),2)</f>
        <v>0</v>
      </c>
      <c r="AU71" s="128">
        <f>'16025-4 - Vedlejší a osta...'!P85</f>
        <v>0</v>
      </c>
      <c r="AV71" s="127">
        <f>'16025-4 - Vedlejší a osta...'!J33</f>
        <v>0</v>
      </c>
      <c r="AW71" s="127">
        <f>'16025-4 - Vedlejší a osta...'!J34</f>
        <v>0</v>
      </c>
      <c r="AX71" s="127">
        <f>'16025-4 - Vedlejší a osta...'!J35</f>
        <v>0</v>
      </c>
      <c r="AY71" s="127">
        <f>'16025-4 - Vedlejší a osta...'!J36</f>
        <v>0</v>
      </c>
      <c r="AZ71" s="127">
        <f>'16025-4 - Vedlejší a osta...'!F33</f>
        <v>0</v>
      </c>
      <c r="BA71" s="127">
        <f>'16025-4 - Vedlejší a osta...'!F34</f>
        <v>0</v>
      </c>
      <c r="BB71" s="127">
        <f>'16025-4 - Vedlejší a osta...'!F35</f>
        <v>0</v>
      </c>
      <c r="BC71" s="127">
        <f>'16025-4 - Vedlejší a osta...'!F36</f>
        <v>0</v>
      </c>
      <c r="BD71" s="129">
        <f>'16025-4 - Vedlejší a osta...'!F37</f>
        <v>0</v>
      </c>
      <c r="BE71" s="7"/>
      <c r="BT71" s="125" t="s">
        <v>8</v>
      </c>
      <c r="BV71" s="125" t="s">
        <v>79</v>
      </c>
      <c r="BW71" s="125" t="s">
        <v>134</v>
      </c>
      <c r="BX71" s="125" t="s">
        <v>5</v>
      </c>
      <c r="CL71" s="125" t="s">
        <v>20</v>
      </c>
      <c r="CM71" s="125" t="s">
        <v>86</v>
      </c>
    </row>
    <row r="72" spans="1:57" s="2" customFormat="1" ht="30" customHeight="1">
      <c r="A72" s="40"/>
      <c r="B72" s="41"/>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6"/>
      <c r="AS72" s="40"/>
      <c r="AT72" s="40"/>
      <c r="AU72" s="40"/>
      <c r="AV72" s="40"/>
      <c r="AW72" s="40"/>
      <c r="AX72" s="40"/>
      <c r="AY72" s="40"/>
      <c r="AZ72" s="40"/>
      <c r="BA72" s="40"/>
      <c r="BB72" s="40"/>
      <c r="BC72" s="40"/>
      <c r="BD72" s="40"/>
      <c r="BE72" s="40"/>
    </row>
    <row r="73" spans="1:57" s="2" customFormat="1" ht="6.95" customHeight="1">
      <c r="A73" s="40"/>
      <c r="B73" s="61"/>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46"/>
      <c r="AS73" s="40"/>
      <c r="AT73" s="40"/>
      <c r="AU73" s="40"/>
      <c r="AV73" s="40"/>
      <c r="AW73" s="40"/>
      <c r="AX73" s="40"/>
      <c r="AY73" s="40"/>
      <c r="AZ73" s="40"/>
      <c r="BA73" s="40"/>
      <c r="BB73" s="40"/>
      <c r="BC73" s="40"/>
      <c r="BD73" s="40"/>
      <c r="BE73" s="40"/>
    </row>
  </sheetData>
  <sheetProtection password="CC35" sheet="1" objects="1" scenarios="1" formatColumns="0" formatRows="0"/>
  <mergeCells count="106">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D66:H66"/>
    <mergeCell ref="J66:AF66"/>
    <mergeCell ref="D67:H67"/>
    <mergeCell ref="J67:AF67"/>
    <mergeCell ref="D68:H68"/>
    <mergeCell ref="J68:AF68"/>
    <mergeCell ref="D69:H69"/>
    <mergeCell ref="J69:AF69"/>
    <mergeCell ref="D70:H70"/>
    <mergeCell ref="J70:AF70"/>
    <mergeCell ref="D71:H71"/>
    <mergeCell ref="J71:AF71"/>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54:AP54"/>
  </mergeCells>
  <hyperlinks>
    <hyperlink ref="A55" location="'16025-1.1 - SO01.1 Vodoho...'!C2" display="/"/>
    <hyperlink ref="A56" location="'16025-1.2 - SO01.2 Vegeta...'!C2" display="/"/>
    <hyperlink ref="A57" location="'16025-1.3 - SO01.3 Vegeta...'!C2" display="/"/>
    <hyperlink ref="A58" location="'16025-1.4 - SO01.4 Vegeta...'!C2" display="/"/>
    <hyperlink ref="A59" location="'16025-1.5 - SO01.5 Vegeta...'!C2" display="/"/>
    <hyperlink ref="A60" location="'16025-1.6 - SO01.6 Vegeta...'!C2" display="/"/>
    <hyperlink ref="A61" location="'16025-2.1 - SO02.1 Vodoho...'!C2" display="/"/>
    <hyperlink ref="A62" location="'16025-2.2 - SO02.2 Vegeta...'!C2" display="/"/>
    <hyperlink ref="A63" location="'16025-2.3 - Vegetační úpr...'!C2" display="/"/>
    <hyperlink ref="A64" location="'16025-2.4 - Vegetační úpr...'!C2" display="/"/>
    <hyperlink ref="A65" location="'16025-2.5 - Vegetační úpr...'!C2" display="/"/>
    <hyperlink ref="A66" location="'16025-3.1 - SO03.1 Vodoho...'!C2" display="/"/>
    <hyperlink ref="A67" location="'16025-3.2 - SO03.2 Vegeta...'!C2" display="/"/>
    <hyperlink ref="A68" location="'16025-3.3 - Vegetační úpr...'!C2" display="/"/>
    <hyperlink ref="A69" location="'16025-3.4 - Vegetační úpr...'!C2" display="/"/>
    <hyperlink ref="A70" location="'16025-3.5 - Vegetační úpr...'!C2" display="/"/>
    <hyperlink ref="A71" location="'16025-4 - Vedlejší a osta...'!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110</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1118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68.5" customHeight="1">
      <c r="A27" s="144"/>
      <c r="B27" s="145"/>
      <c r="C27" s="144"/>
      <c r="D27" s="144"/>
      <c r="E27" s="146" t="s">
        <v>955</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ROUND(J81,0)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ROUND((SUM(BE81:BE161)),0)</f>
        <v>0</v>
      </c>
      <c r="G33" s="40"/>
      <c r="H33" s="40"/>
      <c r="I33" s="157">
        <v>0.21</v>
      </c>
      <c r="J33" s="156">
        <f>ROUND(((SUM(BE81:BE161))*I33),0)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ROUND((SUM(BF81:BF161)),0)</f>
        <v>0</v>
      </c>
      <c r="G34" s="40"/>
      <c r="H34" s="40"/>
      <c r="I34" s="157">
        <v>0.15</v>
      </c>
      <c r="J34" s="156">
        <f>ROUND(((SUM(BF81:BF161))*I34),0)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ROUND((SUM(BG81:BG161)),0)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ROUND((SUM(BH81:BH161)),0)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ROUND((SUM(BI81:BI161)),0)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16025-2.3 - Vegetační úpravy LBC2 - následná péče 1. rok</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J81</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J82</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J83</f>
        <v>0</v>
      </c>
      <c r="K61" s="186"/>
      <c r="L61" s="191"/>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138"/>
      <c r="J62" s="42"/>
      <c r="K62" s="42"/>
      <c r="L62" s="139"/>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68"/>
      <c r="J63" s="62"/>
      <c r="K63" s="62"/>
      <c r="L63" s="139"/>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71"/>
      <c r="J67" s="64"/>
      <c r="K67" s="64"/>
      <c r="L67" s="139"/>
      <c r="S67" s="40"/>
      <c r="T67" s="40"/>
      <c r="U67" s="40"/>
      <c r="V67" s="40"/>
      <c r="W67" s="40"/>
      <c r="X67" s="40"/>
      <c r="Y67" s="40"/>
      <c r="Z67" s="40"/>
      <c r="AA67" s="40"/>
      <c r="AB67" s="40"/>
      <c r="AC67" s="40"/>
      <c r="AD67" s="40"/>
      <c r="AE67" s="40"/>
    </row>
    <row r="68" spans="1:31" s="2" customFormat="1" ht="24.95" customHeight="1">
      <c r="A68" s="40"/>
      <c r="B68" s="41"/>
      <c r="C68" s="25" t="s">
        <v>152</v>
      </c>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2" customHeight="1">
      <c r="A70" s="40"/>
      <c r="B70" s="41"/>
      <c r="C70" s="34" t="s">
        <v>17</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4.5" customHeight="1">
      <c r="A71" s="40"/>
      <c r="B71" s="41"/>
      <c r="C71" s="42"/>
      <c r="D71" s="42"/>
      <c r="E71" s="172" t="str">
        <f>E7</f>
        <v>2020/I Společná zařízení v k. ú. Borotín u Boskovic - revitalizace</v>
      </c>
      <c r="F71" s="34"/>
      <c r="G71" s="34"/>
      <c r="H71" s="34"/>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136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5" customHeight="1">
      <c r="A73" s="40"/>
      <c r="B73" s="41"/>
      <c r="C73" s="42"/>
      <c r="D73" s="42"/>
      <c r="E73" s="71" t="str">
        <f>E9</f>
        <v>16025-2.3 - Vegetační úpravy LBC2 - následná péče 1. rok</v>
      </c>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Borotín</v>
      </c>
      <c r="G75" s="42"/>
      <c r="H75" s="42"/>
      <c r="I75" s="142" t="s">
        <v>24</v>
      </c>
      <c r="J75" s="74" t="str">
        <f>IF(J12="","",J12)</f>
        <v>2. 5. 2017</v>
      </c>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9" customHeight="1">
      <c r="A77" s="40"/>
      <c r="B77" s="41"/>
      <c r="C77" s="34" t="s">
        <v>26</v>
      </c>
      <c r="D77" s="42"/>
      <c r="E77" s="42"/>
      <c r="F77" s="29" t="str">
        <f>E15</f>
        <v>ČR - SPÚ, KPÚ pro JMK, pobočka Blansko</v>
      </c>
      <c r="G77" s="42"/>
      <c r="H77" s="42"/>
      <c r="I77" s="142" t="s">
        <v>34</v>
      </c>
      <c r="J77" s="38" t="str">
        <f>E21</f>
        <v>AGERIS s.r.o.</v>
      </c>
      <c r="K77" s="42"/>
      <c r="L77" s="139"/>
      <c r="S77" s="40"/>
      <c r="T77" s="40"/>
      <c r="U77" s="40"/>
      <c r="V77" s="40"/>
      <c r="W77" s="40"/>
      <c r="X77" s="40"/>
      <c r="Y77" s="40"/>
      <c r="Z77" s="40"/>
      <c r="AA77" s="40"/>
      <c r="AB77" s="40"/>
      <c r="AC77" s="40"/>
      <c r="AD77" s="40"/>
      <c r="AE77" s="40"/>
    </row>
    <row r="78" spans="1:31" s="2" customFormat="1" ht="14.9" customHeight="1">
      <c r="A78" s="40"/>
      <c r="B78" s="41"/>
      <c r="C78" s="34" t="s">
        <v>32</v>
      </c>
      <c r="D78" s="42"/>
      <c r="E78" s="42"/>
      <c r="F78" s="29" t="str">
        <f>IF(E18="","",E18)</f>
        <v>Vyplň údaj</v>
      </c>
      <c r="G78" s="42"/>
      <c r="H78" s="42"/>
      <c r="I78" s="142" t="s">
        <v>39</v>
      </c>
      <c r="J78" s="38" t="str">
        <f>E24</f>
        <v xml:space="preserve"> </v>
      </c>
      <c r="K78" s="42"/>
      <c r="L78" s="139"/>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11" customFormat="1" ht="29.25" customHeight="1">
      <c r="A80" s="192"/>
      <c r="B80" s="193"/>
      <c r="C80" s="194" t="s">
        <v>153</v>
      </c>
      <c r="D80" s="195" t="s">
        <v>62</v>
      </c>
      <c r="E80" s="195" t="s">
        <v>58</v>
      </c>
      <c r="F80" s="195" t="s">
        <v>59</v>
      </c>
      <c r="G80" s="195" t="s">
        <v>154</v>
      </c>
      <c r="H80" s="195" t="s">
        <v>155</v>
      </c>
      <c r="I80" s="196" t="s">
        <v>156</v>
      </c>
      <c r="J80" s="195" t="s">
        <v>140</v>
      </c>
      <c r="K80" s="197" t="s">
        <v>157</v>
      </c>
      <c r="L80" s="198"/>
      <c r="M80" s="94" t="s">
        <v>20</v>
      </c>
      <c r="N80" s="95" t="s">
        <v>47</v>
      </c>
      <c r="O80" s="95" t="s">
        <v>158</v>
      </c>
      <c r="P80" s="95" t="s">
        <v>159</v>
      </c>
      <c r="Q80" s="95" t="s">
        <v>160</v>
      </c>
      <c r="R80" s="95" t="s">
        <v>161</v>
      </c>
      <c r="S80" s="95" t="s">
        <v>162</v>
      </c>
      <c r="T80" s="96" t="s">
        <v>163</v>
      </c>
      <c r="U80" s="192"/>
      <c r="V80" s="192"/>
      <c r="W80" s="192"/>
      <c r="X80" s="192"/>
      <c r="Y80" s="192"/>
      <c r="Z80" s="192"/>
      <c r="AA80" s="192"/>
      <c r="AB80" s="192"/>
      <c r="AC80" s="192"/>
      <c r="AD80" s="192"/>
      <c r="AE80" s="192"/>
    </row>
    <row r="81" spans="1:63" s="2" customFormat="1" ht="22.8" customHeight="1">
      <c r="A81" s="40"/>
      <c r="B81" s="41"/>
      <c r="C81" s="101" t="s">
        <v>164</v>
      </c>
      <c r="D81" s="42"/>
      <c r="E81" s="42"/>
      <c r="F81" s="42"/>
      <c r="G81" s="42"/>
      <c r="H81" s="42"/>
      <c r="I81" s="138"/>
      <c r="J81" s="199">
        <f>BK81</f>
        <v>0</v>
      </c>
      <c r="K81" s="42"/>
      <c r="L81" s="46"/>
      <c r="M81" s="97"/>
      <c r="N81" s="200"/>
      <c r="O81" s="98"/>
      <c r="P81" s="201">
        <f>P82</f>
        <v>0</v>
      </c>
      <c r="Q81" s="98"/>
      <c r="R81" s="201">
        <f>R82</f>
        <v>0.8107080000000001</v>
      </c>
      <c r="S81" s="98"/>
      <c r="T81" s="202">
        <f>T82</f>
        <v>0</v>
      </c>
      <c r="U81" s="40"/>
      <c r="V81" s="40"/>
      <c r="W81" s="40"/>
      <c r="X81" s="40"/>
      <c r="Y81" s="40"/>
      <c r="Z81" s="40"/>
      <c r="AA81" s="40"/>
      <c r="AB81" s="40"/>
      <c r="AC81" s="40"/>
      <c r="AD81" s="40"/>
      <c r="AE81" s="40"/>
      <c r="AT81" s="19" t="s">
        <v>76</v>
      </c>
      <c r="AU81" s="19" t="s">
        <v>141</v>
      </c>
      <c r="BK81" s="203">
        <f>BK82</f>
        <v>0</v>
      </c>
    </row>
    <row r="82" spans="1:63" s="12" customFormat="1" ht="25.9" customHeight="1">
      <c r="A82" s="12"/>
      <c r="B82" s="204"/>
      <c r="C82" s="205"/>
      <c r="D82" s="206" t="s">
        <v>76</v>
      </c>
      <c r="E82" s="207" t="s">
        <v>165</v>
      </c>
      <c r="F82" s="207" t="s">
        <v>166</v>
      </c>
      <c r="G82" s="205"/>
      <c r="H82" s="205"/>
      <c r="I82" s="208"/>
      <c r="J82" s="209">
        <f>BK82</f>
        <v>0</v>
      </c>
      <c r="K82" s="205"/>
      <c r="L82" s="210"/>
      <c r="M82" s="211"/>
      <c r="N82" s="212"/>
      <c r="O82" s="212"/>
      <c r="P82" s="213">
        <f>P83</f>
        <v>0</v>
      </c>
      <c r="Q82" s="212"/>
      <c r="R82" s="213">
        <f>R83</f>
        <v>0.8107080000000001</v>
      </c>
      <c r="S82" s="212"/>
      <c r="T82" s="214">
        <f>T83</f>
        <v>0</v>
      </c>
      <c r="U82" s="12"/>
      <c r="V82" s="12"/>
      <c r="W82" s="12"/>
      <c r="X82" s="12"/>
      <c r="Y82" s="12"/>
      <c r="Z82" s="12"/>
      <c r="AA82" s="12"/>
      <c r="AB82" s="12"/>
      <c r="AC82" s="12"/>
      <c r="AD82" s="12"/>
      <c r="AE82" s="12"/>
      <c r="AR82" s="215" t="s">
        <v>8</v>
      </c>
      <c r="AT82" s="216" t="s">
        <v>76</v>
      </c>
      <c r="AU82" s="216" t="s">
        <v>77</v>
      </c>
      <c r="AY82" s="215" t="s">
        <v>167</v>
      </c>
      <c r="BK82" s="217">
        <f>BK83</f>
        <v>0</v>
      </c>
    </row>
    <row r="83" spans="1:63" s="12" customFormat="1" ht="22.8" customHeight="1">
      <c r="A83" s="12"/>
      <c r="B83" s="204"/>
      <c r="C83" s="205"/>
      <c r="D83" s="206" t="s">
        <v>76</v>
      </c>
      <c r="E83" s="218" t="s">
        <v>8</v>
      </c>
      <c r="F83" s="218" t="s">
        <v>168</v>
      </c>
      <c r="G83" s="205"/>
      <c r="H83" s="205"/>
      <c r="I83" s="208"/>
      <c r="J83" s="219">
        <f>BK83</f>
        <v>0</v>
      </c>
      <c r="K83" s="205"/>
      <c r="L83" s="210"/>
      <c r="M83" s="211"/>
      <c r="N83" s="212"/>
      <c r="O83" s="212"/>
      <c r="P83" s="213">
        <f>SUM(P84:P161)</f>
        <v>0</v>
      </c>
      <c r="Q83" s="212"/>
      <c r="R83" s="213">
        <f>SUM(R84:R161)</f>
        <v>0.8107080000000001</v>
      </c>
      <c r="S83" s="212"/>
      <c r="T83" s="214">
        <f>SUM(T84:T161)</f>
        <v>0</v>
      </c>
      <c r="U83" s="12"/>
      <c r="V83" s="12"/>
      <c r="W83" s="12"/>
      <c r="X83" s="12"/>
      <c r="Y83" s="12"/>
      <c r="Z83" s="12"/>
      <c r="AA83" s="12"/>
      <c r="AB83" s="12"/>
      <c r="AC83" s="12"/>
      <c r="AD83" s="12"/>
      <c r="AE83" s="12"/>
      <c r="AR83" s="215" t="s">
        <v>8</v>
      </c>
      <c r="AT83" s="216" t="s">
        <v>76</v>
      </c>
      <c r="AU83" s="216" t="s">
        <v>8</v>
      </c>
      <c r="AY83" s="215" t="s">
        <v>167</v>
      </c>
      <c r="BK83" s="217">
        <f>SUM(BK84:BK161)</f>
        <v>0</v>
      </c>
    </row>
    <row r="84" spans="1:65" s="2" customFormat="1" ht="14.5" customHeight="1">
      <c r="A84" s="40"/>
      <c r="B84" s="41"/>
      <c r="C84" s="279" t="s">
        <v>8</v>
      </c>
      <c r="D84" s="279" t="s">
        <v>381</v>
      </c>
      <c r="E84" s="280" t="s">
        <v>880</v>
      </c>
      <c r="F84" s="281" t="s">
        <v>881</v>
      </c>
      <c r="G84" s="282" t="s">
        <v>389</v>
      </c>
      <c r="H84" s="283">
        <v>1</v>
      </c>
      <c r="I84" s="284"/>
      <c r="J84" s="283">
        <f>ROUND(I84*H84,0)</f>
        <v>0</v>
      </c>
      <c r="K84" s="281" t="s">
        <v>20</v>
      </c>
      <c r="L84" s="285"/>
      <c r="M84" s="286" t="s">
        <v>20</v>
      </c>
      <c r="N84" s="287" t="s">
        <v>48</v>
      </c>
      <c r="O84" s="86"/>
      <c r="P84" s="228">
        <f>O84*H84</f>
        <v>0</v>
      </c>
      <c r="Q84" s="228">
        <v>0.018</v>
      </c>
      <c r="R84" s="228">
        <f>Q84*H84</f>
        <v>0.018</v>
      </c>
      <c r="S84" s="228">
        <v>0</v>
      </c>
      <c r="T84" s="229">
        <f>S84*H84</f>
        <v>0</v>
      </c>
      <c r="U84" s="40"/>
      <c r="V84" s="40"/>
      <c r="W84" s="40"/>
      <c r="X84" s="40"/>
      <c r="Y84" s="40"/>
      <c r="Z84" s="40"/>
      <c r="AA84" s="40"/>
      <c r="AB84" s="40"/>
      <c r="AC84" s="40"/>
      <c r="AD84" s="40"/>
      <c r="AE84" s="40"/>
      <c r="AR84" s="230" t="s">
        <v>274</v>
      </c>
      <c r="AT84" s="230" t="s">
        <v>381</v>
      </c>
      <c r="AU84" s="230" t="s">
        <v>86</v>
      </c>
      <c r="AY84" s="19" t="s">
        <v>167</v>
      </c>
      <c r="BE84" s="231">
        <f>IF(N84="základní",J84,0)</f>
        <v>0</v>
      </c>
      <c r="BF84" s="231">
        <f>IF(N84="snížená",J84,0)</f>
        <v>0</v>
      </c>
      <c r="BG84" s="231">
        <f>IF(N84="zákl. přenesená",J84,0)</f>
        <v>0</v>
      </c>
      <c r="BH84" s="231">
        <f>IF(N84="sníž. přenesená",J84,0)</f>
        <v>0</v>
      </c>
      <c r="BI84" s="231">
        <f>IF(N84="nulová",J84,0)</f>
        <v>0</v>
      </c>
      <c r="BJ84" s="19" t="s">
        <v>8</v>
      </c>
      <c r="BK84" s="231">
        <f>ROUND(I84*H84,0)</f>
        <v>0</v>
      </c>
      <c r="BL84" s="19" t="s">
        <v>173</v>
      </c>
      <c r="BM84" s="230" t="s">
        <v>1119</v>
      </c>
    </row>
    <row r="85" spans="1:65" s="2" customFormat="1" ht="52" customHeight="1">
      <c r="A85" s="40"/>
      <c r="B85" s="41"/>
      <c r="C85" s="279" t="s">
        <v>86</v>
      </c>
      <c r="D85" s="279" t="s">
        <v>381</v>
      </c>
      <c r="E85" s="280" t="s">
        <v>1089</v>
      </c>
      <c r="F85" s="281" t="s">
        <v>1090</v>
      </c>
      <c r="G85" s="282" t="s">
        <v>389</v>
      </c>
      <c r="H85" s="283">
        <v>1</v>
      </c>
      <c r="I85" s="284"/>
      <c r="J85" s="283">
        <f>ROUND(I85*H85,0)</f>
        <v>0</v>
      </c>
      <c r="K85" s="281" t="s">
        <v>20</v>
      </c>
      <c r="L85" s="285"/>
      <c r="M85" s="286" t="s">
        <v>20</v>
      </c>
      <c r="N85" s="287" t="s">
        <v>48</v>
      </c>
      <c r="O85" s="86"/>
      <c r="P85" s="228">
        <f>O85*H85</f>
        <v>0</v>
      </c>
      <c r="Q85" s="228">
        <v>0.009</v>
      </c>
      <c r="R85" s="228">
        <f>Q85*H85</f>
        <v>0.009</v>
      </c>
      <c r="S85" s="228">
        <v>0</v>
      </c>
      <c r="T85" s="229">
        <f>S85*H85</f>
        <v>0</v>
      </c>
      <c r="U85" s="40"/>
      <c r="V85" s="40"/>
      <c r="W85" s="40"/>
      <c r="X85" s="40"/>
      <c r="Y85" s="40"/>
      <c r="Z85" s="40"/>
      <c r="AA85" s="40"/>
      <c r="AB85" s="40"/>
      <c r="AC85" s="40"/>
      <c r="AD85" s="40"/>
      <c r="AE85" s="40"/>
      <c r="AR85" s="230" t="s">
        <v>274</v>
      </c>
      <c r="AT85" s="230" t="s">
        <v>381</v>
      </c>
      <c r="AU85" s="230" t="s">
        <v>86</v>
      </c>
      <c r="AY85" s="19" t="s">
        <v>167</v>
      </c>
      <c r="BE85" s="231">
        <f>IF(N85="základní",J85,0)</f>
        <v>0</v>
      </c>
      <c r="BF85" s="231">
        <f>IF(N85="snížená",J85,0)</f>
        <v>0</v>
      </c>
      <c r="BG85" s="231">
        <f>IF(N85="zákl. přenesená",J85,0)</f>
        <v>0</v>
      </c>
      <c r="BH85" s="231">
        <f>IF(N85="sníž. přenesená",J85,0)</f>
        <v>0</v>
      </c>
      <c r="BI85" s="231">
        <f>IF(N85="nulová",J85,0)</f>
        <v>0</v>
      </c>
      <c r="BJ85" s="19" t="s">
        <v>8</v>
      </c>
      <c r="BK85" s="231">
        <f>ROUND(I85*H85,0)</f>
        <v>0</v>
      </c>
      <c r="BL85" s="19" t="s">
        <v>173</v>
      </c>
      <c r="BM85" s="230" t="s">
        <v>1120</v>
      </c>
    </row>
    <row r="86" spans="1:65" s="2" customFormat="1" ht="14.5" customHeight="1">
      <c r="A86" s="40"/>
      <c r="B86" s="41"/>
      <c r="C86" s="279" t="s">
        <v>186</v>
      </c>
      <c r="D86" s="279" t="s">
        <v>381</v>
      </c>
      <c r="E86" s="280" t="s">
        <v>837</v>
      </c>
      <c r="F86" s="281" t="s">
        <v>838</v>
      </c>
      <c r="G86" s="282" t="s">
        <v>389</v>
      </c>
      <c r="H86" s="283">
        <v>1</v>
      </c>
      <c r="I86" s="284"/>
      <c r="J86" s="283">
        <f>ROUND(I86*H86,0)</f>
        <v>0</v>
      </c>
      <c r="K86" s="281" t="s">
        <v>20</v>
      </c>
      <c r="L86" s="285"/>
      <c r="M86" s="286" t="s">
        <v>20</v>
      </c>
      <c r="N86" s="287" t="s">
        <v>48</v>
      </c>
      <c r="O86" s="86"/>
      <c r="P86" s="228">
        <f>O86*H86</f>
        <v>0</v>
      </c>
      <c r="Q86" s="228">
        <v>0.018</v>
      </c>
      <c r="R86" s="228">
        <f>Q86*H86</f>
        <v>0.018</v>
      </c>
      <c r="S86" s="228">
        <v>0</v>
      </c>
      <c r="T86" s="229">
        <f>S86*H86</f>
        <v>0</v>
      </c>
      <c r="U86" s="40"/>
      <c r="V86" s="40"/>
      <c r="W86" s="40"/>
      <c r="X86" s="40"/>
      <c r="Y86" s="40"/>
      <c r="Z86" s="40"/>
      <c r="AA86" s="40"/>
      <c r="AB86" s="40"/>
      <c r="AC86" s="40"/>
      <c r="AD86" s="40"/>
      <c r="AE86" s="40"/>
      <c r="AR86" s="230" t="s">
        <v>274</v>
      </c>
      <c r="AT86" s="230" t="s">
        <v>381</v>
      </c>
      <c r="AU86" s="230" t="s">
        <v>86</v>
      </c>
      <c r="AY86" s="19" t="s">
        <v>167</v>
      </c>
      <c r="BE86" s="231">
        <f>IF(N86="základní",J86,0)</f>
        <v>0</v>
      </c>
      <c r="BF86" s="231">
        <f>IF(N86="snížená",J86,0)</f>
        <v>0</v>
      </c>
      <c r="BG86" s="231">
        <f>IF(N86="zákl. přenesená",J86,0)</f>
        <v>0</v>
      </c>
      <c r="BH86" s="231">
        <f>IF(N86="sníž. přenesená",J86,0)</f>
        <v>0</v>
      </c>
      <c r="BI86" s="231">
        <f>IF(N86="nulová",J86,0)</f>
        <v>0</v>
      </c>
      <c r="BJ86" s="19" t="s">
        <v>8</v>
      </c>
      <c r="BK86" s="231">
        <f>ROUND(I86*H86,0)</f>
        <v>0</v>
      </c>
      <c r="BL86" s="19" t="s">
        <v>173</v>
      </c>
      <c r="BM86" s="230" t="s">
        <v>1121</v>
      </c>
    </row>
    <row r="87" spans="1:65" s="2" customFormat="1" ht="20.5" customHeight="1">
      <c r="A87" s="40"/>
      <c r="B87" s="41"/>
      <c r="C87" s="279" t="s">
        <v>173</v>
      </c>
      <c r="D87" s="279" t="s">
        <v>381</v>
      </c>
      <c r="E87" s="280" t="s">
        <v>886</v>
      </c>
      <c r="F87" s="281" t="s">
        <v>887</v>
      </c>
      <c r="G87" s="282" t="s">
        <v>389</v>
      </c>
      <c r="H87" s="283">
        <v>1</v>
      </c>
      <c r="I87" s="284"/>
      <c r="J87" s="283">
        <f>ROUND(I87*H87,0)</f>
        <v>0</v>
      </c>
      <c r="K87" s="281" t="s">
        <v>20</v>
      </c>
      <c r="L87" s="285"/>
      <c r="M87" s="286" t="s">
        <v>20</v>
      </c>
      <c r="N87" s="287" t="s">
        <v>48</v>
      </c>
      <c r="O87" s="86"/>
      <c r="P87" s="228">
        <f>O87*H87</f>
        <v>0</v>
      </c>
      <c r="Q87" s="228">
        <v>0</v>
      </c>
      <c r="R87" s="228">
        <f>Q87*H87</f>
        <v>0</v>
      </c>
      <c r="S87" s="228">
        <v>0</v>
      </c>
      <c r="T87" s="229">
        <f>S87*H87</f>
        <v>0</v>
      </c>
      <c r="U87" s="40"/>
      <c r="V87" s="40"/>
      <c r="W87" s="40"/>
      <c r="X87" s="40"/>
      <c r="Y87" s="40"/>
      <c r="Z87" s="40"/>
      <c r="AA87" s="40"/>
      <c r="AB87" s="40"/>
      <c r="AC87" s="40"/>
      <c r="AD87" s="40"/>
      <c r="AE87" s="40"/>
      <c r="AR87" s="230" t="s">
        <v>274</v>
      </c>
      <c r="AT87" s="230" t="s">
        <v>381</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1122</v>
      </c>
    </row>
    <row r="88" spans="1:65" s="2" customFormat="1" ht="14.5" customHeight="1">
      <c r="A88" s="40"/>
      <c r="B88" s="41"/>
      <c r="C88" s="279" t="s">
        <v>202</v>
      </c>
      <c r="D88" s="279" t="s">
        <v>381</v>
      </c>
      <c r="E88" s="280" t="s">
        <v>1085</v>
      </c>
      <c r="F88" s="281" t="s">
        <v>1086</v>
      </c>
      <c r="G88" s="282" t="s">
        <v>389</v>
      </c>
      <c r="H88" s="283">
        <v>14</v>
      </c>
      <c r="I88" s="284"/>
      <c r="J88" s="283">
        <f>ROUND(I88*H88,0)</f>
        <v>0</v>
      </c>
      <c r="K88" s="281" t="s">
        <v>20</v>
      </c>
      <c r="L88" s="285"/>
      <c r="M88" s="286" t="s">
        <v>20</v>
      </c>
      <c r="N88" s="287" t="s">
        <v>48</v>
      </c>
      <c r="O88" s="86"/>
      <c r="P88" s="228">
        <f>O88*H88</f>
        <v>0</v>
      </c>
      <c r="Q88" s="228">
        <v>4E-05</v>
      </c>
      <c r="R88" s="228">
        <f>Q88*H88</f>
        <v>0.0005600000000000001</v>
      </c>
      <c r="S88" s="228">
        <v>0</v>
      </c>
      <c r="T88" s="229">
        <f>S88*H88</f>
        <v>0</v>
      </c>
      <c r="U88" s="40"/>
      <c r="V88" s="40"/>
      <c r="W88" s="40"/>
      <c r="X88" s="40"/>
      <c r="Y88" s="40"/>
      <c r="Z88" s="40"/>
      <c r="AA88" s="40"/>
      <c r="AB88" s="40"/>
      <c r="AC88" s="40"/>
      <c r="AD88" s="40"/>
      <c r="AE88" s="40"/>
      <c r="AR88" s="230" t="s">
        <v>274</v>
      </c>
      <c r="AT88" s="230" t="s">
        <v>381</v>
      </c>
      <c r="AU88" s="230" t="s">
        <v>86</v>
      </c>
      <c r="AY88" s="19" t="s">
        <v>167</v>
      </c>
      <c r="BE88" s="231">
        <f>IF(N88="základní",J88,0)</f>
        <v>0</v>
      </c>
      <c r="BF88" s="231">
        <f>IF(N88="snížená",J88,0)</f>
        <v>0</v>
      </c>
      <c r="BG88" s="231">
        <f>IF(N88="zákl. přenesená",J88,0)</f>
        <v>0</v>
      </c>
      <c r="BH88" s="231">
        <f>IF(N88="sníž. přenesená",J88,0)</f>
        <v>0</v>
      </c>
      <c r="BI88" s="231">
        <f>IF(N88="nulová",J88,0)</f>
        <v>0</v>
      </c>
      <c r="BJ88" s="19" t="s">
        <v>8</v>
      </c>
      <c r="BK88" s="231">
        <f>ROUND(I88*H88,0)</f>
        <v>0</v>
      </c>
      <c r="BL88" s="19" t="s">
        <v>173</v>
      </c>
      <c r="BM88" s="230" t="s">
        <v>1123</v>
      </c>
    </row>
    <row r="89" spans="1:65" s="2" customFormat="1" ht="14.5" customHeight="1">
      <c r="A89" s="40"/>
      <c r="B89" s="41"/>
      <c r="C89" s="279" t="s">
        <v>253</v>
      </c>
      <c r="D89" s="279" t="s">
        <v>381</v>
      </c>
      <c r="E89" s="280" t="s">
        <v>840</v>
      </c>
      <c r="F89" s="281" t="s">
        <v>841</v>
      </c>
      <c r="G89" s="282" t="s">
        <v>389</v>
      </c>
      <c r="H89" s="283">
        <v>9</v>
      </c>
      <c r="I89" s="284"/>
      <c r="J89" s="283">
        <f>ROUND(I89*H89,0)</f>
        <v>0</v>
      </c>
      <c r="K89" s="281" t="s">
        <v>20</v>
      </c>
      <c r="L89" s="285"/>
      <c r="M89" s="286" t="s">
        <v>20</v>
      </c>
      <c r="N89" s="287" t="s">
        <v>48</v>
      </c>
      <c r="O89" s="86"/>
      <c r="P89" s="228">
        <f>O89*H89</f>
        <v>0</v>
      </c>
      <c r="Q89" s="228">
        <v>4E-05</v>
      </c>
      <c r="R89" s="228">
        <f>Q89*H89</f>
        <v>0.00036</v>
      </c>
      <c r="S89" s="228">
        <v>0</v>
      </c>
      <c r="T89" s="229">
        <f>S89*H89</f>
        <v>0</v>
      </c>
      <c r="U89" s="40"/>
      <c r="V89" s="40"/>
      <c r="W89" s="40"/>
      <c r="X89" s="40"/>
      <c r="Y89" s="40"/>
      <c r="Z89" s="40"/>
      <c r="AA89" s="40"/>
      <c r="AB89" s="40"/>
      <c r="AC89" s="40"/>
      <c r="AD89" s="40"/>
      <c r="AE89" s="40"/>
      <c r="AR89" s="230" t="s">
        <v>274</v>
      </c>
      <c r="AT89" s="230" t="s">
        <v>381</v>
      </c>
      <c r="AU89" s="230" t="s">
        <v>86</v>
      </c>
      <c r="AY89" s="19" t="s">
        <v>167</v>
      </c>
      <c r="BE89" s="231">
        <f>IF(N89="základní",J89,0)</f>
        <v>0</v>
      </c>
      <c r="BF89" s="231">
        <f>IF(N89="snížená",J89,0)</f>
        <v>0</v>
      </c>
      <c r="BG89" s="231">
        <f>IF(N89="zákl. přenesená",J89,0)</f>
        <v>0</v>
      </c>
      <c r="BH89" s="231">
        <f>IF(N89="sníž. přenesená",J89,0)</f>
        <v>0</v>
      </c>
      <c r="BI89" s="231">
        <f>IF(N89="nulová",J89,0)</f>
        <v>0</v>
      </c>
      <c r="BJ89" s="19" t="s">
        <v>8</v>
      </c>
      <c r="BK89" s="231">
        <f>ROUND(I89*H89,0)</f>
        <v>0</v>
      </c>
      <c r="BL89" s="19" t="s">
        <v>173</v>
      </c>
      <c r="BM89" s="230" t="s">
        <v>1124</v>
      </c>
    </row>
    <row r="90" spans="1:65" s="2" customFormat="1" ht="14.5" customHeight="1">
      <c r="A90" s="40"/>
      <c r="B90" s="41"/>
      <c r="C90" s="279" t="s">
        <v>259</v>
      </c>
      <c r="D90" s="279" t="s">
        <v>381</v>
      </c>
      <c r="E90" s="280" t="s">
        <v>849</v>
      </c>
      <c r="F90" s="281" t="s">
        <v>850</v>
      </c>
      <c r="G90" s="282" t="s">
        <v>389</v>
      </c>
      <c r="H90" s="283">
        <v>9</v>
      </c>
      <c r="I90" s="284"/>
      <c r="J90" s="283">
        <f>ROUND(I90*H90,0)</f>
        <v>0</v>
      </c>
      <c r="K90" s="281" t="s">
        <v>20</v>
      </c>
      <c r="L90" s="285"/>
      <c r="M90" s="286" t="s">
        <v>20</v>
      </c>
      <c r="N90" s="287" t="s">
        <v>48</v>
      </c>
      <c r="O90" s="86"/>
      <c r="P90" s="228">
        <f>O90*H90</f>
        <v>0</v>
      </c>
      <c r="Q90" s="228">
        <v>4E-05</v>
      </c>
      <c r="R90" s="228">
        <f>Q90*H90</f>
        <v>0.00036</v>
      </c>
      <c r="S90" s="228">
        <v>0</v>
      </c>
      <c r="T90" s="229">
        <f>S90*H90</f>
        <v>0</v>
      </c>
      <c r="U90" s="40"/>
      <c r="V90" s="40"/>
      <c r="W90" s="40"/>
      <c r="X90" s="40"/>
      <c r="Y90" s="40"/>
      <c r="Z90" s="40"/>
      <c r="AA90" s="40"/>
      <c r="AB90" s="40"/>
      <c r="AC90" s="40"/>
      <c r="AD90" s="40"/>
      <c r="AE90" s="40"/>
      <c r="AR90" s="230" t="s">
        <v>274</v>
      </c>
      <c r="AT90" s="230" t="s">
        <v>381</v>
      </c>
      <c r="AU90" s="230" t="s">
        <v>86</v>
      </c>
      <c r="AY90" s="19" t="s">
        <v>167</v>
      </c>
      <c r="BE90" s="231">
        <f>IF(N90="základní",J90,0)</f>
        <v>0</v>
      </c>
      <c r="BF90" s="231">
        <f>IF(N90="snížená",J90,0)</f>
        <v>0</v>
      </c>
      <c r="BG90" s="231">
        <f>IF(N90="zákl. přenesená",J90,0)</f>
        <v>0</v>
      </c>
      <c r="BH90" s="231">
        <f>IF(N90="sníž. přenesená",J90,0)</f>
        <v>0</v>
      </c>
      <c r="BI90" s="231">
        <f>IF(N90="nulová",J90,0)</f>
        <v>0</v>
      </c>
      <c r="BJ90" s="19" t="s">
        <v>8</v>
      </c>
      <c r="BK90" s="231">
        <f>ROUND(I90*H90,0)</f>
        <v>0</v>
      </c>
      <c r="BL90" s="19" t="s">
        <v>173</v>
      </c>
      <c r="BM90" s="230" t="s">
        <v>1125</v>
      </c>
    </row>
    <row r="91" spans="1:65" s="2" customFormat="1" ht="14.5" customHeight="1">
      <c r="A91" s="40"/>
      <c r="B91" s="41"/>
      <c r="C91" s="279" t="s">
        <v>274</v>
      </c>
      <c r="D91" s="279" t="s">
        <v>381</v>
      </c>
      <c r="E91" s="280" t="s">
        <v>852</v>
      </c>
      <c r="F91" s="281" t="s">
        <v>853</v>
      </c>
      <c r="G91" s="282" t="s">
        <v>389</v>
      </c>
      <c r="H91" s="283">
        <v>5</v>
      </c>
      <c r="I91" s="284"/>
      <c r="J91" s="283">
        <f>ROUND(I91*H91,0)</f>
        <v>0</v>
      </c>
      <c r="K91" s="281" t="s">
        <v>20</v>
      </c>
      <c r="L91" s="285"/>
      <c r="M91" s="286" t="s">
        <v>20</v>
      </c>
      <c r="N91" s="287" t="s">
        <v>48</v>
      </c>
      <c r="O91" s="86"/>
      <c r="P91" s="228">
        <f>O91*H91</f>
        <v>0</v>
      </c>
      <c r="Q91" s="228">
        <v>0.009</v>
      </c>
      <c r="R91" s="228">
        <f>Q91*H91</f>
        <v>0.045</v>
      </c>
      <c r="S91" s="228">
        <v>0</v>
      </c>
      <c r="T91" s="229">
        <f>S91*H91</f>
        <v>0</v>
      </c>
      <c r="U91" s="40"/>
      <c r="V91" s="40"/>
      <c r="W91" s="40"/>
      <c r="X91" s="40"/>
      <c r="Y91" s="40"/>
      <c r="Z91" s="40"/>
      <c r="AA91" s="40"/>
      <c r="AB91" s="40"/>
      <c r="AC91" s="40"/>
      <c r="AD91" s="40"/>
      <c r="AE91" s="40"/>
      <c r="AR91" s="230" t="s">
        <v>274</v>
      </c>
      <c r="AT91" s="230" t="s">
        <v>381</v>
      </c>
      <c r="AU91" s="230" t="s">
        <v>86</v>
      </c>
      <c r="AY91" s="19" t="s">
        <v>167</v>
      </c>
      <c r="BE91" s="231">
        <f>IF(N91="základní",J91,0)</f>
        <v>0</v>
      </c>
      <c r="BF91" s="231">
        <f>IF(N91="snížená",J91,0)</f>
        <v>0</v>
      </c>
      <c r="BG91" s="231">
        <f>IF(N91="zákl. přenesená",J91,0)</f>
        <v>0</v>
      </c>
      <c r="BH91" s="231">
        <f>IF(N91="sníž. přenesená",J91,0)</f>
        <v>0</v>
      </c>
      <c r="BI91" s="231">
        <f>IF(N91="nulová",J91,0)</f>
        <v>0</v>
      </c>
      <c r="BJ91" s="19" t="s">
        <v>8</v>
      </c>
      <c r="BK91" s="231">
        <f>ROUND(I91*H91,0)</f>
        <v>0</v>
      </c>
      <c r="BL91" s="19" t="s">
        <v>173</v>
      </c>
      <c r="BM91" s="230" t="s">
        <v>1126</v>
      </c>
    </row>
    <row r="92" spans="1:65" s="2" customFormat="1" ht="14.5" customHeight="1">
      <c r="A92" s="40"/>
      <c r="B92" s="41"/>
      <c r="C92" s="279" t="s">
        <v>279</v>
      </c>
      <c r="D92" s="279" t="s">
        <v>381</v>
      </c>
      <c r="E92" s="280" t="s">
        <v>855</v>
      </c>
      <c r="F92" s="281" t="s">
        <v>856</v>
      </c>
      <c r="G92" s="282" t="s">
        <v>389</v>
      </c>
      <c r="H92" s="283">
        <v>9</v>
      </c>
      <c r="I92" s="284"/>
      <c r="J92" s="283">
        <f>ROUND(I92*H92,0)</f>
        <v>0</v>
      </c>
      <c r="K92" s="281" t="s">
        <v>20</v>
      </c>
      <c r="L92" s="285"/>
      <c r="M92" s="286" t="s">
        <v>20</v>
      </c>
      <c r="N92" s="287" t="s">
        <v>48</v>
      </c>
      <c r="O92" s="86"/>
      <c r="P92" s="228">
        <f>O92*H92</f>
        <v>0</v>
      </c>
      <c r="Q92" s="228">
        <v>4E-05</v>
      </c>
      <c r="R92" s="228">
        <f>Q92*H92</f>
        <v>0.00036</v>
      </c>
      <c r="S92" s="228">
        <v>0</v>
      </c>
      <c r="T92" s="229">
        <f>S92*H92</f>
        <v>0</v>
      </c>
      <c r="U92" s="40"/>
      <c r="V92" s="40"/>
      <c r="W92" s="40"/>
      <c r="X92" s="40"/>
      <c r="Y92" s="40"/>
      <c r="Z92" s="40"/>
      <c r="AA92" s="40"/>
      <c r="AB92" s="40"/>
      <c r="AC92" s="40"/>
      <c r="AD92" s="40"/>
      <c r="AE92" s="40"/>
      <c r="AR92" s="230" t="s">
        <v>274</v>
      </c>
      <c r="AT92" s="230" t="s">
        <v>381</v>
      </c>
      <c r="AU92" s="230" t="s">
        <v>86</v>
      </c>
      <c r="AY92" s="19" t="s">
        <v>167</v>
      </c>
      <c r="BE92" s="231">
        <f>IF(N92="základní",J92,0)</f>
        <v>0</v>
      </c>
      <c r="BF92" s="231">
        <f>IF(N92="snížená",J92,0)</f>
        <v>0</v>
      </c>
      <c r="BG92" s="231">
        <f>IF(N92="zákl. přenesená",J92,0)</f>
        <v>0</v>
      </c>
      <c r="BH92" s="231">
        <f>IF(N92="sníž. přenesená",J92,0)</f>
        <v>0</v>
      </c>
      <c r="BI92" s="231">
        <f>IF(N92="nulová",J92,0)</f>
        <v>0</v>
      </c>
      <c r="BJ92" s="19" t="s">
        <v>8</v>
      </c>
      <c r="BK92" s="231">
        <f>ROUND(I92*H92,0)</f>
        <v>0</v>
      </c>
      <c r="BL92" s="19" t="s">
        <v>173</v>
      </c>
      <c r="BM92" s="230" t="s">
        <v>1127</v>
      </c>
    </row>
    <row r="93" spans="1:65" s="2" customFormat="1" ht="14.5" customHeight="1">
      <c r="A93" s="40"/>
      <c r="B93" s="41"/>
      <c r="C93" s="279" t="s">
        <v>291</v>
      </c>
      <c r="D93" s="279" t="s">
        <v>381</v>
      </c>
      <c r="E93" s="280" t="s">
        <v>858</v>
      </c>
      <c r="F93" s="281" t="s">
        <v>859</v>
      </c>
      <c r="G93" s="282" t="s">
        <v>389</v>
      </c>
      <c r="H93" s="283">
        <v>5</v>
      </c>
      <c r="I93" s="284"/>
      <c r="J93" s="283">
        <f>ROUND(I93*H93,0)</f>
        <v>0</v>
      </c>
      <c r="K93" s="281" t="s">
        <v>20</v>
      </c>
      <c r="L93" s="285"/>
      <c r="M93" s="286" t="s">
        <v>20</v>
      </c>
      <c r="N93" s="287" t="s">
        <v>48</v>
      </c>
      <c r="O93" s="86"/>
      <c r="P93" s="228">
        <f>O93*H93</f>
        <v>0</v>
      </c>
      <c r="Q93" s="228">
        <v>4E-05</v>
      </c>
      <c r="R93" s="228">
        <f>Q93*H93</f>
        <v>0.0002</v>
      </c>
      <c r="S93" s="228">
        <v>0</v>
      </c>
      <c r="T93" s="229">
        <f>S93*H93</f>
        <v>0</v>
      </c>
      <c r="U93" s="40"/>
      <c r="V93" s="40"/>
      <c r="W93" s="40"/>
      <c r="X93" s="40"/>
      <c r="Y93" s="40"/>
      <c r="Z93" s="40"/>
      <c r="AA93" s="40"/>
      <c r="AB93" s="40"/>
      <c r="AC93" s="40"/>
      <c r="AD93" s="40"/>
      <c r="AE93" s="40"/>
      <c r="AR93" s="230" t="s">
        <v>274</v>
      </c>
      <c r="AT93" s="230" t="s">
        <v>381</v>
      </c>
      <c r="AU93" s="230" t="s">
        <v>86</v>
      </c>
      <c r="AY93" s="19" t="s">
        <v>167</v>
      </c>
      <c r="BE93" s="231">
        <f>IF(N93="základní",J93,0)</f>
        <v>0</v>
      </c>
      <c r="BF93" s="231">
        <f>IF(N93="snížená",J93,0)</f>
        <v>0</v>
      </c>
      <c r="BG93" s="231">
        <f>IF(N93="zákl. přenesená",J93,0)</f>
        <v>0</v>
      </c>
      <c r="BH93" s="231">
        <f>IF(N93="sníž. přenesená",J93,0)</f>
        <v>0</v>
      </c>
      <c r="BI93" s="231">
        <f>IF(N93="nulová",J93,0)</f>
        <v>0</v>
      </c>
      <c r="BJ93" s="19" t="s">
        <v>8</v>
      </c>
      <c r="BK93" s="231">
        <f>ROUND(I93*H93,0)</f>
        <v>0</v>
      </c>
      <c r="BL93" s="19" t="s">
        <v>173</v>
      </c>
      <c r="BM93" s="230" t="s">
        <v>1128</v>
      </c>
    </row>
    <row r="94" spans="1:65" s="2" customFormat="1" ht="14.5" customHeight="1">
      <c r="A94" s="40"/>
      <c r="B94" s="41"/>
      <c r="C94" s="279" t="s">
        <v>302</v>
      </c>
      <c r="D94" s="279" t="s">
        <v>381</v>
      </c>
      <c r="E94" s="280" t="s">
        <v>871</v>
      </c>
      <c r="F94" s="281" t="s">
        <v>872</v>
      </c>
      <c r="G94" s="282" t="s">
        <v>389</v>
      </c>
      <c r="H94" s="283">
        <v>5</v>
      </c>
      <c r="I94" s="284"/>
      <c r="J94" s="283">
        <f>ROUND(I94*H94,0)</f>
        <v>0</v>
      </c>
      <c r="K94" s="281" t="s">
        <v>20</v>
      </c>
      <c r="L94" s="285"/>
      <c r="M94" s="286" t="s">
        <v>20</v>
      </c>
      <c r="N94" s="287" t="s">
        <v>48</v>
      </c>
      <c r="O94" s="86"/>
      <c r="P94" s="228">
        <f>O94*H94</f>
        <v>0</v>
      </c>
      <c r="Q94" s="228">
        <v>4E-05</v>
      </c>
      <c r="R94" s="228">
        <f>Q94*H94</f>
        <v>0.0002</v>
      </c>
      <c r="S94" s="228">
        <v>0</v>
      </c>
      <c r="T94" s="229">
        <f>S94*H94</f>
        <v>0</v>
      </c>
      <c r="U94" s="40"/>
      <c r="V94" s="40"/>
      <c r="W94" s="40"/>
      <c r="X94" s="40"/>
      <c r="Y94" s="40"/>
      <c r="Z94" s="40"/>
      <c r="AA94" s="40"/>
      <c r="AB94" s="40"/>
      <c r="AC94" s="40"/>
      <c r="AD94" s="40"/>
      <c r="AE94" s="40"/>
      <c r="AR94" s="230" t="s">
        <v>274</v>
      </c>
      <c r="AT94" s="230" t="s">
        <v>381</v>
      </c>
      <c r="AU94" s="230" t="s">
        <v>86</v>
      </c>
      <c r="AY94" s="19" t="s">
        <v>167</v>
      </c>
      <c r="BE94" s="231">
        <f>IF(N94="základní",J94,0)</f>
        <v>0</v>
      </c>
      <c r="BF94" s="231">
        <f>IF(N94="snížená",J94,0)</f>
        <v>0</v>
      </c>
      <c r="BG94" s="231">
        <f>IF(N94="zákl. přenesená",J94,0)</f>
        <v>0</v>
      </c>
      <c r="BH94" s="231">
        <f>IF(N94="sníž. přenesená",J94,0)</f>
        <v>0</v>
      </c>
      <c r="BI94" s="231">
        <f>IF(N94="nulová",J94,0)</f>
        <v>0</v>
      </c>
      <c r="BJ94" s="19" t="s">
        <v>8</v>
      </c>
      <c r="BK94" s="231">
        <f>ROUND(I94*H94,0)</f>
        <v>0</v>
      </c>
      <c r="BL94" s="19" t="s">
        <v>173</v>
      </c>
      <c r="BM94" s="230" t="s">
        <v>1129</v>
      </c>
    </row>
    <row r="95" spans="1:65" s="2" customFormat="1" ht="14.5" customHeight="1">
      <c r="A95" s="40"/>
      <c r="B95" s="41"/>
      <c r="C95" s="279" t="s">
        <v>309</v>
      </c>
      <c r="D95" s="279" t="s">
        <v>381</v>
      </c>
      <c r="E95" s="280" t="s">
        <v>874</v>
      </c>
      <c r="F95" s="281" t="s">
        <v>875</v>
      </c>
      <c r="G95" s="282" t="s">
        <v>389</v>
      </c>
      <c r="H95" s="283">
        <v>3</v>
      </c>
      <c r="I95" s="284"/>
      <c r="J95" s="283">
        <f>ROUND(I95*H95,0)</f>
        <v>0</v>
      </c>
      <c r="K95" s="281" t="s">
        <v>20</v>
      </c>
      <c r="L95" s="285"/>
      <c r="M95" s="286" t="s">
        <v>20</v>
      </c>
      <c r="N95" s="287" t="s">
        <v>48</v>
      </c>
      <c r="O95" s="86"/>
      <c r="P95" s="228">
        <f>O95*H95</f>
        <v>0</v>
      </c>
      <c r="Q95" s="228">
        <v>4E-05</v>
      </c>
      <c r="R95" s="228">
        <f>Q95*H95</f>
        <v>0.00012000000000000002</v>
      </c>
      <c r="S95" s="228">
        <v>0</v>
      </c>
      <c r="T95" s="229">
        <f>S95*H95</f>
        <v>0</v>
      </c>
      <c r="U95" s="40"/>
      <c r="V95" s="40"/>
      <c r="W95" s="40"/>
      <c r="X95" s="40"/>
      <c r="Y95" s="40"/>
      <c r="Z95" s="40"/>
      <c r="AA95" s="40"/>
      <c r="AB95" s="40"/>
      <c r="AC95" s="40"/>
      <c r="AD95" s="40"/>
      <c r="AE95" s="40"/>
      <c r="AR95" s="230" t="s">
        <v>274</v>
      </c>
      <c r="AT95" s="230" t="s">
        <v>381</v>
      </c>
      <c r="AU95" s="230" t="s">
        <v>86</v>
      </c>
      <c r="AY95" s="19" t="s">
        <v>167</v>
      </c>
      <c r="BE95" s="231">
        <f>IF(N95="základní",J95,0)</f>
        <v>0</v>
      </c>
      <c r="BF95" s="231">
        <f>IF(N95="snížená",J95,0)</f>
        <v>0</v>
      </c>
      <c r="BG95" s="231">
        <f>IF(N95="zákl. přenesená",J95,0)</f>
        <v>0</v>
      </c>
      <c r="BH95" s="231">
        <f>IF(N95="sníž. přenesená",J95,0)</f>
        <v>0</v>
      </c>
      <c r="BI95" s="231">
        <f>IF(N95="nulová",J95,0)</f>
        <v>0</v>
      </c>
      <c r="BJ95" s="19" t="s">
        <v>8</v>
      </c>
      <c r="BK95" s="231">
        <f>ROUND(I95*H95,0)</f>
        <v>0</v>
      </c>
      <c r="BL95" s="19" t="s">
        <v>173</v>
      </c>
      <c r="BM95" s="230" t="s">
        <v>1130</v>
      </c>
    </row>
    <row r="96" spans="1:65" s="2" customFormat="1" ht="14.5" customHeight="1">
      <c r="A96" s="40"/>
      <c r="B96" s="41"/>
      <c r="C96" s="279" t="s">
        <v>320</v>
      </c>
      <c r="D96" s="279" t="s">
        <v>381</v>
      </c>
      <c r="E96" s="280" t="s">
        <v>877</v>
      </c>
      <c r="F96" s="281" t="s">
        <v>878</v>
      </c>
      <c r="G96" s="282" t="s">
        <v>389</v>
      </c>
      <c r="H96" s="283">
        <v>3</v>
      </c>
      <c r="I96" s="284"/>
      <c r="J96" s="283">
        <f>ROUND(I96*H96,0)</f>
        <v>0</v>
      </c>
      <c r="K96" s="281" t="s">
        <v>20</v>
      </c>
      <c r="L96" s="285"/>
      <c r="M96" s="286" t="s">
        <v>20</v>
      </c>
      <c r="N96" s="287" t="s">
        <v>48</v>
      </c>
      <c r="O96" s="86"/>
      <c r="P96" s="228">
        <f>O96*H96</f>
        <v>0</v>
      </c>
      <c r="Q96" s="228">
        <v>4E-05</v>
      </c>
      <c r="R96" s="228">
        <f>Q96*H96</f>
        <v>0.00012000000000000002</v>
      </c>
      <c r="S96" s="228">
        <v>0</v>
      </c>
      <c r="T96" s="229">
        <f>S96*H96</f>
        <v>0</v>
      </c>
      <c r="U96" s="40"/>
      <c r="V96" s="40"/>
      <c r="W96" s="40"/>
      <c r="X96" s="40"/>
      <c r="Y96" s="40"/>
      <c r="Z96" s="40"/>
      <c r="AA96" s="40"/>
      <c r="AB96" s="40"/>
      <c r="AC96" s="40"/>
      <c r="AD96" s="40"/>
      <c r="AE96" s="40"/>
      <c r="AR96" s="230" t="s">
        <v>274</v>
      </c>
      <c r="AT96" s="230" t="s">
        <v>381</v>
      </c>
      <c r="AU96" s="230" t="s">
        <v>86</v>
      </c>
      <c r="AY96" s="19" t="s">
        <v>167</v>
      </c>
      <c r="BE96" s="231">
        <f>IF(N96="základní",J96,0)</f>
        <v>0</v>
      </c>
      <c r="BF96" s="231">
        <f>IF(N96="snížená",J96,0)</f>
        <v>0</v>
      </c>
      <c r="BG96" s="231">
        <f>IF(N96="zákl. přenesená",J96,0)</f>
        <v>0</v>
      </c>
      <c r="BH96" s="231">
        <f>IF(N96="sníž. přenesená",J96,0)</f>
        <v>0</v>
      </c>
      <c r="BI96" s="231">
        <f>IF(N96="nulová",J96,0)</f>
        <v>0</v>
      </c>
      <c r="BJ96" s="19" t="s">
        <v>8</v>
      </c>
      <c r="BK96" s="231">
        <f>ROUND(I96*H96,0)</f>
        <v>0</v>
      </c>
      <c r="BL96" s="19" t="s">
        <v>173</v>
      </c>
      <c r="BM96" s="230" t="s">
        <v>1131</v>
      </c>
    </row>
    <row r="97" spans="1:65" s="2" customFormat="1" ht="14.5" customHeight="1">
      <c r="A97" s="40"/>
      <c r="B97" s="41"/>
      <c r="C97" s="279" t="s">
        <v>326</v>
      </c>
      <c r="D97" s="279" t="s">
        <v>381</v>
      </c>
      <c r="E97" s="280" t="s">
        <v>894</v>
      </c>
      <c r="F97" s="281" t="s">
        <v>895</v>
      </c>
      <c r="G97" s="282" t="s">
        <v>389</v>
      </c>
      <c r="H97" s="283">
        <v>3</v>
      </c>
      <c r="I97" s="284"/>
      <c r="J97" s="283">
        <f>ROUND(I97*H97,0)</f>
        <v>0</v>
      </c>
      <c r="K97" s="281" t="s">
        <v>20</v>
      </c>
      <c r="L97" s="285"/>
      <c r="M97" s="286" t="s">
        <v>20</v>
      </c>
      <c r="N97" s="287" t="s">
        <v>48</v>
      </c>
      <c r="O97" s="86"/>
      <c r="P97" s="228">
        <f>O97*H97</f>
        <v>0</v>
      </c>
      <c r="Q97" s="228">
        <v>4E-05</v>
      </c>
      <c r="R97" s="228">
        <f>Q97*H97</f>
        <v>0.00012000000000000002</v>
      </c>
      <c r="S97" s="228">
        <v>0</v>
      </c>
      <c r="T97" s="229">
        <f>S97*H97</f>
        <v>0</v>
      </c>
      <c r="U97" s="40"/>
      <c r="V97" s="40"/>
      <c r="W97" s="40"/>
      <c r="X97" s="40"/>
      <c r="Y97" s="40"/>
      <c r="Z97" s="40"/>
      <c r="AA97" s="40"/>
      <c r="AB97" s="40"/>
      <c r="AC97" s="40"/>
      <c r="AD97" s="40"/>
      <c r="AE97" s="40"/>
      <c r="AR97" s="230" t="s">
        <v>274</v>
      </c>
      <c r="AT97" s="230" t="s">
        <v>381</v>
      </c>
      <c r="AU97" s="230" t="s">
        <v>86</v>
      </c>
      <c r="AY97" s="19" t="s">
        <v>167</v>
      </c>
      <c r="BE97" s="231">
        <f>IF(N97="základní",J97,0)</f>
        <v>0</v>
      </c>
      <c r="BF97" s="231">
        <f>IF(N97="snížená",J97,0)</f>
        <v>0</v>
      </c>
      <c r="BG97" s="231">
        <f>IF(N97="zákl. přenesená",J97,0)</f>
        <v>0</v>
      </c>
      <c r="BH97" s="231">
        <f>IF(N97="sníž. přenesená",J97,0)</f>
        <v>0</v>
      </c>
      <c r="BI97" s="231">
        <f>IF(N97="nulová",J97,0)</f>
        <v>0</v>
      </c>
      <c r="BJ97" s="19" t="s">
        <v>8</v>
      </c>
      <c r="BK97" s="231">
        <f>ROUND(I97*H97,0)</f>
        <v>0</v>
      </c>
      <c r="BL97" s="19" t="s">
        <v>173</v>
      </c>
      <c r="BM97" s="230" t="s">
        <v>1132</v>
      </c>
    </row>
    <row r="98" spans="1:65" s="2" customFormat="1" ht="14.5" customHeight="1">
      <c r="A98" s="40"/>
      <c r="B98" s="41"/>
      <c r="C98" s="279" t="s">
        <v>9</v>
      </c>
      <c r="D98" s="279" t="s">
        <v>381</v>
      </c>
      <c r="E98" s="280" t="s">
        <v>899</v>
      </c>
      <c r="F98" s="281" t="s">
        <v>900</v>
      </c>
      <c r="G98" s="282" t="s">
        <v>389</v>
      </c>
      <c r="H98" s="283">
        <v>3</v>
      </c>
      <c r="I98" s="284"/>
      <c r="J98" s="283">
        <f>ROUND(I98*H98,0)</f>
        <v>0</v>
      </c>
      <c r="K98" s="281" t="s">
        <v>20</v>
      </c>
      <c r="L98" s="285"/>
      <c r="M98" s="286" t="s">
        <v>20</v>
      </c>
      <c r="N98" s="287" t="s">
        <v>48</v>
      </c>
      <c r="O98" s="86"/>
      <c r="P98" s="228">
        <f>O98*H98</f>
        <v>0</v>
      </c>
      <c r="Q98" s="228">
        <v>0</v>
      </c>
      <c r="R98" s="228">
        <f>Q98*H98</f>
        <v>0</v>
      </c>
      <c r="S98" s="228">
        <v>0</v>
      </c>
      <c r="T98" s="229">
        <f>S98*H98</f>
        <v>0</v>
      </c>
      <c r="U98" s="40"/>
      <c r="V98" s="40"/>
      <c r="W98" s="40"/>
      <c r="X98" s="40"/>
      <c r="Y98" s="40"/>
      <c r="Z98" s="40"/>
      <c r="AA98" s="40"/>
      <c r="AB98" s="40"/>
      <c r="AC98" s="40"/>
      <c r="AD98" s="40"/>
      <c r="AE98" s="40"/>
      <c r="AR98" s="230" t="s">
        <v>274</v>
      </c>
      <c r="AT98" s="230" t="s">
        <v>381</v>
      </c>
      <c r="AU98" s="230" t="s">
        <v>86</v>
      </c>
      <c r="AY98" s="19" t="s">
        <v>167</v>
      </c>
      <c r="BE98" s="231">
        <f>IF(N98="základní",J98,0)</f>
        <v>0</v>
      </c>
      <c r="BF98" s="231">
        <f>IF(N98="snížená",J98,0)</f>
        <v>0</v>
      </c>
      <c r="BG98" s="231">
        <f>IF(N98="zákl. přenesená",J98,0)</f>
        <v>0</v>
      </c>
      <c r="BH98" s="231">
        <f>IF(N98="sníž. přenesená",J98,0)</f>
        <v>0</v>
      </c>
      <c r="BI98" s="231">
        <f>IF(N98="nulová",J98,0)</f>
        <v>0</v>
      </c>
      <c r="BJ98" s="19" t="s">
        <v>8</v>
      </c>
      <c r="BK98" s="231">
        <f>ROUND(I98*H98,0)</f>
        <v>0</v>
      </c>
      <c r="BL98" s="19" t="s">
        <v>173</v>
      </c>
      <c r="BM98" s="230" t="s">
        <v>1133</v>
      </c>
    </row>
    <row r="99" spans="1:65" s="2" customFormat="1" ht="14.5" customHeight="1">
      <c r="A99" s="40"/>
      <c r="B99" s="41"/>
      <c r="C99" s="279" t="s">
        <v>337</v>
      </c>
      <c r="D99" s="279" t="s">
        <v>381</v>
      </c>
      <c r="E99" s="280" t="s">
        <v>906</v>
      </c>
      <c r="F99" s="281" t="s">
        <v>907</v>
      </c>
      <c r="G99" s="282" t="s">
        <v>389</v>
      </c>
      <c r="H99" s="283">
        <v>3</v>
      </c>
      <c r="I99" s="284"/>
      <c r="J99" s="283">
        <f>ROUND(I99*H99,0)</f>
        <v>0</v>
      </c>
      <c r="K99" s="281" t="s">
        <v>20</v>
      </c>
      <c r="L99" s="285"/>
      <c r="M99" s="286" t="s">
        <v>20</v>
      </c>
      <c r="N99" s="287" t="s">
        <v>48</v>
      </c>
      <c r="O99" s="86"/>
      <c r="P99" s="228">
        <f>O99*H99</f>
        <v>0</v>
      </c>
      <c r="Q99" s="228">
        <v>4E-05</v>
      </c>
      <c r="R99" s="228">
        <f>Q99*H99</f>
        <v>0.00012000000000000002</v>
      </c>
      <c r="S99" s="228">
        <v>0</v>
      </c>
      <c r="T99" s="229">
        <f>S99*H99</f>
        <v>0</v>
      </c>
      <c r="U99" s="40"/>
      <c r="V99" s="40"/>
      <c r="W99" s="40"/>
      <c r="X99" s="40"/>
      <c r="Y99" s="40"/>
      <c r="Z99" s="40"/>
      <c r="AA99" s="40"/>
      <c r="AB99" s="40"/>
      <c r="AC99" s="40"/>
      <c r="AD99" s="40"/>
      <c r="AE99" s="40"/>
      <c r="AR99" s="230" t="s">
        <v>274</v>
      </c>
      <c r="AT99" s="230" t="s">
        <v>381</v>
      </c>
      <c r="AU99" s="230" t="s">
        <v>86</v>
      </c>
      <c r="AY99" s="19" t="s">
        <v>167</v>
      </c>
      <c r="BE99" s="231">
        <f>IF(N99="základní",J99,0)</f>
        <v>0</v>
      </c>
      <c r="BF99" s="231">
        <f>IF(N99="snížená",J99,0)</f>
        <v>0</v>
      </c>
      <c r="BG99" s="231">
        <f>IF(N99="zákl. přenesená",J99,0)</f>
        <v>0</v>
      </c>
      <c r="BH99" s="231">
        <f>IF(N99="sníž. přenesená",J99,0)</f>
        <v>0</v>
      </c>
      <c r="BI99" s="231">
        <f>IF(N99="nulová",J99,0)</f>
        <v>0</v>
      </c>
      <c r="BJ99" s="19" t="s">
        <v>8</v>
      </c>
      <c r="BK99" s="231">
        <f>ROUND(I99*H99,0)</f>
        <v>0</v>
      </c>
      <c r="BL99" s="19" t="s">
        <v>173</v>
      </c>
      <c r="BM99" s="230" t="s">
        <v>1134</v>
      </c>
    </row>
    <row r="100" spans="1:65" s="2" customFormat="1" ht="14.5" customHeight="1">
      <c r="A100" s="40"/>
      <c r="B100" s="41"/>
      <c r="C100" s="279" t="s">
        <v>344</v>
      </c>
      <c r="D100" s="279" t="s">
        <v>381</v>
      </c>
      <c r="E100" s="280" t="s">
        <v>909</v>
      </c>
      <c r="F100" s="281" t="s">
        <v>910</v>
      </c>
      <c r="G100" s="282" t="s">
        <v>389</v>
      </c>
      <c r="H100" s="283">
        <v>3</v>
      </c>
      <c r="I100" s="284"/>
      <c r="J100" s="283">
        <f>ROUND(I100*H100,0)</f>
        <v>0</v>
      </c>
      <c r="K100" s="281" t="s">
        <v>20</v>
      </c>
      <c r="L100" s="285"/>
      <c r="M100" s="286" t="s">
        <v>20</v>
      </c>
      <c r="N100" s="287" t="s">
        <v>48</v>
      </c>
      <c r="O100" s="86"/>
      <c r="P100" s="228">
        <f>O100*H100</f>
        <v>0</v>
      </c>
      <c r="Q100" s="228">
        <v>4E-05</v>
      </c>
      <c r="R100" s="228">
        <f>Q100*H100</f>
        <v>0.00012000000000000002</v>
      </c>
      <c r="S100" s="228">
        <v>0</v>
      </c>
      <c r="T100" s="229">
        <f>S100*H100</f>
        <v>0</v>
      </c>
      <c r="U100" s="40"/>
      <c r="V100" s="40"/>
      <c r="W100" s="40"/>
      <c r="X100" s="40"/>
      <c r="Y100" s="40"/>
      <c r="Z100" s="40"/>
      <c r="AA100" s="40"/>
      <c r="AB100" s="40"/>
      <c r="AC100" s="40"/>
      <c r="AD100" s="40"/>
      <c r="AE100" s="40"/>
      <c r="AR100" s="230" t="s">
        <v>274</v>
      </c>
      <c r="AT100" s="230" t="s">
        <v>381</v>
      </c>
      <c r="AU100" s="230" t="s">
        <v>86</v>
      </c>
      <c r="AY100" s="19" t="s">
        <v>167</v>
      </c>
      <c r="BE100" s="231">
        <f>IF(N100="základní",J100,0)</f>
        <v>0</v>
      </c>
      <c r="BF100" s="231">
        <f>IF(N100="snížená",J100,0)</f>
        <v>0</v>
      </c>
      <c r="BG100" s="231">
        <f>IF(N100="zákl. přenesená",J100,0)</f>
        <v>0</v>
      </c>
      <c r="BH100" s="231">
        <f>IF(N100="sníž. přenesená",J100,0)</f>
        <v>0</v>
      </c>
      <c r="BI100" s="231">
        <f>IF(N100="nulová",J100,0)</f>
        <v>0</v>
      </c>
      <c r="BJ100" s="19" t="s">
        <v>8</v>
      </c>
      <c r="BK100" s="231">
        <f>ROUND(I100*H100,0)</f>
        <v>0</v>
      </c>
      <c r="BL100" s="19" t="s">
        <v>173</v>
      </c>
      <c r="BM100" s="230" t="s">
        <v>1135</v>
      </c>
    </row>
    <row r="101" spans="1:65" s="2" customFormat="1" ht="14.5" customHeight="1">
      <c r="A101" s="40"/>
      <c r="B101" s="41"/>
      <c r="C101" s="279" t="s">
        <v>348</v>
      </c>
      <c r="D101" s="279" t="s">
        <v>381</v>
      </c>
      <c r="E101" s="280" t="s">
        <v>912</v>
      </c>
      <c r="F101" s="281" t="s">
        <v>913</v>
      </c>
      <c r="G101" s="282" t="s">
        <v>389</v>
      </c>
      <c r="H101" s="283">
        <v>5</v>
      </c>
      <c r="I101" s="284"/>
      <c r="J101" s="283">
        <f>ROUND(I101*H101,0)</f>
        <v>0</v>
      </c>
      <c r="K101" s="281" t="s">
        <v>20</v>
      </c>
      <c r="L101" s="285"/>
      <c r="M101" s="286" t="s">
        <v>20</v>
      </c>
      <c r="N101" s="287" t="s">
        <v>48</v>
      </c>
      <c r="O101" s="86"/>
      <c r="P101" s="228">
        <f>O101*H101</f>
        <v>0</v>
      </c>
      <c r="Q101" s="228">
        <v>0.009</v>
      </c>
      <c r="R101" s="228">
        <f>Q101*H101</f>
        <v>0.045</v>
      </c>
      <c r="S101" s="228">
        <v>0</v>
      </c>
      <c r="T101" s="229">
        <f>S101*H101</f>
        <v>0</v>
      </c>
      <c r="U101" s="40"/>
      <c r="V101" s="40"/>
      <c r="W101" s="40"/>
      <c r="X101" s="40"/>
      <c r="Y101" s="40"/>
      <c r="Z101" s="40"/>
      <c r="AA101" s="40"/>
      <c r="AB101" s="40"/>
      <c r="AC101" s="40"/>
      <c r="AD101" s="40"/>
      <c r="AE101" s="40"/>
      <c r="AR101" s="230" t="s">
        <v>274</v>
      </c>
      <c r="AT101" s="230" t="s">
        <v>381</v>
      </c>
      <c r="AU101" s="230" t="s">
        <v>86</v>
      </c>
      <c r="AY101" s="19" t="s">
        <v>167</v>
      </c>
      <c r="BE101" s="231">
        <f>IF(N101="základní",J101,0)</f>
        <v>0</v>
      </c>
      <c r="BF101" s="231">
        <f>IF(N101="snížená",J101,0)</f>
        <v>0</v>
      </c>
      <c r="BG101" s="231">
        <f>IF(N101="zákl. přenesená",J101,0)</f>
        <v>0</v>
      </c>
      <c r="BH101" s="231">
        <f>IF(N101="sníž. přenesená",J101,0)</f>
        <v>0</v>
      </c>
      <c r="BI101" s="231">
        <f>IF(N101="nulová",J101,0)</f>
        <v>0</v>
      </c>
      <c r="BJ101" s="19" t="s">
        <v>8</v>
      </c>
      <c r="BK101" s="231">
        <f>ROUND(I101*H101,0)</f>
        <v>0</v>
      </c>
      <c r="BL101" s="19" t="s">
        <v>173</v>
      </c>
      <c r="BM101" s="230" t="s">
        <v>1136</v>
      </c>
    </row>
    <row r="102" spans="1:65" s="2" customFormat="1" ht="20.5" customHeight="1">
      <c r="A102" s="40"/>
      <c r="B102" s="41"/>
      <c r="C102" s="220" t="s">
        <v>359</v>
      </c>
      <c r="D102" s="220" t="s">
        <v>169</v>
      </c>
      <c r="E102" s="221" t="s">
        <v>956</v>
      </c>
      <c r="F102" s="222" t="s">
        <v>957</v>
      </c>
      <c r="G102" s="223" t="s">
        <v>179</v>
      </c>
      <c r="H102" s="224">
        <v>7228</v>
      </c>
      <c r="I102" s="225"/>
      <c r="J102" s="224">
        <f>ROUND(I102*H102,0)</f>
        <v>0</v>
      </c>
      <c r="K102" s="222" t="s">
        <v>180</v>
      </c>
      <c r="L102" s="46"/>
      <c r="M102" s="226" t="s">
        <v>20</v>
      </c>
      <c r="N102" s="227" t="s">
        <v>48</v>
      </c>
      <c r="O102" s="86"/>
      <c r="P102" s="228">
        <f>O102*H102</f>
        <v>0</v>
      </c>
      <c r="Q102" s="228">
        <v>0</v>
      </c>
      <c r="R102" s="228">
        <f>Q102*H102</f>
        <v>0</v>
      </c>
      <c r="S102" s="228">
        <v>0</v>
      </c>
      <c r="T102" s="229">
        <f>S102*H102</f>
        <v>0</v>
      </c>
      <c r="U102" s="40"/>
      <c r="V102" s="40"/>
      <c r="W102" s="40"/>
      <c r="X102" s="40"/>
      <c r="Y102" s="40"/>
      <c r="Z102" s="40"/>
      <c r="AA102" s="40"/>
      <c r="AB102" s="40"/>
      <c r="AC102" s="40"/>
      <c r="AD102" s="40"/>
      <c r="AE102" s="40"/>
      <c r="AR102" s="230" t="s">
        <v>173</v>
      </c>
      <c r="AT102" s="230" t="s">
        <v>169</v>
      </c>
      <c r="AU102" s="230" t="s">
        <v>86</v>
      </c>
      <c r="AY102" s="19" t="s">
        <v>167</v>
      </c>
      <c r="BE102" s="231">
        <f>IF(N102="základní",J102,0)</f>
        <v>0</v>
      </c>
      <c r="BF102" s="231">
        <f>IF(N102="snížená",J102,0)</f>
        <v>0</v>
      </c>
      <c r="BG102" s="231">
        <f>IF(N102="zákl. přenesená",J102,0)</f>
        <v>0</v>
      </c>
      <c r="BH102" s="231">
        <f>IF(N102="sníž. přenesená",J102,0)</f>
        <v>0</v>
      </c>
      <c r="BI102" s="231">
        <f>IF(N102="nulová",J102,0)</f>
        <v>0</v>
      </c>
      <c r="BJ102" s="19" t="s">
        <v>8</v>
      </c>
      <c r="BK102" s="231">
        <f>ROUND(I102*H102,0)</f>
        <v>0</v>
      </c>
      <c r="BL102" s="19" t="s">
        <v>173</v>
      </c>
      <c r="BM102" s="230" t="s">
        <v>1137</v>
      </c>
    </row>
    <row r="103" spans="1:47" s="2" customFormat="1" ht="12">
      <c r="A103" s="40"/>
      <c r="B103" s="41"/>
      <c r="C103" s="42"/>
      <c r="D103" s="232" t="s">
        <v>182</v>
      </c>
      <c r="E103" s="42"/>
      <c r="F103" s="233" t="s">
        <v>959</v>
      </c>
      <c r="G103" s="42"/>
      <c r="H103" s="42"/>
      <c r="I103" s="138"/>
      <c r="J103" s="42"/>
      <c r="K103" s="42"/>
      <c r="L103" s="46"/>
      <c r="M103" s="234"/>
      <c r="N103" s="235"/>
      <c r="O103" s="86"/>
      <c r="P103" s="86"/>
      <c r="Q103" s="86"/>
      <c r="R103" s="86"/>
      <c r="S103" s="86"/>
      <c r="T103" s="87"/>
      <c r="U103" s="40"/>
      <c r="V103" s="40"/>
      <c r="W103" s="40"/>
      <c r="X103" s="40"/>
      <c r="Y103" s="40"/>
      <c r="Z103" s="40"/>
      <c r="AA103" s="40"/>
      <c r="AB103" s="40"/>
      <c r="AC103" s="40"/>
      <c r="AD103" s="40"/>
      <c r="AE103" s="40"/>
      <c r="AT103" s="19" t="s">
        <v>182</v>
      </c>
      <c r="AU103" s="19" t="s">
        <v>86</v>
      </c>
    </row>
    <row r="104" spans="1:51" s="13" customFormat="1" ht="12">
      <c r="A104" s="13"/>
      <c r="B104" s="236"/>
      <c r="C104" s="237"/>
      <c r="D104" s="232" t="s">
        <v>184</v>
      </c>
      <c r="E104" s="238" t="s">
        <v>20</v>
      </c>
      <c r="F104" s="239" t="s">
        <v>1138</v>
      </c>
      <c r="G104" s="237"/>
      <c r="H104" s="240">
        <v>7228</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184</v>
      </c>
      <c r="AU104" s="246" t="s">
        <v>86</v>
      </c>
      <c r="AV104" s="13" t="s">
        <v>86</v>
      </c>
      <c r="AW104" s="13" t="s">
        <v>38</v>
      </c>
      <c r="AX104" s="13" t="s">
        <v>8</v>
      </c>
      <c r="AY104" s="246" t="s">
        <v>167</v>
      </c>
    </row>
    <row r="105" spans="1:65" s="2" customFormat="1" ht="20.5" customHeight="1">
      <c r="A105" s="40"/>
      <c r="B105" s="41"/>
      <c r="C105" s="220" t="s">
        <v>380</v>
      </c>
      <c r="D105" s="220" t="s">
        <v>169</v>
      </c>
      <c r="E105" s="221" t="s">
        <v>773</v>
      </c>
      <c r="F105" s="222" t="s">
        <v>774</v>
      </c>
      <c r="G105" s="223" t="s">
        <v>397</v>
      </c>
      <c r="H105" s="224">
        <v>27</v>
      </c>
      <c r="I105" s="225"/>
      <c r="J105" s="224">
        <f>ROUND(I105*H105,0)</f>
        <v>0</v>
      </c>
      <c r="K105" s="222" t="s">
        <v>20</v>
      </c>
      <c r="L105" s="46"/>
      <c r="M105" s="226" t="s">
        <v>20</v>
      </c>
      <c r="N105" s="227" t="s">
        <v>48</v>
      </c>
      <c r="O105" s="86"/>
      <c r="P105" s="228">
        <f>O105*H105</f>
        <v>0</v>
      </c>
      <c r="Q105" s="228">
        <v>0.00015</v>
      </c>
      <c r="R105" s="228">
        <f>Q105*H105</f>
        <v>0.00405</v>
      </c>
      <c r="S105" s="228">
        <v>0</v>
      </c>
      <c r="T105" s="229">
        <f>S105*H105</f>
        <v>0</v>
      </c>
      <c r="U105" s="40"/>
      <c r="V105" s="40"/>
      <c r="W105" s="40"/>
      <c r="X105" s="40"/>
      <c r="Y105" s="40"/>
      <c r="Z105" s="40"/>
      <c r="AA105" s="40"/>
      <c r="AB105" s="40"/>
      <c r="AC105" s="40"/>
      <c r="AD105" s="40"/>
      <c r="AE105" s="40"/>
      <c r="AR105" s="230" t="s">
        <v>173</v>
      </c>
      <c r="AT105" s="230" t="s">
        <v>169</v>
      </c>
      <c r="AU105" s="230" t="s">
        <v>86</v>
      </c>
      <c r="AY105" s="19" t="s">
        <v>167</v>
      </c>
      <c r="BE105" s="231">
        <f>IF(N105="základní",J105,0)</f>
        <v>0</v>
      </c>
      <c r="BF105" s="231">
        <f>IF(N105="snížená",J105,0)</f>
        <v>0</v>
      </c>
      <c r="BG105" s="231">
        <f>IF(N105="zákl. přenesená",J105,0)</f>
        <v>0</v>
      </c>
      <c r="BH105" s="231">
        <f>IF(N105="sníž. přenesená",J105,0)</f>
        <v>0</v>
      </c>
      <c r="BI105" s="231">
        <f>IF(N105="nulová",J105,0)</f>
        <v>0</v>
      </c>
      <c r="BJ105" s="19" t="s">
        <v>8</v>
      </c>
      <c r="BK105" s="231">
        <f>ROUND(I105*H105,0)</f>
        <v>0</v>
      </c>
      <c r="BL105" s="19" t="s">
        <v>173</v>
      </c>
      <c r="BM105" s="230" t="s">
        <v>1139</v>
      </c>
    </row>
    <row r="106" spans="1:65" s="2" customFormat="1" ht="20.5" customHeight="1">
      <c r="A106" s="40"/>
      <c r="B106" s="41"/>
      <c r="C106" s="220" t="s">
        <v>7</v>
      </c>
      <c r="D106" s="220" t="s">
        <v>169</v>
      </c>
      <c r="E106" s="221" t="s">
        <v>776</v>
      </c>
      <c r="F106" s="222" t="s">
        <v>777</v>
      </c>
      <c r="G106" s="223" t="s">
        <v>179</v>
      </c>
      <c r="H106" s="224">
        <v>180.7</v>
      </c>
      <c r="I106" s="225"/>
      <c r="J106" s="224">
        <f>ROUND(I106*H106,0)</f>
        <v>0</v>
      </c>
      <c r="K106" s="222" t="s">
        <v>180</v>
      </c>
      <c r="L106" s="46"/>
      <c r="M106" s="226" t="s">
        <v>20</v>
      </c>
      <c r="N106" s="227" t="s">
        <v>48</v>
      </c>
      <c r="O106" s="86"/>
      <c r="P106" s="228">
        <f>O106*H106</f>
        <v>0</v>
      </c>
      <c r="Q106" s="228">
        <v>0</v>
      </c>
      <c r="R106" s="228">
        <f>Q106*H106</f>
        <v>0</v>
      </c>
      <c r="S106" s="228">
        <v>0</v>
      </c>
      <c r="T106" s="229">
        <f>S106*H106</f>
        <v>0</v>
      </c>
      <c r="U106" s="40"/>
      <c r="V106" s="40"/>
      <c r="W106" s="40"/>
      <c r="X106" s="40"/>
      <c r="Y106" s="40"/>
      <c r="Z106" s="40"/>
      <c r="AA106" s="40"/>
      <c r="AB106" s="40"/>
      <c r="AC106" s="40"/>
      <c r="AD106" s="40"/>
      <c r="AE106" s="40"/>
      <c r="AR106" s="230" t="s">
        <v>173</v>
      </c>
      <c r="AT106" s="230" t="s">
        <v>169</v>
      </c>
      <c r="AU106" s="230" t="s">
        <v>86</v>
      </c>
      <c r="AY106" s="19" t="s">
        <v>167</v>
      </c>
      <c r="BE106" s="231">
        <f>IF(N106="základní",J106,0)</f>
        <v>0</v>
      </c>
      <c r="BF106" s="231">
        <f>IF(N106="snížená",J106,0)</f>
        <v>0</v>
      </c>
      <c r="BG106" s="231">
        <f>IF(N106="zákl. přenesená",J106,0)</f>
        <v>0</v>
      </c>
      <c r="BH106" s="231">
        <f>IF(N106="sníž. přenesená",J106,0)</f>
        <v>0</v>
      </c>
      <c r="BI106" s="231">
        <f>IF(N106="nulová",J106,0)</f>
        <v>0</v>
      </c>
      <c r="BJ106" s="19" t="s">
        <v>8</v>
      </c>
      <c r="BK106" s="231">
        <f>ROUND(I106*H106,0)</f>
        <v>0</v>
      </c>
      <c r="BL106" s="19" t="s">
        <v>173</v>
      </c>
      <c r="BM106" s="230" t="s">
        <v>1140</v>
      </c>
    </row>
    <row r="107" spans="1:47" s="2" customFormat="1" ht="12">
      <c r="A107" s="40"/>
      <c r="B107" s="41"/>
      <c r="C107" s="42"/>
      <c r="D107" s="232" t="s">
        <v>182</v>
      </c>
      <c r="E107" s="42"/>
      <c r="F107" s="233" t="s">
        <v>779</v>
      </c>
      <c r="G107" s="42"/>
      <c r="H107" s="42"/>
      <c r="I107" s="138"/>
      <c r="J107" s="42"/>
      <c r="K107" s="42"/>
      <c r="L107" s="46"/>
      <c r="M107" s="234"/>
      <c r="N107" s="235"/>
      <c r="O107" s="86"/>
      <c r="P107" s="86"/>
      <c r="Q107" s="86"/>
      <c r="R107" s="86"/>
      <c r="S107" s="86"/>
      <c r="T107" s="87"/>
      <c r="U107" s="40"/>
      <c r="V107" s="40"/>
      <c r="W107" s="40"/>
      <c r="X107" s="40"/>
      <c r="Y107" s="40"/>
      <c r="Z107" s="40"/>
      <c r="AA107" s="40"/>
      <c r="AB107" s="40"/>
      <c r="AC107" s="40"/>
      <c r="AD107" s="40"/>
      <c r="AE107" s="40"/>
      <c r="AT107" s="19" t="s">
        <v>182</v>
      </c>
      <c r="AU107" s="19" t="s">
        <v>86</v>
      </c>
    </row>
    <row r="108" spans="1:47" s="2" customFormat="1" ht="12">
      <c r="A108" s="40"/>
      <c r="B108" s="41"/>
      <c r="C108" s="42"/>
      <c r="D108" s="232" t="s">
        <v>175</v>
      </c>
      <c r="E108" s="42"/>
      <c r="F108" s="233" t="s">
        <v>780</v>
      </c>
      <c r="G108" s="42"/>
      <c r="H108" s="42"/>
      <c r="I108" s="138"/>
      <c r="J108" s="42"/>
      <c r="K108" s="42"/>
      <c r="L108" s="46"/>
      <c r="M108" s="234"/>
      <c r="N108" s="235"/>
      <c r="O108" s="86"/>
      <c r="P108" s="86"/>
      <c r="Q108" s="86"/>
      <c r="R108" s="86"/>
      <c r="S108" s="86"/>
      <c r="T108" s="87"/>
      <c r="U108" s="40"/>
      <c r="V108" s="40"/>
      <c r="W108" s="40"/>
      <c r="X108" s="40"/>
      <c r="Y108" s="40"/>
      <c r="Z108" s="40"/>
      <c r="AA108" s="40"/>
      <c r="AB108" s="40"/>
      <c r="AC108" s="40"/>
      <c r="AD108" s="40"/>
      <c r="AE108" s="40"/>
      <c r="AT108" s="19" t="s">
        <v>175</v>
      </c>
      <c r="AU108" s="19" t="s">
        <v>86</v>
      </c>
    </row>
    <row r="109" spans="1:51" s="13" customFormat="1" ht="12">
      <c r="A109" s="13"/>
      <c r="B109" s="236"/>
      <c r="C109" s="237"/>
      <c r="D109" s="232" t="s">
        <v>184</v>
      </c>
      <c r="E109" s="238" t="s">
        <v>20</v>
      </c>
      <c r="F109" s="239" t="s">
        <v>1141</v>
      </c>
      <c r="G109" s="237"/>
      <c r="H109" s="240">
        <v>180.7</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184</v>
      </c>
      <c r="AU109" s="246" t="s">
        <v>86</v>
      </c>
      <c r="AV109" s="13" t="s">
        <v>86</v>
      </c>
      <c r="AW109" s="13" t="s">
        <v>38</v>
      </c>
      <c r="AX109" s="13" t="s">
        <v>8</v>
      </c>
      <c r="AY109" s="246" t="s">
        <v>167</v>
      </c>
    </row>
    <row r="110" spans="1:65" s="2" customFormat="1" ht="14.5" customHeight="1">
      <c r="A110" s="40"/>
      <c r="B110" s="41"/>
      <c r="C110" s="279" t="s">
        <v>394</v>
      </c>
      <c r="D110" s="279" t="s">
        <v>381</v>
      </c>
      <c r="E110" s="280" t="s">
        <v>382</v>
      </c>
      <c r="F110" s="281" t="s">
        <v>383</v>
      </c>
      <c r="G110" s="282" t="s">
        <v>384</v>
      </c>
      <c r="H110" s="283">
        <v>1.81</v>
      </c>
      <c r="I110" s="284"/>
      <c r="J110" s="283">
        <f>ROUND(I110*H110,0)</f>
        <v>0</v>
      </c>
      <c r="K110" s="281" t="s">
        <v>20</v>
      </c>
      <c r="L110" s="285"/>
      <c r="M110" s="286" t="s">
        <v>20</v>
      </c>
      <c r="N110" s="287" t="s">
        <v>48</v>
      </c>
      <c r="O110" s="86"/>
      <c r="P110" s="228">
        <f>O110*H110</f>
        <v>0</v>
      </c>
      <c r="Q110" s="228">
        <v>0.001</v>
      </c>
      <c r="R110" s="228">
        <f>Q110*H110</f>
        <v>0.0018100000000000002</v>
      </c>
      <c r="S110" s="228">
        <v>0</v>
      </c>
      <c r="T110" s="229">
        <f>S110*H110</f>
        <v>0</v>
      </c>
      <c r="U110" s="40"/>
      <c r="V110" s="40"/>
      <c r="W110" s="40"/>
      <c r="X110" s="40"/>
      <c r="Y110" s="40"/>
      <c r="Z110" s="40"/>
      <c r="AA110" s="40"/>
      <c r="AB110" s="40"/>
      <c r="AC110" s="40"/>
      <c r="AD110" s="40"/>
      <c r="AE110" s="40"/>
      <c r="AR110" s="230" t="s">
        <v>274</v>
      </c>
      <c r="AT110" s="230" t="s">
        <v>381</v>
      </c>
      <c r="AU110" s="230" t="s">
        <v>86</v>
      </c>
      <c r="AY110" s="19" t="s">
        <v>167</v>
      </c>
      <c r="BE110" s="231">
        <f>IF(N110="základní",J110,0)</f>
        <v>0</v>
      </c>
      <c r="BF110" s="231">
        <f>IF(N110="snížená",J110,0)</f>
        <v>0</v>
      </c>
      <c r="BG110" s="231">
        <f>IF(N110="zákl. přenesená",J110,0)</f>
        <v>0</v>
      </c>
      <c r="BH110" s="231">
        <f>IF(N110="sníž. přenesená",J110,0)</f>
        <v>0</v>
      </c>
      <c r="BI110" s="231">
        <f>IF(N110="nulová",J110,0)</f>
        <v>0</v>
      </c>
      <c r="BJ110" s="19" t="s">
        <v>8</v>
      </c>
      <c r="BK110" s="231">
        <f>ROUND(I110*H110,0)</f>
        <v>0</v>
      </c>
      <c r="BL110" s="19" t="s">
        <v>173</v>
      </c>
      <c r="BM110" s="230" t="s">
        <v>1142</v>
      </c>
    </row>
    <row r="111" spans="1:51" s="13" customFormat="1" ht="12">
      <c r="A111" s="13"/>
      <c r="B111" s="236"/>
      <c r="C111" s="237"/>
      <c r="D111" s="232" t="s">
        <v>184</v>
      </c>
      <c r="E111" s="238" t="s">
        <v>20</v>
      </c>
      <c r="F111" s="239" t="s">
        <v>1143</v>
      </c>
      <c r="G111" s="237"/>
      <c r="H111" s="240">
        <v>1.81</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184</v>
      </c>
      <c r="AU111" s="246" t="s">
        <v>86</v>
      </c>
      <c r="AV111" s="13" t="s">
        <v>86</v>
      </c>
      <c r="AW111" s="13" t="s">
        <v>38</v>
      </c>
      <c r="AX111" s="13" t="s">
        <v>8</v>
      </c>
      <c r="AY111" s="246" t="s">
        <v>167</v>
      </c>
    </row>
    <row r="112" spans="1:65" s="2" customFormat="1" ht="20.5" customHeight="1">
      <c r="A112" s="40"/>
      <c r="B112" s="41"/>
      <c r="C112" s="220" t="s">
        <v>401</v>
      </c>
      <c r="D112" s="220" t="s">
        <v>169</v>
      </c>
      <c r="E112" s="221" t="s">
        <v>783</v>
      </c>
      <c r="F112" s="222" t="s">
        <v>784</v>
      </c>
      <c r="G112" s="223" t="s">
        <v>389</v>
      </c>
      <c r="H112" s="224">
        <v>20</v>
      </c>
      <c r="I112" s="225"/>
      <c r="J112" s="224">
        <f>ROUND(I112*H112,0)</f>
        <v>0</v>
      </c>
      <c r="K112" s="222" t="s">
        <v>180</v>
      </c>
      <c r="L112" s="46"/>
      <c r="M112" s="226" t="s">
        <v>20</v>
      </c>
      <c r="N112" s="227" t="s">
        <v>48</v>
      </c>
      <c r="O112" s="86"/>
      <c r="P112" s="228">
        <f>O112*H112</f>
        <v>0</v>
      </c>
      <c r="Q112" s="228">
        <v>0</v>
      </c>
      <c r="R112" s="228">
        <f>Q112*H112</f>
        <v>0</v>
      </c>
      <c r="S112" s="228">
        <v>0</v>
      </c>
      <c r="T112" s="229">
        <f>S112*H112</f>
        <v>0</v>
      </c>
      <c r="U112" s="40"/>
      <c r="V112" s="40"/>
      <c r="W112" s="40"/>
      <c r="X112" s="40"/>
      <c r="Y112" s="40"/>
      <c r="Z112" s="40"/>
      <c r="AA112" s="40"/>
      <c r="AB112" s="40"/>
      <c r="AC112" s="40"/>
      <c r="AD112" s="40"/>
      <c r="AE112" s="40"/>
      <c r="AR112" s="230" t="s">
        <v>173</v>
      </c>
      <c r="AT112" s="230" t="s">
        <v>169</v>
      </c>
      <c r="AU112" s="230" t="s">
        <v>86</v>
      </c>
      <c r="AY112" s="19" t="s">
        <v>167</v>
      </c>
      <c r="BE112" s="231">
        <f>IF(N112="základní",J112,0)</f>
        <v>0</v>
      </c>
      <c r="BF112" s="231">
        <f>IF(N112="snížená",J112,0)</f>
        <v>0</v>
      </c>
      <c r="BG112" s="231">
        <f>IF(N112="zákl. přenesená",J112,0)</f>
        <v>0</v>
      </c>
      <c r="BH112" s="231">
        <f>IF(N112="sníž. přenesená",J112,0)</f>
        <v>0</v>
      </c>
      <c r="BI112" s="231">
        <f>IF(N112="nulová",J112,0)</f>
        <v>0</v>
      </c>
      <c r="BJ112" s="19" t="s">
        <v>8</v>
      </c>
      <c r="BK112" s="231">
        <f>ROUND(I112*H112,0)</f>
        <v>0</v>
      </c>
      <c r="BL112" s="19" t="s">
        <v>173</v>
      </c>
      <c r="BM112" s="230" t="s">
        <v>1144</v>
      </c>
    </row>
    <row r="113" spans="1:47" s="2" customFormat="1" ht="12">
      <c r="A113" s="40"/>
      <c r="B113" s="41"/>
      <c r="C113" s="42"/>
      <c r="D113" s="232" t="s">
        <v>182</v>
      </c>
      <c r="E113" s="42"/>
      <c r="F113" s="233" t="s">
        <v>786</v>
      </c>
      <c r="G113" s="42"/>
      <c r="H113" s="42"/>
      <c r="I113" s="138"/>
      <c r="J113" s="42"/>
      <c r="K113" s="42"/>
      <c r="L113" s="46"/>
      <c r="M113" s="234"/>
      <c r="N113" s="235"/>
      <c r="O113" s="86"/>
      <c r="P113" s="86"/>
      <c r="Q113" s="86"/>
      <c r="R113" s="86"/>
      <c r="S113" s="86"/>
      <c r="T113" s="87"/>
      <c r="U113" s="40"/>
      <c r="V113" s="40"/>
      <c r="W113" s="40"/>
      <c r="X113" s="40"/>
      <c r="Y113" s="40"/>
      <c r="Z113" s="40"/>
      <c r="AA113" s="40"/>
      <c r="AB113" s="40"/>
      <c r="AC113" s="40"/>
      <c r="AD113" s="40"/>
      <c r="AE113" s="40"/>
      <c r="AT113" s="19" t="s">
        <v>182</v>
      </c>
      <c r="AU113" s="19" t="s">
        <v>86</v>
      </c>
    </row>
    <row r="114" spans="1:47" s="2" customFormat="1" ht="12">
      <c r="A114" s="40"/>
      <c r="B114" s="41"/>
      <c r="C114" s="42"/>
      <c r="D114" s="232" t="s">
        <v>175</v>
      </c>
      <c r="E114" s="42"/>
      <c r="F114" s="233" t="s">
        <v>787</v>
      </c>
      <c r="G114" s="42"/>
      <c r="H114" s="42"/>
      <c r="I114" s="138"/>
      <c r="J114" s="42"/>
      <c r="K114" s="42"/>
      <c r="L114" s="46"/>
      <c r="M114" s="234"/>
      <c r="N114" s="235"/>
      <c r="O114" s="86"/>
      <c r="P114" s="86"/>
      <c r="Q114" s="86"/>
      <c r="R114" s="86"/>
      <c r="S114" s="86"/>
      <c r="T114" s="87"/>
      <c r="U114" s="40"/>
      <c r="V114" s="40"/>
      <c r="W114" s="40"/>
      <c r="X114" s="40"/>
      <c r="Y114" s="40"/>
      <c r="Z114" s="40"/>
      <c r="AA114" s="40"/>
      <c r="AB114" s="40"/>
      <c r="AC114" s="40"/>
      <c r="AD114" s="40"/>
      <c r="AE114" s="40"/>
      <c r="AT114" s="19" t="s">
        <v>175</v>
      </c>
      <c r="AU114" s="19" t="s">
        <v>86</v>
      </c>
    </row>
    <row r="115" spans="1:51" s="13" customFormat="1" ht="12">
      <c r="A115" s="13"/>
      <c r="B115" s="236"/>
      <c r="C115" s="237"/>
      <c r="D115" s="232" t="s">
        <v>184</v>
      </c>
      <c r="E115" s="238" t="s">
        <v>20</v>
      </c>
      <c r="F115" s="239" t="s">
        <v>1145</v>
      </c>
      <c r="G115" s="237"/>
      <c r="H115" s="240">
        <v>20</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184</v>
      </c>
      <c r="AU115" s="246" t="s">
        <v>86</v>
      </c>
      <c r="AV115" s="13" t="s">
        <v>86</v>
      </c>
      <c r="AW115" s="13" t="s">
        <v>38</v>
      </c>
      <c r="AX115" s="13" t="s">
        <v>8</v>
      </c>
      <c r="AY115" s="246" t="s">
        <v>167</v>
      </c>
    </row>
    <row r="116" spans="1:65" s="2" customFormat="1" ht="20.5" customHeight="1">
      <c r="A116" s="40"/>
      <c r="B116" s="41"/>
      <c r="C116" s="220" t="s">
        <v>406</v>
      </c>
      <c r="D116" s="220" t="s">
        <v>169</v>
      </c>
      <c r="E116" s="221" t="s">
        <v>788</v>
      </c>
      <c r="F116" s="222" t="s">
        <v>789</v>
      </c>
      <c r="G116" s="223" t="s">
        <v>389</v>
      </c>
      <c r="H116" s="224">
        <v>64</v>
      </c>
      <c r="I116" s="225"/>
      <c r="J116" s="224">
        <f>ROUND(I116*H116,0)</f>
        <v>0</v>
      </c>
      <c r="K116" s="222" t="s">
        <v>180</v>
      </c>
      <c r="L116" s="46"/>
      <c r="M116" s="226" t="s">
        <v>20</v>
      </c>
      <c r="N116" s="227" t="s">
        <v>48</v>
      </c>
      <c r="O116" s="86"/>
      <c r="P116" s="228">
        <f>O116*H116</f>
        <v>0</v>
      </c>
      <c r="Q116" s="228">
        <v>0</v>
      </c>
      <c r="R116" s="228">
        <f>Q116*H116</f>
        <v>0</v>
      </c>
      <c r="S116" s="228">
        <v>0</v>
      </c>
      <c r="T116" s="229">
        <f>S116*H116</f>
        <v>0</v>
      </c>
      <c r="U116" s="40"/>
      <c r="V116" s="40"/>
      <c r="W116" s="40"/>
      <c r="X116" s="40"/>
      <c r="Y116" s="40"/>
      <c r="Z116" s="40"/>
      <c r="AA116" s="40"/>
      <c r="AB116" s="40"/>
      <c r="AC116" s="40"/>
      <c r="AD116" s="40"/>
      <c r="AE116" s="40"/>
      <c r="AR116" s="230" t="s">
        <v>173</v>
      </c>
      <c r="AT116" s="230" t="s">
        <v>169</v>
      </c>
      <c r="AU116" s="230" t="s">
        <v>86</v>
      </c>
      <c r="AY116" s="19" t="s">
        <v>167</v>
      </c>
      <c r="BE116" s="231">
        <f>IF(N116="základní",J116,0)</f>
        <v>0</v>
      </c>
      <c r="BF116" s="231">
        <f>IF(N116="snížená",J116,0)</f>
        <v>0</v>
      </c>
      <c r="BG116" s="231">
        <f>IF(N116="zákl. přenesená",J116,0)</f>
        <v>0</v>
      </c>
      <c r="BH116" s="231">
        <f>IF(N116="sníž. přenesená",J116,0)</f>
        <v>0</v>
      </c>
      <c r="BI116" s="231">
        <f>IF(N116="nulová",J116,0)</f>
        <v>0</v>
      </c>
      <c r="BJ116" s="19" t="s">
        <v>8</v>
      </c>
      <c r="BK116" s="231">
        <f>ROUND(I116*H116,0)</f>
        <v>0</v>
      </c>
      <c r="BL116" s="19" t="s">
        <v>173</v>
      </c>
      <c r="BM116" s="230" t="s">
        <v>1146</v>
      </c>
    </row>
    <row r="117" spans="1:47" s="2" customFormat="1" ht="12">
      <c r="A117" s="40"/>
      <c r="B117" s="41"/>
      <c r="C117" s="42"/>
      <c r="D117" s="232" t="s">
        <v>182</v>
      </c>
      <c r="E117" s="42"/>
      <c r="F117" s="233" t="s">
        <v>786</v>
      </c>
      <c r="G117" s="42"/>
      <c r="H117" s="42"/>
      <c r="I117" s="138"/>
      <c r="J117" s="42"/>
      <c r="K117" s="42"/>
      <c r="L117" s="46"/>
      <c r="M117" s="234"/>
      <c r="N117" s="235"/>
      <c r="O117" s="86"/>
      <c r="P117" s="86"/>
      <c r="Q117" s="86"/>
      <c r="R117" s="86"/>
      <c r="S117" s="86"/>
      <c r="T117" s="87"/>
      <c r="U117" s="40"/>
      <c r="V117" s="40"/>
      <c r="W117" s="40"/>
      <c r="X117" s="40"/>
      <c r="Y117" s="40"/>
      <c r="Z117" s="40"/>
      <c r="AA117" s="40"/>
      <c r="AB117" s="40"/>
      <c r="AC117" s="40"/>
      <c r="AD117" s="40"/>
      <c r="AE117" s="40"/>
      <c r="AT117" s="19" t="s">
        <v>182</v>
      </c>
      <c r="AU117" s="19" t="s">
        <v>86</v>
      </c>
    </row>
    <row r="118" spans="1:47" s="2" customFormat="1" ht="12">
      <c r="A118" s="40"/>
      <c r="B118" s="41"/>
      <c r="C118" s="42"/>
      <c r="D118" s="232" t="s">
        <v>175</v>
      </c>
      <c r="E118" s="42"/>
      <c r="F118" s="233" t="s">
        <v>791</v>
      </c>
      <c r="G118" s="42"/>
      <c r="H118" s="42"/>
      <c r="I118" s="138"/>
      <c r="J118" s="42"/>
      <c r="K118" s="42"/>
      <c r="L118" s="46"/>
      <c r="M118" s="234"/>
      <c r="N118" s="235"/>
      <c r="O118" s="86"/>
      <c r="P118" s="86"/>
      <c r="Q118" s="86"/>
      <c r="R118" s="86"/>
      <c r="S118" s="86"/>
      <c r="T118" s="87"/>
      <c r="U118" s="40"/>
      <c r="V118" s="40"/>
      <c r="W118" s="40"/>
      <c r="X118" s="40"/>
      <c r="Y118" s="40"/>
      <c r="Z118" s="40"/>
      <c r="AA118" s="40"/>
      <c r="AB118" s="40"/>
      <c r="AC118" s="40"/>
      <c r="AD118" s="40"/>
      <c r="AE118" s="40"/>
      <c r="AT118" s="19" t="s">
        <v>175</v>
      </c>
      <c r="AU118" s="19" t="s">
        <v>86</v>
      </c>
    </row>
    <row r="119" spans="1:51" s="13" customFormat="1" ht="12">
      <c r="A119" s="13"/>
      <c r="B119" s="236"/>
      <c r="C119" s="237"/>
      <c r="D119" s="232" t="s">
        <v>184</v>
      </c>
      <c r="E119" s="238" t="s">
        <v>20</v>
      </c>
      <c r="F119" s="239" t="s">
        <v>1147</v>
      </c>
      <c r="G119" s="237"/>
      <c r="H119" s="240">
        <v>60</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184</v>
      </c>
      <c r="AU119" s="246" t="s">
        <v>86</v>
      </c>
      <c r="AV119" s="13" t="s">
        <v>86</v>
      </c>
      <c r="AW119" s="13" t="s">
        <v>38</v>
      </c>
      <c r="AX119" s="13" t="s">
        <v>77</v>
      </c>
      <c r="AY119" s="246" t="s">
        <v>167</v>
      </c>
    </row>
    <row r="120" spans="1:51" s="13" customFormat="1" ht="12">
      <c r="A120" s="13"/>
      <c r="B120" s="236"/>
      <c r="C120" s="237"/>
      <c r="D120" s="232" t="s">
        <v>184</v>
      </c>
      <c r="E120" s="238" t="s">
        <v>20</v>
      </c>
      <c r="F120" s="239" t="s">
        <v>1148</v>
      </c>
      <c r="G120" s="237"/>
      <c r="H120" s="240">
        <v>4</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184</v>
      </c>
      <c r="AU120" s="246" t="s">
        <v>86</v>
      </c>
      <c r="AV120" s="13" t="s">
        <v>86</v>
      </c>
      <c r="AW120" s="13" t="s">
        <v>38</v>
      </c>
      <c r="AX120" s="13" t="s">
        <v>77</v>
      </c>
      <c r="AY120" s="246" t="s">
        <v>167</v>
      </c>
    </row>
    <row r="121" spans="1:51" s="14" customFormat="1" ht="12">
      <c r="A121" s="14"/>
      <c r="B121" s="247"/>
      <c r="C121" s="248"/>
      <c r="D121" s="232" t="s">
        <v>184</v>
      </c>
      <c r="E121" s="249" t="s">
        <v>20</v>
      </c>
      <c r="F121" s="250" t="s">
        <v>195</v>
      </c>
      <c r="G121" s="248"/>
      <c r="H121" s="251">
        <v>64</v>
      </c>
      <c r="I121" s="252"/>
      <c r="J121" s="248"/>
      <c r="K121" s="248"/>
      <c r="L121" s="253"/>
      <c r="M121" s="254"/>
      <c r="N121" s="255"/>
      <c r="O121" s="255"/>
      <c r="P121" s="255"/>
      <c r="Q121" s="255"/>
      <c r="R121" s="255"/>
      <c r="S121" s="255"/>
      <c r="T121" s="256"/>
      <c r="U121" s="14"/>
      <c r="V121" s="14"/>
      <c r="W121" s="14"/>
      <c r="X121" s="14"/>
      <c r="Y121" s="14"/>
      <c r="Z121" s="14"/>
      <c r="AA121" s="14"/>
      <c r="AB121" s="14"/>
      <c r="AC121" s="14"/>
      <c r="AD121" s="14"/>
      <c r="AE121" s="14"/>
      <c r="AT121" s="257" t="s">
        <v>184</v>
      </c>
      <c r="AU121" s="257" t="s">
        <v>86</v>
      </c>
      <c r="AV121" s="14" t="s">
        <v>173</v>
      </c>
      <c r="AW121" s="14" t="s">
        <v>38</v>
      </c>
      <c r="AX121" s="14" t="s">
        <v>8</v>
      </c>
      <c r="AY121" s="257" t="s">
        <v>167</v>
      </c>
    </row>
    <row r="122" spans="1:65" s="2" customFormat="1" ht="20.5" customHeight="1">
      <c r="A122" s="40"/>
      <c r="B122" s="41"/>
      <c r="C122" s="220" t="s">
        <v>415</v>
      </c>
      <c r="D122" s="220" t="s">
        <v>169</v>
      </c>
      <c r="E122" s="221" t="s">
        <v>794</v>
      </c>
      <c r="F122" s="222" t="s">
        <v>795</v>
      </c>
      <c r="G122" s="223" t="s">
        <v>389</v>
      </c>
      <c r="H122" s="224">
        <v>64</v>
      </c>
      <c r="I122" s="225"/>
      <c r="J122" s="224">
        <f>ROUND(I122*H122,0)</f>
        <v>0</v>
      </c>
      <c r="K122" s="222" t="s">
        <v>180</v>
      </c>
      <c r="L122" s="46"/>
      <c r="M122" s="226" t="s">
        <v>20</v>
      </c>
      <c r="N122" s="227" t="s">
        <v>48</v>
      </c>
      <c r="O122" s="86"/>
      <c r="P122" s="228">
        <f>O122*H122</f>
        <v>0</v>
      </c>
      <c r="Q122" s="228">
        <v>0</v>
      </c>
      <c r="R122" s="228">
        <f>Q122*H122</f>
        <v>0</v>
      </c>
      <c r="S122" s="228">
        <v>0</v>
      </c>
      <c r="T122" s="229">
        <f>S122*H122</f>
        <v>0</v>
      </c>
      <c r="U122" s="40"/>
      <c r="V122" s="40"/>
      <c r="W122" s="40"/>
      <c r="X122" s="40"/>
      <c r="Y122" s="40"/>
      <c r="Z122" s="40"/>
      <c r="AA122" s="40"/>
      <c r="AB122" s="40"/>
      <c r="AC122" s="40"/>
      <c r="AD122" s="40"/>
      <c r="AE122" s="40"/>
      <c r="AR122" s="230" t="s">
        <v>173</v>
      </c>
      <c r="AT122" s="230" t="s">
        <v>169</v>
      </c>
      <c r="AU122" s="230" t="s">
        <v>86</v>
      </c>
      <c r="AY122" s="19" t="s">
        <v>167</v>
      </c>
      <c r="BE122" s="231">
        <f>IF(N122="základní",J122,0)</f>
        <v>0</v>
      </c>
      <c r="BF122" s="231">
        <f>IF(N122="snížená",J122,0)</f>
        <v>0</v>
      </c>
      <c r="BG122" s="231">
        <f>IF(N122="zákl. přenesená",J122,0)</f>
        <v>0</v>
      </c>
      <c r="BH122" s="231">
        <f>IF(N122="sníž. přenesená",J122,0)</f>
        <v>0</v>
      </c>
      <c r="BI122" s="231">
        <f>IF(N122="nulová",J122,0)</f>
        <v>0</v>
      </c>
      <c r="BJ122" s="19" t="s">
        <v>8</v>
      </c>
      <c r="BK122" s="231">
        <f>ROUND(I122*H122,0)</f>
        <v>0</v>
      </c>
      <c r="BL122" s="19" t="s">
        <v>173</v>
      </c>
      <c r="BM122" s="230" t="s">
        <v>1149</v>
      </c>
    </row>
    <row r="123" spans="1:47" s="2" customFormat="1" ht="12">
      <c r="A123" s="40"/>
      <c r="B123" s="41"/>
      <c r="C123" s="42"/>
      <c r="D123" s="232" t="s">
        <v>182</v>
      </c>
      <c r="E123" s="42"/>
      <c r="F123" s="233" t="s">
        <v>797</v>
      </c>
      <c r="G123" s="42"/>
      <c r="H123" s="42"/>
      <c r="I123" s="138"/>
      <c r="J123" s="42"/>
      <c r="K123" s="42"/>
      <c r="L123" s="46"/>
      <c r="M123" s="234"/>
      <c r="N123" s="235"/>
      <c r="O123" s="86"/>
      <c r="P123" s="86"/>
      <c r="Q123" s="86"/>
      <c r="R123" s="86"/>
      <c r="S123" s="86"/>
      <c r="T123" s="87"/>
      <c r="U123" s="40"/>
      <c r="V123" s="40"/>
      <c r="W123" s="40"/>
      <c r="X123" s="40"/>
      <c r="Y123" s="40"/>
      <c r="Z123" s="40"/>
      <c r="AA123" s="40"/>
      <c r="AB123" s="40"/>
      <c r="AC123" s="40"/>
      <c r="AD123" s="40"/>
      <c r="AE123" s="40"/>
      <c r="AT123" s="19" t="s">
        <v>182</v>
      </c>
      <c r="AU123" s="19" t="s">
        <v>86</v>
      </c>
    </row>
    <row r="124" spans="1:51" s="13" customFormat="1" ht="12">
      <c r="A124" s="13"/>
      <c r="B124" s="236"/>
      <c r="C124" s="237"/>
      <c r="D124" s="232" t="s">
        <v>184</v>
      </c>
      <c r="E124" s="238" t="s">
        <v>20</v>
      </c>
      <c r="F124" s="239" t="s">
        <v>1150</v>
      </c>
      <c r="G124" s="237"/>
      <c r="H124" s="240">
        <v>60</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184</v>
      </c>
      <c r="AU124" s="246" t="s">
        <v>86</v>
      </c>
      <c r="AV124" s="13" t="s">
        <v>86</v>
      </c>
      <c r="AW124" s="13" t="s">
        <v>38</v>
      </c>
      <c r="AX124" s="13" t="s">
        <v>77</v>
      </c>
      <c r="AY124" s="246" t="s">
        <v>167</v>
      </c>
    </row>
    <row r="125" spans="1:51" s="13" customFormat="1" ht="12">
      <c r="A125" s="13"/>
      <c r="B125" s="236"/>
      <c r="C125" s="237"/>
      <c r="D125" s="232" t="s">
        <v>184</v>
      </c>
      <c r="E125" s="238" t="s">
        <v>20</v>
      </c>
      <c r="F125" s="239" t="s">
        <v>1151</v>
      </c>
      <c r="G125" s="237"/>
      <c r="H125" s="240">
        <v>4</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184</v>
      </c>
      <c r="AU125" s="246" t="s">
        <v>86</v>
      </c>
      <c r="AV125" s="13" t="s">
        <v>86</v>
      </c>
      <c r="AW125" s="13" t="s">
        <v>38</v>
      </c>
      <c r="AX125" s="13" t="s">
        <v>77</v>
      </c>
      <c r="AY125" s="246" t="s">
        <v>167</v>
      </c>
    </row>
    <row r="126" spans="1:51" s="14" customFormat="1" ht="12">
      <c r="A126" s="14"/>
      <c r="B126" s="247"/>
      <c r="C126" s="248"/>
      <c r="D126" s="232" t="s">
        <v>184</v>
      </c>
      <c r="E126" s="249" t="s">
        <v>20</v>
      </c>
      <c r="F126" s="250" t="s">
        <v>195</v>
      </c>
      <c r="G126" s="248"/>
      <c r="H126" s="251">
        <v>64</v>
      </c>
      <c r="I126" s="252"/>
      <c r="J126" s="248"/>
      <c r="K126" s="248"/>
      <c r="L126" s="253"/>
      <c r="M126" s="254"/>
      <c r="N126" s="255"/>
      <c r="O126" s="255"/>
      <c r="P126" s="255"/>
      <c r="Q126" s="255"/>
      <c r="R126" s="255"/>
      <c r="S126" s="255"/>
      <c r="T126" s="256"/>
      <c r="U126" s="14"/>
      <c r="V126" s="14"/>
      <c r="W126" s="14"/>
      <c r="X126" s="14"/>
      <c r="Y126" s="14"/>
      <c r="Z126" s="14"/>
      <c r="AA126" s="14"/>
      <c r="AB126" s="14"/>
      <c r="AC126" s="14"/>
      <c r="AD126" s="14"/>
      <c r="AE126" s="14"/>
      <c r="AT126" s="257" t="s">
        <v>184</v>
      </c>
      <c r="AU126" s="257" t="s">
        <v>86</v>
      </c>
      <c r="AV126" s="14" t="s">
        <v>173</v>
      </c>
      <c r="AW126" s="14" t="s">
        <v>38</v>
      </c>
      <c r="AX126" s="14" t="s">
        <v>8</v>
      </c>
      <c r="AY126" s="257" t="s">
        <v>167</v>
      </c>
    </row>
    <row r="127" spans="1:65" s="2" customFormat="1" ht="31" customHeight="1">
      <c r="A127" s="40"/>
      <c r="B127" s="41"/>
      <c r="C127" s="220" t="s">
        <v>421</v>
      </c>
      <c r="D127" s="220" t="s">
        <v>169</v>
      </c>
      <c r="E127" s="221" t="s">
        <v>800</v>
      </c>
      <c r="F127" s="222" t="s">
        <v>801</v>
      </c>
      <c r="G127" s="223" t="s">
        <v>389</v>
      </c>
      <c r="H127" s="224">
        <v>20</v>
      </c>
      <c r="I127" s="225"/>
      <c r="J127" s="224">
        <f>ROUND(I127*H127,0)</f>
        <v>0</v>
      </c>
      <c r="K127" s="222" t="s">
        <v>180</v>
      </c>
      <c r="L127" s="46"/>
      <c r="M127" s="226" t="s">
        <v>20</v>
      </c>
      <c r="N127" s="227" t="s">
        <v>48</v>
      </c>
      <c r="O127" s="86"/>
      <c r="P127" s="228">
        <f>O127*H127</f>
        <v>0</v>
      </c>
      <c r="Q127" s="228">
        <v>0</v>
      </c>
      <c r="R127" s="228">
        <f>Q127*H127</f>
        <v>0</v>
      </c>
      <c r="S127" s="228">
        <v>0</v>
      </c>
      <c r="T127" s="229">
        <f>S127*H127</f>
        <v>0</v>
      </c>
      <c r="U127" s="40"/>
      <c r="V127" s="40"/>
      <c r="W127" s="40"/>
      <c r="X127" s="40"/>
      <c r="Y127" s="40"/>
      <c r="Z127" s="40"/>
      <c r="AA127" s="40"/>
      <c r="AB127" s="40"/>
      <c r="AC127" s="40"/>
      <c r="AD127" s="40"/>
      <c r="AE127" s="40"/>
      <c r="AR127" s="230" t="s">
        <v>173</v>
      </c>
      <c r="AT127" s="230" t="s">
        <v>169</v>
      </c>
      <c r="AU127" s="230" t="s">
        <v>86</v>
      </c>
      <c r="AY127" s="19" t="s">
        <v>167</v>
      </c>
      <c r="BE127" s="231">
        <f>IF(N127="základní",J127,0)</f>
        <v>0</v>
      </c>
      <c r="BF127" s="231">
        <f>IF(N127="snížená",J127,0)</f>
        <v>0</v>
      </c>
      <c r="BG127" s="231">
        <f>IF(N127="zákl. přenesená",J127,0)</f>
        <v>0</v>
      </c>
      <c r="BH127" s="231">
        <f>IF(N127="sníž. přenesená",J127,0)</f>
        <v>0</v>
      </c>
      <c r="BI127" s="231">
        <f>IF(N127="nulová",J127,0)</f>
        <v>0</v>
      </c>
      <c r="BJ127" s="19" t="s">
        <v>8</v>
      </c>
      <c r="BK127" s="231">
        <f>ROUND(I127*H127,0)</f>
        <v>0</v>
      </c>
      <c r="BL127" s="19" t="s">
        <v>173</v>
      </c>
      <c r="BM127" s="230" t="s">
        <v>1152</v>
      </c>
    </row>
    <row r="128" spans="1:47" s="2" customFormat="1" ht="12">
      <c r="A128" s="40"/>
      <c r="B128" s="41"/>
      <c r="C128" s="42"/>
      <c r="D128" s="232" t="s">
        <v>182</v>
      </c>
      <c r="E128" s="42"/>
      <c r="F128" s="233" t="s">
        <v>797</v>
      </c>
      <c r="G128" s="42"/>
      <c r="H128" s="42"/>
      <c r="I128" s="138"/>
      <c r="J128" s="42"/>
      <c r="K128" s="42"/>
      <c r="L128" s="46"/>
      <c r="M128" s="234"/>
      <c r="N128" s="235"/>
      <c r="O128" s="86"/>
      <c r="P128" s="86"/>
      <c r="Q128" s="86"/>
      <c r="R128" s="86"/>
      <c r="S128" s="86"/>
      <c r="T128" s="87"/>
      <c r="U128" s="40"/>
      <c r="V128" s="40"/>
      <c r="W128" s="40"/>
      <c r="X128" s="40"/>
      <c r="Y128" s="40"/>
      <c r="Z128" s="40"/>
      <c r="AA128" s="40"/>
      <c r="AB128" s="40"/>
      <c r="AC128" s="40"/>
      <c r="AD128" s="40"/>
      <c r="AE128" s="40"/>
      <c r="AT128" s="19" t="s">
        <v>182</v>
      </c>
      <c r="AU128" s="19" t="s">
        <v>86</v>
      </c>
    </row>
    <row r="129" spans="1:51" s="13" customFormat="1" ht="12">
      <c r="A129" s="13"/>
      <c r="B129" s="236"/>
      <c r="C129" s="237"/>
      <c r="D129" s="232" t="s">
        <v>184</v>
      </c>
      <c r="E129" s="238" t="s">
        <v>20</v>
      </c>
      <c r="F129" s="239" t="s">
        <v>1153</v>
      </c>
      <c r="G129" s="237"/>
      <c r="H129" s="240">
        <v>20</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184</v>
      </c>
      <c r="AU129" s="246" t="s">
        <v>86</v>
      </c>
      <c r="AV129" s="13" t="s">
        <v>86</v>
      </c>
      <c r="AW129" s="13" t="s">
        <v>38</v>
      </c>
      <c r="AX129" s="13" t="s">
        <v>8</v>
      </c>
      <c r="AY129" s="246" t="s">
        <v>167</v>
      </c>
    </row>
    <row r="130" spans="1:65" s="2" customFormat="1" ht="20.5" customHeight="1">
      <c r="A130" s="40"/>
      <c r="B130" s="41"/>
      <c r="C130" s="220" t="s">
        <v>428</v>
      </c>
      <c r="D130" s="220" t="s">
        <v>169</v>
      </c>
      <c r="E130" s="221" t="s">
        <v>803</v>
      </c>
      <c r="F130" s="222" t="s">
        <v>804</v>
      </c>
      <c r="G130" s="223" t="s">
        <v>389</v>
      </c>
      <c r="H130" s="224">
        <v>20</v>
      </c>
      <c r="I130" s="225"/>
      <c r="J130" s="224">
        <f>ROUND(I130*H130,0)</f>
        <v>0</v>
      </c>
      <c r="K130" s="222" t="s">
        <v>180</v>
      </c>
      <c r="L130" s="46"/>
      <c r="M130" s="226" t="s">
        <v>20</v>
      </c>
      <c r="N130" s="227" t="s">
        <v>48</v>
      </c>
      <c r="O130" s="86"/>
      <c r="P130" s="228">
        <f>O130*H130</f>
        <v>0</v>
      </c>
      <c r="Q130" s="228">
        <v>4.6E-05</v>
      </c>
      <c r="R130" s="228">
        <f>Q130*H130</f>
        <v>0.00092</v>
      </c>
      <c r="S130" s="228">
        <v>0</v>
      </c>
      <c r="T130" s="229">
        <f>S130*H130</f>
        <v>0</v>
      </c>
      <c r="U130" s="40"/>
      <c r="V130" s="40"/>
      <c r="W130" s="40"/>
      <c r="X130" s="40"/>
      <c r="Y130" s="40"/>
      <c r="Z130" s="40"/>
      <c r="AA130" s="40"/>
      <c r="AB130" s="40"/>
      <c r="AC130" s="40"/>
      <c r="AD130" s="40"/>
      <c r="AE130" s="40"/>
      <c r="AR130" s="230" t="s">
        <v>173</v>
      </c>
      <c r="AT130" s="230" t="s">
        <v>169</v>
      </c>
      <c r="AU130" s="230" t="s">
        <v>86</v>
      </c>
      <c r="AY130" s="19" t="s">
        <v>167</v>
      </c>
      <c r="BE130" s="231">
        <f>IF(N130="základní",J130,0)</f>
        <v>0</v>
      </c>
      <c r="BF130" s="231">
        <f>IF(N130="snížená",J130,0)</f>
        <v>0</v>
      </c>
      <c r="BG130" s="231">
        <f>IF(N130="zákl. přenesená",J130,0)</f>
        <v>0</v>
      </c>
      <c r="BH130" s="231">
        <f>IF(N130="sníž. přenesená",J130,0)</f>
        <v>0</v>
      </c>
      <c r="BI130" s="231">
        <f>IF(N130="nulová",J130,0)</f>
        <v>0</v>
      </c>
      <c r="BJ130" s="19" t="s">
        <v>8</v>
      </c>
      <c r="BK130" s="231">
        <f>ROUND(I130*H130,0)</f>
        <v>0</v>
      </c>
      <c r="BL130" s="19" t="s">
        <v>173</v>
      </c>
      <c r="BM130" s="230" t="s">
        <v>1154</v>
      </c>
    </row>
    <row r="131" spans="1:47" s="2" customFormat="1" ht="12">
      <c r="A131" s="40"/>
      <c r="B131" s="41"/>
      <c r="C131" s="42"/>
      <c r="D131" s="232" t="s">
        <v>182</v>
      </c>
      <c r="E131" s="42"/>
      <c r="F131" s="233" t="s">
        <v>806</v>
      </c>
      <c r="G131" s="42"/>
      <c r="H131" s="42"/>
      <c r="I131" s="138"/>
      <c r="J131" s="42"/>
      <c r="K131" s="42"/>
      <c r="L131" s="46"/>
      <c r="M131" s="234"/>
      <c r="N131" s="235"/>
      <c r="O131" s="86"/>
      <c r="P131" s="86"/>
      <c r="Q131" s="86"/>
      <c r="R131" s="86"/>
      <c r="S131" s="86"/>
      <c r="T131" s="87"/>
      <c r="U131" s="40"/>
      <c r="V131" s="40"/>
      <c r="W131" s="40"/>
      <c r="X131" s="40"/>
      <c r="Y131" s="40"/>
      <c r="Z131" s="40"/>
      <c r="AA131" s="40"/>
      <c r="AB131" s="40"/>
      <c r="AC131" s="40"/>
      <c r="AD131" s="40"/>
      <c r="AE131" s="40"/>
      <c r="AT131" s="19" t="s">
        <v>182</v>
      </c>
      <c r="AU131" s="19" t="s">
        <v>86</v>
      </c>
    </row>
    <row r="132" spans="1:47" s="2" customFormat="1" ht="12">
      <c r="A132" s="40"/>
      <c r="B132" s="41"/>
      <c r="C132" s="42"/>
      <c r="D132" s="232" t="s">
        <v>175</v>
      </c>
      <c r="E132" s="42"/>
      <c r="F132" s="233" t="s">
        <v>807</v>
      </c>
      <c r="G132" s="42"/>
      <c r="H132" s="42"/>
      <c r="I132" s="138"/>
      <c r="J132" s="42"/>
      <c r="K132" s="42"/>
      <c r="L132" s="46"/>
      <c r="M132" s="234"/>
      <c r="N132" s="235"/>
      <c r="O132" s="86"/>
      <c r="P132" s="86"/>
      <c r="Q132" s="86"/>
      <c r="R132" s="86"/>
      <c r="S132" s="86"/>
      <c r="T132" s="87"/>
      <c r="U132" s="40"/>
      <c r="V132" s="40"/>
      <c r="W132" s="40"/>
      <c r="X132" s="40"/>
      <c r="Y132" s="40"/>
      <c r="Z132" s="40"/>
      <c r="AA132" s="40"/>
      <c r="AB132" s="40"/>
      <c r="AC132" s="40"/>
      <c r="AD132" s="40"/>
      <c r="AE132" s="40"/>
      <c r="AT132" s="19" t="s">
        <v>175</v>
      </c>
      <c r="AU132" s="19" t="s">
        <v>86</v>
      </c>
    </row>
    <row r="133" spans="1:65" s="2" customFormat="1" ht="20.5" customHeight="1">
      <c r="A133" s="40"/>
      <c r="B133" s="41"/>
      <c r="C133" s="279" t="s">
        <v>435</v>
      </c>
      <c r="D133" s="279" t="s">
        <v>381</v>
      </c>
      <c r="E133" s="280" t="s">
        <v>808</v>
      </c>
      <c r="F133" s="281" t="s">
        <v>809</v>
      </c>
      <c r="G133" s="282" t="s">
        <v>389</v>
      </c>
      <c r="H133" s="283">
        <v>20</v>
      </c>
      <c r="I133" s="284"/>
      <c r="J133" s="283">
        <f>ROUND(I133*H133,0)</f>
        <v>0</v>
      </c>
      <c r="K133" s="281" t="s">
        <v>180</v>
      </c>
      <c r="L133" s="285"/>
      <c r="M133" s="286" t="s">
        <v>20</v>
      </c>
      <c r="N133" s="287" t="s">
        <v>48</v>
      </c>
      <c r="O133" s="86"/>
      <c r="P133" s="228">
        <f>O133*H133</f>
        <v>0</v>
      </c>
      <c r="Q133" s="228">
        <v>0.00354</v>
      </c>
      <c r="R133" s="228">
        <f>Q133*H133</f>
        <v>0.0708</v>
      </c>
      <c r="S133" s="228">
        <v>0</v>
      </c>
      <c r="T133" s="229">
        <f>S133*H133</f>
        <v>0</v>
      </c>
      <c r="U133" s="40"/>
      <c r="V133" s="40"/>
      <c r="W133" s="40"/>
      <c r="X133" s="40"/>
      <c r="Y133" s="40"/>
      <c r="Z133" s="40"/>
      <c r="AA133" s="40"/>
      <c r="AB133" s="40"/>
      <c r="AC133" s="40"/>
      <c r="AD133" s="40"/>
      <c r="AE133" s="40"/>
      <c r="AR133" s="230" t="s">
        <v>274</v>
      </c>
      <c r="AT133" s="230" t="s">
        <v>381</v>
      </c>
      <c r="AU133" s="230" t="s">
        <v>86</v>
      </c>
      <c r="AY133" s="19" t="s">
        <v>167</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173</v>
      </c>
      <c r="BM133" s="230" t="s">
        <v>1155</v>
      </c>
    </row>
    <row r="134" spans="1:65" s="2" customFormat="1" ht="20.5" customHeight="1">
      <c r="A134" s="40"/>
      <c r="B134" s="41"/>
      <c r="C134" s="220" t="s">
        <v>443</v>
      </c>
      <c r="D134" s="220" t="s">
        <v>169</v>
      </c>
      <c r="E134" s="221" t="s">
        <v>811</v>
      </c>
      <c r="F134" s="222" t="s">
        <v>812</v>
      </c>
      <c r="G134" s="223" t="s">
        <v>389</v>
      </c>
      <c r="H134" s="224">
        <v>60</v>
      </c>
      <c r="I134" s="225"/>
      <c r="J134" s="224">
        <f>ROUND(I134*H134,0)</f>
        <v>0</v>
      </c>
      <c r="K134" s="222" t="s">
        <v>180</v>
      </c>
      <c r="L134" s="46"/>
      <c r="M134" s="226" t="s">
        <v>20</v>
      </c>
      <c r="N134" s="227" t="s">
        <v>48</v>
      </c>
      <c r="O134" s="86"/>
      <c r="P134" s="228">
        <f>O134*H134</f>
        <v>0</v>
      </c>
      <c r="Q134" s="228">
        <v>5.2E-05</v>
      </c>
      <c r="R134" s="228">
        <f>Q134*H134</f>
        <v>0.00312</v>
      </c>
      <c r="S134" s="228">
        <v>0</v>
      </c>
      <c r="T134" s="229">
        <f>S134*H134</f>
        <v>0</v>
      </c>
      <c r="U134" s="40"/>
      <c r="V134" s="40"/>
      <c r="W134" s="40"/>
      <c r="X134" s="40"/>
      <c r="Y134" s="40"/>
      <c r="Z134" s="40"/>
      <c r="AA134" s="40"/>
      <c r="AB134" s="40"/>
      <c r="AC134" s="40"/>
      <c r="AD134" s="40"/>
      <c r="AE134" s="40"/>
      <c r="AR134" s="230" t="s">
        <v>173</v>
      </c>
      <c r="AT134" s="230" t="s">
        <v>169</v>
      </c>
      <c r="AU134" s="230" t="s">
        <v>86</v>
      </c>
      <c r="AY134" s="19" t="s">
        <v>167</v>
      </c>
      <c r="BE134" s="231">
        <f>IF(N134="základní",J134,0)</f>
        <v>0</v>
      </c>
      <c r="BF134" s="231">
        <f>IF(N134="snížená",J134,0)</f>
        <v>0</v>
      </c>
      <c r="BG134" s="231">
        <f>IF(N134="zákl. přenesená",J134,0)</f>
        <v>0</v>
      </c>
      <c r="BH134" s="231">
        <f>IF(N134="sníž. přenesená",J134,0)</f>
        <v>0</v>
      </c>
      <c r="BI134" s="231">
        <f>IF(N134="nulová",J134,0)</f>
        <v>0</v>
      </c>
      <c r="BJ134" s="19" t="s">
        <v>8</v>
      </c>
      <c r="BK134" s="231">
        <f>ROUND(I134*H134,0)</f>
        <v>0</v>
      </c>
      <c r="BL134" s="19" t="s">
        <v>173</v>
      </c>
      <c r="BM134" s="230" t="s">
        <v>1156</v>
      </c>
    </row>
    <row r="135" spans="1:47" s="2" customFormat="1" ht="12">
      <c r="A135" s="40"/>
      <c r="B135" s="41"/>
      <c r="C135" s="42"/>
      <c r="D135" s="232" t="s">
        <v>182</v>
      </c>
      <c r="E135" s="42"/>
      <c r="F135" s="233" t="s">
        <v>806</v>
      </c>
      <c r="G135" s="42"/>
      <c r="H135" s="42"/>
      <c r="I135" s="138"/>
      <c r="J135" s="42"/>
      <c r="K135" s="42"/>
      <c r="L135" s="46"/>
      <c r="M135" s="234"/>
      <c r="N135" s="235"/>
      <c r="O135" s="86"/>
      <c r="P135" s="86"/>
      <c r="Q135" s="86"/>
      <c r="R135" s="86"/>
      <c r="S135" s="86"/>
      <c r="T135" s="87"/>
      <c r="U135" s="40"/>
      <c r="V135" s="40"/>
      <c r="W135" s="40"/>
      <c r="X135" s="40"/>
      <c r="Y135" s="40"/>
      <c r="Z135" s="40"/>
      <c r="AA135" s="40"/>
      <c r="AB135" s="40"/>
      <c r="AC135" s="40"/>
      <c r="AD135" s="40"/>
      <c r="AE135" s="40"/>
      <c r="AT135" s="19" t="s">
        <v>182</v>
      </c>
      <c r="AU135" s="19" t="s">
        <v>86</v>
      </c>
    </row>
    <row r="136" spans="1:47" s="2" customFormat="1" ht="12">
      <c r="A136" s="40"/>
      <c r="B136" s="41"/>
      <c r="C136" s="42"/>
      <c r="D136" s="232" t="s">
        <v>175</v>
      </c>
      <c r="E136" s="42"/>
      <c r="F136" s="233" t="s">
        <v>814</v>
      </c>
      <c r="G136" s="42"/>
      <c r="H136" s="42"/>
      <c r="I136" s="138"/>
      <c r="J136" s="42"/>
      <c r="K136" s="42"/>
      <c r="L136" s="46"/>
      <c r="M136" s="234"/>
      <c r="N136" s="235"/>
      <c r="O136" s="86"/>
      <c r="P136" s="86"/>
      <c r="Q136" s="86"/>
      <c r="R136" s="86"/>
      <c r="S136" s="86"/>
      <c r="T136" s="87"/>
      <c r="U136" s="40"/>
      <c r="V136" s="40"/>
      <c r="W136" s="40"/>
      <c r="X136" s="40"/>
      <c r="Y136" s="40"/>
      <c r="Z136" s="40"/>
      <c r="AA136" s="40"/>
      <c r="AB136" s="40"/>
      <c r="AC136" s="40"/>
      <c r="AD136" s="40"/>
      <c r="AE136" s="40"/>
      <c r="AT136" s="19" t="s">
        <v>175</v>
      </c>
      <c r="AU136" s="19" t="s">
        <v>86</v>
      </c>
    </row>
    <row r="137" spans="1:65" s="2" customFormat="1" ht="20.5" customHeight="1">
      <c r="A137" s="40"/>
      <c r="B137" s="41"/>
      <c r="C137" s="279" t="s">
        <v>450</v>
      </c>
      <c r="D137" s="279" t="s">
        <v>381</v>
      </c>
      <c r="E137" s="280" t="s">
        <v>808</v>
      </c>
      <c r="F137" s="281" t="s">
        <v>809</v>
      </c>
      <c r="G137" s="282" t="s">
        <v>389</v>
      </c>
      <c r="H137" s="283">
        <v>60</v>
      </c>
      <c r="I137" s="284"/>
      <c r="J137" s="283">
        <f>ROUND(I137*H137,0)</f>
        <v>0</v>
      </c>
      <c r="K137" s="281" t="s">
        <v>180</v>
      </c>
      <c r="L137" s="285"/>
      <c r="M137" s="286" t="s">
        <v>20</v>
      </c>
      <c r="N137" s="287" t="s">
        <v>48</v>
      </c>
      <c r="O137" s="86"/>
      <c r="P137" s="228">
        <f>O137*H137</f>
        <v>0</v>
      </c>
      <c r="Q137" s="228">
        <v>0.00354</v>
      </c>
      <c r="R137" s="228">
        <f>Q137*H137</f>
        <v>0.2124</v>
      </c>
      <c r="S137" s="228">
        <v>0</v>
      </c>
      <c r="T137" s="229">
        <f>S137*H137</f>
        <v>0</v>
      </c>
      <c r="U137" s="40"/>
      <c r="V137" s="40"/>
      <c r="W137" s="40"/>
      <c r="X137" s="40"/>
      <c r="Y137" s="40"/>
      <c r="Z137" s="40"/>
      <c r="AA137" s="40"/>
      <c r="AB137" s="40"/>
      <c r="AC137" s="40"/>
      <c r="AD137" s="40"/>
      <c r="AE137" s="40"/>
      <c r="AR137" s="230" t="s">
        <v>274</v>
      </c>
      <c r="AT137" s="230" t="s">
        <v>381</v>
      </c>
      <c r="AU137" s="230" t="s">
        <v>86</v>
      </c>
      <c r="AY137" s="19" t="s">
        <v>167</v>
      </c>
      <c r="BE137" s="231">
        <f>IF(N137="základní",J137,0)</f>
        <v>0</v>
      </c>
      <c r="BF137" s="231">
        <f>IF(N137="snížená",J137,0)</f>
        <v>0</v>
      </c>
      <c r="BG137" s="231">
        <f>IF(N137="zákl. přenesená",J137,0)</f>
        <v>0</v>
      </c>
      <c r="BH137" s="231">
        <f>IF(N137="sníž. přenesená",J137,0)</f>
        <v>0</v>
      </c>
      <c r="BI137" s="231">
        <f>IF(N137="nulová",J137,0)</f>
        <v>0</v>
      </c>
      <c r="BJ137" s="19" t="s">
        <v>8</v>
      </c>
      <c r="BK137" s="231">
        <f>ROUND(I137*H137,0)</f>
        <v>0</v>
      </c>
      <c r="BL137" s="19" t="s">
        <v>173</v>
      </c>
      <c r="BM137" s="230" t="s">
        <v>1157</v>
      </c>
    </row>
    <row r="138" spans="1:65" s="2" customFormat="1" ht="20.5" customHeight="1">
      <c r="A138" s="40"/>
      <c r="B138" s="41"/>
      <c r="C138" s="279" t="s">
        <v>463</v>
      </c>
      <c r="D138" s="279" t="s">
        <v>381</v>
      </c>
      <c r="E138" s="280" t="s">
        <v>817</v>
      </c>
      <c r="F138" s="281" t="s">
        <v>818</v>
      </c>
      <c r="G138" s="282" t="s">
        <v>389</v>
      </c>
      <c r="H138" s="283">
        <v>1</v>
      </c>
      <c r="I138" s="284"/>
      <c r="J138" s="283">
        <f>ROUND(I138*H138,0)</f>
        <v>0</v>
      </c>
      <c r="K138" s="281" t="s">
        <v>180</v>
      </c>
      <c r="L138" s="285"/>
      <c r="M138" s="286" t="s">
        <v>20</v>
      </c>
      <c r="N138" s="287" t="s">
        <v>48</v>
      </c>
      <c r="O138" s="86"/>
      <c r="P138" s="228">
        <f>O138*H138</f>
        <v>0</v>
      </c>
      <c r="Q138" s="228">
        <v>0.00472</v>
      </c>
      <c r="R138" s="228">
        <f>Q138*H138</f>
        <v>0.00472</v>
      </c>
      <c r="S138" s="228">
        <v>0</v>
      </c>
      <c r="T138" s="229">
        <f>S138*H138</f>
        <v>0</v>
      </c>
      <c r="U138" s="40"/>
      <c r="V138" s="40"/>
      <c r="W138" s="40"/>
      <c r="X138" s="40"/>
      <c r="Y138" s="40"/>
      <c r="Z138" s="40"/>
      <c r="AA138" s="40"/>
      <c r="AB138" s="40"/>
      <c r="AC138" s="40"/>
      <c r="AD138" s="40"/>
      <c r="AE138" s="40"/>
      <c r="AR138" s="230" t="s">
        <v>274</v>
      </c>
      <c r="AT138" s="230" t="s">
        <v>381</v>
      </c>
      <c r="AU138" s="230" t="s">
        <v>86</v>
      </c>
      <c r="AY138" s="19" t="s">
        <v>167</v>
      </c>
      <c r="BE138" s="231">
        <f>IF(N138="základní",J138,0)</f>
        <v>0</v>
      </c>
      <c r="BF138" s="231">
        <f>IF(N138="snížená",J138,0)</f>
        <v>0</v>
      </c>
      <c r="BG138" s="231">
        <f>IF(N138="zákl. přenesená",J138,0)</f>
        <v>0</v>
      </c>
      <c r="BH138" s="231">
        <f>IF(N138="sníž. přenesená",J138,0)</f>
        <v>0</v>
      </c>
      <c r="BI138" s="231">
        <f>IF(N138="nulová",J138,0)</f>
        <v>0</v>
      </c>
      <c r="BJ138" s="19" t="s">
        <v>8</v>
      </c>
      <c r="BK138" s="231">
        <f>ROUND(I138*H138,0)</f>
        <v>0</v>
      </c>
      <c r="BL138" s="19" t="s">
        <v>173</v>
      </c>
      <c r="BM138" s="230" t="s">
        <v>1158</v>
      </c>
    </row>
    <row r="139" spans="1:65" s="2" customFormat="1" ht="20.5" customHeight="1">
      <c r="A139" s="40"/>
      <c r="B139" s="41"/>
      <c r="C139" s="220" t="s">
        <v>467</v>
      </c>
      <c r="D139" s="220" t="s">
        <v>169</v>
      </c>
      <c r="E139" s="221" t="s">
        <v>820</v>
      </c>
      <c r="F139" s="222" t="s">
        <v>821</v>
      </c>
      <c r="G139" s="223" t="s">
        <v>389</v>
      </c>
      <c r="H139" s="224">
        <v>4</v>
      </c>
      <c r="I139" s="225"/>
      <c r="J139" s="224">
        <f>ROUND(I139*H139,0)</f>
        <v>0</v>
      </c>
      <c r="K139" s="222" t="s">
        <v>180</v>
      </c>
      <c r="L139" s="46"/>
      <c r="M139" s="226" t="s">
        <v>20</v>
      </c>
      <c r="N139" s="227" t="s">
        <v>48</v>
      </c>
      <c r="O139" s="86"/>
      <c r="P139" s="228">
        <f>O139*H139</f>
        <v>0</v>
      </c>
      <c r="Q139" s="228">
        <v>5.2E-05</v>
      </c>
      <c r="R139" s="228">
        <f>Q139*H139</f>
        <v>0.000208</v>
      </c>
      <c r="S139" s="228">
        <v>0</v>
      </c>
      <c r="T139" s="229">
        <f>S139*H139</f>
        <v>0</v>
      </c>
      <c r="U139" s="40"/>
      <c r="V139" s="40"/>
      <c r="W139" s="40"/>
      <c r="X139" s="40"/>
      <c r="Y139" s="40"/>
      <c r="Z139" s="40"/>
      <c r="AA139" s="40"/>
      <c r="AB139" s="40"/>
      <c r="AC139" s="40"/>
      <c r="AD139" s="40"/>
      <c r="AE139" s="40"/>
      <c r="AR139" s="230" t="s">
        <v>173</v>
      </c>
      <c r="AT139" s="230" t="s">
        <v>169</v>
      </c>
      <c r="AU139" s="230" t="s">
        <v>86</v>
      </c>
      <c r="AY139" s="19" t="s">
        <v>167</v>
      </c>
      <c r="BE139" s="231">
        <f>IF(N139="základní",J139,0)</f>
        <v>0</v>
      </c>
      <c r="BF139" s="231">
        <f>IF(N139="snížená",J139,0)</f>
        <v>0</v>
      </c>
      <c r="BG139" s="231">
        <f>IF(N139="zákl. přenesená",J139,0)</f>
        <v>0</v>
      </c>
      <c r="BH139" s="231">
        <f>IF(N139="sníž. přenesená",J139,0)</f>
        <v>0</v>
      </c>
      <c r="BI139" s="231">
        <f>IF(N139="nulová",J139,0)</f>
        <v>0</v>
      </c>
      <c r="BJ139" s="19" t="s">
        <v>8</v>
      </c>
      <c r="BK139" s="231">
        <f>ROUND(I139*H139,0)</f>
        <v>0</v>
      </c>
      <c r="BL139" s="19" t="s">
        <v>173</v>
      </c>
      <c r="BM139" s="230" t="s">
        <v>1159</v>
      </c>
    </row>
    <row r="140" spans="1:47" s="2" customFormat="1" ht="12">
      <c r="A140" s="40"/>
      <c r="B140" s="41"/>
      <c r="C140" s="42"/>
      <c r="D140" s="232" t="s">
        <v>182</v>
      </c>
      <c r="E140" s="42"/>
      <c r="F140" s="233" t="s">
        <v>806</v>
      </c>
      <c r="G140" s="42"/>
      <c r="H140" s="42"/>
      <c r="I140" s="138"/>
      <c r="J140" s="42"/>
      <c r="K140" s="42"/>
      <c r="L140" s="46"/>
      <c r="M140" s="234"/>
      <c r="N140" s="235"/>
      <c r="O140" s="86"/>
      <c r="P140" s="86"/>
      <c r="Q140" s="86"/>
      <c r="R140" s="86"/>
      <c r="S140" s="86"/>
      <c r="T140" s="87"/>
      <c r="U140" s="40"/>
      <c r="V140" s="40"/>
      <c r="W140" s="40"/>
      <c r="X140" s="40"/>
      <c r="Y140" s="40"/>
      <c r="Z140" s="40"/>
      <c r="AA140" s="40"/>
      <c r="AB140" s="40"/>
      <c r="AC140" s="40"/>
      <c r="AD140" s="40"/>
      <c r="AE140" s="40"/>
      <c r="AT140" s="19" t="s">
        <v>182</v>
      </c>
      <c r="AU140" s="19" t="s">
        <v>86</v>
      </c>
    </row>
    <row r="141" spans="1:47" s="2" customFormat="1" ht="12">
      <c r="A141" s="40"/>
      <c r="B141" s="41"/>
      <c r="C141" s="42"/>
      <c r="D141" s="232" t="s">
        <v>175</v>
      </c>
      <c r="E141" s="42"/>
      <c r="F141" s="233" t="s">
        <v>823</v>
      </c>
      <c r="G141" s="42"/>
      <c r="H141" s="42"/>
      <c r="I141" s="138"/>
      <c r="J141" s="42"/>
      <c r="K141" s="42"/>
      <c r="L141" s="46"/>
      <c r="M141" s="234"/>
      <c r="N141" s="235"/>
      <c r="O141" s="86"/>
      <c r="P141" s="86"/>
      <c r="Q141" s="86"/>
      <c r="R141" s="86"/>
      <c r="S141" s="86"/>
      <c r="T141" s="87"/>
      <c r="U141" s="40"/>
      <c r="V141" s="40"/>
      <c r="W141" s="40"/>
      <c r="X141" s="40"/>
      <c r="Y141" s="40"/>
      <c r="Z141" s="40"/>
      <c r="AA141" s="40"/>
      <c r="AB141" s="40"/>
      <c r="AC141" s="40"/>
      <c r="AD141" s="40"/>
      <c r="AE141" s="40"/>
      <c r="AT141" s="19" t="s">
        <v>175</v>
      </c>
      <c r="AU141" s="19" t="s">
        <v>86</v>
      </c>
    </row>
    <row r="142" spans="1:51" s="13" customFormat="1" ht="12">
      <c r="A142" s="13"/>
      <c r="B142" s="236"/>
      <c r="C142" s="237"/>
      <c r="D142" s="232" t="s">
        <v>184</v>
      </c>
      <c r="E142" s="238" t="s">
        <v>20</v>
      </c>
      <c r="F142" s="239" t="s">
        <v>173</v>
      </c>
      <c r="G142" s="237"/>
      <c r="H142" s="240">
        <v>4</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184</v>
      </c>
      <c r="AU142" s="246" t="s">
        <v>86</v>
      </c>
      <c r="AV142" s="13" t="s">
        <v>86</v>
      </c>
      <c r="AW142" s="13" t="s">
        <v>38</v>
      </c>
      <c r="AX142" s="13" t="s">
        <v>8</v>
      </c>
      <c r="AY142" s="246" t="s">
        <v>167</v>
      </c>
    </row>
    <row r="143" spans="1:65" s="2" customFormat="1" ht="20.5" customHeight="1">
      <c r="A143" s="40"/>
      <c r="B143" s="41"/>
      <c r="C143" s="279" t="s">
        <v>474</v>
      </c>
      <c r="D143" s="279" t="s">
        <v>381</v>
      </c>
      <c r="E143" s="280" t="s">
        <v>817</v>
      </c>
      <c r="F143" s="281" t="s">
        <v>818</v>
      </c>
      <c r="G143" s="282" t="s">
        <v>389</v>
      </c>
      <c r="H143" s="283">
        <v>8</v>
      </c>
      <c r="I143" s="284"/>
      <c r="J143" s="283">
        <f>ROUND(I143*H143,0)</f>
        <v>0</v>
      </c>
      <c r="K143" s="281" t="s">
        <v>180</v>
      </c>
      <c r="L143" s="285"/>
      <c r="M143" s="286" t="s">
        <v>20</v>
      </c>
      <c r="N143" s="287" t="s">
        <v>48</v>
      </c>
      <c r="O143" s="86"/>
      <c r="P143" s="228">
        <f>O143*H143</f>
        <v>0</v>
      </c>
      <c r="Q143" s="228">
        <v>0.00472</v>
      </c>
      <c r="R143" s="228">
        <f>Q143*H143</f>
        <v>0.03776</v>
      </c>
      <c r="S143" s="228">
        <v>0</v>
      </c>
      <c r="T143" s="229">
        <f>S143*H143</f>
        <v>0</v>
      </c>
      <c r="U143" s="40"/>
      <c r="V143" s="40"/>
      <c r="W143" s="40"/>
      <c r="X143" s="40"/>
      <c r="Y143" s="40"/>
      <c r="Z143" s="40"/>
      <c r="AA143" s="40"/>
      <c r="AB143" s="40"/>
      <c r="AC143" s="40"/>
      <c r="AD143" s="40"/>
      <c r="AE143" s="40"/>
      <c r="AR143" s="230" t="s">
        <v>274</v>
      </c>
      <c r="AT143" s="230" t="s">
        <v>381</v>
      </c>
      <c r="AU143" s="230" t="s">
        <v>86</v>
      </c>
      <c r="AY143" s="19" t="s">
        <v>167</v>
      </c>
      <c r="BE143" s="231">
        <f>IF(N143="základní",J143,0)</f>
        <v>0</v>
      </c>
      <c r="BF143" s="231">
        <f>IF(N143="snížená",J143,0)</f>
        <v>0</v>
      </c>
      <c r="BG143" s="231">
        <f>IF(N143="zákl. přenesená",J143,0)</f>
        <v>0</v>
      </c>
      <c r="BH143" s="231">
        <f>IF(N143="sníž. přenesená",J143,0)</f>
        <v>0</v>
      </c>
      <c r="BI143" s="231">
        <f>IF(N143="nulová",J143,0)</f>
        <v>0</v>
      </c>
      <c r="BJ143" s="19" t="s">
        <v>8</v>
      </c>
      <c r="BK143" s="231">
        <f>ROUND(I143*H143,0)</f>
        <v>0</v>
      </c>
      <c r="BL143" s="19" t="s">
        <v>173</v>
      </c>
      <c r="BM143" s="230" t="s">
        <v>1160</v>
      </c>
    </row>
    <row r="144" spans="1:51" s="13" customFormat="1" ht="12">
      <c r="A144" s="13"/>
      <c r="B144" s="236"/>
      <c r="C144" s="237"/>
      <c r="D144" s="232" t="s">
        <v>184</v>
      </c>
      <c r="E144" s="237"/>
      <c r="F144" s="239" t="s">
        <v>1161</v>
      </c>
      <c r="G144" s="237"/>
      <c r="H144" s="240">
        <v>8</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184</v>
      </c>
      <c r="AU144" s="246" t="s">
        <v>86</v>
      </c>
      <c r="AV144" s="13" t="s">
        <v>86</v>
      </c>
      <c r="AW144" s="13" t="s">
        <v>4</v>
      </c>
      <c r="AX144" s="13" t="s">
        <v>8</v>
      </c>
      <c r="AY144" s="246" t="s">
        <v>167</v>
      </c>
    </row>
    <row r="145" spans="1:65" s="2" customFormat="1" ht="20.5" customHeight="1">
      <c r="A145" s="40"/>
      <c r="B145" s="41"/>
      <c r="C145" s="220" t="s">
        <v>481</v>
      </c>
      <c r="D145" s="220" t="s">
        <v>169</v>
      </c>
      <c r="E145" s="221" t="s">
        <v>828</v>
      </c>
      <c r="F145" s="222" t="s">
        <v>829</v>
      </c>
      <c r="G145" s="223" t="s">
        <v>389</v>
      </c>
      <c r="H145" s="224">
        <v>4</v>
      </c>
      <c r="I145" s="225"/>
      <c r="J145" s="224">
        <f>ROUND(I145*H145,0)</f>
        <v>0</v>
      </c>
      <c r="K145" s="222" t="s">
        <v>20</v>
      </c>
      <c r="L145" s="46"/>
      <c r="M145" s="226" t="s">
        <v>20</v>
      </c>
      <c r="N145" s="227" t="s">
        <v>48</v>
      </c>
      <c r="O145" s="86"/>
      <c r="P145" s="228">
        <f>O145*H145</f>
        <v>0</v>
      </c>
      <c r="Q145" s="228">
        <v>0</v>
      </c>
      <c r="R145" s="228">
        <f>Q145*H145</f>
        <v>0</v>
      </c>
      <c r="S145" s="228">
        <v>0</v>
      </c>
      <c r="T145" s="229">
        <f>S145*H145</f>
        <v>0</v>
      </c>
      <c r="U145" s="40"/>
      <c r="V145" s="40"/>
      <c r="W145" s="40"/>
      <c r="X145" s="40"/>
      <c r="Y145" s="40"/>
      <c r="Z145" s="40"/>
      <c r="AA145" s="40"/>
      <c r="AB145" s="40"/>
      <c r="AC145" s="40"/>
      <c r="AD145" s="40"/>
      <c r="AE145" s="40"/>
      <c r="AR145" s="230" t="s">
        <v>173</v>
      </c>
      <c r="AT145" s="230" t="s">
        <v>169</v>
      </c>
      <c r="AU145" s="230" t="s">
        <v>86</v>
      </c>
      <c r="AY145" s="19" t="s">
        <v>167</v>
      </c>
      <c r="BE145" s="231">
        <f>IF(N145="základní",J145,0)</f>
        <v>0</v>
      </c>
      <c r="BF145" s="231">
        <f>IF(N145="snížená",J145,0)</f>
        <v>0</v>
      </c>
      <c r="BG145" s="231">
        <f>IF(N145="zákl. přenesená",J145,0)</f>
        <v>0</v>
      </c>
      <c r="BH145" s="231">
        <f>IF(N145="sníž. přenesená",J145,0)</f>
        <v>0</v>
      </c>
      <c r="BI145" s="231">
        <f>IF(N145="nulová",J145,0)</f>
        <v>0</v>
      </c>
      <c r="BJ145" s="19" t="s">
        <v>8</v>
      </c>
      <c r="BK145" s="231">
        <f>ROUND(I145*H145,0)</f>
        <v>0</v>
      </c>
      <c r="BL145" s="19" t="s">
        <v>173</v>
      </c>
      <c r="BM145" s="230" t="s">
        <v>1162</v>
      </c>
    </row>
    <row r="146" spans="1:47" s="2" customFormat="1" ht="12">
      <c r="A146" s="40"/>
      <c r="B146" s="41"/>
      <c r="C146" s="42"/>
      <c r="D146" s="232" t="s">
        <v>175</v>
      </c>
      <c r="E146" s="42"/>
      <c r="F146" s="233" t="s">
        <v>1004</v>
      </c>
      <c r="G146" s="42"/>
      <c r="H146" s="42"/>
      <c r="I146" s="138"/>
      <c r="J146" s="42"/>
      <c r="K146" s="42"/>
      <c r="L146" s="46"/>
      <c r="M146" s="234"/>
      <c r="N146" s="235"/>
      <c r="O146" s="86"/>
      <c r="P146" s="86"/>
      <c r="Q146" s="86"/>
      <c r="R146" s="86"/>
      <c r="S146" s="86"/>
      <c r="T146" s="87"/>
      <c r="U146" s="40"/>
      <c r="V146" s="40"/>
      <c r="W146" s="40"/>
      <c r="X146" s="40"/>
      <c r="Y146" s="40"/>
      <c r="Z146" s="40"/>
      <c r="AA146" s="40"/>
      <c r="AB146" s="40"/>
      <c r="AC146" s="40"/>
      <c r="AD146" s="40"/>
      <c r="AE146" s="40"/>
      <c r="AT146" s="19" t="s">
        <v>175</v>
      </c>
      <c r="AU146" s="19" t="s">
        <v>86</v>
      </c>
    </row>
    <row r="147" spans="1:65" s="2" customFormat="1" ht="20.5" customHeight="1">
      <c r="A147" s="40"/>
      <c r="B147" s="41"/>
      <c r="C147" s="220" t="s">
        <v>489</v>
      </c>
      <c r="D147" s="220" t="s">
        <v>169</v>
      </c>
      <c r="E147" s="221" t="s">
        <v>832</v>
      </c>
      <c r="F147" s="222" t="s">
        <v>833</v>
      </c>
      <c r="G147" s="223" t="s">
        <v>834</v>
      </c>
      <c r="H147" s="224">
        <v>64</v>
      </c>
      <c r="I147" s="225"/>
      <c r="J147" s="224">
        <f>ROUND(I147*H147,0)</f>
        <v>0</v>
      </c>
      <c r="K147" s="222" t="s">
        <v>20</v>
      </c>
      <c r="L147" s="46"/>
      <c r="M147" s="226" t="s">
        <v>20</v>
      </c>
      <c r="N147" s="227" t="s">
        <v>48</v>
      </c>
      <c r="O147" s="86"/>
      <c r="P147" s="228">
        <f>O147*H147</f>
        <v>0</v>
      </c>
      <c r="Q147" s="228">
        <v>2E-05</v>
      </c>
      <c r="R147" s="228">
        <f>Q147*H147</f>
        <v>0.00128</v>
      </c>
      <c r="S147" s="228">
        <v>0</v>
      </c>
      <c r="T147" s="229">
        <f>S147*H147</f>
        <v>0</v>
      </c>
      <c r="U147" s="40"/>
      <c r="V147" s="40"/>
      <c r="W147" s="40"/>
      <c r="X147" s="40"/>
      <c r="Y147" s="40"/>
      <c r="Z147" s="40"/>
      <c r="AA147" s="40"/>
      <c r="AB147" s="40"/>
      <c r="AC147" s="40"/>
      <c r="AD147" s="40"/>
      <c r="AE147" s="40"/>
      <c r="AR147" s="230" t="s">
        <v>173</v>
      </c>
      <c r="AT147" s="230" t="s">
        <v>169</v>
      </c>
      <c r="AU147" s="230" t="s">
        <v>86</v>
      </c>
      <c r="AY147" s="19" t="s">
        <v>167</v>
      </c>
      <c r="BE147" s="231">
        <f>IF(N147="základní",J147,0)</f>
        <v>0</v>
      </c>
      <c r="BF147" s="231">
        <f>IF(N147="snížená",J147,0)</f>
        <v>0</v>
      </c>
      <c r="BG147" s="231">
        <f>IF(N147="zákl. přenesená",J147,0)</f>
        <v>0</v>
      </c>
      <c r="BH147" s="231">
        <f>IF(N147="sníž. přenesená",J147,0)</f>
        <v>0</v>
      </c>
      <c r="BI147" s="231">
        <f>IF(N147="nulová",J147,0)</f>
        <v>0</v>
      </c>
      <c r="BJ147" s="19" t="s">
        <v>8</v>
      </c>
      <c r="BK147" s="231">
        <f>ROUND(I147*H147,0)</f>
        <v>0</v>
      </c>
      <c r="BL147" s="19" t="s">
        <v>173</v>
      </c>
      <c r="BM147" s="230" t="s">
        <v>1163</v>
      </c>
    </row>
    <row r="148" spans="1:51" s="13" customFormat="1" ht="12">
      <c r="A148" s="13"/>
      <c r="B148" s="236"/>
      <c r="C148" s="237"/>
      <c r="D148" s="232" t="s">
        <v>184</v>
      </c>
      <c r="E148" s="238" t="s">
        <v>20</v>
      </c>
      <c r="F148" s="239" t="s">
        <v>1164</v>
      </c>
      <c r="G148" s="237"/>
      <c r="H148" s="240">
        <v>64</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184</v>
      </c>
      <c r="AU148" s="246" t="s">
        <v>86</v>
      </c>
      <c r="AV148" s="13" t="s">
        <v>86</v>
      </c>
      <c r="AW148" s="13" t="s">
        <v>38</v>
      </c>
      <c r="AX148" s="13" t="s">
        <v>8</v>
      </c>
      <c r="AY148" s="246" t="s">
        <v>167</v>
      </c>
    </row>
    <row r="149" spans="1:65" s="2" customFormat="1" ht="20.5" customHeight="1">
      <c r="A149" s="40"/>
      <c r="B149" s="41"/>
      <c r="C149" s="220" t="s">
        <v>889</v>
      </c>
      <c r="D149" s="220" t="s">
        <v>169</v>
      </c>
      <c r="E149" s="221" t="s">
        <v>915</v>
      </c>
      <c r="F149" s="222" t="s">
        <v>916</v>
      </c>
      <c r="G149" s="223" t="s">
        <v>389</v>
      </c>
      <c r="H149" s="224">
        <v>84</v>
      </c>
      <c r="I149" s="225"/>
      <c r="J149" s="224">
        <f>ROUND(I149*H149,0)</f>
        <v>0</v>
      </c>
      <c r="K149" s="222" t="s">
        <v>650</v>
      </c>
      <c r="L149" s="46"/>
      <c r="M149" s="226" t="s">
        <v>20</v>
      </c>
      <c r="N149" s="227" t="s">
        <v>48</v>
      </c>
      <c r="O149" s="86"/>
      <c r="P149" s="228">
        <f>O149*H149</f>
        <v>0</v>
      </c>
      <c r="Q149" s="228">
        <v>0</v>
      </c>
      <c r="R149" s="228">
        <f>Q149*H149</f>
        <v>0</v>
      </c>
      <c r="S149" s="228">
        <v>0</v>
      </c>
      <c r="T149" s="229">
        <f>S149*H149</f>
        <v>0</v>
      </c>
      <c r="U149" s="40"/>
      <c r="V149" s="40"/>
      <c r="W149" s="40"/>
      <c r="X149" s="40"/>
      <c r="Y149" s="40"/>
      <c r="Z149" s="40"/>
      <c r="AA149" s="40"/>
      <c r="AB149" s="40"/>
      <c r="AC149" s="40"/>
      <c r="AD149" s="40"/>
      <c r="AE149" s="40"/>
      <c r="AR149" s="230" t="s">
        <v>173</v>
      </c>
      <c r="AT149" s="230" t="s">
        <v>169</v>
      </c>
      <c r="AU149" s="230" t="s">
        <v>86</v>
      </c>
      <c r="AY149" s="19" t="s">
        <v>167</v>
      </c>
      <c r="BE149" s="231">
        <f>IF(N149="základní",J149,0)</f>
        <v>0</v>
      </c>
      <c r="BF149" s="231">
        <f>IF(N149="snížená",J149,0)</f>
        <v>0</v>
      </c>
      <c r="BG149" s="231">
        <f>IF(N149="zákl. přenesená",J149,0)</f>
        <v>0</v>
      </c>
      <c r="BH149" s="231">
        <f>IF(N149="sníž. přenesená",J149,0)</f>
        <v>0</v>
      </c>
      <c r="BI149" s="231">
        <f>IF(N149="nulová",J149,0)</f>
        <v>0</v>
      </c>
      <c r="BJ149" s="19" t="s">
        <v>8</v>
      </c>
      <c r="BK149" s="231">
        <f>ROUND(I149*H149,0)</f>
        <v>0</v>
      </c>
      <c r="BL149" s="19" t="s">
        <v>173</v>
      </c>
      <c r="BM149" s="230" t="s">
        <v>1165</v>
      </c>
    </row>
    <row r="150" spans="1:47" s="2" customFormat="1" ht="12">
      <c r="A150" s="40"/>
      <c r="B150" s="41"/>
      <c r="C150" s="42"/>
      <c r="D150" s="232" t="s">
        <v>182</v>
      </c>
      <c r="E150" s="42"/>
      <c r="F150" s="233" t="s">
        <v>918</v>
      </c>
      <c r="G150" s="42"/>
      <c r="H150" s="42"/>
      <c r="I150" s="138"/>
      <c r="J150" s="42"/>
      <c r="K150" s="42"/>
      <c r="L150" s="46"/>
      <c r="M150" s="234"/>
      <c r="N150" s="235"/>
      <c r="O150" s="86"/>
      <c r="P150" s="86"/>
      <c r="Q150" s="86"/>
      <c r="R150" s="86"/>
      <c r="S150" s="86"/>
      <c r="T150" s="87"/>
      <c r="U150" s="40"/>
      <c r="V150" s="40"/>
      <c r="W150" s="40"/>
      <c r="X150" s="40"/>
      <c r="Y150" s="40"/>
      <c r="Z150" s="40"/>
      <c r="AA150" s="40"/>
      <c r="AB150" s="40"/>
      <c r="AC150" s="40"/>
      <c r="AD150" s="40"/>
      <c r="AE150" s="40"/>
      <c r="AT150" s="19" t="s">
        <v>182</v>
      </c>
      <c r="AU150" s="19" t="s">
        <v>86</v>
      </c>
    </row>
    <row r="151" spans="1:47" s="2" customFormat="1" ht="12">
      <c r="A151" s="40"/>
      <c r="B151" s="41"/>
      <c r="C151" s="42"/>
      <c r="D151" s="232" t="s">
        <v>175</v>
      </c>
      <c r="E151" s="42"/>
      <c r="F151" s="233" t="s">
        <v>919</v>
      </c>
      <c r="G151" s="42"/>
      <c r="H151" s="42"/>
      <c r="I151" s="138"/>
      <c r="J151" s="42"/>
      <c r="K151" s="42"/>
      <c r="L151" s="46"/>
      <c r="M151" s="234"/>
      <c r="N151" s="235"/>
      <c r="O151" s="86"/>
      <c r="P151" s="86"/>
      <c r="Q151" s="86"/>
      <c r="R151" s="86"/>
      <c r="S151" s="86"/>
      <c r="T151" s="87"/>
      <c r="U151" s="40"/>
      <c r="V151" s="40"/>
      <c r="W151" s="40"/>
      <c r="X151" s="40"/>
      <c r="Y151" s="40"/>
      <c r="Z151" s="40"/>
      <c r="AA151" s="40"/>
      <c r="AB151" s="40"/>
      <c r="AC151" s="40"/>
      <c r="AD151" s="40"/>
      <c r="AE151" s="40"/>
      <c r="AT151" s="19" t="s">
        <v>175</v>
      </c>
      <c r="AU151" s="19" t="s">
        <v>86</v>
      </c>
    </row>
    <row r="152" spans="1:51" s="13" customFormat="1" ht="12">
      <c r="A152" s="13"/>
      <c r="B152" s="236"/>
      <c r="C152" s="237"/>
      <c r="D152" s="232" t="s">
        <v>184</v>
      </c>
      <c r="E152" s="238" t="s">
        <v>20</v>
      </c>
      <c r="F152" s="239" t="s">
        <v>1166</v>
      </c>
      <c r="G152" s="237"/>
      <c r="H152" s="240">
        <v>84</v>
      </c>
      <c r="I152" s="241"/>
      <c r="J152" s="237"/>
      <c r="K152" s="237"/>
      <c r="L152" s="242"/>
      <c r="M152" s="243"/>
      <c r="N152" s="244"/>
      <c r="O152" s="244"/>
      <c r="P152" s="244"/>
      <c r="Q152" s="244"/>
      <c r="R152" s="244"/>
      <c r="S152" s="244"/>
      <c r="T152" s="245"/>
      <c r="U152" s="13"/>
      <c r="V152" s="13"/>
      <c r="W152" s="13"/>
      <c r="X152" s="13"/>
      <c r="Y152" s="13"/>
      <c r="Z152" s="13"/>
      <c r="AA152" s="13"/>
      <c r="AB152" s="13"/>
      <c r="AC152" s="13"/>
      <c r="AD152" s="13"/>
      <c r="AE152" s="13"/>
      <c r="AT152" s="246" t="s">
        <v>184</v>
      </c>
      <c r="AU152" s="246" t="s">
        <v>86</v>
      </c>
      <c r="AV152" s="13" t="s">
        <v>86</v>
      </c>
      <c r="AW152" s="13" t="s">
        <v>38</v>
      </c>
      <c r="AX152" s="13" t="s">
        <v>8</v>
      </c>
      <c r="AY152" s="246" t="s">
        <v>167</v>
      </c>
    </row>
    <row r="153" spans="1:65" s="2" customFormat="1" ht="20.5" customHeight="1">
      <c r="A153" s="40"/>
      <c r="B153" s="41"/>
      <c r="C153" s="279" t="s">
        <v>893</v>
      </c>
      <c r="D153" s="279" t="s">
        <v>381</v>
      </c>
      <c r="E153" s="280" t="s">
        <v>921</v>
      </c>
      <c r="F153" s="281" t="s">
        <v>922</v>
      </c>
      <c r="G153" s="282" t="s">
        <v>189</v>
      </c>
      <c r="H153" s="283">
        <v>1.68</v>
      </c>
      <c r="I153" s="284"/>
      <c r="J153" s="283">
        <f>ROUND(I153*H153,0)</f>
        <v>0</v>
      </c>
      <c r="K153" s="281" t="s">
        <v>180</v>
      </c>
      <c r="L153" s="285"/>
      <c r="M153" s="286" t="s">
        <v>20</v>
      </c>
      <c r="N153" s="287" t="s">
        <v>48</v>
      </c>
      <c r="O153" s="86"/>
      <c r="P153" s="228">
        <f>O153*H153</f>
        <v>0</v>
      </c>
      <c r="Q153" s="228">
        <v>0.2</v>
      </c>
      <c r="R153" s="228">
        <f>Q153*H153</f>
        <v>0.336</v>
      </c>
      <c r="S153" s="228">
        <v>0</v>
      </c>
      <c r="T153" s="229">
        <f>S153*H153</f>
        <v>0</v>
      </c>
      <c r="U153" s="40"/>
      <c r="V153" s="40"/>
      <c r="W153" s="40"/>
      <c r="X153" s="40"/>
      <c r="Y153" s="40"/>
      <c r="Z153" s="40"/>
      <c r="AA153" s="40"/>
      <c r="AB153" s="40"/>
      <c r="AC153" s="40"/>
      <c r="AD153" s="40"/>
      <c r="AE153" s="40"/>
      <c r="AR153" s="230" t="s">
        <v>274</v>
      </c>
      <c r="AT153" s="230" t="s">
        <v>381</v>
      </c>
      <c r="AU153" s="230" t="s">
        <v>86</v>
      </c>
      <c r="AY153" s="19" t="s">
        <v>167</v>
      </c>
      <c r="BE153" s="231">
        <f>IF(N153="základní",J153,0)</f>
        <v>0</v>
      </c>
      <c r="BF153" s="231">
        <f>IF(N153="snížená",J153,0)</f>
        <v>0</v>
      </c>
      <c r="BG153" s="231">
        <f>IF(N153="zákl. přenesená",J153,0)</f>
        <v>0</v>
      </c>
      <c r="BH153" s="231">
        <f>IF(N153="sníž. přenesená",J153,0)</f>
        <v>0</v>
      </c>
      <c r="BI153" s="231">
        <f>IF(N153="nulová",J153,0)</f>
        <v>0</v>
      </c>
      <c r="BJ153" s="19" t="s">
        <v>8</v>
      </c>
      <c r="BK153" s="231">
        <f>ROUND(I153*H153,0)</f>
        <v>0</v>
      </c>
      <c r="BL153" s="19" t="s">
        <v>173</v>
      </c>
      <c r="BM153" s="230" t="s">
        <v>1167</v>
      </c>
    </row>
    <row r="154" spans="1:51" s="13" customFormat="1" ht="12">
      <c r="A154" s="13"/>
      <c r="B154" s="236"/>
      <c r="C154" s="237"/>
      <c r="D154" s="232" t="s">
        <v>184</v>
      </c>
      <c r="E154" s="238" t="s">
        <v>20</v>
      </c>
      <c r="F154" s="239" t="s">
        <v>1168</v>
      </c>
      <c r="G154" s="237"/>
      <c r="H154" s="240">
        <v>1.68</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184</v>
      </c>
      <c r="AU154" s="246" t="s">
        <v>86</v>
      </c>
      <c r="AV154" s="13" t="s">
        <v>86</v>
      </c>
      <c r="AW154" s="13" t="s">
        <v>38</v>
      </c>
      <c r="AX154" s="13" t="s">
        <v>8</v>
      </c>
      <c r="AY154" s="246" t="s">
        <v>167</v>
      </c>
    </row>
    <row r="155" spans="1:65" s="2" customFormat="1" ht="20.5" customHeight="1">
      <c r="A155" s="40"/>
      <c r="B155" s="41"/>
      <c r="C155" s="220" t="s">
        <v>497</v>
      </c>
      <c r="D155" s="220" t="s">
        <v>169</v>
      </c>
      <c r="E155" s="221" t="s">
        <v>925</v>
      </c>
      <c r="F155" s="222" t="s">
        <v>926</v>
      </c>
      <c r="G155" s="223" t="s">
        <v>189</v>
      </c>
      <c r="H155" s="224">
        <v>40.24</v>
      </c>
      <c r="I155" s="225"/>
      <c r="J155" s="224">
        <f>ROUND(I155*H155,0)</f>
        <v>0</v>
      </c>
      <c r="K155" s="222" t="s">
        <v>180</v>
      </c>
      <c r="L155" s="46"/>
      <c r="M155" s="226" t="s">
        <v>20</v>
      </c>
      <c r="N155" s="227" t="s">
        <v>48</v>
      </c>
      <c r="O155" s="86"/>
      <c r="P155" s="228">
        <f>O155*H155</f>
        <v>0</v>
      </c>
      <c r="Q155" s="228">
        <v>0</v>
      </c>
      <c r="R155" s="228">
        <f>Q155*H155</f>
        <v>0</v>
      </c>
      <c r="S155" s="228">
        <v>0</v>
      </c>
      <c r="T155" s="229">
        <f>S155*H155</f>
        <v>0</v>
      </c>
      <c r="U155" s="40"/>
      <c r="V155" s="40"/>
      <c r="W155" s="40"/>
      <c r="X155" s="40"/>
      <c r="Y155" s="40"/>
      <c r="Z155" s="40"/>
      <c r="AA155" s="40"/>
      <c r="AB155" s="40"/>
      <c r="AC155" s="40"/>
      <c r="AD155" s="40"/>
      <c r="AE155" s="40"/>
      <c r="AR155" s="230" t="s">
        <v>173</v>
      </c>
      <c r="AT155" s="230" t="s">
        <v>169</v>
      </c>
      <c r="AU155" s="230" t="s">
        <v>86</v>
      </c>
      <c r="AY155" s="19" t="s">
        <v>167</v>
      </c>
      <c r="BE155" s="231">
        <f>IF(N155="základní",J155,0)</f>
        <v>0</v>
      </c>
      <c r="BF155" s="231">
        <f>IF(N155="snížená",J155,0)</f>
        <v>0</v>
      </c>
      <c r="BG155" s="231">
        <f>IF(N155="zákl. přenesená",J155,0)</f>
        <v>0</v>
      </c>
      <c r="BH155" s="231">
        <f>IF(N155="sníž. přenesená",J155,0)</f>
        <v>0</v>
      </c>
      <c r="BI155" s="231">
        <f>IF(N155="nulová",J155,0)</f>
        <v>0</v>
      </c>
      <c r="BJ155" s="19" t="s">
        <v>8</v>
      </c>
      <c r="BK155" s="231">
        <f>ROUND(I155*H155,0)</f>
        <v>0</v>
      </c>
      <c r="BL155" s="19" t="s">
        <v>173</v>
      </c>
      <c r="BM155" s="230" t="s">
        <v>1169</v>
      </c>
    </row>
    <row r="156" spans="1:47" s="2" customFormat="1" ht="12">
      <c r="A156" s="40"/>
      <c r="B156" s="41"/>
      <c r="C156" s="42"/>
      <c r="D156" s="232" t="s">
        <v>182</v>
      </c>
      <c r="E156" s="42"/>
      <c r="F156" s="233" t="s">
        <v>928</v>
      </c>
      <c r="G156" s="42"/>
      <c r="H156" s="42"/>
      <c r="I156" s="138"/>
      <c r="J156" s="42"/>
      <c r="K156" s="42"/>
      <c r="L156" s="46"/>
      <c r="M156" s="234"/>
      <c r="N156" s="235"/>
      <c r="O156" s="86"/>
      <c r="P156" s="86"/>
      <c r="Q156" s="86"/>
      <c r="R156" s="86"/>
      <c r="S156" s="86"/>
      <c r="T156" s="87"/>
      <c r="U156" s="40"/>
      <c r="V156" s="40"/>
      <c r="W156" s="40"/>
      <c r="X156" s="40"/>
      <c r="Y156" s="40"/>
      <c r="Z156" s="40"/>
      <c r="AA156" s="40"/>
      <c r="AB156" s="40"/>
      <c r="AC156" s="40"/>
      <c r="AD156" s="40"/>
      <c r="AE156" s="40"/>
      <c r="AT156" s="19" t="s">
        <v>182</v>
      </c>
      <c r="AU156" s="19" t="s">
        <v>86</v>
      </c>
    </row>
    <row r="157" spans="1:47" s="2" customFormat="1" ht="12">
      <c r="A157" s="40"/>
      <c r="B157" s="41"/>
      <c r="C157" s="42"/>
      <c r="D157" s="232" t="s">
        <v>175</v>
      </c>
      <c r="E157" s="42"/>
      <c r="F157" s="233" t="s">
        <v>929</v>
      </c>
      <c r="G157" s="42"/>
      <c r="H157" s="42"/>
      <c r="I157" s="138"/>
      <c r="J157" s="42"/>
      <c r="K157" s="42"/>
      <c r="L157" s="46"/>
      <c r="M157" s="234"/>
      <c r="N157" s="235"/>
      <c r="O157" s="86"/>
      <c r="P157" s="86"/>
      <c r="Q157" s="86"/>
      <c r="R157" s="86"/>
      <c r="S157" s="86"/>
      <c r="T157" s="87"/>
      <c r="U157" s="40"/>
      <c r="V157" s="40"/>
      <c r="W157" s="40"/>
      <c r="X157" s="40"/>
      <c r="Y157" s="40"/>
      <c r="Z157" s="40"/>
      <c r="AA157" s="40"/>
      <c r="AB157" s="40"/>
      <c r="AC157" s="40"/>
      <c r="AD157" s="40"/>
      <c r="AE157" s="40"/>
      <c r="AT157" s="19" t="s">
        <v>175</v>
      </c>
      <c r="AU157" s="19" t="s">
        <v>86</v>
      </c>
    </row>
    <row r="158" spans="1:51" s="13" customFormat="1" ht="12">
      <c r="A158" s="13"/>
      <c r="B158" s="236"/>
      <c r="C158" s="237"/>
      <c r="D158" s="232" t="s">
        <v>184</v>
      </c>
      <c r="E158" s="238" t="s">
        <v>20</v>
      </c>
      <c r="F158" s="239" t="s">
        <v>1112</v>
      </c>
      <c r="G158" s="237"/>
      <c r="H158" s="240">
        <v>40.24</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184</v>
      </c>
      <c r="AU158" s="246" t="s">
        <v>86</v>
      </c>
      <c r="AV158" s="13" t="s">
        <v>86</v>
      </c>
      <c r="AW158" s="13" t="s">
        <v>38</v>
      </c>
      <c r="AX158" s="13" t="s">
        <v>8</v>
      </c>
      <c r="AY158" s="246" t="s">
        <v>167</v>
      </c>
    </row>
    <row r="159" spans="1:65" s="2" customFormat="1" ht="20.5" customHeight="1">
      <c r="A159" s="40"/>
      <c r="B159" s="41"/>
      <c r="C159" s="220" t="s">
        <v>504</v>
      </c>
      <c r="D159" s="220" t="s">
        <v>169</v>
      </c>
      <c r="E159" s="221" t="s">
        <v>931</v>
      </c>
      <c r="F159" s="222" t="s">
        <v>932</v>
      </c>
      <c r="G159" s="223" t="s">
        <v>189</v>
      </c>
      <c r="H159" s="224">
        <v>80.48</v>
      </c>
      <c r="I159" s="225"/>
      <c r="J159" s="224">
        <f>ROUND(I159*H159,0)</f>
        <v>0</v>
      </c>
      <c r="K159" s="222" t="s">
        <v>180</v>
      </c>
      <c r="L159" s="46"/>
      <c r="M159" s="226" t="s">
        <v>20</v>
      </c>
      <c r="N159" s="227" t="s">
        <v>48</v>
      </c>
      <c r="O159" s="86"/>
      <c r="P159" s="228">
        <f>O159*H159</f>
        <v>0</v>
      </c>
      <c r="Q159" s="228">
        <v>0</v>
      </c>
      <c r="R159" s="228">
        <f>Q159*H159</f>
        <v>0</v>
      </c>
      <c r="S159" s="228">
        <v>0</v>
      </c>
      <c r="T159" s="229">
        <f>S159*H159</f>
        <v>0</v>
      </c>
      <c r="U159" s="40"/>
      <c r="V159" s="40"/>
      <c r="W159" s="40"/>
      <c r="X159" s="40"/>
      <c r="Y159" s="40"/>
      <c r="Z159" s="40"/>
      <c r="AA159" s="40"/>
      <c r="AB159" s="40"/>
      <c r="AC159" s="40"/>
      <c r="AD159" s="40"/>
      <c r="AE159" s="40"/>
      <c r="AR159" s="230" t="s">
        <v>173</v>
      </c>
      <c r="AT159" s="230" t="s">
        <v>169</v>
      </c>
      <c r="AU159" s="230" t="s">
        <v>86</v>
      </c>
      <c r="AY159" s="19" t="s">
        <v>167</v>
      </c>
      <c r="BE159" s="231">
        <f>IF(N159="základní",J159,0)</f>
        <v>0</v>
      </c>
      <c r="BF159" s="231">
        <f>IF(N159="snížená",J159,0)</f>
        <v>0</v>
      </c>
      <c r="BG159" s="231">
        <f>IF(N159="zákl. přenesená",J159,0)</f>
        <v>0</v>
      </c>
      <c r="BH159" s="231">
        <f>IF(N159="sníž. přenesená",J159,0)</f>
        <v>0</v>
      </c>
      <c r="BI159" s="231">
        <f>IF(N159="nulová",J159,0)</f>
        <v>0</v>
      </c>
      <c r="BJ159" s="19" t="s">
        <v>8</v>
      </c>
      <c r="BK159" s="231">
        <f>ROUND(I159*H159,0)</f>
        <v>0</v>
      </c>
      <c r="BL159" s="19" t="s">
        <v>173</v>
      </c>
      <c r="BM159" s="230" t="s">
        <v>1170</v>
      </c>
    </row>
    <row r="160" spans="1:47" s="2" customFormat="1" ht="12">
      <c r="A160" s="40"/>
      <c r="B160" s="41"/>
      <c r="C160" s="42"/>
      <c r="D160" s="232" t="s">
        <v>182</v>
      </c>
      <c r="E160" s="42"/>
      <c r="F160" s="233" t="s">
        <v>928</v>
      </c>
      <c r="G160" s="42"/>
      <c r="H160" s="42"/>
      <c r="I160" s="138"/>
      <c r="J160" s="42"/>
      <c r="K160" s="42"/>
      <c r="L160" s="46"/>
      <c r="M160" s="234"/>
      <c r="N160" s="235"/>
      <c r="O160" s="86"/>
      <c r="P160" s="86"/>
      <c r="Q160" s="86"/>
      <c r="R160" s="86"/>
      <c r="S160" s="86"/>
      <c r="T160" s="87"/>
      <c r="U160" s="40"/>
      <c r="V160" s="40"/>
      <c r="W160" s="40"/>
      <c r="X160" s="40"/>
      <c r="Y160" s="40"/>
      <c r="Z160" s="40"/>
      <c r="AA160" s="40"/>
      <c r="AB160" s="40"/>
      <c r="AC160" s="40"/>
      <c r="AD160" s="40"/>
      <c r="AE160" s="40"/>
      <c r="AT160" s="19" t="s">
        <v>182</v>
      </c>
      <c r="AU160" s="19" t="s">
        <v>86</v>
      </c>
    </row>
    <row r="161" spans="1:51" s="13" customFormat="1" ht="12">
      <c r="A161" s="13"/>
      <c r="B161" s="236"/>
      <c r="C161" s="237"/>
      <c r="D161" s="232" t="s">
        <v>184</v>
      </c>
      <c r="E161" s="238" t="s">
        <v>20</v>
      </c>
      <c r="F161" s="239" t="s">
        <v>1114</v>
      </c>
      <c r="G161" s="237"/>
      <c r="H161" s="240">
        <v>80.48</v>
      </c>
      <c r="I161" s="241"/>
      <c r="J161" s="237"/>
      <c r="K161" s="237"/>
      <c r="L161" s="242"/>
      <c r="M161" s="298"/>
      <c r="N161" s="299"/>
      <c r="O161" s="299"/>
      <c r="P161" s="299"/>
      <c r="Q161" s="299"/>
      <c r="R161" s="299"/>
      <c r="S161" s="299"/>
      <c r="T161" s="300"/>
      <c r="U161" s="13"/>
      <c r="V161" s="13"/>
      <c r="W161" s="13"/>
      <c r="X161" s="13"/>
      <c r="Y161" s="13"/>
      <c r="Z161" s="13"/>
      <c r="AA161" s="13"/>
      <c r="AB161" s="13"/>
      <c r="AC161" s="13"/>
      <c r="AD161" s="13"/>
      <c r="AE161" s="13"/>
      <c r="AT161" s="246" t="s">
        <v>184</v>
      </c>
      <c r="AU161" s="246" t="s">
        <v>86</v>
      </c>
      <c r="AV161" s="13" t="s">
        <v>86</v>
      </c>
      <c r="AW161" s="13" t="s">
        <v>38</v>
      </c>
      <c r="AX161" s="13" t="s">
        <v>8</v>
      </c>
      <c r="AY161" s="246" t="s">
        <v>167</v>
      </c>
    </row>
    <row r="162" spans="1:31" s="2" customFormat="1" ht="6.95" customHeight="1">
      <c r="A162" s="40"/>
      <c r="B162" s="61"/>
      <c r="C162" s="62"/>
      <c r="D162" s="62"/>
      <c r="E162" s="62"/>
      <c r="F162" s="62"/>
      <c r="G162" s="62"/>
      <c r="H162" s="62"/>
      <c r="I162" s="168"/>
      <c r="J162" s="62"/>
      <c r="K162" s="62"/>
      <c r="L162" s="46"/>
      <c r="M162" s="40"/>
      <c r="O162" s="40"/>
      <c r="P162" s="40"/>
      <c r="Q162" s="40"/>
      <c r="R162" s="40"/>
      <c r="S162" s="40"/>
      <c r="T162" s="40"/>
      <c r="U162" s="40"/>
      <c r="V162" s="40"/>
      <c r="W162" s="40"/>
      <c r="X162" s="40"/>
      <c r="Y162" s="40"/>
      <c r="Z162" s="40"/>
      <c r="AA162" s="40"/>
      <c r="AB162" s="40"/>
      <c r="AC162" s="40"/>
      <c r="AD162" s="40"/>
      <c r="AE162" s="40"/>
    </row>
  </sheetData>
  <sheetProtection password="CC35" sheet="1" objects="1" scenarios="1" formatColumns="0" formatRows="0" autoFilter="0"/>
  <autoFilter ref="C80:K161"/>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113</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1171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68.5" customHeight="1">
      <c r="A27" s="144"/>
      <c r="B27" s="145"/>
      <c r="C27" s="144"/>
      <c r="D27" s="144"/>
      <c r="E27" s="146" t="s">
        <v>955</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ROUND(J81,0)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ROUND((SUM(BE81:BE161)),0)</f>
        <v>0</v>
      </c>
      <c r="G33" s="40"/>
      <c r="H33" s="40"/>
      <c r="I33" s="157">
        <v>0.21</v>
      </c>
      <c r="J33" s="156">
        <f>ROUND(((SUM(BE81:BE161))*I33),0)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ROUND((SUM(BF81:BF161)),0)</f>
        <v>0</v>
      </c>
      <c r="G34" s="40"/>
      <c r="H34" s="40"/>
      <c r="I34" s="157">
        <v>0.15</v>
      </c>
      <c r="J34" s="156">
        <f>ROUND(((SUM(BF81:BF161))*I34),0)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ROUND((SUM(BG81:BG161)),0)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ROUND((SUM(BH81:BH161)),0)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ROUND((SUM(BI81:BI161)),0)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16025-2.4 - Vegetační úpravy LBC2 - následná péče 2. rok</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J81</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J82</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J83</f>
        <v>0</v>
      </c>
      <c r="K61" s="186"/>
      <c r="L61" s="191"/>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138"/>
      <c r="J62" s="42"/>
      <c r="K62" s="42"/>
      <c r="L62" s="139"/>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68"/>
      <c r="J63" s="62"/>
      <c r="K63" s="62"/>
      <c r="L63" s="139"/>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71"/>
      <c r="J67" s="64"/>
      <c r="K67" s="64"/>
      <c r="L67" s="139"/>
      <c r="S67" s="40"/>
      <c r="T67" s="40"/>
      <c r="U67" s="40"/>
      <c r="V67" s="40"/>
      <c r="W67" s="40"/>
      <c r="X67" s="40"/>
      <c r="Y67" s="40"/>
      <c r="Z67" s="40"/>
      <c r="AA67" s="40"/>
      <c r="AB67" s="40"/>
      <c r="AC67" s="40"/>
      <c r="AD67" s="40"/>
      <c r="AE67" s="40"/>
    </row>
    <row r="68" spans="1:31" s="2" customFormat="1" ht="24.95" customHeight="1">
      <c r="A68" s="40"/>
      <c r="B68" s="41"/>
      <c r="C68" s="25" t="s">
        <v>152</v>
      </c>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2" customHeight="1">
      <c r="A70" s="40"/>
      <c r="B70" s="41"/>
      <c r="C70" s="34" t="s">
        <v>17</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4.5" customHeight="1">
      <c r="A71" s="40"/>
      <c r="B71" s="41"/>
      <c r="C71" s="42"/>
      <c r="D71" s="42"/>
      <c r="E71" s="172" t="str">
        <f>E7</f>
        <v>2020/I Společná zařízení v k. ú. Borotín u Boskovic - revitalizace</v>
      </c>
      <c r="F71" s="34"/>
      <c r="G71" s="34"/>
      <c r="H71" s="34"/>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136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5" customHeight="1">
      <c r="A73" s="40"/>
      <c r="B73" s="41"/>
      <c r="C73" s="42"/>
      <c r="D73" s="42"/>
      <c r="E73" s="71" t="str">
        <f>E9</f>
        <v>16025-2.4 - Vegetační úpravy LBC2 - následná péče 2. rok</v>
      </c>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Borotín</v>
      </c>
      <c r="G75" s="42"/>
      <c r="H75" s="42"/>
      <c r="I75" s="142" t="s">
        <v>24</v>
      </c>
      <c r="J75" s="74" t="str">
        <f>IF(J12="","",J12)</f>
        <v>2. 5. 2017</v>
      </c>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9" customHeight="1">
      <c r="A77" s="40"/>
      <c r="B77" s="41"/>
      <c r="C77" s="34" t="s">
        <v>26</v>
      </c>
      <c r="D77" s="42"/>
      <c r="E77" s="42"/>
      <c r="F77" s="29" t="str">
        <f>E15</f>
        <v>ČR - SPÚ, KPÚ pro JMK, pobočka Blansko</v>
      </c>
      <c r="G77" s="42"/>
      <c r="H77" s="42"/>
      <c r="I77" s="142" t="s">
        <v>34</v>
      </c>
      <c r="J77" s="38" t="str">
        <f>E21</f>
        <v>AGERIS s.r.o.</v>
      </c>
      <c r="K77" s="42"/>
      <c r="L77" s="139"/>
      <c r="S77" s="40"/>
      <c r="T77" s="40"/>
      <c r="U77" s="40"/>
      <c r="V77" s="40"/>
      <c r="W77" s="40"/>
      <c r="X77" s="40"/>
      <c r="Y77" s="40"/>
      <c r="Z77" s="40"/>
      <c r="AA77" s="40"/>
      <c r="AB77" s="40"/>
      <c r="AC77" s="40"/>
      <c r="AD77" s="40"/>
      <c r="AE77" s="40"/>
    </row>
    <row r="78" spans="1:31" s="2" customFormat="1" ht="14.9" customHeight="1">
      <c r="A78" s="40"/>
      <c r="B78" s="41"/>
      <c r="C78" s="34" t="s">
        <v>32</v>
      </c>
      <c r="D78" s="42"/>
      <c r="E78" s="42"/>
      <c r="F78" s="29" t="str">
        <f>IF(E18="","",E18)</f>
        <v>Vyplň údaj</v>
      </c>
      <c r="G78" s="42"/>
      <c r="H78" s="42"/>
      <c r="I78" s="142" t="s">
        <v>39</v>
      </c>
      <c r="J78" s="38" t="str">
        <f>E24</f>
        <v xml:space="preserve"> </v>
      </c>
      <c r="K78" s="42"/>
      <c r="L78" s="139"/>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11" customFormat="1" ht="29.25" customHeight="1">
      <c r="A80" s="192"/>
      <c r="B80" s="193"/>
      <c r="C80" s="194" t="s">
        <v>153</v>
      </c>
      <c r="D80" s="195" t="s">
        <v>62</v>
      </c>
      <c r="E80" s="195" t="s">
        <v>58</v>
      </c>
      <c r="F80" s="195" t="s">
        <v>59</v>
      </c>
      <c r="G80" s="195" t="s">
        <v>154</v>
      </c>
      <c r="H80" s="195" t="s">
        <v>155</v>
      </c>
      <c r="I80" s="196" t="s">
        <v>156</v>
      </c>
      <c r="J80" s="195" t="s">
        <v>140</v>
      </c>
      <c r="K80" s="197" t="s">
        <v>157</v>
      </c>
      <c r="L80" s="198"/>
      <c r="M80" s="94" t="s">
        <v>20</v>
      </c>
      <c r="N80" s="95" t="s">
        <v>47</v>
      </c>
      <c r="O80" s="95" t="s">
        <v>158</v>
      </c>
      <c r="P80" s="95" t="s">
        <v>159</v>
      </c>
      <c r="Q80" s="95" t="s">
        <v>160</v>
      </c>
      <c r="R80" s="95" t="s">
        <v>161</v>
      </c>
      <c r="S80" s="95" t="s">
        <v>162</v>
      </c>
      <c r="T80" s="96" t="s">
        <v>163</v>
      </c>
      <c r="U80" s="192"/>
      <c r="V80" s="192"/>
      <c r="W80" s="192"/>
      <c r="X80" s="192"/>
      <c r="Y80" s="192"/>
      <c r="Z80" s="192"/>
      <c r="AA80" s="192"/>
      <c r="AB80" s="192"/>
      <c r="AC80" s="192"/>
      <c r="AD80" s="192"/>
      <c r="AE80" s="192"/>
    </row>
    <row r="81" spans="1:63" s="2" customFormat="1" ht="22.8" customHeight="1">
      <c r="A81" s="40"/>
      <c r="B81" s="41"/>
      <c r="C81" s="101" t="s">
        <v>164</v>
      </c>
      <c r="D81" s="42"/>
      <c r="E81" s="42"/>
      <c r="F81" s="42"/>
      <c r="G81" s="42"/>
      <c r="H81" s="42"/>
      <c r="I81" s="138"/>
      <c r="J81" s="199">
        <f>BK81</f>
        <v>0</v>
      </c>
      <c r="K81" s="42"/>
      <c r="L81" s="46"/>
      <c r="M81" s="97"/>
      <c r="N81" s="200"/>
      <c r="O81" s="98"/>
      <c r="P81" s="201">
        <f>P82</f>
        <v>0</v>
      </c>
      <c r="Q81" s="98"/>
      <c r="R81" s="201">
        <f>R82</f>
        <v>0.8107080000000001</v>
      </c>
      <c r="S81" s="98"/>
      <c r="T81" s="202">
        <f>T82</f>
        <v>0</v>
      </c>
      <c r="U81" s="40"/>
      <c r="V81" s="40"/>
      <c r="W81" s="40"/>
      <c r="X81" s="40"/>
      <c r="Y81" s="40"/>
      <c r="Z81" s="40"/>
      <c r="AA81" s="40"/>
      <c r="AB81" s="40"/>
      <c r="AC81" s="40"/>
      <c r="AD81" s="40"/>
      <c r="AE81" s="40"/>
      <c r="AT81" s="19" t="s">
        <v>76</v>
      </c>
      <c r="AU81" s="19" t="s">
        <v>141</v>
      </c>
      <c r="BK81" s="203">
        <f>BK82</f>
        <v>0</v>
      </c>
    </row>
    <row r="82" spans="1:63" s="12" customFormat="1" ht="25.9" customHeight="1">
      <c r="A82" s="12"/>
      <c r="B82" s="204"/>
      <c r="C82" s="205"/>
      <c r="D82" s="206" t="s">
        <v>76</v>
      </c>
      <c r="E82" s="207" t="s">
        <v>165</v>
      </c>
      <c r="F82" s="207" t="s">
        <v>166</v>
      </c>
      <c r="G82" s="205"/>
      <c r="H82" s="205"/>
      <c r="I82" s="208"/>
      <c r="J82" s="209">
        <f>BK82</f>
        <v>0</v>
      </c>
      <c r="K82" s="205"/>
      <c r="L82" s="210"/>
      <c r="M82" s="211"/>
      <c r="N82" s="212"/>
      <c r="O82" s="212"/>
      <c r="P82" s="213">
        <f>P83</f>
        <v>0</v>
      </c>
      <c r="Q82" s="212"/>
      <c r="R82" s="213">
        <f>R83</f>
        <v>0.8107080000000001</v>
      </c>
      <c r="S82" s="212"/>
      <c r="T82" s="214">
        <f>T83</f>
        <v>0</v>
      </c>
      <c r="U82" s="12"/>
      <c r="V82" s="12"/>
      <c r="W82" s="12"/>
      <c r="X82" s="12"/>
      <c r="Y82" s="12"/>
      <c r="Z82" s="12"/>
      <c r="AA82" s="12"/>
      <c r="AB82" s="12"/>
      <c r="AC82" s="12"/>
      <c r="AD82" s="12"/>
      <c r="AE82" s="12"/>
      <c r="AR82" s="215" t="s">
        <v>8</v>
      </c>
      <c r="AT82" s="216" t="s">
        <v>76</v>
      </c>
      <c r="AU82" s="216" t="s">
        <v>77</v>
      </c>
      <c r="AY82" s="215" t="s">
        <v>167</v>
      </c>
      <c r="BK82" s="217">
        <f>BK83</f>
        <v>0</v>
      </c>
    </row>
    <row r="83" spans="1:63" s="12" customFormat="1" ht="22.8" customHeight="1">
      <c r="A83" s="12"/>
      <c r="B83" s="204"/>
      <c r="C83" s="205"/>
      <c r="D83" s="206" t="s">
        <v>76</v>
      </c>
      <c r="E83" s="218" t="s">
        <v>8</v>
      </c>
      <c r="F83" s="218" t="s">
        <v>168</v>
      </c>
      <c r="G83" s="205"/>
      <c r="H83" s="205"/>
      <c r="I83" s="208"/>
      <c r="J83" s="219">
        <f>BK83</f>
        <v>0</v>
      </c>
      <c r="K83" s="205"/>
      <c r="L83" s="210"/>
      <c r="M83" s="211"/>
      <c r="N83" s="212"/>
      <c r="O83" s="212"/>
      <c r="P83" s="213">
        <f>SUM(P84:P161)</f>
        <v>0</v>
      </c>
      <c r="Q83" s="212"/>
      <c r="R83" s="213">
        <f>SUM(R84:R161)</f>
        <v>0.8107080000000001</v>
      </c>
      <c r="S83" s="212"/>
      <c r="T83" s="214">
        <f>SUM(T84:T161)</f>
        <v>0</v>
      </c>
      <c r="U83" s="12"/>
      <c r="V83" s="12"/>
      <c r="W83" s="12"/>
      <c r="X83" s="12"/>
      <c r="Y83" s="12"/>
      <c r="Z83" s="12"/>
      <c r="AA83" s="12"/>
      <c r="AB83" s="12"/>
      <c r="AC83" s="12"/>
      <c r="AD83" s="12"/>
      <c r="AE83" s="12"/>
      <c r="AR83" s="215" t="s">
        <v>8</v>
      </c>
      <c r="AT83" s="216" t="s">
        <v>76</v>
      </c>
      <c r="AU83" s="216" t="s">
        <v>8</v>
      </c>
      <c r="AY83" s="215" t="s">
        <v>167</v>
      </c>
      <c r="BK83" s="217">
        <f>SUM(BK84:BK161)</f>
        <v>0</v>
      </c>
    </row>
    <row r="84" spans="1:65" s="2" customFormat="1" ht="14.5" customHeight="1">
      <c r="A84" s="40"/>
      <c r="B84" s="41"/>
      <c r="C84" s="279" t="s">
        <v>8</v>
      </c>
      <c r="D84" s="279" t="s">
        <v>381</v>
      </c>
      <c r="E84" s="280" t="s">
        <v>880</v>
      </c>
      <c r="F84" s="281" t="s">
        <v>881</v>
      </c>
      <c r="G84" s="282" t="s">
        <v>389</v>
      </c>
      <c r="H84" s="283">
        <v>1</v>
      </c>
      <c r="I84" s="284"/>
      <c r="J84" s="283">
        <f>ROUND(I84*H84,0)</f>
        <v>0</v>
      </c>
      <c r="K84" s="281" t="s">
        <v>20</v>
      </c>
      <c r="L84" s="285"/>
      <c r="M84" s="286" t="s">
        <v>20</v>
      </c>
      <c r="N84" s="287" t="s">
        <v>48</v>
      </c>
      <c r="O84" s="86"/>
      <c r="P84" s="228">
        <f>O84*H84</f>
        <v>0</v>
      </c>
      <c r="Q84" s="228">
        <v>0.018</v>
      </c>
      <c r="R84" s="228">
        <f>Q84*H84</f>
        <v>0.018</v>
      </c>
      <c r="S84" s="228">
        <v>0</v>
      </c>
      <c r="T84" s="229">
        <f>S84*H84</f>
        <v>0</v>
      </c>
      <c r="U84" s="40"/>
      <c r="V84" s="40"/>
      <c r="W84" s="40"/>
      <c r="X84" s="40"/>
      <c r="Y84" s="40"/>
      <c r="Z84" s="40"/>
      <c r="AA84" s="40"/>
      <c r="AB84" s="40"/>
      <c r="AC84" s="40"/>
      <c r="AD84" s="40"/>
      <c r="AE84" s="40"/>
      <c r="AR84" s="230" t="s">
        <v>274</v>
      </c>
      <c r="AT84" s="230" t="s">
        <v>381</v>
      </c>
      <c r="AU84" s="230" t="s">
        <v>86</v>
      </c>
      <c r="AY84" s="19" t="s">
        <v>167</v>
      </c>
      <c r="BE84" s="231">
        <f>IF(N84="základní",J84,0)</f>
        <v>0</v>
      </c>
      <c r="BF84" s="231">
        <f>IF(N84="snížená",J84,0)</f>
        <v>0</v>
      </c>
      <c r="BG84" s="231">
        <f>IF(N84="zákl. přenesená",J84,0)</f>
        <v>0</v>
      </c>
      <c r="BH84" s="231">
        <f>IF(N84="sníž. přenesená",J84,0)</f>
        <v>0</v>
      </c>
      <c r="BI84" s="231">
        <f>IF(N84="nulová",J84,0)</f>
        <v>0</v>
      </c>
      <c r="BJ84" s="19" t="s">
        <v>8</v>
      </c>
      <c r="BK84" s="231">
        <f>ROUND(I84*H84,0)</f>
        <v>0</v>
      </c>
      <c r="BL84" s="19" t="s">
        <v>173</v>
      </c>
      <c r="BM84" s="230" t="s">
        <v>1119</v>
      </c>
    </row>
    <row r="85" spans="1:65" s="2" customFormat="1" ht="52" customHeight="1">
      <c r="A85" s="40"/>
      <c r="B85" s="41"/>
      <c r="C85" s="279" t="s">
        <v>86</v>
      </c>
      <c r="D85" s="279" t="s">
        <v>381</v>
      </c>
      <c r="E85" s="280" t="s">
        <v>1089</v>
      </c>
      <c r="F85" s="281" t="s">
        <v>1090</v>
      </c>
      <c r="G85" s="282" t="s">
        <v>389</v>
      </c>
      <c r="H85" s="283">
        <v>1</v>
      </c>
      <c r="I85" s="284"/>
      <c r="J85" s="283">
        <f>ROUND(I85*H85,0)</f>
        <v>0</v>
      </c>
      <c r="K85" s="281" t="s">
        <v>20</v>
      </c>
      <c r="L85" s="285"/>
      <c r="M85" s="286" t="s">
        <v>20</v>
      </c>
      <c r="N85" s="287" t="s">
        <v>48</v>
      </c>
      <c r="O85" s="86"/>
      <c r="P85" s="228">
        <f>O85*H85</f>
        <v>0</v>
      </c>
      <c r="Q85" s="228">
        <v>0.009</v>
      </c>
      <c r="R85" s="228">
        <f>Q85*H85</f>
        <v>0.009</v>
      </c>
      <c r="S85" s="228">
        <v>0</v>
      </c>
      <c r="T85" s="229">
        <f>S85*H85</f>
        <v>0</v>
      </c>
      <c r="U85" s="40"/>
      <c r="V85" s="40"/>
      <c r="W85" s="40"/>
      <c r="X85" s="40"/>
      <c r="Y85" s="40"/>
      <c r="Z85" s="40"/>
      <c r="AA85" s="40"/>
      <c r="AB85" s="40"/>
      <c r="AC85" s="40"/>
      <c r="AD85" s="40"/>
      <c r="AE85" s="40"/>
      <c r="AR85" s="230" t="s">
        <v>274</v>
      </c>
      <c r="AT85" s="230" t="s">
        <v>381</v>
      </c>
      <c r="AU85" s="230" t="s">
        <v>86</v>
      </c>
      <c r="AY85" s="19" t="s">
        <v>167</v>
      </c>
      <c r="BE85" s="231">
        <f>IF(N85="základní",J85,0)</f>
        <v>0</v>
      </c>
      <c r="BF85" s="231">
        <f>IF(N85="snížená",J85,0)</f>
        <v>0</v>
      </c>
      <c r="BG85" s="231">
        <f>IF(N85="zákl. přenesená",J85,0)</f>
        <v>0</v>
      </c>
      <c r="BH85" s="231">
        <f>IF(N85="sníž. přenesená",J85,0)</f>
        <v>0</v>
      </c>
      <c r="BI85" s="231">
        <f>IF(N85="nulová",J85,0)</f>
        <v>0</v>
      </c>
      <c r="BJ85" s="19" t="s">
        <v>8</v>
      </c>
      <c r="BK85" s="231">
        <f>ROUND(I85*H85,0)</f>
        <v>0</v>
      </c>
      <c r="BL85" s="19" t="s">
        <v>173</v>
      </c>
      <c r="BM85" s="230" t="s">
        <v>1120</v>
      </c>
    </row>
    <row r="86" spans="1:65" s="2" customFormat="1" ht="14.5" customHeight="1">
      <c r="A86" s="40"/>
      <c r="B86" s="41"/>
      <c r="C86" s="279" t="s">
        <v>186</v>
      </c>
      <c r="D86" s="279" t="s">
        <v>381</v>
      </c>
      <c r="E86" s="280" t="s">
        <v>837</v>
      </c>
      <c r="F86" s="281" t="s">
        <v>838</v>
      </c>
      <c r="G86" s="282" t="s">
        <v>389</v>
      </c>
      <c r="H86" s="283">
        <v>1</v>
      </c>
      <c r="I86" s="284"/>
      <c r="J86" s="283">
        <f>ROUND(I86*H86,0)</f>
        <v>0</v>
      </c>
      <c r="K86" s="281" t="s">
        <v>20</v>
      </c>
      <c r="L86" s="285"/>
      <c r="M86" s="286" t="s">
        <v>20</v>
      </c>
      <c r="N86" s="287" t="s">
        <v>48</v>
      </c>
      <c r="O86" s="86"/>
      <c r="P86" s="228">
        <f>O86*H86</f>
        <v>0</v>
      </c>
      <c r="Q86" s="228">
        <v>0.018</v>
      </c>
      <c r="R86" s="228">
        <f>Q86*H86</f>
        <v>0.018</v>
      </c>
      <c r="S86" s="228">
        <v>0</v>
      </c>
      <c r="T86" s="229">
        <f>S86*H86</f>
        <v>0</v>
      </c>
      <c r="U86" s="40"/>
      <c r="V86" s="40"/>
      <c r="W86" s="40"/>
      <c r="X86" s="40"/>
      <c r="Y86" s="40"/>
      <c r="Z86" s="40"/>
      <c r="AA86" s="40"/>
      <c r="AB86" s="40"/>
      <c r="AC86" s="40"/>
      <c r="AD86" s="40"/>
      <c r="AE86" s="40"/>
      <c r="AR86" s="230" t="s">
        <v>274</v>
      </c>
      <c r="AT86" s="230" t="s">
        <v>381</v>
      </c>
      <c r="AU86" s="230" t="s">
        <v>86</v>
      </c>
      <c r="AY86" s="19" t="s">
        <v>167</v>
      </c>
      <c r="BE86" s="231">
        <f>IF(N86="základní",J86,0)</f>
        <v>0</v>
      </c>
      <c r="BF86" s="231">
        <f>IF(N86="snížená",J86,0)</f>
        <v>0</v>
      </c>
      <c r="BG86" s="231">
        <f>IF(N86="zákl. přenesená",J86,0)</f>
        <v>0</v>
      </c>
      <c r="BH86" s="231">
        <f>IF(N86="sníž. přenesená",J86,0)</f>
        <v>0</v>
      </c>
      <c r="BI86" s="231">
        <f>IF(N86="nulová",J86,0)</f>
        <v>0</v>
      </c>
      <c r="BJ86" s="19" t="s">
        <v>8</v>
      </c>
      <c r="BK86" s="231">
        <f>ROUND(I86*H86,0)</f>
        <v>0</v>
      </c>
      <c r="BL86" s="19" t="s">
        <v>173</v>
      </c>
      <c r="BM86" s="230" t="s">
        <v>1121</v>
      </c>
    </row>
    <row r="87" spans="1:65" s="2" customFormat="1" ht="20.5" customHeight="1">
      <c r="A87" s="40"/>
      <c r="B87" s="41"/>
      <c r="C87" s="279" t="s">
        <v>173</v>
      </c>
      <c r="D87" s="279" t="s">
        <v>381</v>
      </c>
      <c r="E87" s="280" t="s">
        <v>886</v>
      </c>
      <c r="F87" s="281" t="s">
        <v>887</v>
      </c>
      <c r="G87" s="282" t="s">
        <v>389</v>
      </c>
      <c r="H87" s="283">
        <v>1</v>
      </c>
      <c r="I87" s="284"/>
      <c r="J87" s="283">
        <f>ROUND(I87*H87,0)</f>
        <v>0</v>
      </c>
      <c r="K87" s="281" t="s">
        <v>20</v>
      </c>
      <c r="L87" s="285"/>
      <c r="M87" s="286" t="s">
        <v>20</v>
      </c>
      <c r="N87" s="287" t="s">
        <v>48</v>
      </c>
      <c r="O87" s="86"/>
      <c r="P87" s="228">
        <f>O87*H87</f>
        <v>0</v>
      </c>
      <c r="Q87" s="228">
        <v>0</v>
      </c>
      <c r="R87" s="228">
        <f>Q87*H87</f>
        <v>0</v>
      </c>
      <c r="S87" s="228">
        <v>0</v>
      </c>
      <c r="T87" s="229">
        <f>S87*H87</f>
        <v>0</v>
      </c>
      <c r="U87" s="40"/>
      <c r="V87" s="40"/>
      <c r="W87" s="40"/>
      <c r="X87" s="40"/>
      <c r="Y87" s="40"/>
      <c r="Z87" s="40"/>
      <c r="AA87" s="40"/>
      <c r="AB87" s="40"/>
      <c r="AC87" s="40"/>
      <c r="AD87" s="40"/>
      <c r="AE87" s="40"/>
      <c r="AR87" s="230" t="s">
        <v>274</v>
      </c>
      <c r="AT87" s="230" t="s">
        <v>381</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1122</v>
      </c>
    </row>
    <row r="88" spans="1:65" s="2" customFormat="1" ht="14.5" customHeight="1">
      <c r="A88" s="40"/>
      <c r="B88" s="41"/>
      <c r="C88" s="279" t="s">
        <v>202</v>
      </c>
      <c r="D88" s="279" t="s">
        <v>381</v>
      </c>
      <c r="E88" s="280" t="s">
        <v>1085</v>
      </c>
      <c r="F88" s="281" t="s">
        <v>1086</v>
      </c>
      <c r="G88" s="282" t="s">
        <v>389</v>
      </c>
      <c r="H88" s="283">
        <v>14</v>
      </c>
      <c r="I88" s="284"/>
      <c r="J88" s="283">
        <f>ROUND(I88*H88,0)</f>
        <v>0</v>
      </c>
      <c r="K88" s="281" t="s">
        <v>20</v>
      </c>
      <c r="L88" s="285"/>
      <c r="M88" s="286" t="s">
        <v>20</v>
      </c>
      <c r="N88" s="287" t="s">
        <v>48</v>
      </c>
      <c r="O88" s="86"/>
      <c r="P88" s="228">
        <f>O88*H88</f>
        <v>0</v>
      </c>
      <c r="Q88" s="228">
        <v>4E-05</v>
      </c>
      <c r="R88" s="228">
        <f>Q88*H88</f>
        <v>0.0005600000000000001</v>
      </c>
      <c r="S88" s="228">
        <v>0</v>
      </c>
      <c r="T88" s="229">
        <f>S88*H88</f>
        <v>0</v>
      </c>
      <c r="U88" s="40"/>
      <c r="V88" s="40"/>
      <c r="W88" s="40"/>
      <c r="X88" s="40"/>
      <c r="Y88" s="40"/>
      <c r="Z88" s="40"/>
      <c r="AA88" s="40"/>
      <c r="AB88" s="40"/>
      <c r="AC88" s="40"/>
      <c r="AD88" s="40"/>
      <c r="AE88" s="40"/>
      <c r="AR88" s="230" t="s">
        <v>274</v>
      </c>
      <c r="AT88" s="230" t="s">
        <v>381</v>
      </c>
      <c r="AU88" s="230" t="s">
        <v>86</v>
      </c>
      <c r="AY88" s="19" t="s">
        <v>167</v>
      </c>
      <c r="BE88" s="231">
        <f>IF(N88="základní",J88,0)</f>
        <v>0</v>
      </c>
      <c r="BF88" s="231">
        <f>IF(N88="snížená",J88,0)</f>
        <v>0</v>
      </c>
      <c r="BG88" s="231">
        <f>IF(N88="zákl. přenesená",J88,0)</f>
        <v>0</v>
      </c>
      <c r="BH88" s="231">
        <f>IF(N88="sníž. přenesená",J88,0)</f>
        <v>0</v>
      </c>
      <c r="BI88" s="231">
        <f>IF(N88="nulová",J88,0)</f>
        <v>0</v>
      </c>
      <c r="BJ88" s="19" t="s">
        <v>8</v>
      </c>
      <c r="BK88" s="231">
        <f>ROUND(I88*H88,0)</f>
        <v>0</v>
      </c>
      <c r="BL88" s="19" t="s">
        <v>173</v>
      </c>
      <c r="BM88" s="230" t="s">
        <v>1123</v>
      </c>
    </row>
    <row r="89" spans="1:65" s="2" customFormat="1" ht="14.5" customHeight="1">
      <c r="A89" s="40"/>
      <c r="B89" s="41"/>
      <c r="C89" s="279" t="s">
        <v>253</v>
      </c>
      <c r="D89" s="279" t="s">
        <v>381</v>
      </c>
      <c r="E89" s="280" t="s">
        <v>840</v>
      </c>
      <c r="F89" s="281" t="s">
        <v>841</v>
      </c>
      <c r="G89" s="282" t="s">
        <v>389</v>
      </c>
      <c r="H89" s="283">
        <v>9</v>
      </c>
      <c r="I89" s="284"/>
      <c r="J89" s="283">
        <f>ROUND(I89*H89,0)</f>
        <v>0</v>
      </c>
      <c r="K89" s="281" t="s">
        <v>20</v>
      </c>
      <c r="L89" s="285"/>
      <c r="M89" s="286" t="s">
        <v>20</v>
      </c>
      <c r="N89" s="287" t="s">
        <v>48</v>
      </c>
      <c r="O89" s="86"/>
      <c r="P89" s="228">
        <f>O89*H89</f>
        <v>0</v>
      </c>
      <c r="Q89" s="228">
        <v>4E-05</v>
      </c>
      <c r="R89" s="228">
        <f>Q89*H89</f>
        <v>0.00036</v>
      </c>
      <c r="S89" s="228">
        <v>0</v>
      </c>
      <c r="T89" s="229">
        <f>S89*H89</f>
        <v>0</v>
      </c>
      <c r="U89" s="40"/>
      <c r="V89" s="40"/>
      <c r="W89" s="40"/>
      <c r="X89" s="40"/>
      <c r="Y89" s="40"/>
      <c r="Z89" s="40"/>
      <c r="AA89" s="40"/>
      <c r="AB89" s="40"/>
      <c r="AC89" s="40"/>
      <c r="AD89" s="40"/>
      <c r="AE89" s="40"/>
      <c r="AR89" s="230" t="s">
        <v>274</v>
      </c>
      <c r="AT89" s="230" t="s">
        <v>381</v>
      </c>
      <c r="AU89" s="230" t="s">
        <v>86</v>
      </c>
      <c r="AY89" s="19" t="s">
        <v>167</v>
      </c>
      <c r="BE89" s="231">
        <f>IF(N89="základní",J89,0)</f>
        <v>0</v>
      </c>
      <c r="BF89" s="231">
        <f>IF(N89="snížená",J89,0)</f>
        <v>0</v>
      </c>
      <c r="BG89" s="231">
        <f>IF(N89="zákl. přenesená",J89,0)</f>
        <v>0</v>
      </c>
      <c r="BH89" s="231">
        <f>IF(N89="sníž. přenesená",J89,0)</f>
        <v>0</v>
      </c>
      <c r="BI89" s="231">
        <f>IF(N89="nulová",J89,0)</f>
        <v>0</v>
      </c>
      <c r="BJ89" s="19" t="s">
        <v>8</v>
      </c>
      <c r="BK89" s="231">
        <f>ROUND(I89*H89,0)</f>
        <v>0</v>
      </c>
      <c r="BL89" s="19" t="s">
        <v>173</v>
      </c>
      <c r="BM89" s="230" t="s">
        <v>1124</v>
      </c>
    </row>
    <row r="90" spans="1:65" s="2" customFormat="1" ht="14.5" customHeight="1">
      <c r="A90" s="40"/>
      <c r="B90" s="41"/>
      <c r="C90" s="279" t="s">
        <v>259</v>
      </c>
      <c r="D90" s="279" t="s">
        <v>381</v>
      </c>
      <c r="E90" s="280" t="s">
        <v>849</v>
      </c>
      <c r="F90" s="281" t="s">
        <v>850</v>
      </c>
      <c r="G90" s="282" t="s">
        <v>389</v>
      </c>
      <c r="H90" s="283">
        <v>9</v>
      </c>
      <c r="I90" s="284"/>
      <c r="J90" s="283">
        <f>ROUND(I90*H90,0)</f>
        <v>0</v>
      </c>
      <c r="K90" s="281" t="s">
        <v>20</v>
      </c>
      <c r="L90" s="285"/>
      <c r="M90" s="286" t="s">
        <v>20</v>
      </c>
      <c r="N90" s="287" t="s">
        <v>48</v>
      </c>
      <c r="O90" s="86"/>
      <c r="P90" s="228">
        <f>O90*H90</f>
        <v>0</v>
      </c>
      <c r="Q90" s="228">
        <v>4E-05</v>
      </c>
      <c r="R90" s="228">
        <f>Q90*H90</f>
        <v>0.00036</v>
      </c>
      <c r="S90" s="228">
        <v>0</v>
      </c>
      <c r="T90" s="229">
        <f>S90*H90</f>
        <v>0</v>
      </c>
      <c r="U90" s="40"/>
      <c r="V90" s="40"/>
      <c r="W90" s="40"/>
      <c r="X90" s="40"/>
      <c r="Y90" s="40"/>
      <c r="Z90" s="40"/>
      <c r="AA90" s="40"/>
      <c r="AB90" s="40"/>
      <c r="AC90" s="40"/>
      <c r="AD90" s="40"/>
      <c r="AE90" s="40"/>
      <c r="AR90" s="230" t="s">
        <v>274</v>
      </c>
      <c r="AT90" s="230" t="s">
        <v>381</v>
      </c>
      <c r="AU90" s="230" t="s">
        <v>86</v>
      </c>
      <c r="AY90" s="19" t="s">
        <v>167</v>
      </c>
      <c r="BE90" s="231">
        <f>IF(N90="základní",J90,0)</f>
        <v>0</v>
      </c>
      <c r="BF90" s="231">
        <f>IF(N90="snížená",J90,0)</f>
        <v>0</v>
      </c>
      <c r="BG90" s="231">
        <f>IF(N90="zákl. přenesená",J90,0)</f>
        <v>0</v>
      </c>
      <c r="BH90" s="231">
        <f>IF(N90="sníž. přenesená",J90,0)</f>
        <v>0</v>
      </c>
      <c r="BI90" s="231">
        <f>IF(N90="nulová",J90,0)</f>
        <v>0</v>
      </c>
      <c r="BJ90" s="19" t="s">
        <v>8</v>
      </c>
      <c r="BK90" s="231">
        <f>ROUND(I90*H90,0)</f>
        <v>0</v>
      </c>
      <c r="BL90" s="19" t="s">
        <v>173</v>
      </c>
      <c r="BM90" s="230" t="s">
        <v>1125</v>
      </c>
    </row>
    <row r="91" spans="1:65" s="2" customFormat="1" ht="14.5" customHeight="1">
      <c r="A91" s="40"/>
      <c r="B91" s="41"/>
      <c r="C91" s="279" t="s">
        <v>274</v>
      </c>
      <c r="D91" s="279" t="s">
        <v>381</v>
      </c>
      <c r="E91" s="280" t="s">
        <v>852</v>
      </c>
      <c r="F91" s="281" t="s">
        <v>853</v>
      </c>
      <c r="G91" s="282" t="s">
        <v>389</v>
      </c>
      <c r="H91" s="283">
        <v>5</v>
      </c>
      <c r="I91" s="284"/>
      <c r="J91" s="283">
        <f>ROUND(I91*H91,0)</f>
        <v>0</v>
      </c>
      <c r="K91" s="281" t="s">
        <v>20</v>
      </c>
      <c r="L91" s="285"/>
      <c r="M91" s="286" t="s">
        <v>20</v>
      </c>
      <c r="N91" s="287" t="s">
        <v>48</v>
      </c>
      <c r="O91" s="86"/>
      <c r="P91" s="228">
        <f>O91*H91</f>
        <v>0</v>
      </c>
      <c r="Q91" s="228">
        <v>0.009</v>
      </c>
      <c r="R91" s="228">
        <f>Q91*H91</f>
        <v>0.045</v>
      </c>
      <c r="S91" s="228">
        <v>0</v>
      </c>
      <c r="T91" s="229">
        <f>S91*H91</f>
        <v>0</v>
      </c>
      <c r="U91" s="40"/>
      <c r="V91" s="40"/>
      <c r="W91" s="40"/>
      <c r="X91" s="40"/>
      <c r="Y91" s="40"/>
      <c r="Z91" s="40"/>
      <c r="AA91" s="40"/>
      <c r="AB91" s="40"/>
      <c r="AC91" s="40"/>
      <c r="AD91" s="40"/>
      <c r="AE91" s="40"/>
      <c r="AR91" s="230" t="s">
        <v>274</v>
      </c>
      <c r="AT91" s="230" t="s">
        <v>381</v>
      </c>
      <c r="AU91" s="230" t="s">
        <v>86</v>
      </c>
      <c r="AY91" s="19" t="s">
        <v>167</v>
      </c>
      <c r="BE91" s="231">
        <f>IF(N91="základní",J91,0)</f>
        <v>0</v>
      </c>
      <c r="BF91" s="231">
        <f>IF(N91="snížená",J91,0)</f>
        <v>0</v>
      </c>
      <c r="BG91" s="231">
        <f>IF(N91="zákl. přenesená",J91,0)</f>
        <v>0</v>
      </c>
      <c r="BH91" s="231">
        <f>IF(N91="sníž. přenesená",J91,0)</f>
        <v>0</v>
      </c>
      <c r="BI91" s="231">
        <f>IF(N91="nulová",J91,0)</f>
        <v>0</v>
      </c>
      <c r="BJ91" s="19" t="s">
        <v>8</v>
      </c>
      <c r="BK91" s="231">
        <f>ROUND(I91*H91,0)</f>
        <v>0</v>
      </c>
      <c r="BL91" s="19" t="s">
        <v>173</v>
      </c>
      <c r="BM91" s="230" t="s">
        <v>1126</v>
      </c>
    </row>
    <row r="92" spans="1:65" s="2" customFormat="1" ht="14.5" customHeight="1">
      <c r="A92" s="40"/>
      <c r="B92" s="41"/>
      <c r="C92" s="279" t="s">
        <v>279</v>
      </c>
      <c r="D92" s="279" t="s">
        <v>381</v>
      </c>
      <c r="E92" s="280" t="s">
        <v>855</v>
      </c>
      <c r="F92" s="281" t="s">
        <v>856</v>
      </c>
      <c r="G92" s="282" t="s">
        <v>389</v>
      </c>
      <c r="H92" s="283">
        <v>9</v>
      </c>
      <c r="I92" s="284"/>
      <c r="J92" s="283">
        <f>ROUND(I92*H92,0)</f>
        <v>0</v>
      </c>
      <c r="K92" s="281" t="s">
        <v>20</v>
      </c>
      <c r="L92" s="285"/>
      <c r="M92" s="286" t="s">
        <v>20</v>
      </c>
      <c r="N92" s="287" t="s">
        <v>48</v>
      </c>
      <c r="O92" s="86"/>
      <c r="P92" s="228">
        <f>O92*H92</f>
        <v>0</v>
      </c>
      <c r="Q92" s="228">
        <v>4E-05</v>
      </c>
      <c r="R92" s="228">
        <f>Q92*H92</f>
        <v>0.00036</v>
      </c>
      <c r="S92" s="228">
        <v>0</v>
      </c>
      <c r="T92" s="229">
        <f>S92*H92</f>
        <v>0</v>
      </c>
      <c r="U92" s="40"/>
      <c r="V92" s="40"/>
      <c r="W92" s="40"/>
      <c r="X92" s="40"/>
      <c r="Y92" s="40"/>
      <c r="Z92" s="40"/>
      <c r="AA92" s="40"/>
      <c r="AB92" s="40"/>
      <c r="AC92" s="40"/>
      <c r="AD92" s="40"/>
      <c r="AE92" s="40"/>
      <c r="AR92" s="230" t="s">
        <v>274</v>
      </c>
      <c r="AT92" s="230" t="s">
        <v>381</v>
      </c>
      <c r="AU92" s="230" t="s">
        <v>86</v>
      </c>
      <c r="AY92" s="19" t="s">
        <v>167</v>
      </c>
      <c r="BE92" s="231">
        <f>IF(N92="základní",J92,0)</f>
        <v>0</v>
      </c>
      <c r="BF92" s="231">
        <f>IF(N92="snížená",J92,0)</f>
        <v>0</v>
      </c>
      <c r="BG92" s="231">
        <f>IF(N92="zákl. přenesená",J92,0)</f>
        <v>0</v>
      </c>
      <c r="BH92" s="231">
        <f>IF(N92="sníž. přenesená",J92,0)</f>
        <v>0</v>
      </c>
      <c r="BI92" s="231">
        <f>IF(N92="nulová",J92,0)</f>
        <v>0</v>
      </c>
      <c r="BJ92" s="19" t="s">
        <v>8</v>
      </c>
      <c r="BK92" s="231">
        <f>ROUND(I92*H92,0)</f>
        <v>0</v>
      </c>
      <c r="BL92" s="19" t="s">
        <v>173</v>
      </c>
      <c r="BM92" s="230" t="s">
        <v>1127</v>
      </c>
    </row>
    <row r="93" spans="1:65" s="2" customFormat="1" ht="14.5" customHeight="1">
      <c r="A93" s="40"/>
      <c r="B93" s="41"/>
      <c r="C93" s="279" t="s">
        <v>291</v>
      </c>
      <c r="D93" s="279" t="s">
        <v>381</v>
      </c>
      <c r="E93" s="280" t="s">
        <v>858</v>
      </c>
      <c r="F93" s="281" t="s">
        <v>859</v>
      </c>
      <c r="G93" s="282" t="s">
        <v>389</v>
      </c>
      <c r="H93" s="283">
        <v>5</v>
      </c>
      <c r="I93" s="284"/>
      <c r="J93" s="283">
        <f>ROUND(I93*H93,0)</f>
        <v>0</v>
      </c>
      <c r="K93" s="281" t="s">
        <v>20</v>
      </c>
      <c r="L93" s="285"/>
      <c r="M93" s="286" t="s">
        <v>20</v>
      </c>
      <c r="N93" s="287" t="s">
        <v>48</v>
      </c>
      <c r="O93" s="86"/>
      <c r="P93" s="228">
        <f>O93*H93</f>
        <v>0</v>
      </c>
      <c r="Q93" s="228">
        <v>4E-05</v>
      </c>
      <c r="R93" s="228">
        <f>Q93*H93</f>
        <v>0.0002</v>
      </c>
      <c r="S93" s="228">
        <v>0</v>
      </c>
      <c r="T93" s="229">
        <f>S93*H93</f>
        <v>0</v>
      </c>
      <c r="U93" s="40"/>
      <c r="V93" s="40"/>
      <c r="W93" s="40"/>
      <c r="X93" s="40"/>
      <c r="Y93" s="40"/>
      <c r="Z93" s="40"/>
      <c r="AA93" s="40"/>
      <c r="AB93" s="40"/>
      <c r="AC93" s="40"/>
      <c r="AD93" s="40"/>
      <c r="AE93" s="40"/>
      <c r="AR93" s="230" t="s">
        <v>274</v>
      </c>
      <c r="AT93" s="230" t="s">
        <v>381</v>
      </c>
      <c r="AU93" s="230" t="s">
        <v>86</v>
      </c>
      <c r="AY93" s="19" t="s">
        <v>167</v>
      </c>
      <c r="BE93" s="231">
        <f>IF(N93="základní",J93,0)</f>
        <v>0</v>
      </c>
      <c r="BF93" s="231">
        <f>IF(N93="snížená",J93,0)</f>
        <v>0</v>
      </c>
      <c r="BG93" s="231">
        <f>IF(N93="zákl. přenesená",J93,0)</f>
        <v>0</v>
      </c>
      <c r="BH93" s="231">
        <f>IF(N93="sníž. přenesená",J93,0)</f>
        <v>0</v>
      </c>
      <c r="BI93" s="231">
        <f>IF(N93="nulová",J93,0)</f>
        <v>0</v>
      </c>
      <c r="BJ93" s="19" t="s">
        <v>8</v>
      </c>
      <c r="BK93" s="231">
        <f>ROUND(I93*H93,0)</f>
        <v>0</v>
      </c>
      <c r="BL93" s="19" t="s">
        <v>173</v>
      </c>
      <c r="BM93" s="230" t="s">
        <v>1128</v>
      </c>
    </row>
    <row r="94" spans="1:65" s="2" customFormat="1" ht="14.5" customHeight="1">
      <c r="A94" s="40"/>
      <c r="B94" s="41"/>
      <c r="C94" s="279" t="s">
        <v>302</v>
      </c>
      <c r="D94" s="279" t="s">
        <v>381</v>
      </c>
      <c r="E94" s="280" t="s">
        <v>871</v>
      </c>
      <c r="F94" s="281" t="s">
        <v>872</v>
      </c>
      <c r="G94" s="282" t="s">
        <v>389</v>
      </c>
      <c r="H94" s="283">
        <v>5</v>
      </c>
      <c r="I94" s="284"/>
      <c r="J94" s="283">
        <f>ROUND(I94*H94,0)</f>
        <v>0</v>
      </c>
      <c r="K94" s="281" t="s">
        <v>20</v>
      </c>
      <c r="L94" s="285"/>
      <c r="M94" s="286" t="s">
        <v>20</v>
      </c>
      <c r="N94" s="287" t="s">
        <v>48</v>
      </c>
      <c r="O94" s="86"/>
      <c r="P94" s="228">
        <f>O94*H94</f>
        <v>0</v>
      </c>
      <c r="Q94" s="228">
        <v>4E-05</v>
      </c>
      <c r="R94" s="228">
        <f>Q94*H94</f>
        <v>0.0002</v>
      </c>
      <c r="S94" s="228">
        <v>0</v>
      </c>
      <c r="T94" s="229">
        <f>S94*H94</f>
        <v>0</v>
      </c>
      <c r="U94" s="40"/>
      <c r="V94" s="40"/>
      <c r="W94" s="40"/>
      <c r="X94" s="40"/>
      <c r="Y94" s="40"/>
      <c r="Z94" s="40"/>
      <c r="AA94" s="40"/>
      <c r="AB94" s="40"/>
      <c r="AC94" s="40"/>
      <c r="AD94" s="40"/>
      <c r="AE94" s="40"/>
      <c r="AR94" s="230" t="s">
        <v>274</v>
      </c>
      <c r="AT94" s="230" t="s">
        <v>381</v>
      </c>
      <c r="AU94" s="230" t="s">
        <v>86</v>
      </c>
      <c r="AY94" s="19" t="s">
        <v>167</v>
      </c>
      <c r="BE94" s="231">
        <f>IF(N94="základní",J94,0)</f>
        <v>0</v>
      </c>
      <c r="BF94" s="231">
        <f>IF(N94="snížená",J94,0)</f>
        <v>0</v>
      </c>
      <c r="BG94" s="231">
        <f>IF(N94="zákl. přenesená",J94,0)</f>
        <v>0</v>
      </c>
      <c r="BH94" s="231">
        <f>IF(N94="sníž. přenesená",J94,0)</f>
        <v>0</v>
      </c>
      <c r="BI94" s="231">
        <f>IF(N94="nulová",J94,0)</f>
        <v>0</v>
      </c>
      <c r="BJ94" s="19" t="s">
        <v>8</v>
      </c>
      <c r="BK94" s="231">
        <f>ROUND(I94*H94,0)</f>
        <v>0</v>
      </c>
      <c r="BL94" s="19" t="s">
        <v>173</v>
      </c>
      <c r="BM94" s="230" t="s">
        <v>1129</v>
      </c>
    </row>
    <row r="95" spans="1:65" s="2" customFormat="1" ht="14.5" customHeight="1">
      <c r="A95" s="40"/>
      <c r="B95" s="41"/>
      <c r="C95" s="279" t="s">
        <v>309</v>
      </c>
      <c r="D95" s="279" t="s">
        <v>381</v>
      </c>
      <c r="E95" s="280" t="s">
        <v>874</v>
      </c>
      <c r="F95" s="281" t="s">
        <v>875</v>
      </c>
      <c r="G95" s="282" t="s">
        <v>389</v>
      </c>
      <c r="H95" s="283">
        <v>3</v>
      </c>
      <c r="I95" s="284"/>
      <c r="J95" s="283">
        <f>ROUND(I95*H95,0)</f>
        <v>0</v>
      </c>
      <c r="K95" s="281" t="s">
        <v>20</v>
      </c>
      <c r="L95" s="285"/>
      <c r="M95" s="286" t="s">
        <v>20</v>
      </c>
      <c r="N95" s="287" t="s">
        <v>48</v>
      </c>
      <c r="O95" s="86"/>
      <c r="P95" s="228">
        <f>O95*H95</f>
        <v>0</v>
      </c>
      <c r="Q95" s="228">
        <v>4E-05</v>
      </c>
      <c r="R95" s="228">
        <f>Q95*H95</f>
        <v>0.00012000000000000002</v>
      </c>
      <c r="S95" s="228">
        <v>0</v>
      </c>
      <c r="T95" s="229">
        <f>S95*H95</f>
        <v>0</v>
      </c>
      <c r="U95" s="40"/>
      <c r="V95" s="40"/>
      <c r="W95" s="40"/>
      <c r="X95" s="40"/>
      <c r="Y95" s="40"/>
      <c r="Z95" s="40"/>
      <c r="AA95" s="40"/>
      <c r="AB95" s="40"/>
      <c r="AC95" s="40"/>
      <c r="AD95" s="40"/>
      <c r="AE95" s="40"/>
      <c r="AR95" s="230" t="s">
        <v>274</v>
      </c>
      <c r="AT95" s="230" t="s">
        <v>381</v>
      </c>
      <c r="AU95" s="230" t="s">
        <v>86</v>
      </c>
      <c r="AY95" s="19" t="s">
        <v>167</v>
      </c>
      <c r="BE95" s="231">
        <f>IF(N95="základní",J95,0)</f>
        <v>0</v>
      </c>
      <c r="BF95" s="231">
        <f>IF(N95="snížená",J95,0)</f>
        <v>0</v>
      </c>
      <c r="BG95" s="231">
        <f>IF(N95="zákl. přenesená",J95,0)</f>
        <v>0</v>
      </c>
      <c r="BH95" s="231">
        <f>IF(N95="sníž. přenesená",J95,0)</f>
        <v>0</v>
      </c>
      <c r="BI95" s="231">
        <f>IF(N95="nulová",J95,0)</f>
        <v>0</v>
      </c>
      <c r="BJ95" s="19" t="s">
        <v>8</v>
      </c>
      <c r="BK95" s="231">
        <f>ROUND(I95*H95,0)</f>
        <v>0</v>
      </c>
      <c r="BL95" s="19" t="s">
        <v>173</v>
      </c>
      <c r="BM95" s="230" t="s">
        <v>1130</v>
      </c>
    </row>
    <row r="96" spans="1:65" s="2" customFormat="1" ht="14.5" customHeight="1">
      <c r="A96" s="40"/>
      <c r="B96" s="41"/>
      <c r="C96" s="279" t="s">
        <v>320</v>
      </c>
      <c r="D96" s="279" t="s">
        <v>381</v>
      </c>
      <c r="E96" s="280" t="s">
        <v>877</v>
      </c>
      <c r="F96" s="281" t="s">
        <v>878</v>
      </c>
      <c r="G96" s="282" t="s">
        <v>389</v>
      </c>
      <c r="H96" s="283">
        <v>3</v>
      </c>
      <c r="I96" s="284"/>
      <c r="J96" s="283">
        <f>ROUND(I96*H96,0)</f>
        <v>0</v>
      </c>
      <c r="K96" s="281" t="s">
        <v>20</v>
      </c>
      <c r="L96" s="285"/>
      <c r="M96" s="286" t="s">
        <v>20</v>
      </c>
      <c r="N96" s="287" t="s">
        <v>48</v>
      </c>
      <c r="O96" s="86"/>
      <c r="P96" s="228">
        <f>O96*H96</f>
        <v>0</v>
      </c>
      <c r="Q96" s="228">
        <v>4E-05</v>
      </c>
      <c r="R96" s="228">
        <f>Q96*H96</f>
        <v>0.00012000000000000002</v>
      </c>
      <c r="S96" s="228">
        <v>0</v>
      </c>
      <c r="T96" s="229">
        <f>S96*H96</f>
        <v>0</v>
      </c>
      <c r="U96" s="40"/>
      <c r="V96" s="40"/>
      <c r="W96" s="40"/>
      <c r="X96" s="40"/>
      <c r="Y96" s="40"/>
      <c r="Z96" s="40"/>
      <c r="AA96" s="40"/>
      <c r="AB96" s="40"/>
      <c r="AC96" s="40"/>
      <c r="AD96" s="40"/>
      <c r="AE96" s="40"/>
      <c r="AR96" s="230" t="s">
        <v>274</v>
      </c>
      <c r="AT96" s="230" t="s">
        <v>381</v>
      </c>
      <c r="AU96" s="230" t="s">
        <v>86</v>
      </c>
      <c r="AY96" s="19" t="s">
        <v>167</v>
      </c>
      <c r="BE96" s="231">
        <f>IF(N96="základní",J96,0)</f>
        <v>0</v>
      </c>
      <c r="BF96" s="231">
        <f>IF(N96="snížená",J96,0)</f>
        <v>0</v>
      </c>
      <c r="BG96" s="231">
        <f>IF(N96="zákl. přenesená",J96,0)</f>
        <v>0</v>
      </c>
      <c r="BH96" s="231">
        <f>IF(N96="sníž. přenesená",J96,0)</f>
        <v>0</v>
      </c>
      <c r="BI96" s="231">
        <f>IF(N96="nulová",J96,0)</f>
        <v>0</v>
      </c>
      <c r="BJ96" s="19" t="s">
        <v>8</v>
      </c>
      <c r="BK96" s="231">
        <f>ROUND(I96*H96,0)</f>
        <v>0</v>
      </c>
      <c r="BL96" s="19" t="s">
        <v>173</v>
      </c>
      <c r="BM96" s="230" t="s">
        <v>1131</v>
      </c>
    </row>
    <row r="97" spans="1:65" s="2" customFormat="1" ht="14.5" customHeight="1">
      <c r="A97" s="40"/>
      <c r="B97" s="41"/>
      <c r="C97" s="279" t="s">
        <v>326</v>
      </c>
      <c r="D97" s="279" t="s">
        <v>381</v>
      </c>
      <c r="E97" s="280" t="s">
        <v>894</v>
      </c>
      <c r="F97" s="281" t="s">
        <v>895</v>
      </c>
      <c r="G97" s="282" t="s">
        <v>389</v>
      </c>
      <c r="H97" s="283">
        <v>3</v>
      </c>
      <c r="I97" s="284"/>
      <c r="J97" s="283">
        <f>ROUND(I97*H97,0)</f>
        <v>0</v>
      </c>
      <c r="K97" s="281" t="s">
        <v>20</v>
      </c>
      <c r="L97" s="285"/>
      <c r="M97" s="286" t="s">
        <v>20</v>
      </c>
      <c r="N97" s="287" t="s">
        <v>48</v>
      </c>
      <c r="O97" s="86"/>
      <c r="P97" s="228">
        <f>O97*H97</f>
        <v>0</v>
      </c>
      <c r="Q97" s="228">
        <v>4E-05</v>
      </c>
      <c r="R97" s="228">
        <f>Q97*H97</f>
        <v>0.00012000000000000002</v>
      </c>
      <c r="S97" s="228">
        <v>0</v>
      </c>
      <c r="T97" s="229">
        <f>S97*H97</f>
        <v>0</v>
      </c>
      <c r="U97" s="40"/>
      <c r="V97" s="40"/>
      <c r="W97" s="40"/>
      <c r="X97" s="40"/>
      <c r="Y97" s="40"/>
      <c r="Z97" s="40"/>
      <c r="AA97" s="40"/>
      <c r="AB97" s="40"/>
      <c r="AC97" s="40"/>
      <c r="AD97" s="40"/>
      <c r="AE97" s="40"/>
      <c r="AR97" s="230" t="s">
        <v>274</v>
      </c>
      <c r="AT97" s="230" t="s">
        <v>381</v>
      </c>
      <c r="AU97" s="230" t="s">
        <v>86</v>
      </c>
      <c r="AY97" s="19" t="s">
        <v>167</v>
      </c>
      <c r="BE97" s="231">
        <f>IF(N97="základní",J97,0)</f>
        <v>0</v>
      </c>
      <c r="BF97" s="231">
        <f>IF(N97="snížená",J97,0)</f>
        <v>0</v>
      </c>
      <c r="BG97" s="231">
        <f>IF(N97="zákl. přenesená",J97,0)</f>
        <v>0</v>
      </c>
      <c r="BH97" s="231">
        <f>IF(N97="sníž. přenesená",J97,0)</f>
        <v>0</v>
      </c>
      <c r="BI97" s="231">
        <f>IF(N97="nulová",J97,0)</f>
        <v>0</v>
      </c>
      <c r="BJ97" s="19" t="s">
        <v>8</v>
      </c>
      <c r="BK97" s="231">
        <f>ROUND(I97*H97,0)</f>
        <v>0</v>
      </c>
      <c r="BL97" s="19" t="s">
        <v>173</v>
      </c>
      <c r="BM97" s="230" t="s">
        <v>1132</v>
      </c>
    </row>
    <row r="98" spans="1:65" s="2" customFormat="1" ht="14.5" customHeight="1">
      <c r="A98" s="40"/>
      <c r="B98" s="41"/>
      <c r="C98" s="279" t="s">
        <v>9</v>
      </c>
      <c r="D98" s="279" t="s">
        <v>381</v>
      </c>
      <c r="E98" s="280" t="s">
        <v>899</v>
      </c>
      <c r="F98" s="281" t="s">
        <v>900</v>
      </c>
      <c r="G98" s="282" t="s">
        <v>389</v>
      </c>
      <c r="H98" s="283">
        <v>3</v>
      </c>
      <c r="I98" s="284"/>
      <c r="J98" s="283">
        <f>ROUND(I98*H98,0)</f>
        <v>0</v>
      </c>
      <c r="K98" s="281" t="s">
        <v>20</v>
      </c>
      <c r="L98" s="285"/>
      <c r="M98" s="286" t="s">
        <v>20</v>
      </c>
      <c r="N98" s="287" t="s">
        <v>48</v>
      </c>
      <c r="O98" s="86"/>
      <c r="P98" s="228">
        <f>O98*H98</f>
        <v>0</v>
      </c>
      <c r="Q98" s="228">
        <v>0</v>
      </c>
      <c r="R98" s="228">
        <f>Q98*H98</f>
        <v>0</v>
      </c>
      <c r="S98" s="228">
        <v>0</v>
      </c>
      <c r="T98" s="229">
        <f>S98*H98</f>
        <v>0</v>
      </c>
      <c r="U98" s="40"/>
      <c r="V98" s="40"/>
      <c r="W98" s="40"/>
      <c r="X98" s="40"/>
      <c r="Y98" s="40"/>
      <c r="Z98" s="40"/>
      <c r="AA98" s="40"/>
      <c r="AB98" s="40"/>
      <c r="AC98" s="40"/>
      <c r="AD98" s="40"/>
      <c r="AE98" s="40"/>
      <c r="AR98" s="230" t="s">
        <v>274</v>
      </c>
      <c r="AT98" s="230" t="s">
        <v>381</v>
      </c>
      <c r="AU98" s="230" t="s">
        <v>86</v>
      </c>
      <c r="AY98" s="19" t="s">
        <v>167</v>
      </c>
      <c r="BE98" s="231">
        <f>IF(N98="základní",J98,0)</f>
        <v>0</v>
      </c>
      <c r="BF98" s="231">
        <f>IF(N98="snížená",J98,0)</f>
        <v>0</v>
      </c>
      <c r="BG98" s="231">
        <f>IF(N98="zákl. přenesená",J98,0)</f>
        <v>0</v>
      </c>
      <c r="BH98" s="231">
        <f>IF(N98="sníž. přenesená",J98,0)</f>
        <v>0</v>
      </c>
      <c r="BI98" s="231">
        <f>IF(N98="nulová",J98,0)</f>
        <v>0</v>
      </c>
      <c r="BJ98" s="19" t="s">
        <v>8</v>
      </c>
      <c r="BK98" s="231">
        <f>ROUND(I98*H98,0)</f>
        <v>0</v>
      </c>
      <c r="BL98" s="19" t="s">
        <v>173</v>
      </c>
      <c r="BM98" s="230" t="s">
        <v>1133</v>
      </c>
    </row>
    <row r="99" spans="1:65" s="2" customFormat="1" ht="14.5" customHeight="1">
      <c r="A99" s="40"/>
      <c r="B99" s="41"/>
      <c r="C99" s="279" t="s">
        <v>337</v>
      </c>
      <c r="D99" s="279" t="s">
        <v>381</v>
      </c>
      <c r="E99" s="280" t="s">
        <v>906</v>
      </c>
      <c r="F99" s="281" t="s">
        <v>907</v>
      </c>
      <c r="G99" s="282" t="s">
        <v>389</v>
      </c>
      <c r="H99" s="283">
        <v>3</v>
      </c>
      <c r="I99" s="284"/>
      <c r="J99" s="283">
        <f>ROUND(I99*H99,0)</f>
        <v>0</v>
      </c>
      <c r="K99" s="281" t="s">
        <v>20</v>
      </c>
      <c r="L99" s="285"/>
      <c r="M99" s="286" t="s">
        <v>20</v>
      </c>
      <c r="N99" s="287" t="s">
        <v>48</v>
      </c>
      <c r="O99" s="86"/>
      <c r="P99" s="228">
        <f>O99*H99</f>
        <v>0</v>
      </c>
      <c r="Q99" s="228">
        <v>4E-05</v>
      </c>
      <c r="R99" s="228">
        <f>Q99*H99</f>
        <v>0.00012000000000000002</v>
      </c>
      <c r="S99" s="228">
        <v>0</v>
      </c>
      <c r="T99" s="229">
        <f>S99*H99</f>
        <v>0</v>
      </c>
      <c r="U99" s="40"/>
      <c r="V99" s="40"/>
      <c r="W99" s="40"/>
      <c r="X99" s="40"/>
      <c r="Y99" s="40"/>
      <c r="Z99" s="40"/>
      <c r="AA99" s="40"/>
      <c r="AB99" s="40"/>
      <c r="AC99" s="40"/>
      <c r="AD99" s="40"/>
      <c r="AE99" s="40"/>
      <c r="AR99" s="230" t="s">
        <v>274</v>
      </c>
      <c r="AT99" s="230" t="s">
        <v>381</v>
      </c>
      <c r="AU99" s="230" t="s">
        <v>86</v>
      </c>
      <c r="AY99" s="19" t="s">
        <v>167</v>
      </c>
      <c r="BE99" s="231">
        <f>IF(N99="základní",J99,0)</f>
        <v>0</v>
      </c>
      <c r="BF99" s="231">
        <f>IF(N99="snížená",J99,0)</f>
        <v>0</v>
      </c>
      <c r="BG99" s="231">
        <f>IF(N99="zákl. přenesená",J99,0)</f>
        <v>0</v>
      </c>
      <c r="BH99" s="231">
        <f>IF(N99="sníž. přenesená",J99,0)</f>
        <v>0</v>
      </c>
      <c r="BI99" s="231">
        <f>IF(N99="nulová",J99,0)</f>
        <v>0</v>
      </c>
      <c r="BJ99" s="19" t="s">
        <v>8</v>
      </c>
      <c r="BK99" s="231">
        <f>ROUND(I99*H99,0)</f>
        <v>0</v>
      </c>
      <c r="BL99" s="19" t="s">
        <v>173</v>
      </c>
      <c r="BM99" s="230" t="s">
        <v>1134</v>
      </c>
    </row>
    <row r="100" spans="1:65" s="2" customFormat="1" ht="14.5" customHeight="1">
      <c r="A100" s="40"/>
      <c r="B100" s="41"/>
      <c r="C100" s="279" t="s">
        <v>344</v>
      </c>
      <c r="D100" s="279" t="s">
        <v>381</v>
      </c>
      <c r="E100" s="280" t="s">
        <v>909</v>
      </c>
      <c r="F100" s="281" t="s">
        <v>910</v>
      </c>
      <c r="G100" s="282" t="s">
        <v>389</v>
      </c>
      <c r="H100" s="283">
        <v>3</v>
      </c>
      <c r="I100" s="284"/>
      <c r="J100" s="283">
        <f>ROUND(I100*H100,0)</f>
        <v>0</v>
      </c>
      <c r="K100" s="281" t="s">
        <v>20</v>
      </c>
      <c r="L100" s="285"/>
      <c r="M100" s="286" t="s">
        <v>20</v>
      </c>
      <c r="N100" s="287" t="s">
        <v>48</v>
      </c>
      <c r="O100" s="86"/>
      <c r="P100" s="228">
        <f>O100*H100</f>
        <v>0</v>
      </c>
      <c r="Q100" s="228">
        <v>4E-05</v>
      </c>
      <c r="R100" s="228">
        <f>Q100*H100</f>
        <v>0.00012000000000000002</v>
      </c>
      <c r="S100" s="228">
        <v>0</v>
      </c>
      <c r="T100" s="229">
        <f>S100*H100</f>
        <v>0</v>
      </c>
      <c r="U100" s="40"/>
      <c r="V100" s="40"/>
      <c r="W100" s="40"/>
      <c r="X100" s="40"/>
      <c r="Y100" s="40"/>
      <c r="Z100" s="40"/>
      <c r="AA100" s="40"/>
      <c r="AB100" s="40"/>
      <c r="AC100" s="40"/>
      <c r="AD100" s="40"/>
      <c r="AE100" s="40"/>
      <c r="AR100" s="230" t="s">
        <v>274</v>
      </c>
      <c r="AT100" s="230" t="s">
        <v>381</v>
      </c>
      <c r="AU100" s="230" t="s">
        <v>86</v>
      </c>
      <c r="AY100" s="19" t="s">
        <v>167</v>
      </c>
      <c r="BE100" s="231">
        <f>IF(N100="základní",J100,0)</f>
        <v>0</v>
      </c>
      <c r="BF100" s="231">
        <f>IF(N100="snížená",J100,0)</f>
        <v>0</v>
      </c>
      <c r="BG100" s="231">
        <f>IF(N100="zákl. přenesená",J100,0)</f>
        <v>0</v>
      </c>
      <c r="BH100" s="231">
        <f>IF(N100="sníž. přenesená",J100,0)</f>
        <v>0</v>
      </c>
      <c r="BI100" s="231">
        <f>IF(N100="nulová",J100,0)</f>
        <v>0</v>
      </c>
      <c r="BJ100" s="19" t="s">
        <v>8</v>
      </c>
      <c r="BK100" s="231">
        <f>ROUND(I100*H100,0)</f>
        <v>0</v>
      </c>
      <c r="BL100" s="19" t="s">
        <v>173</v>
      </c>
      <c r="BM100" s="230" t="s">
        <v>1135</v>
      </c>
    </row>
    <row r="101" spans="1:65" s="2" customFormat="1" ht="14.5" customHeight="1">
      <c r="A101" s="40"/>
      <c r="B101" s="41"/>
      <c r="C101" s="279" t="s">
        <v>348</v>
      </c>
      <c r="D101" s="279" t="s">
        <v>381</v>
      </c>
      <c r="E101" s="280" t="s">
        <v>912</v>
      </c>
      <c r="F101" s="281" t="s">
        <v>913</v>
      </c>
      <c r="G101" s="282" t="s">
        <v>389</v>
      </c>
      <c r="H101" s="283">
        <v>5</v>
      </c>
      <c r="I101" s="284"/>
      <c r="J101" s="283">
        <f>ROUND(I101*H101,0)</f>
        <v>0</v>
      </c>
      <c r="K101" s="281" t="s">
        <v>20</v>
      </c>
      <c r="L101" s="285"/>
      <c r="M101" s="286" t="s">
        <v>20</v>
      </c>
      <c r="N101" s="287" t="s">
        <v>48</v>
      </c>
      <c r="O101" s="86"/>
      <c r="P101" s="228">
        <f>O101*H101</f>
        <v>0</v>
      </c>
      <c r="Q101" s="228">
        <v>0.009</v>
      </c>
      <c r="R101" s="228">
        <f>Q101*H101</f>
        <v>0.045</v>
      </c>
      <c r="S101" s="228">
        <v>0</v>
      </c>
      <c r="T101" s="229">
        <f>S101*H101</f>
        <v>0</v>
      </c>
      <c r="U101" s="40"/>
      <c r="V101" s="40"/>
      <c r="W101" s="40"/>
      <c r="X101" s="40"/>
      <c r="Y101" s="40"/>
      <c r="Z101" s="40"/>
      <c r="AA101" s="40"/>
      <c r="AB101" s="40"/>
      <c r="AC101" s="40"/>
      <c r="AD101" s="40"/>
      <c r="AE101" s="40"/>
      <c r="AR101" s="230" t="s">
        <v>274</v>
      </c>
      <c r="AT101" s="230" t="s">
        <v>381</v>
      </c>
      <c r="AU101" s="230" t="s">
        <v>86</v>
      </c>
      <c r="AY101" s="19" t="s">
        <v>167</v>
      </c>
      <c r="BE101" s="231">
        <f>IF(N101="základní",J101,0)</f>
        <v>0</v>
      </c>
      <c r="BF101" s="231">
        <f>IF(N101="snížená",J101,0)</f>
        <v>0</v>
      </c>
      <c r="BG101" s="231">
        <f>IF(N101="zákl. přenesená",J101,0)</f>
        <v>0</v>
      </c>
      <c r="BH101" s="231">
        <f>IF(N101="sníž. přenesená",J101,0)</f>
        <v>0</v>
      </c>
      <c r="BI101" s="231">
        <f>IF(N101="nulová",J101,0)</f>
        <v>0</v>
      </c>
      <c r="BJ101" s="19" t="s">
        <v>8</v>
      </c>
      <c r="BK101" s="231">
        <f>ROUND(I101*H101,0)</f>
        <v>0</v>
      </c>
      <c r="BL101" s="19" t="s">
        <v>173</v>
      </c>
      <c r="BM101" s="230" t="s">
        <v>1136</v>
      </c>
    </row>
    <row r="102" spans="1:65" s="2" customFormat="1" ht="20.5" customHeight="1">
      <c r="A102" s="40"/>
      <c r="B102" s="41"/>
      <c r="C102" s="220" t="s">
        <v>359</v>
      </c>
      <c r="D102" s="220" t="s">
        <v>169</v>
      </c>
      <c r="E102" s="221" t="s">
        <v>956</v>
      </c>
      <c r="F102" s="222" t="s">
        <v>957</v>
      </c>
      <c r="G102" s="223" t="s">
        <v>179</v>
      </c>
      <c r="H102" s="224">
        <v>7228</v>
      </c>
      <c r="I102" s="225"/>
      <c r="J102" s="224">
        <f>ROUND(I102*H102,0)</f>
        <v>0</v>
      </c>
      <c r="K102" s="222" t="s">
        <v>180</v>
      </c>
      <c r="L102" s="46"/>
      <c r="M102" s="226" t="s">
        <v>20</v>
      </c>
      <c r="N102" s="227" t="s">
        <v>48</v>
      </c>
      <c r="O102" s="86"/>
      <c r="P102" s="228">
        <f>O102*H102</f>
        <v>0</v>
      </c>
      <c r="Q102" s="228">
        <v>0</v>
      </c>
      <c r="R102" s="228">
        <f>Q102*H102</f>
        <v>0</v>
      </c>
      <c r="S102" s="228">
        <v>0</v>
      </c>
      <c r="T102" s="229">
        <f>S102*H102</f>
        <v>0</v>
      </c>
      <c r="U102" s="40"/>
      <c r="V102" s="40"/>
      <c r="W102" s="40"/>
      <c r="X102" s="40"/>
      <c r="Y102" s="40"/>
      <c r="Z102" s="40"/>
      <c r="AA102" s="40"/>
      <c r="AB102" s="40"/>
      <c r="AC102" s="40"/>
      <c r="AD102" s="40"/>
      <c r="AE102" s="40"/>
      <c r="AR102" s="230" t="s">
        <v>173</v>
      </c>
      <c r="AT102" s="230" t="s">
        <v>169</v>
      </c>
      <c r="AU102" s="230" t="s">
        <v>86</v>
      </c>
      <c r="AY102" s="19" t="s">
        <v>167</v>
      </c>
      <c r="BE102" s="231">
        <f>IF(N102="základní",J102,0)</f>
        <v>0</v>
      </c>
      <c r="BF102" s="231">
        <f>IF(N102="snížená",J102,0)</f>
        <v>0</v>
      </c>
      <c r="BG102" s="231">
        <f>IF(N102="zákl. přenesená",J102,0)</f>
        <v>0</v>
      </c>
      <c r="BH102" s="231">
        <f>IF(N102="sníž. přenesená",J102,0)</f>
        <v>0</v>
      </c>
      <c r="BI102" s="231">
        <f>IF(N102="nulová",J102,0)</f>
        <v>0</v>
      </c>
      <c r="BJ102" s="19" t="s">
        <v>8</v>
      </c>
      <c r="BK102" s="231">
        <f>ROUND(I102*H102,0)</f>
        <v>0</v>
      </c>
      <c r="BL102" s="19" t="s">
        <v>173</v>
      </c>
      <c r="BM102" s="230" t="s">
        <v>1137</v>
      </c>
    </row>
    <row r="103" spans="1:47" s="2" customFormat="1" ht="12">
      <c r="A103" s="40"/>
      <c r="B103" s="41"/>
      <c r="C103" s="42"/>
      <c r="D103" s="232" t="s">
        <v>182</v>
      </c>
      <c r="E103" s="42"/>
      <c r="F103" s="233" t="s">
        <v>959</v>
      </c>
      <c r="G103" s="42"/>
      <c r="H103" s="42"/>
      <c r="I103" s="138"/>
      <c r="J103" s="42"/>
      <c r="K103" s="42"/>
      <c r="L103" s="46"/>
      <c r="M103" s="234"/>
      <c r="N103" s="235"/>
      <c r="O103" s="86"/>
      <c r="P103" s="86"/>
      <c r="Q103" s="86"/>
      <c r="R103" s="86"/>
      <c r="S103" s="86"/>
      <c r="T103" s="87"/>
      <c r="U103" s="40"/>
      <c r="V103" s="40"/>
      <c r="W103" s="40"/>
      <c r="X103" s="40"/>
      <c r="Y103" s="40"/>
      <c r="Z103" s="40"/>
      <c r="AA103" s="40"/>
      <c r="AB103" s="40"/>
      <c r="AC103" s="40"/>
      <c r="AD103" s="40"/>
      <c r="AE103" s="40"/>
      <c r="AT103" s="19" t="s">
        <v>182</v>
      </c>
      <c r="AU103" s="19" t="s">
        <v>86</v>
      </c>
    </row>
    <row r="104" spans="1:51" s="13" customFormat="1" ht="12">
      <c r="A104" s="13"/>
      <c r="B104" s="236"/>
      <c r="C104" s="237"/>
      <c r="D104" s="232" t="s">
        <v>184</v>
      </c>
      <c r="E104" s="238" t="s">
        <v>20</v>
      </c>
      <c r="F104" s="239" t="s">
        <v>1138</v>
      </c>
      <c r="G104" s="237"/>
      <c r="H104" s="240">
        <v>7228</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184</v>
      </c>
      <c r="AU104" s="246" t="s">
        <v>86</v>
      </c>
      <c r="AV104" s="13" t="s">
        <v>86</v>
      </c>
      <c r="AW104" s="13" t="s">
        <v>38</v>
      </c>
      <c r="AX104" s="13" t="s">
        <v>8</v>
      </c>
      <c r="AY104" s="246" t="s">
        <v>167</v>
      </c>
    </row>
    <row r="105" spans="1:65" s="2" customFormat="1" ht="20.5" customHeight="1">
      <c r="A105" s="40"/>
      <c r="B105" s="41"/>
      <c r="C105" s="220" t="s">
        <v>380</v>
      </c>
      <c r="D105" s="220" t="s">
        <v>169</v>
      </c>
      <c r="E105" s="221" t="s">
        <v>773</v>
      </c>
      <c r="F105" s="222" t="s">
        <v>774</v>
      </c>
      <c r="G105" s="223" t="s">
        <v>397</v>
      </c>
      <c r="H105" s="224">
        <v>27</v>
      </c>
      <c r="I105" s="225"/>
      <c r="J105" s="224">
        <f>ROUND(I105*H105,0)</f>
        <v>0</v>
      </c>
      <c r="K105" s="222" t="s">
        <v>20</v>
      </c>
      <c r="L105" s="46"/>
      <c r="M105" s="226" t="s">
        <v>20</v>
      </c>
      <c r="N105" s="227" t="s">
        <v>48</v>
      </c>
      <c r="O105" s="86"/>
      <c r="P105" s="228">
        <f>O105*H105</f>
        <v>0</v>
      </c>
      <c r="Q105" s="228">
        <v>0.00015</v>
      </c>
      <c r="R105" s="228">
        <f>Q105*H105</f>
        <v>0.00405</v>
      </c>
      <c r="S105" s="228">
        <v>0</v>
      </c>
      <c r="T105" s="229">
        <f>S105*H105</f>
        <v>0</v>
      </c>
      <c r="U105" s="40"/>
      <c r="V105" s="40"/>
      <c r="W105" s="40"/>
      <c r="X105" s="40"/>
      <c r="Y105" s="40"/>
      <c r="Z105" s="40"/>
      <c r="AA105" s="40"/>
      <c r="AB105" s="40"/>
      <c r="AC105" s="40"/>
      <c r="AD105" s="40"/>
      <c r="AE105" s="40"/>
      <c r="AR105" s="230" t="s">
        <v>173</v>
      </c>
      <c r="AT105" s="230" t="s">
        <v>169</v>
      </c>
      <c r="AU105" s="230" t="s">
        <v>86</v>
      </c>
      <c r="AY105" s="19" t="s">
        <v>167</v>
      </c>
      <c r="BE105" s="231">
        <f>IF(N105="základní",J105,0)</f>
        <v>0</v>
      </c>
      <c r="BF105" s="231">
        <f>IF(N105="snížená",J105,0)</f>
        <v>0</v>
      </c>
      <c r="BG105" s="231">
        <f>IF(N105="zákl. přenesená",J105,0)</f>
        <v>0</v>
      </c>
      <c r="BH105" s="231">
        <f>IF(N105="sníž. přenesená",J105,0)</f>
        <v>0</v>
      </c>
      <c r="BI105" s="231">
        <f>IF(N105="nulová",J105,0)</f>
        <v>0</v>
      </c>
      <c r="BJ105" s="19" t="s">
        <v>8</v>
      </c>
      <c r="BK105" s="231">
        <f>ROUND(I105*H105,0)</f>
        <v>0</v>
      </c>
      <c r="BL105" s="19" t="s">
        <v>173</v>
      </c>
      <c r="BM105" s="230" t="s">
        <v>1139</v>
      </c>
    </row>
    <row r="106" spans="1:65" s="2" customFormat="1" ht="20.5" customHeight="1">
      <c r="A106" s="40"/>
      <c r="B106" s="41"/>
      <c r="C106" s="220" t="s">
        <v>7</v>
      </c>
      <c r="D106" s="220" t="s">
        <v>169</v>
      </c>
      <c r="E106" s="221" t="s">
        <v>776</v>
      </c>
      <c r="F106" s="222" t="s">
        <v>777</v>
      </c>
      <c r="G106" s="223" t="s">
        <v>179</v>
      </c>
      <c r="H106" s="224">
        <v>180.7</v>
      </c>
      <c r="I106" s="225"/>
      <c r="J106" s="224">
        <f>ROUND(I106*H106,0)</f>
        <v>0</v>
      </c>
      <c r="K106" s="222" t="s">
        <v>180</v>
      </c>
      <c r="L106" s="46"/>
      <c r="M106" s="226" t="s">
        <v>20</v>
      </c>
      <c r="N106" s="227" t="s">
        <v>48</v>
      </c>
      <c r="O106" s="86"/>
      <c r="P106" s="228">
        <f>O106*H106</f>
        <v>0</v>
      </c>
      <c r="Q106" s="228">
        <v>0</v>
      </c>
      <c r="R106" s="228">
        <f>Q106*H106</f>
        <v>0</v>
      </c>
      <c r="S106" s="228">
        <v>0</v>
      </c>
      <c r="T106" s="229">
        <f>S106*H106</f>
        <v>0</v>
      </c>
      <c r="U106" s="40"/>
      <c r="V106" s="40"/>
      <c r="W106" s="40"/>
      <c r="X106" s="40"/>
      <c r="Y106" s="40"/>
      <c r="Z106" s="40"/>
      <c r="AA106" s="40"/>
      <c r="AB106" s="40"/>
      <c r="AC106" s="40"/>
      <c r="AD106" s="40"/>
      <c r="AE106" s="40"/>
      <c r="AR106" s="230" t="s">
        <v>173</v>
      </c>
      <c r="AT106" s="230" t="s">
        <v>169</v>
      </c>
      <c r="AU106" s="230" t="s">
        <v>86</v>
      </c>
      <c r="AY106" s="19" t="s">
        <v>167</v>
      </c>
      <c r="BE106" s="231">
        <f>IF(N106="základní",J106,0)</f>
        <v>0</v>
      </c>
      <c r="BF106" s="231">
        <f>IF(N106="snížená",J106,0)</f>
        <v>0</v>
      </c>
      <c r="BG106" s="231">
        <f>IF(N106="zákl. přenesená",J106,0)</f>
        <v>0</v>
      </c>
      <c r="BH106" s="231">
        <f>IF(N106="sníž. přenesená",J106,0)</f>
        <v>0</v>
      </c>
      <c r="BI106" s="231">
        <f>IF(N106="nulová",J106,0)</f>
        <v>0</v>
      </c>
      <c r="BJ106" s="19" t="s">
        <v>8</v>
      </c>
      <c r="BK106" s="231">
        <f>ROUND(I106*H106,0)</f>
        <v>0</v>
      </c>
      <c r="BL106" s="19" t="s">
        <v>173</v>
      </c>
      <c r="BM106" s="230" t="s">
        <v>1140</v>
      </c>
    </row>
    <row r="107" spans="1:47" s="2" customFormat="1" ht="12">
      <c r="A107" s="40"/>
      <c r="B107" s="41"/>
      <c r="C107" s="42"/>
      <c r="D107" s="232" t="s">
        <v>182</v>
      </c>
      <c r="E107" s="42"/>
      <c r="F107" s="233" t="s">
        <v>779</v>
      </c>
      <c r="G107" s="42"/>
      <c r="H107" s="42"/>
      <c r="I107" s="138"/>
      <c r="J107" s="42"/>
      <c r="K107" s="42"/>
      <c r="L107" s="46"/>
      <c r="M107" s="234"/>
      <c r="N107" s="235"/>
      <c r="O107" s="86"/>
      <c r="P107" s="86"/>
      <c r="Q107" s="86"/>
      <c r="R107" s="86"/>
      <c r="S107" s="86"/>
      <c r="T107" s="87"/>
      <c r="U107" s="40"/>
      <c r="V107" s="40"/>
      <c r="W107" s="40"/>
      <c r="X107" s="40"/>
      <c r="Y107" s="40"/>
      <c r="Z107" s="40"/>
      <c r="AA107" s="40"/>
      <c r="AB107" s="40"/>
      <c r="AC107" s="40"/>
      <c r="AD107" s="40"/>
      <c r="AE107" s="40"/>
      <c r="AT107" s="19" t="s">
        <v>182</v>
      </c>
      <c r="AU107" s="19" t="s">
        <v>86</v>
      </c>
    </row>
    <row r="108" spans="1:47" s="2" customFormat="1" ht="12">
      <c r="A108" s="40"/>
      <c r="B108" s="41"/>
      <c r="C108" s="42"/>
      <c r="D108" s="232" t="s">
        <v>175</v>
      </c>
      <c r="E108" s="42"/>
      <c r="F108" s="233" t="s">
        <v>780</v>
      </c>
      <c r="G108" s="42"/>
      <c r="H108" s="42"/>
      <c r="I108" s="138"/>
      <c r="J108" s="42"/>
      <c r="K108" s="42"/>
      <c r="L108" s="46"/>
      <c r="M108" s="234"/>
      <c r="N108" s="235"/>
      <c r="O108" s="86"/>
      <c r="P108" s="86"/>
      <c r="Q108" s="86"/>
      <c r="R108" s="86"/>
      <c r="S108" s="86"/>
      <c r="T108" s="87"/>
      <c r="U108" s="40"/>
      <c r="V108" s="40"/>
      <c r="W108" s="40"/>
      <c r="X108" s="40"/>
      <c r="Y108" s="40"/>
      <c r="Z108" s="40"/>
      <c r="AA108" s="40"/>
      <c r="AB108" s="40"/>
      <c r="AC108" s="40"/>
      <c r="AD108" s="40"/>
      <c r="AE108" s="40"/>
      <c r="AT108" s="19" t="s">
        <v>175</v>
      </c>
      <c r="AU108" s="19" t="s">
        <v>86</v>
      </c>
    </row>
    <row r="109" spans="1:51" s="13" customFormat="1" ht="12">
      <c r="A109" s="13"/>
      <c r="B109" s="236"/>
      <c r="C109" s="237"/>
      <c r="D109" s="232" t="s">
        <v>184</v>
      </c>
      <c r="E109" s="238" t="s">
        <v>20</v>
      </c>
      <c r="F109" s="239" t="s">
        <v>1141</v>
      </c>
      <c r="G109" s="237"/>
      <c r="H109" s="240">
        <v>180.7</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184</v>
      </c>
      <c r="AU109" s="246" t="s">
        <v>86</v>
      </c>
      <c r="AV109" s="13" t="s">
        <v>86</v>
      </c>
      <c r="AW109" s="13" t="s">
        <v>38</v>
      </c>
      <c r="AX109" s="13" t="s">
        <v>8</v>
      </c>
      <c r="AY109" s="246" t="s">
        <v>167</v>
      </c>
    </row>
    <row r="110" spans="1:65" s="2" customFormat="1" ht="14.5" customHeight="1">
      <c r="A110" s="40"/>
      <c r="B110" s="41"/>
      <c r="C110" s="279" t="s">
        <v>394</v>
      </c>
      <c r="D110" s="279" t="s">
        <v>381</v>
      </c>
      <c r="E110" s="280" t="s">
        <v>382</v>
      </c>
      <c r="F110" s="281" t="s">
        <v>383</v>
      </c>
      <c r="G110" s="282" t="s">
        <v>384</v>
      </c>
      <c r="H110" s="283">
        <v>1.81</v>
      </c>
      <c r="I110" s="284"/>
      <c r="J110" s="283">
        <f>ROUND(I110*H110,0)</f>
        <v>0</v>
      </c>
      <c r="K110" s="281" t="s">
        <v>20</v>
      </c>
      <c r="L110" s="285"/>
      <c r="M110" s="286" t="s">
        <v>20</v>
      </c>
      <c r="N110" s="287" t="s">
        <v>48</v>
      </c>
      <c r="O110" s="86"/>
      <c r="P110" s="228">
        <f>O110*H110</f>
        <v>0</v>
      </c>
      <c r="Q110" s="228">
        <v>0.001</v>
      </c>
      <c r="R110" s="228">
        <f>Q110*H110</f>
        <v>0.0018100000000000002</v>
      </c>
      <c r="S110" s="228">
        <v>0</v>
      </c>
      <c r="T110" s="229">
        <f>S110*H110</f>
        <v>0</v>
      </c>
      <c r="U110" s="40"/>
      <c r="V110" s="40"/>
      <c r="W110" s="40"/>
      <c r="X110" s="40"/>
      <c r="Y110" s="40"/>
      <c r="Z110" s="40"/>
      <c r="AA110" s="40"/>
      <c r="AB110" s="40"/>
      <c r="AC110" s="40"/>
      <c r="AD110" s="40"/>
      <c r="AE110" s="40"/>
      <c r="AR110" s="230" t="s">
        <v>274</v>
      </c>
      <c r="AT110" s="230" t="s">
        <v>381</v>
      </c>
      <c r="AU110" s="230" t="s">
        <v>86</v>
      </c>
      <c r="AY110" s="19" t="s">
        <v>167</v>
      </c>
      <c r="BE110" s="231">
        <f>IF(N110="základní",J110,0)</f>
        <v>0</v>
      </c>
      <c r="BF110" s="231">
        <f>IF(N110="snížená",J110,0)</f>
        <v>0</v>
      </c>
      <c r="BG110" s="231">
        <f>IF(N110="zákl. přenesená",J110,0)</f>
        <v>0</v>
      </c>
      <c r="BH110" s="231">
        <f>IF(N110="sníž. přenesená",J110,0)</f>
        <v>0</v>
      </c>
      <c r="BI110" s="231">
        <f>IF(N110="nulová",J110,0)</f>
        <v>0</v>
      </c>
      <c r="BJ110" s="19" t="s">
        <v>8</v>
      </c>
      <c r="BK110" s="231">
        <f>ROUND(I110*H110,0)</f>
        <v>0</v>
      </c>
      <c r="BL110" s="19" t="s">
        <v>173</v>
      </c>
      <c r="BM110" s="230" t="s">
        <v>1142</v>
      </c>
    </row>
    <row r="111" spans="1:51" s="13" customFormat="1" ht="12">
      <c r="A111" s="13"/>
      <c r="B111" s="236"/>
      <c r="C111" s="237"/>
      <c r="D111" s="232" t="s">
        <v>184</v>
      </c>
      <c r="E111" s="238" t="s">
        <v>20</v>
      </c>
      <c r="F111" s="239" t="s">
        <v>1143</v>
      </c>
      <c r="G111" s="237"/>
      <c r="H111" s="240">
        <v>1.81</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184</v>
      </c>
      <c r="AU111" s="246" t="s">
        <v>86</v>
      </c>
      <c r="AV111" s="13" t="s">
        <v>86</v>
      </c>
      <c r="AW111" s="13" t="s">
        <v>38</v>
      </c>
      <c r="AX111" s="13" t="s">
        <v>8</v>
      </c>
      <c r="AY111" s="246" t="s">
        <v>167</v>
      </c>
    </row>
    <row r="112" spans="1:65" s="2" customFormat="1" ht="20.5" customHeight="1">
      <c r="A112" s="40"/>
      <c r="B112" s="41"/>
      <c r="C112" s="220" t="s">
        <v>401</v>
      </c>
      <c r="D112" s="220" t="s">
        <v>169</v>
      </c>
      <c r="E112" s="221" t="s">
        <v>783</v>
      </c>
      <c r="F112" s="222" t="s">
        <v>784</v>
      </c>
      <c r="G112" s="223" t="s">
        <v>389</v>
      </c>
      <c r="H112" s="224">
        <v>20</v>
      </c>
      <c r="I112" s="225"/>
      <c r="J112" s="224">
        <f>ROUND(I112*H112,0)</f>
        <v>0</v>
      </c>
      <c r="K112" s="222" t="s">
        <v>180</v>
      </c>
      <c r="L112" s="46"/>
      <c r="M112" s="226" t="s">
        <v>20</v>
      </c>
      <c r="N112" s="227" t="s">
        <v>48</v>
      </c>
      <c r="O112" s="86"/>
      <c r="P112" s="228">
        <f>O112*H112</f>
        <v>0</v>
      </c>
      <c r="Q112" s="228">
        <v>0</v>
      </c>
      <c r="R112" s="228">
        <f>Q112*H112</f>
        <v>0</v>
      </c>
      <c r="S112" s="228">
        <v>0</v>
      </c>
      <c r="T112" s="229">
        <f>S112*H112</f>
        <v>0</v>
      </c>
      <c r="U112" s="40"/>
      <c r="V112" s="40"/>
      <c r="W112" s="40"/>
      <c r="X112" s="40"/>
      <c r="Y112" s="40"/>
      <c r="Z112" s="40"/>
      <c r="AA112" s="40"/>
      <c r="AB112" s="40"/>
      <c r="AC112" s="40"/>
      <c r="AD112" s="40"/>
      <c r="AE112" s="40"/>
      <c r="AR112" s="230" t="s">
        <v>173</v>
      </c>
      <c r="AT112" s="230" t="s">
        <v>169</v>
      </c>
      <c r="AU112" s="230" t="s">
        <v>86</v>
      </c>
      <c r="AY112" s="19" t="s">
        <v>167</v>
      </c>
      <c r="BE112" s="231">
        <f>IF(N112="základní",J112,0)</f>
        <v>0</v>
      </c>
      <c r="BF112" s="231">
        <f>IF(N112="snížená",J112,0)</f>
        <v>0</v>
      </c>
      <c r="BG112" s="231">
        <f>IF(N112="zákl. přenesená",J112,0)</f>
        <v>0</v>
      </c>
      <c r="BH112" s="231">
        <f>IF(N112="sníž. přenesená",J112,0)</f>
        <v>0</v>
      </c>
      <c r="BI112" s="231">
        <f>IF(N112="nulová",J112,0)</f>
        <v>0</v>
      </c>
      <c r="BJ112" s="19" t="s">
        <v>8</v>
      </c>
      <c r="BK112" s="231">
        <f>ROUND(I112*H112,0)</f>
        <v>0</v>
      </c>
      <c r="BL112" s="19" t="s">
        <v>173</v>
      </c>
      <c r="BM112" s="230" t="s">
        <v>1144</v>
      </c>
    </row>
    <row r="113" spans="1:47" s="2" customFormat="1" ht="12">
      <c r="A113" s="40"/>
      <c r="B113" s="41"/>
      <c r="C113" s="42"/>
      <c r="D113" s="232" t="s">
        <v>182</v>
      </c>
      <c r="E113" s="42"/>
      <c r="F113" s="233" t="s">
        <v>786</v>
      </c>
      <c r="G113" s="42"/>
      <c r="H113" s="42"/>
      <c r="I113" s="138"/>
      <c r="J113" s="42"/>
      <c r="K113" s="42"/>
      <c r="L113" s="46"/>
      <c r="M113" s="234"/>
      <c r="N113" s="235"/>
      <c r="O113" s="86"/>
      <c r="P113" s="86"/>
      <c r="Q113" s="86"/>
      <c r="R113" s="86"/>
      <c r="S113" s="86"/>
      <c r="T113" s="87"/>
      <c r="U113" s="40"/>
      <c r="V113" s="40"/>
      <c r="W113" s="40"/>
      <c r="X113" s="40"/>
      <c r="Y113" s="40"/>
      <c r="Z113" s="40"/>
      <c r="AA113" s="40"/>
      <c r="AB113" s="40"/>
      <c r="AC113" s="40"/>
      <c r="AD113" s="40"/>
      <c r="AE113" s="40"/>
      <c r="AT113" s="19" t="s">
        <v>182</v>
      </c>
      <c r="AU113" s="19" t="s">
        <v>86</v>
      </c>
    </row>
    <row r="114" spans="1:47" s="2" customFormat="1" ht="12">
      <c r="A114" s="40"/>
      <c r="B114" s="41"/>
      <c r="C114" s="42"/>
      <c r="D114" s="232" t="s">
        <v>175</v>
      </c>
      <c r="E114" s="42"/>
      <c r="F114" s="233" t="s">
        <v>787</v>
      </c>
      <c r="G114" s="42"/>
      <c r="H114" s="42"/>
      <c r="I114" s="138"/>
      <c r="J114" s="42"/>
      <c r="K114" s="42"/>
      <c r="L114" s="46"/>
      <c r="M114" s="234"/>
      <c r="N114" s="235"/>
      <c r="O114" s="86"/>
      <c r="P114" s="86"/>
      <c r="Q114" s="86"/>
      <c r="R114" s="86"/>
      <c r="S114" s="86"/>
      <c r="T114" s="87"/>
      <c r="U114" s="40"/>
      <c r="V114" s="40"/>
      <c r="W114" s="40"/>
      <c r="X114" s="40"/>
      <c r="Y114" s="40"/>
      <c r="Z114" s="40"/>
      <c r="AA114" s="40"/>
      <c r="AB114" s="40"/>
      <c r="AC114" s="40"/>
      <c r="AD114" s="40"/>
      <c r="AE114" s="40"/>
      <c r="AT114" s="19" t="s">
        <v>175</v>
      </c>
      <c r="AU114" s="19" t="s">
        <v>86</v>
      </c>
    </row>
    <row r="115" spans="1:51" s="13" customFormat="1" ht="12">
      <c r="A115" s="13"/>
      <c r="B115" s="236"/>
      <c r="C115" s="237"/>
      <c r="D115" s="232" t="s">
        <v>184</v>
      </c>
      <c r="E115" s="238" t="s">
        <v>20</v>
      </c>
      <c r="F115" s="239" t="s">
        <v>1145</v>
      </c>
      <c r="G115" s="237"/>
      <c r="H115" s="240">
        <v>20</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184</v>
      </c>
      <c r="AU115" s="246" t="s">
        <v>86</v>
      </c>
      <c r="AV115" s="13" t="s">
        <v>86</v>
      </c>
      <c r="AW115" s="13" t="s">
        <v>38</v>
      </c>
      <c r="AX115" s="13" t="s">
        <v>8</v>
      </c>
      <c r="AY115" s="246" t="s">
        <v>167</v>
      </c>
    </row>
    <row r="116" spans="1:65" s="2" customFormat="1" ht="20.5" customHeight="1">
      <c r="A116" s="40"/>
      <c r="B116" s="41"/>
      <c r="C116" s="220" t="s">
        <v>406</v>
      </c>
      <c r="D116" s="220" t="s">
        <v>169</v>
      </c>
      <c r="E116" s="221" t="s">
        <v>788</v>
      </c>
      <c r="F116" s="222" t="s">
        <v>789</v>
      </c>
      <c r="G116" s="223" t="s">
        <v>389</v>
      </c>
      <c r="H116" s="224">
        <v>64</v>
      </c>
      <c r="I116" s="225"/>
      <c r="J116" s="224">
        <f>ROUND(I116*H116,0)</f>
        <v>0</v>
      </c>
      <c r="K116" s="222" t="s">
        <v>180</v>
      </c>
      <c r="L116" s="46"/>
      <c r="M116" s="226" t="s">
        <v>20</v>
      </c>
      <c r="N116" s="227" t="s">
        <v>48</v>
      </c>
      <c r="O116" s="86"/>
      <c r="P116" s="228">
        <f>O116*H116</f>
        <v>0</v>
      </c>
      <c r="Q116" s="228">
        <v>0</v>
      </c>
      <c r="R116" s="228">
        <f>Q116*H116</f>
        <v>0</v>
      </c>
      <c r="S116" s="228">
        <v>0</v>
      </c>
      <c r="T116" s="229">
        <f>S116*H116</f>
        <v>0</v>
      </c>
      <c r="U116" s="40"/>
      <c r="V116" s="40"/>
      <c r="W116" s="40"/>
      <c r="X116" s="40"/>
      <c r="Y116" s="40"/>
      <c r="Z116" s="40"/>
      <c r="AA116" s="40"/>
      <c r="AB116" s="40"/>
      <c r="AC116" s="40"/>
      <c r="AD116" s="40"/>
      <c r="AE116" s="40"/>
      <c r="AR116" s="230" t="s">
        <v>173</v>
      </c>
      <c r="AT116" s="230" t="s">
        <v>169</v>
      </c>
      <c r="AU116" s="230" t="s">
        <v>86</v>
      </c>
      <c r="AY116" s="19" t="s">
        <v>167</v>
      </c>
      <c r="BE116" s="231">
        <f>IF(N116="základní",J116,0)</f>
        <v>0</v>
      </c>
      <c r="BF116" s="231">
        <f>IF(N116="snížená",J116,0)</f>
        <v>0</v>
      </c>
      <c r="BG116" s="231">
        <f>IF(N116="zákl. přenesená",J116,0)</f>
        <v>0</v>
      </c>
      <c r="BH116" s="231">
        <f>IF(N116="sníž. přenesená",J116,0)</f>
        <v>0</v>
      </c>
      <c r="BI116" s="231">
        <f>IF(N116="nulová",J116,0)</f>
        <v>0</v>
      </c>
      <c r="BJ116" s="19" t="s">
        <v>8</v>
      </c>
      <c r="BK116" s="231">
        <f>ROUND(I116*H116,0)</f>
        <v>0</v>
      </c>
      <c r="BL116" s="19" t="s">
        <v>173</v>
      </c>
      <c r="BM116" s="230" t="s">
        <v>1146</v>
      </c>
    </row>
    <row r="117" spans="1:47" s="2" customFormat="1" ht="12">
      <c r="A117" s="40"/>
      <c r="B117" s="41"/>
      <c r="C117" s="42"/>
      <c r="D117" s="232" t="s">
        <v>182</v>
      </c>
      <c r="E117" s="42"/>
      <c r="F117" s="233" t="s">
        <v>786</v>
      </c>
      <c r="G117" s="42"/>
      <c r="H117" s="42"/>
      <c r="I117" s="138"/>
      <c r="J117" s="42"/>
      <c r="K117" s="42"/>
      <c r="L117" s="46"/>
      <c r="M117" s="234"/>
      <c r="N117" s="235"/>
      <c r="O117" s="86"/>
      <c r="P117" s="86"/>
      <c r="Q117" s="86"/>
      <c r="R117" s="86"/>
      <c r="S117" s="86"/>
      <c r="T117" s="87"/>
      <c r="U117" s="40"/>
      <c r="V117" s="40"/>
      <c r="W117" s="40"/>
      <c r="X117" s="40"/>
      <c r="Y117" s="40"/>
      <c r="Z117" s="40"/>
      <c r="AA117" s="40"/>
      <c r="AB117" s="40"/>
      <c r="AC117" s="40"/>
      <c r="AD117" s="40"/>
      <c r="AE117" s="40"/>
      <c r="AT117" s="19" t="s">
        <v>182</v>
      </c>
      <c r="AU117" s="19" t="s">
        <v>86</v>
      </c>
    </row>
    <row r="118" spans="1:47" s="2" customFormat="1" ht="12">
      <c r="A118" s="40"/>
      <c r="B118" s="41"/>
      <c r="C118" s="42"/>
      <c r="D118" s="232" t="s">
        <v>175</v>
      </c>
      <c r="E118" s="42"/>
      <c r="F118" s="233" t="s">
        <v>791</v>
      </c>
      <c r="G118" s="42"/>
      <c r="H118" s="42"/>
      <c r="I118" s="138"/>
      <c r="J118" s="42"/>
      <c r="K118" s="42"/>
      <c r="L118" s="46"/>
      <c r="M118" s="234"/>
      <c r="N118" s="235"/>
      <c r="O118" s="86"/>
      <c r="P118" s="86"/>
      <c r="Q118" s="86"/>
      <c r="R118" s="86"/>
      <c r="S118" s="86"/>
      <c r="T118" s="87"/>
      <c r="U118" s="40"/>
      <c r="V118" s="40"/>
      <c r="W118" s="40"/>
      <c r="X118" s="40"/>
      <c r="Y118" s="40"/>
      <c r="Z118" s="40"/>
      <c r="AA118" s="40"/>
      <c r="AB118" s="40"/>
      <c r="AC118" s="40"/>
      <c r="AD118" s="40"/>
      <c r="AE118" s="40"/>
      <c r="AT118" s="19" t="s">
        <v>175</v>
      </c>
      <c r="AU118" s="19" t="s">
        <v>86</v>
      </c>
    </row>
    <row r="119" spans="1:51" s="13" customFormat="1" ht="12">
      <c r="A119" s="13"/>
      <c r="B119" s="236"/>
      <c r="C119" s="237"/>
      <c r="D119" s="232" t="s">
        <v>184</v>
      </c>
      <c r="E119" s="238" t="s">
        <v>20</v>
      </c>
      <c r="F119" s="239" t="s">
        <v>1147</v>
      </c>
      <c r="G119" s="237"/>
      <c r="H119" s="240">
        <v>60</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184</v>
      </c>
      <c r="AU119" s="246" t="s">
        <v>86</v>
      </c>
      <c r="AV119" s="13" t="s">
        <v>86</v>
      </c>
      <c r="AW119" s="13" t="s">
        <v>38</v>
      </c>
      <c r="AX119" s="13" t="s">
        <v>77</v>
      </c>
      <c r="AY119" s="246" t="s">
        <v>167</v>
      </c>
    </row>
    <row r="120" spans="1:51" s="13" customFormat="1" ht="12">
      <c r="A120" s="13"/>
      <c r="B120" s="236"/>
      <c r="C120" s="237"/>
      <c r="D120" s="232" t="s">
        <v>184</v>
      </c>
      <c r="E120" s="238" t="s">
        <v>20</v>
      </c>
      <c r="F120" s="239" t="s">
        <v>1148</v>
      </c>
      <c r="G120" s="237"/>
      <c r="H120" s="240">
        <v>4</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184</v>
      </c>
      <c r="AU120" s="246" t="s">
        <v>86</v>
      </c>
      <c r="AV120" s="13" t="s">
        <v>86</v>
      </c>
      <c r="AW120" s="13" t="s">
        <v>38</v>
      </c>
      <c r="AX120" s="13" t="s">
        <v>77</v>
      </c>
      <c r="AY120" s="246" t="s">
        <v>167</v>
      </c>
    </row>
    <row r="121" spans="1:51" s="14" customFormat="1" ht="12">
      <c r="A121" s="14"/>
      <c r="B121" s="247"/>
      <c r="C121" s="248"/>
      <c r="D121" s="232" t="s">
        <v>184</v>
      </c>
      <c r="E121" s="249" t="s">
        <v>20</v>
      </c>
      <c r="F121" s="250" t="s">
        <v>195</v>
      </c>
      <c r="G121" s="248"/>
      <c r="H121" s="251">
        <v>64</v>
      </c>
      <c r="I121" s="252"/>
      <c r="J121" s="248"/>
      <c r="K121" s="248"/>
      <c r="L121" s="253"/>
      <c r="M121" s="254"/>
      <c r="N121" s="255"/>
      <c r="O121" s="255"/>
      <c r="P121" s="255"/>
      <c r="Q121" s="255"/>
      <c r="R121" s="255"/>
      <c r="S121" s="255"/>
      <c r="T121" s="256"/>
      <c r="U121" s="14"/>
      <c r="V121" s="14"/>
      <c r="W121" s="14"/>
      <c r="X121" s="14"/>
      <c r="Y121" s="14"/>
      <c r="Z121" s="14"/>
      <c r="AA121" s="14"/>
      <c r="AB121" s="14"/>
      <c r="AC121" s="14"/>
      <c r="AD121" s="14"/>
      <c r="AE121" s="14"/>
      <c r="AT121" s="257" t="s">
        <v>184</v>
      </c>
      <c r="AU121" s="257" t="s">
        <v>86</v>
      </c>
      <c r="AV121" s="14" t="s">
        <v>173</v>
      </c>
      <c r="AW121" s="14" t="s">
        <v>38</v>
      </c>
      <c r="AX121" s="14" t="s">
        <v>8</v>
      </c>
      <c r="AY121" s="257" t="s">
        <v>167</v>
      </c>
    </row>
    <row r="122" spans="1:65" s="2" customFormat="1" ht="20.5" customHeight="1">
      <c r="A122" s="40"/>
      <c r="B122" s="41"/>
      <c r="C122" s="220" t="s">
        <v>415</v>
      </c>
      <c r="D122" s="220" t="s">
        <v>169</v>
      </c>
      <c r="E122" s="221" t="s">
        <v>794</v>
      </c>
      <c r="F122" s="222" t="s">
        <v>795</v>
      </c>
      <c r="G122" s="223" t="s">
        <v>389</v>
      </c>
      <c r="H122" s="224">
        <v>64</v>
      </c>
      <c r="I122" s="225"/>
      <c r="J122" s="224">
        <f>ROUND(I122*H122,0)</f>
        <v>0</v>
      </c>
      <c r="K122" s="222" t="s">
        <v>180</v>
      </c>
      <c r="L122" s="46"/>
      <c r="M122" s="226" t="s">
        <v>20</v>
      </c>
      <c r="N122" s="227" t="s">
        <v>48</v>
      </c>
      <c r="O122" s="86"/>
      <c r="P122" s="228">
        <f>O122*H122</f>
        <v>0</v>
      </c>
      <c r="Q122" s="228">
        <v>0</v>
      </c>
      <c r="R122" s="228">
        <f>Q122*H122</f>
        <v>0</v>
      </c>
      <c r="S122" s="228">
        <v>0</v>
      </c>
      <c r="T122" s="229">
        <f>S122*H122</f>
        <v>0</v>
      </c>
      <c r="U122" s="40"/>
      <c r="V122" s="40"/>
      <c r="W122" s="40"/>
      <c r="X122" s="40"/>
      <c r="Y122" s="40"/>
      <c r="Z122" s="40"/>
      <c r="AA122" s="40"/>
      <c r="AB122" s="40"/>
      <c r="AC122" s="40"/>
      <c r="AD122" s="40"/>
      <c r="AE122" s="40"/>
      <c r="AR122" s="230" t="s">
        <v>173</v>
      </c>
      <c r="AT122" s="230" t="s">
        <v>169</v>
      </c>
      <c r="AU122" s="230" t="s">
        <v>86</v>
      </c>
      <c r="AY122" s="19" t="s">
        <v>167</v>
      </c>
      <c r="BE122" s="231">
        <f>IF(N122="základní",J122,0)</f>
        <v>0</v>
      </c>
      <c r="BF122" s="231">
        <f>IF(N122="snížená",J122,0)</f>
        <v>0</v>
      </c>
      <c r="BG122" s="231">
        <f>IF(N122="zákl. přenesená",J122,0)</f>
        <v>0</v>
      </c>
      <c r="BH122" s="231">
        <f>IF(N122="sníž. přenesená",J122,0)</f>
        <v>0</v>
      </c>
      <c r="BI122" s="231">
        <f>IF(N122="nulová",J122,0)</f>
        <v>0</v>
      </c>
      <c r="BJ122" s="19" t="s">
        <v>8</v>
      </c>
      <c r="BK122" s="231">
        <f>ROUND(I122*H122,0)</f>
        <v>0</v>
      </c>
      <c r="BL122" s="19" t="s">
        <v>173</v>
      </c>
      <c r="BM122" s="230" t="s">
        <v>1149</v>
      </c>
    </row>
    <row r="123" spans="1:47" s="2" customFormat="1" ht="12">
      <c r="A123" s="40"/>
      <c r="B123" s="41"/>
      <c r="C123" s="42"/>
      <c r="D123" s="232" t="s">
        <v>182</v>
      </c>
      <c r="E123" s="42"/>
      <c r="F123" s="233" t="s">
        <v>797</v>
      </c>
      <c r="G123" s="42"/>
      <c r="H123" s="42"/>
      <c r="I123" s="138"/>
      <c r="J123" s="42"/>
      <c r="K123" s="42"/>
      <c r="L123" s="46"/>
      <c r="M123" s="234"/>
      <c r="N123" s="235"/>
      <c r="O123" s="86"/>
      <c r="P123" s="86"/>
      <c r="Q123" s="86"/>
      <c r="R123" s="86"/>
      <c r="S123" s="86"/>
      <c r="T123" s="87"/>
      <c r="U123" s="40"/>
      <c r="V123" s="40"/>
      <c r="W123" s="40"/>
      <c r="X123" s="40"/>
      <c r="Y123" s="40"/>
      <c r="Z123" s="40"/>
      <c r="AA123" s="40"/>
      <c r="AB123" s="40"/>
      <c r="AC123" s="40"/>
      <c r="AD123" s="40"/>
      <c r="AE123" s="40"/>
      <c r="AT123" s="19" t="s">
        <v>182</v>
      </c>
      <c r="AU123" s="19" t="s">
        <v>86</v>
      </c>
    </row>
    <row r="124" spans="1:51" s="13" customFormat="1" ht="12">
      <c r="A124" s="13"/>
      <c r="B124" s="236"/>
      <c r="C124" s="237"/>
      <c r="D124" s="232" t="s">
        <v>184</v>
      </c>
      <c r="E124" s="238" t="s">
        <v>20</v>
      </c>
      <c r="F124" s="239" t="s">
        <v>1150</v>
      </c>
      <c r="G124" s="237"/>
      <c r="H124" s="240">
        <v>60</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184</v>
      </c>
      <c r="AU124" s="246" t="s">
        <v>86</v>
      </c>
      <c r="AV124" s="13" t="s">
        <v>86</v>
      </c>
      <c r="AW124" s="13" t="s">
        <v>38</v>
      </c>
      <c r="AX124" s="13" t="s">
        <v>77</v>
      </c>
      <c r="AY124" s="246" t="s">
        <v>167</v>
      </c>
    </row>
    <row r="125" spans="1:51" s="13" customFormat="1" ht="12">
      <c r="A125" s="13"/>
      <c r="B125" s="236"/>
      <c r="C125" s="237"/>
      <c r="D125" s="232" t="s">
        <v>184</v>
      </c>
      <c r="E125" s="238" t="s">
        <v>20</v>
      </c>
      <c r="F125" s="239" t="s">
        <v>1151</v>
      </c>
      <c r="G125" s="237"/>
      <c r="H125" s="240">
        <v>4</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184</v>
      </c>
      <c r="AU125" s="246" t="s">
        <v>86</v>
      </c>
      <c r="AV125" s="13" t="s">
        <v>86</v>
      </c>
      <c r="AW125" s="13" t="s">
        <v>38</v>
      </c>
      <c r="AX125" s="13" t="s">
        <v>77</v>
      </c>
      <c r="AY125" s="246" t="s">
        <v>167</v>
      </c>
    </row>
    <row r="126" spans="1:51" s="14" customFormat="1" ht="12">
      <c r="A126" s="14"/>
      <c r="B126" s="247"/>
      <c r="C126" s="248"/>
      <c r="D126" s="232" t="s">
        <v>184</v>
      </c>
      <c r="E126" s="249" t="s">
        <v>20</v>
      </c>
      <c r="F126" s="250" t="s">
        <v>195</v>
      </c>
      <c r="G126" s="248"/>
      <c r="H126" s="251">
        <v>64</v>
      </c>
      <c r="I126" s="252"/>
      <c r="J126" s="248"/>
      <c r="K126" s="248"/>
      <c r="L126" s="253"/>
      <c r="M126" s="254"/>
      <c r="N126" s="255"/>
      <c r="O126" s="255"/>
      <c r="P126" s="255"/>
      <c r="Q126" s="255"/>
      <c r="R126" s="255"/>
      <c r="S126" s="255"/>
      <c r="T126" s="256"/>
      <c r="U126" s="14"/>
      <c r="V126" s="14"/>
      <c r="W126" s="14"/>
      <c r="X126" s="14"/>
      <c r="Y126" s="14"/>
      <c r="Z126" s="14"/>
      <c r="AA126" s="14"/>
      <c r="AB126" s="14"/>
      <c r="AC126" s="14"/>
      <c r="AD126" s="14"/>
      <c r="AE126" s="14"/>
      <c r="AT126" s="257" t="s">
        <v>184</v>
      </c>
      <c r="AU126" s="257" t="s">
        <v>86</v>
      </c>
      <c r="AV126" s="14" t="s">
        <v>173</v>
      </c>
      <c r="AW126" s="14" t="s">
        <v>38</v>
      </c>
      <c r="AX126" s="14" t="s">
        <v>8</v>
      </c>
      <c r="AY126" s="257" t="s">
        <v>167</v>
      </c>
    </row>
    <row r="127" spans="1:65" s="2" customFormat="1" ht="31" customHeight="1">
      <c r="A127" s="40"/>
      <c r="B127" s="41"/>
      <c r="C127" s="220" t="s">
        <v>421</v>
      </c>
      <c r="D127" s="220" t="s">
        <v>169</v>
      </c>
      <c r="E127" s="221" t="s">
        <v>800</v>
      </c>
      <c r="F127" s="222" t="s">
        <v>801</v>
      </c>
      <c r="G127" s="223" t="s">
        <v>389</v>
      </c>
      <c r="H127" s="224">
        <v>20</v>
      </c>
      <c r="I127" s="225"/>
      <c r="J127" s="224">
        <f>ROUND(I127*H127,0)</f>
        <v>0</v>
      </c>
      <c r="K127" s="222" t="s">
        <v>180</v>
      </c>
      <c r="L127" s="46"/>
      <c r="M127" s="226" t="s">
        <v>20</v>
      </c>
      <c r="N127" s="227" t="s">
        <v>48</v>
      </c>
      <c r="O127" s="86"/>
      <c r="P127" s="228">
        <f>O127*H127</f>
        <v>0</v>
      </c>
      <c r="Q127" s="228">
        <v>0</v>
      </c>
      <c r="R127" s="228">
        <f>Q127*H127</f>
        <v>0</v>
      </c>
      <c r="S127" s="228">
        <v>0</v>
      </c>
      <c r="T127" s="229">
        <f>S127*H127</f>
        <v>0</v>
      </c>
      <c r="U127" s="40"/>
      <c r="V127" s="40"/>
      <c r="W127" s="40"/>
      <c r="X127" s="40"/>
      <c r="Y127" s="40"/>
      <c r="Z127" s="40"/>
      <c r="AA127" s="40"/>
      <c r="AB127" s="40"/>
      <c r="AC127" s="40"/>
      <c r="AD127" s="40"/>
      <c r="AE127" s="40"/>
      <c r="AR127" s="230" t="s">
        <v>173</v>
      </c>
      <c r="AT127" s="230" t="s">
        <v>169</v>
      </c>
      <c r="AU127" s="230" t="s">
        <v>86</v>
      </c>
      <c r="AY127" s="19" t="s">
        <v>167</v>
      </c>
      <c r="BE127" s="231">
        <f>IF(N127="základní",J127,0)</f>
        <v>0</v>
      </c>
      <c r="BF127" s="231">
        <f>IF(N127="snížená",J127,0)</f>
        <v>0</v>
      </c>
      <c r="BG127" s="231">
        <f>IF(N127="zákl. přenesená",J127,0)</f>
        <v>0</v>
      </c>
      <c r="BH127" s="231">
        <f>IF(N127="sníž. přenesená",J127,0)</f>
        <v>0</v>
      </c>
      <c r="BI127" s="231">
        <f>IF(N127="nulová",J127,0)</f>
        <v>0</v>
      </c>
      <c r="BJ127" s="19" t="s">
        <v>8</v>
      </c>
      <c r="BK127" s="231">
        <f>ROUND(I127*H127,0)</f>
        <v>0</v>
      </c>
      <c r="BL127" s="19" t="s">
        <v>173</v>
      </c>
      <c r="BM127" s="230" t="s">
        <v>1152</v>
      </c>
    </row>
    <row r="128" spans="1:47" s="2" customFormat="1" ht="12">
      <c r="A128" s="40"/>
      <c r="B128" s="41"/>
      <c r="C128" s="42"/>
      <c r="D128" s="232" t="s">
        <v>182</v>
      </c>
      <c r="E128" s="42"/>
      <c r="F128" s="233" t="s">
        <v>797</v>
      </c>
      <c r="G128" s="42"/>
      <c r="H128" s="42"/>
      <c r="I128" s="138"/>
      <c r="J128" s="42"/>
      <c r="K128" s="42"/>
      <c r="L128" s="46"/>
      <c r="M128" s="234"/>
      <c r="N128" s="235"/>
      <c r="O128" s="86"/>
      <c r="P128" s="86"/>
      <c r="Q128" s="86"/>
      <c r="R128" s="86"/>
      <c r="S128" s="86"/>
      <c r="T128" s="87"/>
      <c r="U128" s="40"/>
      <c r="V128" s="40"/>
      <c r="W128" s="40"/>
      <c r="X128" s="40"/>
      <c r="Y128" s="40"/>
      <c r="Z128" s="40"/>
      <c r="AA128" s="40"/>
      <c r="AB128" s="40"/>
      <c r="AC128" s="40"/>
      <c r="AD128" s="40"/>
      <c r="AE128" s="40"/>
      <c r="AT128" s="19" t="s">
        <v>182</v>
      </c>
      <c r="AU128" s="19" t="s">
        <v>86</v>
      </c>
    </row>
    <row r="129" spans="1:51" s="13" customFormat="1" ht="12">
      <c r="A129" s="13"/>
      <c r="B129" s="236"/>
      <c r="C129" s="237"/>
      <c r="D129" s="232" t="s">
        <v>184</v>
      </c>
      <c r="E129" s="238" t="s">
        <v>20</v>
      </c>
      <c r="F129" s="239" t="s">
        <v>1153</v>
      </c>
      <c r="G129" s="237"/>
      <c r="H129" s="240">
        <v>20</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184</v>
      </c>
      <c r="AU129" s="246" t="s">
        <v>86</v>
      </c>
      <c r="AV129" s="13" t="s">
        <v>86</v>
      </c>
      <c r="AW129" s="13" t="s">
        <v>38</v>
      </c>
      <c r="AX129" s="13" t="s">
        <v>8</v>
      </c>
      <c r="AY129" s="246" t="s">
        <v>167</v>
      </c>
    </row>
    <row r="130" spans="1:65" s="2" customFormat="1" ht="20.5" customHeight="1">
      <c r="A130" s="40"/>
      <c r="B130" s="41"/>
      <c r="C130" s="220" t="s">
        <v>428</v>
      </c>
      <c r="D130" s="220" t="s">
        <v>169</v>
      </c>
      <c r="E130" s="221" t="s">
        <v>803</v>
      </c>
      <c r="F130" s="222" t="s">
        <v>804</v>
      </c>
      <c r="G130" s="223" t="s">
        <v>389</v>
      </c>
      <c r="H130" s="224">
        <v>20</v>
      </c>
      <c r="I130" s="225"/>
      <c r="J130" s="224">
        <f>ROUND(I130*H130,0)</f>
        <v>0</v>
      </c>
      <c r="K130" s="222" t="s">
        <v>180</v>
      </c>
      <c r="L130" s="46"/>
      <c r="M130" s="226" t="s">
        <v>20</v>
      </c>
      <c r="N130" s="227" t="s">
        <v>48</v>
      </c>
      <c r="O130" s="86"/>
      <c r="P130" s="228">
        <f>O130*H130</f>
        <v>0</v>
      </c>
      <c r="Q130" s="228">
        <v>4.6E-05</v>
      </c>
      <c r="R130" s="228">
        <f>Q130*H130</f>
        <v>0.00092</v>
      </c>
      <c r="S130" s="228">
        <v>0</v>
      </c>
      <c r="T130" s="229">
        <f>S130*H130</f>
        <v>0</v>
      </c>
      <c r="U130" s="40"/>
      <c r="V130" s="40"/>
      <c r="W130" s="40"/>
      <c r="X130" s="40"/>
      <c r="Y130" s="40"/>
      <c r="Z130" s="40"/>
      <c r="AA130" s="40"/>
      <c r="AB130" s="40"/>
      <c r="AC130" s="40"/>
      <c r="AD130" s="40"/>
      <c r="AE130" s="40"/>
      <c r="AR130" s="230" t="s">
        <v>173</v>
      </c>
      <c r="AT130" s="230" t="s">
        <v>169</v>
      </c>
      <c r="AU130" s="230" t="s">
        <v>86</v>
      </c>
      <c r="AY130" s="19" t="s">
        <v>167</v>
      </c>
      <c r="BE130" s="231">
        <f>IF(N130="základní",J130,0)</f>
        <v>0</v>
      </c>
      <c r="BF130" s="231">
        <f>IF(N130="snížená",J130,0)</f>
        <v>0</v>
      </c>
      <c r="BG130" s="231">
        <f>IF(N130="zákl. přenesená",J130,0)</f>
        <v>0</v>
      </c>
      <c r="BH130" s="231">
        <f>IF(N130="sníž. přenesená",J130,0)</f>
        <v>0</v>
      </c>
      <c r="BI130" s="231">
        <f>IF(N130="nulová",J130,0)</f>
        <v>0</v>
      </c>
      <c r="BJ130" s="19" t="s">
        <v>8</v>
      </c>
      <c r="BK130" s="231">
        <f>ROUND(I130*H130,0)</f>
        <v>0</v>
      </c>
      <c r="BL130" s="19" t="s">
        <v>173</v>
      </c>
      <c r="BM130" s="230" t="s">
        <v>1154</v>
      </c>
    </row>
    <row r="131" spans="1:47" s="2" customFormat="1" ht="12">
      <c r="A131" s="40"/>
      <c r="B131" s="41"/>
      <c r="C131" s="42"/>
      <c r="D131" s="232" t="s">
        <v>182</v>
      </c>
      <c r="E131" s="42"/>
      <c r="F131" s="233" t="s">
        <v>806</v>
      </c>
      <c r="G131" s="42"/>
      <c r="H131" s="42"/>
      <c r="I131" s="138"/>
      <c r="J131" s="42"/>
      <c r="K131" s="42"/>
      <c r="L131" s="46"/>
      <c r="M131" s="234"/>
      <c r="N131" s="235"/>
      <c r="O131" s="86"/>
      <c r="P131" s="86"/>
      <c r="Q131" s="86"/>
      <c r="R131" s="86"/>
      <c r="S131" s="86"/>
      <c r="T131" s="87"/>
      <c r="U131" s="40"/>
      <c r="V131" s="40"/>
      <c r="W131" s="40"/>
      <c r="X131" s="40"/>
      <c r="Y131" s="40"/>
      <c r="Z131" s="40"/>
      <c r="AA131" s="40"/>
      <c r="AB131" s="40"/>
      <c r="AC131" s="40"/>
      <c r="AD131" s="40"/>
      <c r="AE131" s="40"/>
      <c r="AT131" s="19" t="s">
        <v>182</v>
      </c>
      <c r="AU131" s="19" t="s">
        <v>86</v>
      </c>
    </row>
    <row r="132" spans="1:47" s="2" customFormat="1" ht="12">
      <c r="A132" s="40"/>
      <c r="B132" s="41"/>
      <c r="C132" s="42"/>
      <c r="D132" s="232" t="s">
        <v>175</v>
      </c>
      <c r="E132" s="42"/>
      <c r="F132" s="233" t="s">
        <v>807</v>
      </c>
      <c r="G132" s="42"/>
      <c r="H132" s="42"/>
      <c r="I132" s="138"/>
      <c r="J132" s="42"/>
      <c r="K132" s="42"/>
      <c r="L132" s="46"/>
      <c r="M132" s="234"/>
      <c r="N132" s="235"/>
      <c r="O132" s="86"/>
      <c r="P132" s="86"/>
      <c r="Q132" s="86"/>
      <c r="R132" s="86"/>
      <c r="S132" s="86"/>
      <c r="T132" s="87"/>
      <c r="U132" s="40"/>
      <c r="V132" s="40"/>
      <c r="W132" s="40"/>
      <c r="X132" s="40"/>
      <c r="Y132" s="40"/>
      <c r="Z132" s="40"/>
      <c r="AA132" s="40"/>
      <c r="AB132" s="40"/>
      <c r="AC132" s="40"/>
      <c r="AD132" s="40"/>
      <c r="AE132" s="40"/>
      <c r="AT132" s="19" t="s">
        <v>175</v>
      </c>
      <c r="AU132" s="19" t="s">
        <v>86</v>
      </c>
    </row>
    <row r="133" spans="1:65" s="2" customFormat="1" ht="20.5" customHeight="1">
      <c r="A133" s="40"/>
      <c r="B133" s="41"/>
      <c r="C133" s="279" t="s">
        <v>435</v>
      </c>
      <c r="D133" s="279" t="s">
        <v>381</v>
      </c>
      <c r="E133" s="280" t="s">
        <v>808</v>
      </c>
      <c r="F133" s="281" t="s">
        <v>809</v>
      </c>
      <c r="G133" s="282" t="s">
        <v>389</v>
      </c>
      <c r="H133" s="283">
        <v>20</v>
      </c>
      <c r="I133" s="284"/>
      <c r="J133" s="283">
        <f>ROUND(I133*H133,0)</f>
        <v>0</v>
      </c>
      <c r="K133" s="281" t="s">
        <v>180</v>
      </c>
      <c r="L133" s="285"/>
      <c r="M133" s="286" t="s">
        <v>20</v>
      </c>
      <c r="N133" s="287" t="s">
        <v>48</v>
      </c>
      <c r="O133" s="86"/>
      <c r="P133" s="228">
        <f>O133*H133</f>
        <v>0</v>
      </c>
      <c r="Q133" s="228">
        <v>0.00354</v>
      </c>
      <c r="R133" s="228">
        <f>Q133*H133</f>
        <v>0.0708</v>
      </c>
      <c r="S133" s="228">
        <v>0</v>
      </c>
      <c r="T133" s="229">
        <f>S133*H133</f>
        <v>0</v>
      </c>
      <c r="U133" s="40"/>
      <c r="V133" s="40"/>
      <c r="W133" s="40"/>
      <c r="X133" s="40"/>
      <c r="Y133" s="40"/>
      <c r="Z133" s="40"/>
      <c r="AA133" s="40"/>
      <c r="AB133" s="40"/>
      <c r="AC133" s="40"/>
      <c r="AD133" s="40"/>
      <c r="AE133" s="40"/>
      <c r="AR133" s="230" t="s">
        <v>274</v>
      </c>
      <c r="AT133" s="230" t="s">
        <v>381</v>
      </c>
      <c r="AU133" s="230" t="s">
        <v>86</v>
      </c>
      <c r="AY133" s="19" t="s">
        <v>167</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173</v>
      </c>
      <c r="BM133" s="230" t="s">
        <v>1155</v>
      </c>
    </row>
    <row r="134" spans="1:65" s="2" customFormat="1" ht="20.5" customHeight="1">
      <c r="A134" s="40"/>
      <c r="B134" s="41"/>
      <c r="C134" s="220" t="s">
        <v>443</v>
      </c>
      <c r="D134" s="220" t="s">
        <v>169</v>
      </c>
      <c r="E134" s="221" t="s">
        <v>811</v>
      </c>
      <c r="F134" s="222" t="s">
        <v>812</v>
      </c>
      <c r="G134" s="223" t="s">
        <v>389</v>
      </c>
      <c r="H134" s="224">
        <v>60</v>
      </c>
      <c r="I134" s="225"/>
      <c r="J134" s="224">
        <f>ROUND(I134*H134,0)</f>
        <v>0</v>
      </c>
      <c r="K134" s="222" t="s">
        <v>180</v>
      </c>
      <c r="L134" s="46"/>
      <c r="M134" s="226" t="s">
        <v>20</v>
      </c>
      <c r="N134" s="227" t="s">
        <v>48</v>
      </c>
      <c r="O134" s="86"/>
      <c r="P134" s="228">
        <f>O134*H134</f>
        <v>0</v>
      </c>
      <c r="Q134" s="228">
        <v>5.2E-05</v>
      </c>
      <c r="R134" s="228">
        <f>Q134*H134</f>
        <v>0.00312</v>
      </c>
      <c r="S134" s="228">
        <v>0</v>
      </c>
      <c r="T134" s="229">
        <f>S134*H134</f>
        <v>0</v>
      </c>
      <c r="U134" s="40"/>
      <c r="V134" s="40"/>
      <c r="W134" s="40"/>
      <c r="X134" s="40"/>
      <c r="Y134" s="40"/>
      <c r="Z134" s="40"/>
      <c r="AA134" s="40"/>
      <c r="AB134" s="40"/>
      <c r="AC134" s="40"/>
      <c r="AD134" s="40"/>
      <c r="AE134" s="40"/>
      <c r="AR134" s="230" t="s">
        <v>173</v>
      </c>
      <c r="AT134" s="230" t="s">
        <v>169</v>
      </c>
      <c r="AU134" s="230" t="s">
        <v>86</v>
      </c>
      <c r="AY134" s="19" t="s">
        <v>167</v>
      </c>
      <c r="BE134" s="231">
        <f>IF(N134="základní",J134,0)</f>
        <v>0</v>
      </c>
      <c r="BF134" s="231">
        <f>IF(N134="snížená",J134,0)</f>
        <v>0</v>
      </c>
      <c r="BG134" s="231">
        <f>IF(N134="zákl. přenesená",J134,0)</f>
        <v>0</v>
      </c>
      <c r="BH134" s="231">
        <f>IF(N134="sníž. přenesená",J134,0)</f>
        <v>0</v>
      </c>
      <c r="BI134" s="231">
        <f>IF(N134="nulová",J134,0)</f>
        <v>0</v>
      </c>
      <c r="BJ134" s="19" t="s">
        <v>8</v>
      </c>
      <c r="BK134" s="231">
        <f>ROUND(I134*H134,0)</f>
        <v>0</v>
      </c>
      <c r="BL134" s="19" t="s">
        <v>173</v>
      </c>
      <c r="BM134" s="230" t="s">
        <v>1156</v>
      </c>
    </row>
    <row r="135" spans="1:47" s="2" customFormat="1" ht="12">
      <c r="A135" s="40"/>
      <c r="B135" s="41"/>
      <c r="C135" s="42"/>
      <c r="D135" s="232" t="s">
        <v>182</v>
      </c>
      <c r="E135" s="42"/>
      <c r="F135" s="233" t="s">
        <v>806</v>
      </c>
      <c r="G135" s="42"/>
      <c r="H135" s="42"/>
      <c r="I135" s="138"/>
      <c r="J135" s="42"/>
      <c r="K135" s="42"/>
      <c r="L135" s="46"/>
      <c r="M135" s="234"/>
      <c r="N135" s="235"/>
      <c r="O135" s="86"/>
      <c r="P135" s="86"/>
      <c r="Q135" s="86"/>
      <c r="R135" s="86"/>
      <c r="S135" s="86"/>
      <c r="T135" s="87"/>
      <c r="U135" s="40"/>
      <c r="V135" s="40"/>
      <c r="W135" s="40"/>
      <c r="X135" s="40"/>
      <c r="Y135" s="40"/>
      <c r="Z135" s="40"/>
      <c r="AA135" s="40"/>
      <c r="AB135" s="40"/>
      <c r="AC135" s="40"/>
      <c r="AD135" s="40"/>
      <c r="AE135" s="40"/>
      <c r="AT135" s="19" t="s">
        <v>182</v>
      </c>
      <c r="AU135" s="19" t="s">
        <v>86</v>
      </c>
    </row>
    <row r="136" spans="1:47" s="2" customFormat="1" ht="12">
      <c r="A136" s="40"/>
      <c r="B136" s="41"/>
      <c r="C136" s="42"/>
      <c r="D136" s="232" t="s">
        <v>175</v>
      </c>
      <c r="E136" s="42"/>
      <c r="F136" s="233" t="s">
        <v>814</v>
      </c>
      <c r="G136" s="42"/>
      <c r="H136" s="42"/>
      <c r="I136" s="138"/>
      <c r="J136" s="42"/>
      <c r="K136" s="42"/>
      <c r="L136" s="46"/>
      <c r="M136" s="234"/>
      <c r="N136" s="235"/>
      <c r="O136" s="86"/>
      <c r="P136" s="86"/>
      <c r="Q136" s="86"/>
      <c r="R136" s="86"/>
      <c r="S136" s="86"/>
      <c r="T136" s="87"/>
      <c r="U136" s="40"/>
      <c r="V136" s="40"/>
      <c r="W136" s="40"/>
      <c r="X136" s="40"/>
      <c r="Y136" s="40"/>
      <c r="Z136" s="40"/>
      <c r="AA136" s="40"/>
      <c r="AB136" s="40"/>
      <c r="AC136" s="40"/>
      <c r="AD136" s="40"/>
      <c r="AE136" s="40"/>
      <c r="AT136" s="19" t="s">
        <v>175</v>
      </c>
      <c r="AU136" s="19" t="s">
        <v>86</v>
      </c>
    </row>
    <row r="137" spans="1:65" s="2" customFormat="1" ht="20.5" customHeight="1">
      <c r="A137" s="40"/>
      <c r="B137" s="41"/>
      <c r="C137" s="279" t="s">
        <v>450</v>
      </c>
      <c r="D137" s="279" t="s">
        <v>381</v>
      </c>
      <c r="E137" s="280" t="s">
        <v>808</v>
      </c>
      <c r="F137" s="281" t="s">
        <v>809</v>
      </c>
      <c r="G137" s="282" t="s">
        <v>389</v>
      </c>
      <c r="H137" s="283">
        <v>60</v>
      </c>
      <c r="I137" s="284"/>
      <c r="J137" s="283">
        <f>ROUND(I137*H137,0)</f>
        <v>0</v>
      </c>
      <c r="K137" s="281" t="s">
        <v>180</v>
      </c>
      <c r="L137" s="285"/>
      <c r="M137" s="286" t="s">
        <v>20</v>
      </c>
      <c r="N137" s="287" t="s">
        <v>48</v>
      </c>
      <c r="O137" s="86"/>
      <c r="P137" s="228">
        <f>O137*H137</f>
        <v>0</v>
      </c>
      <c r="Q137" s="228">
        <v>0.00354</v>
      </c>
      <c r="R137" s="228">
        <f>Q137*H137</f>
        <v>0.2124</v>
      </c>
      <c r="S137" s="228">
        <v>0</v>
      </c>
      <c r="T137" s="229">
        <f>S137*H137</f>
        <v>0</v>
      </c>
      <c r="U137" s="40"/>
      <c r="V137" s="40"/>
      <c r="W137" s="40"/>
      <c r="X137" s="40"/>
      <c r="Y137" s="40"/>
      <c r="Z137" s="40"/>
      <c r="AA137" s="40"/>
      <c r="AB137" s="40"/>
      <c r="AC137" s="40"/>
      <c r="AD137" s="40"/>
      <c r="AE137" s="40"/>
      <c r="AR137" s="230" t="s">
        <v>274</v>
      </c>
      <c r="AT137" s="230" t="s">
        <v>381</v>
      </c>
      <c r="AU137" s="230" t="s">
        <v>86</v>
      </c>
      <c r="AY137" s="19" t="s">
        <v>167</v>
      </c>
      <c r="BE137" s="231">
        <f>IF(N137="základní",J137,0)</f>
        <v>0</v>
      </c>
      <c r="BF137" s="231">
        <f>IF(N137="snížená",J137,0)</f>
        <v>0</v>
      </c>
      <c r="BG137" s="231">
        <f>IF(N137="zákl. přenesená",J137,0)</f>
        <v>0</v>
      </c>
      <c r="BH137" s="231">
        <f>IF(N137="sníž. přenesená",J137,0)</f>
        <v>0</v>
      </c>
      <c r="BI137" s="231">
        <f>IF(N137="nulová",J137,0)</f>
        <v>0</v>
      </c>
      <c r="BJ137" s="19" t="s">
        <v>8</v>
      </c>
      <c r="BK137" s="231">
        <f>ROUND(I137*H137,0)</f>
        <v>0</v>
      </c>
      <c r="BL137" s="19" t="s">
        <v>173</v>
      </c>
      <c r="BM137" s="230" t="s">
        <v>1157</v>
      </c>
    </row>
    <row r="138" spans="1:65" s="2" customFormat="1" ht="20.5" customHeight="1">
      <c r="A138" s="40"/>
      <c r="B138" s="41"/>
      <c r="C138" s="279" t="s">
        <v>463</v>
      </c>
      <c r="D138" s="279" t="s">
        <v>381</v>
      </c>
      <c r="E138" s="280" t="s">
        <v>817</v>
      </c>
      <c r="F138" s="281" t="s">
        <v>818</v>
      </c>
      <c r="G138" s="282" t="s">
        <v>389</v>
      </c>
      <c r="H138" s="283">
        <v>1</v>
      </c>
      <c r="I138" s="284"/>
      <c r="J138" s="283">
        <f>ROUND(I138*H138,0)</f>
        <v>0</v>
      </c>
      <c r="K138" s="281" t="s">
        <v>180</v>
      </c>
      <c r="L138" s="285"/>
      <c r="M138" s="286" t="s">
        <v>20</v>
      </c>
      <c r="N138" s="287" t="s">
        <v>48</v>
      </c>
      <c r="O138" s="86"/>
      <c r="P138" s="228">
        <f>O138*H138</f>
        <v>0</v>
      </c>
      <c r="Q138" s="228">
        <v>0.00472</v>
      </c>
      <c r="R138" s="228">
        <f>Q138*H138</f>
        <v>0.00472</v>
      </c>
      <c r="S138" s="228">
        <v>0</v>
      </c>
      <c r="T138" s="229">
        <f>S138*H138</f>
        <v>0</v>
      </c>
      <c r="U138" s="40"/>
      <c r="V138" s="40"/>
      <c r="W138" s="40"/>
      <c r="X138" s="40"/>
      <c r="Y138" s="40"/>
      <c r="Z138" s="40"/>
      <c r="AA138" s="40"/>
      <c r="AB138" s="40"/>
      <c r="AC138" s="40"/>
      <c r="AD138" s="40"/>
      <c r="AE138" s="40"/>
      <c r="AR138" s="230" t="s">
        <v>274</v>
      </c>
      <c r="AT138" s="230" t="s">
        <v>381</v>
      </c>
      <c r="AU138" s="230" t="s">
        <v>86</v>
      </c>
      <c r="AY138" s="19" t="s">
        <v>167</v>
      </c>
      <c r="BE138" s="231">
        <f>IF(N138="základní",J138,0)</f>
        <v>0</v>
      </c>
      <c r="BF138" s="231">
        <f>IF(N138="snížená",J138,0)</f>
        <v>0</v>
      </c>
      <c r="BG138" s="231">
        <f>IF(N138="zákl. přenesená",J138,0)</f>
        <v>0</v>
      </c>
      <c r="BH138" s="231">
        <f>IF(N138="sníž. přenesená",J138,0)</f>
        <v>0</v>
      </c>
      <c r="BI138" s="231">
        <f>IF(N138="nulová",J138,0)</f>
        <v>0</v>
      </c>
      <c r="BJ138" s="19" t="s">
        <v>8</v>
      </c>
      <c r="BK138" s="231">
        <f>ROUND(I138*H138,0)</f>
        <v>0</v>
      </c>
      <c r="BL138" s="19" t="s">
        <v>173</v>
      </c>
      <c r="BM138" s="230" t="s">
        <v>1158</v>
      </c>
    </row>
    <row r="139" spans="1:65" s="2" customFormat="1" ht="20.5" customHeight="1">
      <c r="A139" s="40"/>
      <c r="B139" s="41"/>
      <c r="C139" s="220" t="s">
        <v>467</v>
      </c>
      <c r="D139" s="220" t="s">
        <v>169</v>
      </c>
      <c r="E139" s="221" t="s">
        <v>820</v>
      </c>
      <c r="F139" s="222" t="s">
        <v>821</v>
      </c>
      <c r="G139" s="223" t="s">
        <v>389</v>
      </c>
      <c r="H139" s="224">
        <v>4</v>
      </c>
      <c r="I139" s="225"/>
      <c r="J139" s="224">
        <f>ROUND(I139*H139,0)</f>
        <v>0</v>
      </c>
      <c r="K139" s="222" t="s">
        <v>180</v>
      </c>
      <c r="L139" s="46"/>
      <c r="M139" s="226" t="s">
        <v>20</v>
      </c>
      <c r="N139" s="227" t="s">
        <v>48</v>
      </c>
      <c r="O139" s="86"/>
      <c r="P139" s="228">
        <f>O139*H139</f>
        <v>0</v>
      </c>
      <c r="Q139" s="228">
        <v>5.2E-05</v>
      </c>
      <c r="R139" s="228">
        <f>Q139*H139</f>
        <v>0.000208</v>
      </c>
      <c r="S139" s="228">
        <v>0</v>
      </c>
      <c r="T139" s="229">
        <f>S139*H139</f>
        <v>0</v>
      </c>
      <c r="U139" s="40"/>
      <c r="V139" s="40"/>
      <c r="W139" s="40"/>
      <c r="X139" s="40"/>
      <c r="Y139" s="40"/>
      <c r="Z139" s="40"/>
      <c r="AA139" s="40"/>
      <c r="AB139" s="40"/>
      <c r="AC139" s="40"/>
      <c r="AD139" s="40"/>
      <c r="AE139" s="40"/>
      <c r="AR139" s="230" t="s">
        <v>173</v>
      </c>
      <c r="AT139" s="230" t="s">
        <v>169</v>
      </c>
      <c r="AU139" s="230" t="s">
        <v>86</v>
      </c>
      <c r="AY139" s="19" t="s">
        <v>167</v>
      </c>
      <c r="BE139" s="231">
        <f>IF(N139="základní",J139,0)</f>
        <v>0</v>
      </c>
      <c r="BF139" s="231">
        <f>IF(N139="snížená",J139,0)</f>
        <v>0</v>
      </c>
      <c r="BG139" s="231">
        <f>IF(N139="zákl. přenesená",J139,0)</f>
        <v>0</v>
      </c>
      <c r="BH139" s="231">
        <f>IF(N139="sníž. přenesená",J139,0)</f>
        <v>0</v>
      </c>
      <c r="BI139" s="231">
        <f>IF(N139="nulová",J139,0)</f>
        <v>0</v>
      </c>
      <c r="BJ139" s="19" t="s">
        <v>8</v>
      </c>
      <c r="BK139" s="231">
        <f>ROUND(I139*H139,0)</f>
        <v>0</v>
      </c>
      <c r="BL139" s="19" t="s">
        <v>173</v>
      </c>
      <c r="BM139" s="230" t="s">
        <v>1159</v>
      </c>
    </row>
    <row r="140" spans="1:47" s="2" customFormat="1" ht="12">
      <c r="A140" s="40"/>
      <c r="B140" s="41"/>
      <c r="C140" s="42"/>
      <c r="D140" s="232" t="s">
        <v>182</v>
      </c>
      <c r="E140" s="42"/>
      <c r="F140" s="233" t="s">
        <v>806</v>
      </c>
      <c r="G140" s="42"/>
      <c r="H140" s="42"/>
      <c r="I140" s="138"/>
      <c r="J140" s="42"/>
      <c r="K140" s="42"/>
      <c r="L140" s="46"/>
      <c r="M140" s="234"/>
      <c r="N140" s="235"/>
      <c r="O140" s="86"/>
      <c r="P140" s="86"/>
      <c r="Q140" s="86"/>
      <c r="R140" s="86"/>
      <c r="S140" s="86"/>
      <c r="T140" s="87"/>
      <c r="U140" s="40"/>
      <c r="V140" s="40"/>
      <c r="W140" s="40"/>
      <c r="X140" s="40"/>
      <c r="Y140" s="40"/>
      <c r="Z140" s="40"/>
      <c r="AA140" s="40"/>
      <c r="AB140" s="40"/>
      <c r="AC140" s="40"/>
      <c r="AD140" s="40"/>
      <c r="AE140" s="40"/>
      <c r="AT140" s="19" t="s">
        <v>182</v>
      </c>
      <c r="AU140" s="19" t="s">
        <v>86</v>
      </c>
    </row>
    <row r="141" spans="1:47" s="2" customFormat="1" ht="12">
      <c r="A141" s="40"/>
      <c r="B141" s="41"/>
      <c r="C141" s="42"/>
      <c r="D141" s="232" t="s">
        <v>175</v>
      </c>
      <c r="E141" s="42"/>
      <c r="F141" s="233" t="s">
        <v>823</v>
      </c>
      <c r="G141" s="42"/>
      <c r="H141" s="42"/>
      <c r="I141" s="138"/>
      <c r="J141" s="42"/>
      <c r="K141" s="42"/>
      <c r="L141" s="46"/>
      <c r="M141" s="234"/>
      <c r="N141" s="235"/>
      <c r="O141" s="86"/>
      <c r="P141" s="86"/>
      <c r="Q141" s="86"/>
      <c r="R141" s="86"/>
      <c r="S141" s="86"/>
      <c r="T141" s="87"/>
      <c r="U141" s="40"/>
      <c r="V141" s="40"/>
      <c r="W141" s="40"/>
      <c r="X141" s="40"/>
      <c r="Y141" s="40"/>
      <c r="Z141" s="40"/>
      <c r="AA141" s="40"/>
      <c r="AB141" s="40"/>
      <c r="AC141" s="40"/>
      <c r="AD141" s="40"/>
      <c r="AE141" s="40"/>
      <c r="AT141" s="19" t="s">
        <v>175</v>
      </c>
      <c r="AU141" s="19" t="s">
        <v>86</v>
      </c>
    </row>
    <row r="142" spans="1:51" s="13" customFormat="1" ht="12">
      <c r="A142" s="13"/>
      <c r="B142" s="236"/>
      <c r="C142" s="237"/>
      <c r="D142" s="232" t="s">
        <v>184</v>
      </c>
      <c r="E142" s="238" t="s">
        <v>20</v>
      </c>
      <c r="F142" s="239" t="s">
        <v>173</v>
      </c>
      <c r="G142" s="237"/>
      <c r="H142" s="240">
        <v>4</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184</v>
      </c>
      <c r="AU142" s="246" t="s">
        <v>86</v>
      </c>
      <c r="AV142" s="13" t="s">
        <v>86</v>
      </c>
      <c r="AW142" s="13" t="s">
        <v>38</v>
      </c>
      <c r="AX142" s="13" t="s">
        <v>8</v>
      </c>
      <c r="AY142" s="246" t="s">
        <v>167</v>
      </c>
    </row>
    <row r="143" spans="1:65" s="2" customFormat="1" ht="20.5" customHeight="1">
      <c r="A143" s="40"/>
      <c r="B143" s="41"/>
      <c r="C143" s="279" t="s">
        <v>474</v>
      </c>
      <c r="D143" s="279" t="s">
        <v>381</v>
      </c>
      <c r="E143" s="280" t="s">
        <v>817</v>
      </c>
      <c r="F143" s="281" t="s">
        <v>818</v>
      </c>
      <c r="G143" s="282" t="s">
        <v>389</v>
      </c>
      <c r="H143" s="283">
        <v>8</v>
      </c>
      <c r="I143" s="284"/>
      <c r="J143" s="283">
        <f>ROUND(I143*H143,0)</f>
        <v>0</v>
      </c>
      <c r="K143" s="281" t="s">
        <v>180</v>
      </c>
      <c r="L143" s="285"/>
      <c r="M143" s="286" t="s">
        <v>20</v>
      </c>
      <c r="N143" s="287" t="s">
        <v>48</v>
      </c>
      <c r="O143" s="86"/>
      <c r="P143" s="228">
        <f>O143*H143</f>
        <v>0</v>
      </c>
      <c r="Q143" s="228">
        <v>0.00472</v>
      </c>
      <c r="R143" s="228">
        <f>Q143*H143</f>
        <v>0.03776</v>
      </c>
      <c r="S143" s="228">
        <v>0</v>
      </c>
      <c r="T143" s="229">
        <f>S143*H143</f>
        <v>0</v>
      </c>
      <c r="U143" s="40"/>
      <c r="V143" s="40"/>
      <c r="W143" s="40"/>
      <c r="X143" s="40"/>
      <c r="Y143" s="40"/>
      <c r="Z143" s="40"/>
      <c r="AA143" s="40"/>
      <c r="AB143" s="40"/>
      <c r="AC143" s="40"/>
      <c r="AD143" s="40"/>
      <c r="AE143" s="40"/>
      <c r="AR143" s="230" t="s">
        <v>274</v>
      </c>
      <c r="AT143" s="230" t="s">
        <v>381</v>
      </c>
      <c r="AU143" s="230" t="s">
        <v>86</v>
      </c>
      <c r="AY143" s="19" t="s">
        <v>167</v>
      </c>
      <c r="BE143" s="231">
        <f>IF(N143="základní",J143,0)</f>
        <v>0</v>
      </c>
      <c r="BF143" s="231">
        <f>IF(N143="snížená",J143,0)</f>
        <v>0</v>
      </c>
      <c r="BG143" s="231">
        <f>IF(N143="zákl. přenesená",J143,0)</f>
        <v>0</v>
      </c>
      <c r="BH143" s="231">
        <f>IF(N143="sníž. přenesená",J143,0)</f>
        <v>0</v>
      </c>
      <c r="BI143" s="231">
        <f>IF(N143="nulová",J143,0)</f>
        <v>0</v>
      </c>
      <c r="BJ143" s="19" t="s">
        <v>8</v>
      </c>
      <c r="BK143" s="231">
        <f>ROUND(I143*H143,0)</f>
        <v>0</v>
      </c>
      <c r="BL143" s="19" t="s">
        <v>173</v>
      </c>
      <c r="BM143" s="230" t="s">
        <v>1160</v>
      </c>
    </row>
    <row r="144" spans="1:51" s="13" customFormat="1" ht="12">
      <c r="A144" s="13"/>
      <c r="B144" s="236"/>
      <c r="C144" s="237"/>
      <c r="D144" s="232" t="s">
        <v>184</v>
      </c>
      <c r="E144" s="237"/>
      <c r="F144" s="239" t="s">
        <v>1161</v>
      </c>
      <c r="G144" s="237"/>
      <c r="H144" s="240">
        <v>8</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184</v>
      </c>
      <c r="AU144" s="246" t="s">
        <v>86</v>
      </c>
      <c r="AV144" s="13" t="s">
        <v>86</v>
      </c>
      <c r="AW144" s="13" t="s">
        <v>4</v>
      </c>
      <c r="AX144" s="13" t="s">
        <v>8</v>
      </c>
      <c r="AY144" s="246" t="s">
        <v>167</v>
      </c>
    </row>
    <row r="145" spans="1:65" s="2" customFormat="1" ht="20.5" customHeight="1">
      <c r="A145" s="40"/>
      <c r="B145" s="41"/>
      <c r="C145" s="220" t="s">
        <v>481</v>
      </c>
      <c r="D145" s="220" t="s">
        <v>169</v>
      </c>
      <c r="E145" s="221" t="s">
        <v>828</v>
      </c>
      <c r="F145" s="222" t="s">
        <v>829</v>
      </c>
      <c r="G145" s="223" t="s">
        <v>389</v>
      </c>
      <c r="H145" s="224">
        <v>4</v>
      </c>
      <c r="I145" s="225"/>
      <c r="J145" s="224">
        <f>ROUND(I145*H145,0)</f>
        <v>0</v>
      </c>
      <c r="K145" s="222" t="s">
        <v>20</v>
      </c>
      <c r="L145" s="46"/>
      <c r="M145" s="226" t="s">
        <v>20</v>
      </c>
      <c r="N145" s="227" t="s">
        <v>48</v>
      </c>
      <c r="O145" s="86"/>
      <c r="P145" s="228">
        <f>O145*H145</f>
        <v>0</v>
      </c>
      <c r="Q145" s="228">
        <v>0</v>
      </c>
      <c r="R145" s="228">
        <f>Q145*H145</f>
        <v>0</v>
      </c>
      <c r="S145" s="228">
        <v>0</v>
      </c>
      <c r="T145" s="229">
        <f>S145*H145</f>
        <v>0</v>
      </c>
      <c r="U145" s="40"/>
      <c r="V145" s="40"/>
      <c r="W145" s="40"/>
      <c r="X145" s="40"/>
      <c r="Y145" s="40"/>
      <c r="Z145" s="40"/>
      <c r="AA145" s="40"/>
      <c r="AB145" s="40"/>
      <c r="AC145" s="40"/>
      <c r="AD145" s="40"/>
      <c r="AE145" s="40"/>
      <c r="AR145" s="230" t="s">
        <v>173</v>
      </c>
      <c r="AT145" s="230" t="s">
        <v>169</v>
      </c>
      <c r="AU145" s="230" t="s">
        <v>86</v>
      </c>
      <c r="AY145" s="19" t="s">
        <v>167</v>
      </c>
      <c r="BE145" s="231">
        <f>IF(N145="základní",J145,0)</f>
        <v>0</v>
      </c>
      <c r="BF145" s="231">
        <f>IF(N145="snížená",J145,0)</f>
        <v>0</v>
      </c>
      <c r="BG145" s="231">
        <f>IF(N145="zákl. přenesená",J145,0)</f>
        <v>0</v>
      </c>
      <c r="BH145" s="231">
        <f>IF(N145="sníž. přenesená",J145,0)</f>
        <v>0</v>
      </c>
      <c r="BI145" s="231">
        <f>IF(N145="nulová",J145,0)</f>
        <v>0</v>
      </c>
      <c r="BJ145" s="19" t="s">
        <v>8</v>
      </c>
      <c r="BK145" s="231">
        <f>ROUND(I145*H145,0)</f>
        <v>0</v>
      </c>
      <c r="BL145" s="19" t="s">
        <v>173</v>
      </c>
      <c r="BM145" s="230" t="s">
        <v>1162</v>
      </c>
    </row>
    <row r="146" spans="1:47" s="2" customFormat="1" ht="12">
      <c r="A146" s="40"/>
      <c r="B146" s="41"/>
      <c r="C146" s="42"/>
      <c r="D146" s="232" t="s">
        <v>175</v>
      </c>
      <c r="E146" s="42"/>
      <c r="F146" s="233" t="s">
        <v>1004</v>
      </c>
      <c r="G146" s="42"/>
      <c r="H146" s="42"/>
      <c r="I146" s="138"/>
      <c r="J146" s="42"/>
      <c r="K146" s="42"/>
      <c r="L146" s="46"/>
      <c r="M146" s="234"/>
      <c r="N146" s="235"/>
      <c r="O146" s="86"/>
      <c r="P146" s="86"/>
      <c r="Q146" s="86"/>
      <c r="R146" s="86"/>
      <c r="S146" s="86"/>
      <c r="T146" s="87"/>
      <c r="U146" s="40"/>
      <c r="V146" s="40"/>
      <c r="W146" s="40"/>
      <c r="X146" s="40"/>
      <c r="Y146" s="40"/>
      <c r="Z146" s="40"/>
      <c r="AA146" s="40"/>
      <c r="AB146" s="40"/>
      <c r="AC146" s="40"/>
      <c r="AD146" s="40"/>
      <c r="AE146" s="40"/>
      <c r="AT146" s="19" t="s">
        <v>175</v>
      </c>
      <c r="AU146" s="19" t="s">
        <v>86</v>
      </c>
    </row>
    <row r="147" spans="1:65" s="2" customFormat="1" ht="20.5" customHeight="1">
      <c r="A147" s="40"/>
      <c r="B147" s="41"/>
      <c r="C147" s="220" t="s">
        <v>489</v>
      </c>
      <c r="D147" s="220" t="s">
        <v>169</v>
      </c>
      <c r="E147" s="221" t="s">
        <v>832</v>
      </c>
      <c r="F147" s="222" t="s">
        <v>833</v>
      </c>
      <c r="G147" s="223" t="s">
        <v>834</v>
      </c>
      <c r="H147" s="224">
        <v>64</v>
      </c>
      <c r="I147" s="225"/>
      <c r="J147" s="224">
        <f>ROUND(I147*H147,0)</f>
        <v>0</v>
      </c>
      <c r="K147" s="222" t="s">
        <v>20</v>
      </c>
      <c r="L147" s="46"/>
      <c r="M147" s="226" t="s">
        <v>20</v>
      </c>
      <c r="N147" s="227" t="s">
        <v>48</v>
      </c>
      <c r="O147" s="86"/>
      <c r="P147" s="228">
        <f>O147*H147</f>
        <v>0</v>
      </c>
      <c r="Q147" s="228">
        <v>2E-05</v>
      </c>
      <c r="R147" s="228">
        <f>Q147*H147</f>
        <v>0.00128</v>
      </c>
      <c r="S147" s="228">
        <v>0</v>
      </c>
      <c r="T147" s="229">
        <f>S147*H147</f>
        <v>0</v>
      </c>
      <c r="U147" s="40"/>
      <c r="V147" s="40"/>
      <c r="W147" s="40"/>
      <c r="X147" s="40"/>
      <c r="Y147" s="40"/>
      <c r="Z147" s="40"/>
      <c r="AA147" s="40"/>
      <c r="AB147" s="40"/>
      <c r="AC147" s="40"/>
      <c r="AD147" s="40"/>
      <c r="AE147" s="40"/>
      <c r="AR147" s="230" t="s">
        <v>173</v>
      </c>
      <c r="AT147" s="230" t="s">
        <v>169</v>
      </c>
      <c r="AU147" s="230" t="s">
        <v>86</v>
      </c>
      <c r="AY147" s="19" t="s">
        <v>167</v>
      </c>
      <c r="BE147" s="231">
        <f>IF(N147="základní",J147,0)</f>
        <v>0</v>
      </c>
      <c r="BF147" s="231">
        <f>IF(N147="snížená",J147,0)</f>
        <v>0</v>
      </c>
      <c r="BG147" s="231">
        <f>IF(N147="zákl. přenesená",J147,0)</f>
        <v>0</v>
      </c>
      <c r="BH147" s="231">
        <f>IF(N147="sníž. přenesená",J147,0)</f>
        <v>0</v>
      </c>
      <c r="BI147" s="231">
        <f>IF(N147="nulová",J147,0)</f>
        <v>0</v>
      </c>
      <c r="BJ147" s="19" t="s">
        <v>8</v>
      </c>
      <c r="BK147" s="231">
        <f>ROUND(I147*H147,0)</f>
        <v>0</v>
      </c>
      <c r="BL147" s="19" t="s">
        <v>173</v>
      </c>
      <c r="BM147" s="230" t="s">
        <v>1163</v>
      </c>
    </row>
    <row r="148" spans="1:51" s="13" customFormat="1" ht="12">
      <c r="A148" s="13"/>
      <c r="B148" s="236"/>
      <c r="C148" s="237"/>
      <c r="D148" s="232" t="s">
        <v>184</v>
      </c>
      <c r="E148" s="238" t="s">
        <v>20</v>
      </c>
      <c r="F148" s="239" t="s">
        <v>1164</v>
      </c>
      <c r="G148" s="237"/>
      <c r="H148" s="240">
        <v>64</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184</v>
      </c>
      <c r="AU148" s="246" t="s">
        <v>86</v>
      </c>
      <c r="AV148" s="13" t="s">
        <v>86</v>
      </c>
      <c r="AW148" s="13" t="s">
        <v>38</v>
      </c>
      <c r="AX148" s="13" t="s">
        <v>8</v>
      </c>
      <c r="AY148" s="246" t="s">
        <v>167</v>
      </c>
    </row>
    <row r="149" spans="1:65" s="2" customFormat="1" ht="20.5" customHeight="1">
      <c r="A149" s="40"/>
      <c r="B149" s="41"/>
      <c r="C149" s="220" t="s">
        <v>889</v>
      </c>
      <c r="D149" s="220" t="s">
        <v>169</v>
      </c>
      <c r="E149" s="221" t="s">
        <v>915</v>
      </c>
      <c r="F149" s="222" t="s">
        <v>916</v>
      </c>
      <c r="G149" s="223" t="s">
        <v>389</v>
      </c>
      <c r="H149" s="224">
        <v>84</v>
      </c>
      <c r="I149" s="225"/>
      <c r="J149" s="224">
        <f>ROUND(I149*H149,0)</f>
        <v>0</v>
      </c>
      <c r="K149" s="222" t="s">
        <v>650</v>
      </c>
      <c r="L149" s="46"/>
      <c r="M149" s="226" t="s">
        <v>20</v>
      </c>
      <c r="N149" s="227" t="s">
        <v>48</v>
      </c>
      <c r="O149" s="86"/>
      <c r="P149" s="228">
        <f>O149*H149</f>
        <v>0</v>
      </c>
      <c r="Q149" s="228">
        <v>0</v>
      </c>
      <c r="R149" s="228">
        <f>Q149*H149</f>
        <v>0</v>
      </c>
      <c r="S149" s="228">
        <v>0</v>
      </c>
      <c r="T149" s="229">
        <f>S149*H149</f>
        <v>0</v>
      </c>
      <c r="U149" s="40"/>
      <c r="V149" s="40"/>
      <c r="W149" s="40"/>
      <c r="X149" s="40"/>
      <c r="Y149" s="40"/>
      <c r="Z149" s="40"/>
      <c r="AA149" s="40"/>
      <c r="AB149" s="40"/>
      <c r="AC149" s="40"/>
      <c r="AD149" s="40"/>
      <c r="AE149" s="40"/>
      <c r="AR149" s="230" t="s">
        <v>173</v>
      </c>
      <c r="AT149" s="230" t="s">
        <v>169</v>
      </c>
      <c r="AU149" s="230" t="s">
        <v>86</v>
      </c>
      <c r="AY149" s="19" t="s">
        <v>167</v>
      </c>
      <c r="BE149" s="231">
        <f>IF(N149="základní",J149,0)</f>
        <v>0</v>
      </c>
      <c r="BF149" s="231">
        <f>IF(N149="snížená",J149,0)</f>
        <v>0</v>
      </c>
      <c r="BG149" s="231">
        <f>IF(N149="zákl. přenesená",J149,0)</f>
        <v>0</v>
      </c>
      <c r="BH149" s="231">
        <f>IF(N149="sníž. přenesená",J149,0)</f>
        <v>0</v>
      </c>
      <c r="BI149" s="231">
        <f>IF(N149="nulová",J149,0)</f>
        <v>0</v>
      </c>
      <c r="BJ149" s="19" t="s">
        <v>8</v>
      </c>
      <c r="BK149" s="231">
        <f>ROUND(I149*H149,0)</f>
        <v>0</v>
      </c>
      <c r="BL149" s="19" t="s">
        <v>173</v>
      </c>
      <c r="BM149" s="230" t="s">
        <v>1172</v>
      </c>
    </row>
    <row r="150" spans="1:47" s="2" customFormat="1" ht="12">
      <c r="A150" s="40"/>
      <c r="B150" s="41"/>
      <c r="C150" s="42"/>
      <c r="D150" s="232" t="s">
        <v>182</v>
      </c>
      <c r="E150" s="42"/>
      <c r="F150" s="233" t="s">
        <v>918</v>
      </c>
      <c r="G150" s="42"/>
      <c r="H150" s="42"/>
      <c r="I150" s="138"/>
      <c r="J150" s="42"/>
      <c r="K150" s="42"/>
      <c r="L150" s="46"/>
      <c r="M150" s="234"/>
      <c r="N150" s="235"/>
      <c r="O150" s="86"/>
      <c r="P150" s="86"/>
      <c r="Q150" s="86"/>
      <c r="R150" s="86"/>
      <c r="S150" s="86"/>
      <c r="T150" s="87"/>
      <c r="U150" s="40"/>
      <c r="V150" s="40"/>
      <c r="W150" s="40"/>
      <c r="X150" s="40"/>
      <c r="Y150" s="40"/>
      <c r="Z150" s="40"/>
      <c r="AA150" s="40"/>
      <c r="AB150" s="40"/>
      <c r="AC150" s="40"/>
      <c r="AD150" s="40"/>
      <c r="AE150" s="40"/>
      <c r="AT150" s="19" t="s">
        <v>182</v>
      </c>
      <c r="AU150" s="19" t="s">
        <v>86</v>
      </c>
    </row>
    <row r="151" spans="1:47" s="2" customFormat="1" ht="12">
      <c r="A151" s="40"/>
      <c r="B151" s="41"/>
      <c r="C151" s="42"/>
      <c r="D151" s="232" t="s">
        <v>175</v>
      </c>
      <c r="E151" s="42"/>
      <c r="F151" s="233" t="s">
        <v>919</v>
      </c>
      <c r="G151" s="42"/>
      <c r="H151" s="42"/>
      <c r="I151" s="138"/>
      <c r="J151" s="42"/>
      <c r="K151" s="42"/>
      <c r="L151" s="46"/>
      <c r="M151" s="234"/>
      <c r="N151" s="235"/>
      <c r="O151" s="86"/>
      <c r="P151" s="86"/>
      <c r="Q151" s="86"/>
      <c r="R151" s="86"/>
      <c r="S151" s="86"/>
      <c r="T151" s="87"/>
      <c r="U151" s="40"/>
      <c r="V151" s="40"/>
      <c r="W151" s="40"/>
      <c r="X151" s="40"/>
      <c r="Y151" s="40"/>
      <c r="Z151" s="40"/>
      <c r="AA151" s="40"/>
      <c r="AB151" s="40"/>
      <c r="AC151" s="40"/>
      <c r="AD151" s="40"/>
      <c r="AE151" s="40"/>
      <c r="AT151" s="19" t="s">
        <v>175</v>
      </c>
      <c r="AU151" s="19" t="s">
        <v>86</v>
      </c>
    </row>
    <row r="152" spans="1:51" s="13" customFormat="1" ht="12">
      <c r="A152" s="13"/>
      <c r="B152" s="236"/>
      <c r="C152" s="237"/>
      <c r="D152" s="232" t="s">
        <v>184</v>
      </c>
      <c r="E152" s="238" t="s">
        <v>20</v>
      </c>
      <c r="F152" s="239" t="s">
        <v>1166</v>
      </c>
      <c r="G152" s="237"/>
      <c r="H152" s="240">
        <v>84</v>
      </c>
      <c r="I152" s="241"/>
      <c r="J152" s="237"/>
      <c r="K152" s="237"/>
      <c r="L152" s="242"/>
      <c r="M152" s="243"/>
      <c r="N152" s="244"/>
      <c r="O152" s="244"/>
      <c r="P152" s="244"/>
      <c r="Q152" s="244"/>
      <c r="R152" s="244"/>
      <c r="S152" s="244"/>
      <c r="T152" s="245"/>
      <c r="U152" s="13"/>
      <c r="V152" s="13"/>
      <c r="W152" s="13"/>
      <c r="X152" s="13"/>
      <c r="Y152" s="13"/>
      <c r="Z152" s="13"/>
      <c r="AA152" s="13"/>
      <c r="AB152" s="13"/>
      <c r="AC152" s="13"/>
      <c r="AD152" s="13"/>
      <c r="AE152" s="13"/>
      <c r="AT152" s="246" t="s">
        <v>184</v>
      </c>
      <c r="AU152" s="246" t="s">
        <v>86</v>
      </c>
      <c r="AV152" s="13" t="s">
        <v>86</v>
      </c>
      <c r="AW152" s="13" t="s">
        <v>38</v>
      </c>
      <c r="AX152" s="13" t="s">
        <v>8</v>
      </c>
      <c r="AY152" s="246" t="s">
        <v>167</v>
      </c>
    </row>
    <row r="153" spans="1:65" s="2" customFormat="1" ht="20.5" customHeight="1">
      <c r="A153" s="40"/>
      <c r="B153" s="41"/>
      <c r="C153" s="279" t="s">
        <v>893</v>
      </c>
      <c r="D153" s="279" t="s">
        <v>381</v>
      </c>
      <c r="E153" s="280" t="s">
        <v>921</v>
      </c>
      <c r="F153" s="281" t="s">
        <v>922</v>
      </c>
      <c r="G153" s="282" t="s">
        <v>189</v>
      </c>
      <c r="H153" s="283">
        <v>1.68</v>
      </c>
      <c r="I153" s="284"/>
      <c r="J153" s="283">
        <f>ROUND(I153*H153,0)</f>
        <v>0</v>
      </c>
      <c r="K153" s="281" t="s">
        <v>180</v>
      </c>
      <c r="L153" s="285"/>
      <c r="M153" s="286" t="s">
        <v>20</v>
      </c>
      <c r="N153" s="287" t="s">
        <v>48</v>
      </c>
      <c r="O153" s="86"/>
      <c r="P153" s="228">
        <f>O153*H153</f>
        <v>0</v>
      </c>
      <c r="Q153" s="228">
        <v>0.2</v>
      </c>
      <c r="R153" s="228">
        <f>Q153*H153</f>
        <v>0.336</v>
      </c>
      <c r="S153" s="228">
        <v>0</v>
      </c>
      <c r="T153" s="229">
        <f>S153*H153</f>
        <v>0</v>
      </c>
      <c r="U153" s="40"/>
      <c r="V153" s="40"/>
      <c r="W153" s="40"/>
      <c r="X153" s="40"/>
      <c r="Y153" s="40"/>
      <c r="Z153" s="40"/>
      <c r="AA153" s="40"/>
      <c r="AB153" s="40"/>
      <c r="AC153" s="40"/>
      <c r="AD153" s="40"/>
      <c r="AE153" s="40"/>
      <c r="AR153" s="230" t="s">
        <v>274</v>
      </c>
      <c r="AT153" s="230" t="s">
        <v>381</v>
      </c>
      <c r="AU153" s="230" t="s">
        <v>86</v>
      </c>
      <c r="AY153" s="19" t="s">
        <v>167</v>
      </c>
      <c r="BE153" s="231">
        <f>IF(N153="základní",J153,0)</f>
        <v>0</v>
      </c>
      <c r="BF153" s="231">
        <f>IF(N153="snížená",J153,0)</f>
        <v>0</v>
      </c>
      <c r="BG153" s="231">
        <f>IF(N153="zákl. přenesená",J153,0)</f>
        <v>0</v>
      </c>
      <c r="BH153" s="231">
        <f>IF(N153="sníž. přenesená",J153,0)</f>
        <v>0</v>
      </c>
      <c r="BI153" s="231">
        <f>IF(N153="nulová",J153,0)</f>
        <v>0</v>
      </c>
      <c r="BJ153" s="19" t="s">
        <v>8</v>
      </c>
      <c r="BK153" s="231">
        <f>ROUND(I153*H153,0)</f>
        <v>0</v>
      </c>
      <c r="BL153" s="19" t="s">
        <v>173</v>
      </c>
      <c r="BM153" s="230" t="s">
        <v>1173</v>
      </c>
    </row>
    <row r="154" spans="1:51" s="13" customFormat="1" ht="12">
      <c r="A154" s="13"/>
      <c r="B154" s="236"/>
      <c r="C154" s="237"/>
      <c r="D154" s="232" t="s">
        <v>184</v>
      </c>
      <c r="E154" s="238" t="s">
        <v>20</v>
      </c>
      <c r="F154" s="239" t="s">
        <v>1168</v>
      </c>
      <c r="G154" s="237"/>
      <c r="H154" s="240">
        <v>1.68</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184</v>
      </c>
      <c r="AU154" s="246" t="s">
        <v>86</v>
      </c>
      <c r="AV154" s="13" t="s">
        <v>86</v>
      </c>
      <c r="AW154" s="13" t="s">
        <v>38</v>
      </c>
      <c r="AX154" s="13" t="s">
        <v>8</v>
      </c>
      <c r="AY154" s="246" t="s">
        <v>167</v>
      </c>
    </row>
    <row r="155" spans="1:65" s="2" customFormat="1" ht="20.5" customHeight="1">
      <c r="A155" s="40"/>
      <c r="B155" s="41"/>
      <c r="C155" s="220" t="s">
        <v>497</v>
      </c>
      <c r="D155" s="220" t="s">
        <v>169</v>
      </c>
      <c r="E155" s="221" t="s">
        <v>925</v>
      </c>
      <c r="F155" s="222" t="s">
        <v>926</v>
      </c>
      <c r="G155" s="223" t="s">
        <v>189</v>
      </c>
      <c r="H155" s="224">
        <v>40.24</v>
      </c>
      <c r="I155" s="225"/>
      <c r="J155" s="224">
        <f>ROUND(I155*H155,0)</f>
        <v>0</v>
      </c>
      <c r="K155" s="222" t="s">
        <v>180</v>
      </c>
      <c r="L155" s="46"/>
      <c r="M155" s="226" t="s">
        <v>20</v>
      </c>
      <c r="N155" s="227" t="s">
        <v>48</v>
      </c>
      <c r="O155" s="86"/>
      <c r="P155" s="228">
        <f>O155*H155</f>
        <v>0</v>
      </c>
      <c r="Q155" s="228">
        <v>0</v>
      </c>
      <c r="R155" s="228">
        <f>Q155*H155</f>
        <v>0</v>
      </c>
      <c r="S155" s="228">
        <v>0</v>
      </c>
      <c r="T155" s="229">
        <f>S155*H155</f>
        <v>0</v>
      </c>
      <c r="U155" s="40"/>
      <c r="V155" s="40"/>
      <c r="W155" s="40"/>
      <c r="X155" s="40"/>
      <c r="Y155" s="40"/>
      <c r="Z155" s="40"/>
      <c r="AA155" s="40"/>
      <c r="AB155" s="40"/>
      <c r="AC155" s="40"/>
      <c r="AD155" s="40"/>
      <c r="AE155" s="40"/>
      <c r="AR155" s="230" t="s">
        <v>173</v>
      </c>
      <c r="AT155" s="230" t="s">
        <v>169</v>
      </c>
      <c r="AU155" s="230" t="s">
        <v>86</v>
      </c>
      <c r="AY155" s="19" t="s">
        <v>167</v>
      </c>
      <c r="BE155" s="231">
        <f>IF(N155="základní",J155,0)</f>
        <v>0</v>
      </c>
      <c r="BF155" s="231">
        <f>IF(N155="snížená",J155,0)</f>
        <v>0</v>
      </c>
      <c r="BG155" s="231">
        <f>IF(N155="zákl. přenesená",J155,0)</f>
        <v>0</v>
      </c>
      <c r="BH155" s="231">
        <f>IF(N155="sníž. přenesená",J155,0)</f>
        <v>0</v>
      </c>
      <c r="BI155" s="231">
        <f>IF(N155="nulová",J155,0)</f>
        <v>0</v>
      </c>
      <c r="BJ155" s="19" t="s">
        <v>8</v>
      </c>
      <c r="BK155" s="231">
        <f>ROUND(I155*H155,0)</f>
        <v>0</v>
      </c>
      <c r="BL155" s="19" t="s">
        <v>173</v>
      </c>
      <c r="BM155" s="230" t="s">
        <v>1169</v>
      </c>
    </row>
    <row r="156" spans="1:47" s="2" customFormat="1" ht="12">
      <c r="A156" s="40"/>
      <c r="B156" s="41"/>
      <c r="C156" s="42"/>
      <c r="D156" s="232" t="s">
        <v>182</v>
      </c>
      <c r="E156" s="42"/>
      <c r="F156" s="233" t="s">
        <v>928</v>
      </c>
      <c r="G156" s="42"/>
      <c r="H156" s="42"/>
      <c r="I156" s="138"/>
      <c r="J156" s="42"/>
      <c r="K156" s="42"/>
      <c r="L156" s="46"/>
      <c r="M156" s="234"/>
      <c r="N156" s="235"/>
      <c r="O156" s="86"/>
      <c r="P156" s="86"/>
      <c r="Q156" s="86"/>
      <c r="R156" s="86"/>
      <c r="S156" s="86"/>
      <c r="T156" s="87"/>
      <c r="U156" s="40"/>
      <c r="V156" s="40"/>
      <c r="W156" s="40"/>
      <c r="X156" s="40"/>
      <c r="Y156" s="40"/>
      <c r="Z156" s="40"/>
      <c r="AA156" s="40"/>
      <c r="AB156" s="40"/>
      <c r="AC156" s="40"/>
      <c r="AD156" s="40"/>
      <c r="AE156" s="40"/>
      <c r="AT156" s="19" t="s">
        <v>182</v>
      </c>
      <c r="AU156" s="19" t="s">
        <v>86</v>
      </c>
    </row>
    <row r="157" spans="1:47" s="2" customFormat="1" ht="12">
      <c r="A157" s="40"/>
      <c r="B157" s="41"/>
      <c r="C157" s="42"/>
      <c r="D157" s="232" t="s">
        <v>175</v>
      </c>
      <c r="E157" s="42"/>
      <c r="F157" s="233" t="s">
        <v>929</v>
      </c>
      <c r="G157" s="42"/>
      <c r="H157" s="42"/>
      <c r="I157" s="138"/>
      <c r="J157" s="42"/>
      <c r="K157" s="42"/>
      <c r="L157" s="46"/>
      <c r="M157" s="234"/>
      <c r="N157" s="235"/>
      <c r="O157" s="86"/>
      <c r="P157" s="86"/>
      <c r="Q157" s="86"/>
      <c r="R157" s="86"/>
      <c r="S157" s="86"/>
      <c r="T157" s="87"/>
      <c r="U157" s="40"/>
      <c r="V157" s="40"/>
      <c r="W157" s="40"/>
      <c r="X157" s="40"/>
      <c r="Y157" s="40"/>
      <c r="Z157" s="40"/>
      <c r="AA157" s="40"/>
      <c r="AB157" s="40"/>
      <c r="AC157" s="40"/>
      <c r="AD157" s="40"/>
      <c r="AE157" s="40"/>
      <c r="AT157" s="19" t="s">
        <v>175</v>
      </c>
      <c r="AU157" s="19" t="s">
        <v>86</v>
      </c>
    </row>
    <row r="158" spans="1:51" s="13" customFormat="1" ht="12">
      <c r="A158" s="13"/>
      <c r="B158" s="236"/>
      <c r="C158" s="237"/>
      <c r="D158" s="232" t="s">
        <v>184</v>
      </c>
      <c r="E158" s="238" t="s">
        <v>20</v>
      </c>
      <c r="F158" s="239" t="s">
        <v>1112</v>
      </c>
      <c r="G158" s="237"/>
      <c r="H158" s="240">
        <v>40.24</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184</v>
      </c>
      <c r="AU158" s="246" t="s">
        <v>86</v>
      </c>
      <c r="AV158" s="13" t="s">
        <v>86</v>
      </c>
      <c r="AW158" s="13" t="s">
        <v>38</v>
      </c>
      <c r="AX158" s="13" t="s">
        <v>8</v>
      </c>
      <c r="AY158" s="246" t="s">
        <v>167</v>
      </c>
    </row>
    <row r="159" spans="1:65" s="2" customFormat="1" ht="20.5" customHeight="1">
      <c r="A159" s="40"/>
      <c r="B159" s="41"/>
      <c r="C159" s="220" t="s">
        <v>504</v>
      </c>
      <c r="D159" s="220" t="s">
        <v>169</v>
      </c>
      <c r="E159" s="221" t="s">
        <v>931</v>
      </c>
      <c r="F159" s="222" t="s">
        <v>932</v>
      </c>
      <c r="G159" s="223" t="s">
        <v>189</v>
      </c>
      <c r="H159" s="224">
        <v>80.48</v>
      </c>
      <c r="I159" s="225"/>
      <c r="J159" s="224">
        <f>ROUND(I159*H159,0)</f>
        <v>0</v>
      </c>
      <c r="K159" s="222" t="s">
        <v>180</v>
      </c>
      <c r="L159" s="46"/>
      <c r="M159" s="226" t="s">
        <v>20</v>
      </c>
      <c r="N159" s="227" t="s">
        <v>48</v>
      </c>
      <c r="O159" s="86"/>
      <c r="P159" s="228">
        <f>O159*H159</f>
        <v>0</v>
      </c>
      <c r="Q159" s="228">
        <v>0</v>
      </c>
      <c r="R159" s="228">
        <f>Q159*H159</f>
        <v>0</v>
      </c>
      <c r="S159" s="228">
        <v>0</v>
      </c>
      <c r="T159" s="229">
        <f>S159*H159</f>
        <v>0</v>
      </c>
      <c r="U159" s="40"/>
      <c r="V159" s="40"/>
      <c r="W159" s="40"/>
      <c r="X159" s="40"/>
      <c r="Y159" s="40"/>
      <c r="Z159" s="40"/>
      <c r="AA159" s="40"/>
      <c r="AB159" s="40"/>
      <c r="AC159" s="40"/>
      <c r="AD159" s="40"/>
      <c r="AE159" s="40"/>
      <c r="AR159" s="230" t="s">
        <v>173</v>
      </c>
      <c r="AT159" s="230" t="s">
        <v>169</v>
      </c>
      <c r="AU159" s="230" t="s">
        <v>86</v>
      </c>
      <c r="AY159" s="19" t="s">
        <v>167</v>
      </c>
      <c r="BE159" s="231">
        <f>IF(N159="základní",J159,0)</f>
        <v>0</v>
      </c>
      <c r="BF159" s="231">
        <f>IF(N159="snížená",J159,0)</f>
        <v>0</v>
      </c>
      <c r="BG159" s="231">
        <f>IF(N159="zákl. přenesená",J159,0)</f>
        <v>0</v>
      </c>
      <c r="BH159" s="231">
        <f>IF(N159="sníž. přenesená",J159,0)</f>
        <v>0</v>
      </c>
      <c r="BI159" s="231">
        <f>IF(N159="nulová",J159,0)</f>
        <v>0</v>
      </c>
      <c r="BJ159" s="19" t="s">
        <v>8</v>
      </c>
      <c r="BK159" s="231">
        <f>ROUND(I159*H159,0)</f>
        <v>0</v>
      </c>
      <c r="BL159" s="19" t="s">
        <v>173</v>
      </c>
      <c r="BM159" s="230" t="s">
        <v>1170</v>
      </c>
    </row>
    <row r="160" spans="1:47" s="2" customFormat="1" ht="12">
      <c r="A160" s="40"/>
      <c r="B160" s="41"/>
      <c r="C160" s="42"/>
      <c r="D160" s="232" t="s">
        <v>182</v>
      </c>
      <c r="E160" s="42"/>
      <c r="F160" s="233" t="s">
        <v>928</v>
      </c>
      <c r="G160" s="42"/>
      <c r="H160" s="42"/>
      <c r="I160" s="138"/>
      <c r="J160" s="42"/>
      <c r="K160" s="42"/>
      <c r="L160" s="46"/>
      <c r="M160" s="234"/>
      <c r="N160" s="235"/>
      <c r="O160" s="86"/>
      <c r="P160" s="86"/>
      <c r="Q160" s="86"/>
      <c r="R160" s="86"/>
      <c r="S160" s="86"/>
      <c r="T160" s="87"/>
      <c r="U160" s="40"/>
      <c r="V160" s="40"/>
      <c r="W160" s="40"/>
      <c r="X160" s="40"/>
      <c r="Y160" s="40"/>
      <c r="Z160" s="40"/>
      <c r="AA160" s="40"/>
      <c r="AB160" s="40"/>
      <c r="AC160" s="40"/>
      <c r="AD160" s="40"/>
      <c r="AE160" s="40"/>
      <c r="AT160" s="19" t="s">
        <v>182</v>
      </c>
      <c r="AU160" s="19" t="s">
        <v>86</v>
      </c>
    </row>
    <row r="161" spans="1:51" s="13" customFormat="1" ht="12">
      <c r="A161" s="13"/>
      <c r="B161" s="236"/>
      <c r="C161" s="237"/>
      <c r="D161" s="232" t="s">
        <v>184</v>
      </c>
      <c r="E161" s="238" t="s">
        <v>20</v>
      </c>
      <c r="F161" s="239" t="s">
        <v>1114</v>
      </c>
      <c r="G161" s="237"/>
      <c r="H161" s="240">
        <v>80.48</v>
      </c>
      <c r="I161" s="241"/>
      <c r="J161" s="237"/>
      <c r="K161" s="237"/>
      <c r="L161" s="242"/>
      <c r="M161" s="298"/>
      <c r="N161" s="299"/>
      <c r="O161" s="299"/>
      <c r="P161" s="299"/>
      <c r="Q161" s="299"/>
      <c r="R161" s="299"/>
      <c r="S161" s="299"/>
      <c r="T161" s="300"/>
      <c r="U161" s="13"/>
      <c r="V161" s="13"/>
      <c r="W161" s="13"/>
      <c r="X161" s="13"/>
      <c r="Y161" s="13"/>
      <c r="Z161" s="13"/>
      <c r="AA161" s="13"/>
      <c r="AB161" s="13"/>
      <c r="AC161" s="13"/>
      <c r="AD161" s="13"/>
      <c r="AE161" s="13"/>
      <c r="AT161" s="246" t="s">
        <v>184</v>
      </c>
      <c r="AU161" s="246" t="s">
        <v>86</v>
      </c>
      <c r="AV161" s="13" t="s">
        <v>86</v>
      </c>
      <c r="AW161" s="13" t="s">
        <v>38</v>
      </c>
      <c r="AX161" s="13" t="s">
        <v>8</v>
      </c>
      <c r="AY161" s="246" t="s">
        <v>167</v>
      </c>
    </row>
    <row r="162" spans="1:31" s="2" customFormat="1" ht="6.95" customHeight="1">
      <c r="A162" s="40"/>
      <c r="B162" s="61"/>
      <c r="C162" s="62"/>
      <c r="D162" s="62"/>
      <c r="E162" s="62"/>
      <c r="F162" s="62"/>
      <c r="G162" s="62"/>
      <c r="H162" s="62"/>
      <c r="I162" s="168"/>
      <c r="J162" s="62"/>
      <c r="K162" s="62"/>
      <c r="L162" s="46"/>
      <c r="M162" s="40"/>
      <c r="O162" s="40"/>
      <c r="P162" s="40"/>
      <c r="Q162" s="40"/>
      <c r="R162" s="40"/>
      <c r="S162" s="40"/>
      <c r="T162" s="40"/>
      <c r="U162" s="40"/>
      <c r="V162" s="40"/>
      <c r="W162" s="40"/>
      <c r="X162" s="40"/>
      <c r="Y162" s="40"/>
      <c r="Z162" s="40"/>
      <c r="AA162" s="40"/>
      <c r="AB162" s="40"/>
      <c r="AC162" s="40"/>
      <c r="AD162" s="40"/>
      <c r="AE162" s="40"/>
    </row>
  </sheetData>
  <sheetProtection password="CC35" sheet="1" objects="1" scenarios="1" formatColumns="0" formatRows="0" autoFilter="0"/>
  <autoFilter ref="C80:K161"/>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116</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1174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68.5" customHeight="1">
      <c r="A27" s="144"/>
      <c r="B27" s="145"/>
      <c r="C27" s="144"/>
      <c r="D27" s="144"/>
      <c r="E27" s="146" t="s">
        <v>955</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ROUND(J81,0)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ROUND((SUM(BE81:BE161)),0)</f>
        <v>0</v>
      </c>
      <c r="G33" s="40"/>
      <c r="H33" s="40"/>
      <c r="I33" s="157">
        <v>0.21</v>
      </c>
      <c r="J33" s="156">
        <f>ROUND(((SUM(BE81:BE161))*I33),0)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ROUND((SUM(BF81:BF161)),0)</f>
        <v>0</v>
      </c>
      <c r="G34" s="40"/>
      <c r="H34" s="40"/>
      <c r="I34" s="157">
        <v>0.15</v>
      </c>
      <c r="J34" s="156">
        <f>ROUND(((SUM(BF81:BF161))*I34),0)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ROUND((SUM(BG81:BG161)),0)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ROUND((SUM(BH81:BH161)),0)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ROUND((SUM(BI81:BI161)),0)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16025-2.5 - Vegetační úpravy LBC2 - následná péče 3. rok</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J81</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J82</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J83</f>
        <v>0</v>
      </c>
      <c r="K61" s="186"/>
      <c r="L61" s="191"/>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138"/>
      <c r="J62" s="42"/>
      <c r="K62" s="42"/>
      <c r="L62" s="139"/>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68"/>
      <c r="J63" s="62"/>
      <c r="K63" s="62"/>
      <c r="L63" s="139"/>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71"/>
      <c r="J67" s="64"/>
      <c r="K67" s="64"/>
      <c r="L67" s="139"/>
      <c r="S67" s="40"/>
      <c r="T67" s="40"/>
      <c r="U67" s="40"/>
      <c r="V67" s="40"/>
      <c r="W67" s="40"/>
      <c r="X67" s="40"/>
      <c r="Y67" s="40"/>
      <c r="Z67" s="40"/>
      <c r="AA67" s="40"/>
      <c r="AB67" s="40"/>
      <c r="AC67" s="40"/>
      <c r="AD67" s="40"/>
      <c r="AE67" s="40"/>
    </row>
    <row r="68" spans="1:31" s="2" customFormat="1" ht="24.95" customHeight="1">
      <c r="A68" s="40"/>
      <c r="B68" s="41"/>
      <c r="C68" s="25" t="s">
        <v>152</v>
      </c>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2" customHeight="1">
      <c r="A70" s="40"/>
      <c r="B70" s="41"/>
      <c r="C70" s="34" t="s">
        <v>17</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4.5" customHeight="1">
      <c r="A71" s="40"/>
      <c r="B71" s="41"/>
      <c r="C71" s="42"/>
      <c r="D71" s="42"/>
      <c r="E71" s="172" t="str">
        <f>E7</f>
        <v>2020/I Společná zařízení v k. ú. Borotín u Boskovic - revitalizace</v>
      </c>
      <c r="F71" s="34"/>
      <c r="G71" s="34"/>
      <c r="H71" s="34"/>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136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5" customHeight="1">
      <c r="A73" s="40"/>
      <c r="B73" s="41"/>
      <c r="C73" s="42"/>
      <c r="D73" s="42"/>
      <c r="E73" s="71" t="str">
        <f>E9</f>
        <v>16025-2.5 - Vegetační úpravy LBC2 - následná péče 3. rok</v>
      </c>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Borotín</v>
      </c>
      <c r="G75" s="42"/>
      <c r="H75" s="42"/>
      <c r="I75" s="142" t="s">
        <v>24</v>
      </c>
      <c r="J75" s="74" t="str">
        <f>IF(J12="","",J12)</f>
        <v>2. 5. 2017</v>
      </c>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9" customHeight="1">
      <c r="A77" s="40"/>
      <c r="B77" s="41"/>
      <c r="C77" s="34" t="s">
        <v>26</v>
      </c>
      <c r="D77" s="42"/>
      <c r="E77" s="42"/>
      <c r="F77" s="29" t="str">
        <f>E15</f>
        <v>ČR - SPÚ, KPÚ pro JMK, pobočka Blansko</v>
      </c>
      <c r="G77" s="42"/>
      <c r="H77" s="42"/>
      <c r="I77" s="142" t="s">
        <v>34</v>
      </c>
      <c r="J77" s="38" t="str">
        <f>E21</f>
        <v>AGERIS s.r.o.</v>
      </c>
      <c r="K77" s="42"/>
      <c r="L77" s="139"/>
      <c r="S77" s="40"/>
      <c r="T77" s="40"/>
      <c r="U77" s="40"/>
      <c r="V77" s="40"/>
      <c r="W77" s="40"/>
      <c r="X77" s="40"/>
      <c r="Y77" s="40"/>
      <c r="Z77" s="40"/>
      <c r="AA77" s="40"/>
      <c r="AB77" s="40"/>
      <c r="AC77" s="40"/>
      <c r="AD77" s="40"/>
      <c r="AE77" s="40"/>
    </row>
    <row r="78" spans="1:31" s="2" customFormat="1" ht="14.9" customHeight="1">
      <c r="A78" s="40"/>
      <c r="B78" s="41"/>
      <c r="C78" s="34" t="s">
        <v>32</v>
      </c>
      <c r="D78" s="42"/>
      <c r="E78" s="42"/>
      <c r="F78" s="29" t="str">
        <f>IF(E18="","",E18)</f>
        <v>Vyplň údaj</v>
      </c>
      <c r="G78" s="42"/>
      <c r="H78" s="42"/>
      <c r="I78" s="142" t="s">
        <v>39</v>
      </c>
      <c r="J78" s="38" t="str">
        <f>E24</f>
        <v xml:space="preserve"> </v>
      </c>
      <c r="K78" s="42"/>
      <c r="L78" s="139"/>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11" customFormat="1" ht="29.25" customHeight="1">
      <c r="A80" s="192"/>
      <c r="B80" s="193"/>
      <c r="C80" s="194" t="s">
        <v>153</v>
      </c>
      <c r="D80" s="195" t="s">
        <v>62</v>
      </c>
      <c r="E80" s="195" t="s">
        <v>58</v>
      </c>
      <c r="F80" s="195" t="s">
        <v>59</v>
      </c>
      <c r="G80" s="195" t="s">
        <v>154</v>
      </c>
      <c r="H80" s="195" t="s">
        <v>155</v>
      </c>
      <c r="I80" s="196" t="s">
        <v>156</v>
      </c>
      <c r="J80" s="195" t="s">
        <v>140</v>
      </c>
      <c r="K80" s="197" t="s">
        <v>157</v>
      </c>
      <c r="L80" s="198"/>
      <c r="M80" s="94" t="s">
        <v>20</v>
      </c>
      <c r="N80" s="95" t="s">
        <v>47</v>
      </c>
      <c r="O80" s="95" t="s">
        <v>158</v>
      </c>
      <c r="P80" s="95" t="s">
        <v>159</v>
      </c>
      <c r="Q80" s="95" t="s">
        <v>160</v>
      </c>
      <c r="R80" s="95" t="s">
        <v>161</v>
      </c>
      <c r="S80" s="95" t="s">
        <v>162</v>
      </c>
      <c r="T80" s="96" t="s">
        <v>163</v>
      </c>
      <c r="U80" s="192"/>
      <c r="V80" s="192"/>
      <c r="W80" s="192"/>
      <c r="X80" s="192"/>
      <c r="Y80" s="192"/>
      <c r="Z80" s="192"/>
      <c r="AA80" s="192"/>
      <c r="AB80" s="192"/>
      <c r="AC80" s="192"/>
      <c r="AD80" s="192"/>
      <c r="AE80" s="192"/>
    </row>
    <row r="81" spans="1:63" s="2" customFormat="1" ht="22.8" customHeight="1">
      <c r="A81" s="40"/>
      <c r="B81" s="41"/>
      <c r="C81" s="101" t="s">
        <v>164</v>
      </c>
      <c r="D81" s="42"/>
      <c r="E81" s="42"/>
      <c r="F81" s="42"/>
      <c r="G81" s="42"/>
      <c r="H81" s="42"/>
      <c r="I81" s="138"/>
      <c r="J81" s="199">
        <f>BK81</f>
        <v>0</v>
      </c>
      <c r="K81" s="42"/>
      <c r="L81" s="46"/>
      <c r="M81" s="97"/>
      <c r="N81" s="200"/>
      <c r="O81" s="98"/>
      <c r="P81" s="201">
        <f>P82</f>
        <v>0</v>
      </c>
      <c r="Q81" s="98"/>
      <c r="R81" s="201">
        <f>R82</f>
        <v>0.8107080000000001</v>
      </c>
      <c r="S81" s="98"/>
      <c r="T81" s="202">
        <f>T82</f>
        <v>0</v>
      </c>
      <c r="U81" s="40"/>
      <c r="V81" s="40"/>
      <c r="W81" s="40"/>
      <c r="X81" s="40"/>
      <c r="Y81" s="40"/>
      <c r="Z81" s="40"/>
      <c r="AA81" s="40"/>
      <c r="AB81" s="40"/>
      <c r="AC81" s="40"/>
      <c r="AD81" s="40"/>
      <c r="AE81" s="40"/>
      <c r="AT81" s="19" t="s">
        <v>76</v>
      </c>
      <c r="AU81" s="19" t="s">
        <v>141</v>
      </c>
      <c r="BK81" s="203">
        <f>BK82</f>
        <v>0</v>
      </c>
    </row>
    <row r="82" spans="1:63" s="12" customFormat="1" ht="25.9" customHeight="1">
      <c r="A82" s="12"/>
      <c r="B82" s="204"/>
      <c r="C82" s="205"/>
      <c r="D82" s="206" t="s">
        <v>76</v>
      </c>
      <c r="E82" s="207" t="s">
        <v>165</v>
      </c>
      <c r="F82" s="207" t="s">
        <v>166</v>
      </c>
      <c r="G82" s="205"/>
      <c r="H82" s="205"/>
      <c r="I82" s="208"/>
      <c r="J82" s="209">
        <f>BK82</f>
        <v>0</v>
      </c>
      <c r="K82" s="205"/>
      <c r="L82" s="210"/>
      <c r="M82" s="211"/>
      <c r="N82" s="212"/>
      <c r="O82" s="212"/>
      <c r="P82" s="213">
        <f>P83</f>
        <v>0</v>
      </c>
      <c r="Q82" s="212"/>
      <c r="R82" s="213">
        <f>R83</f>
        <v>0.8107080000000001</v>
      </c>
      <c r="S82" s="212"/>
      <c r="T82" s="214">
        <f>T83</f>
        <v>0</v>
      </c>
      <c r="U82" s="12"/>
      <c r="V82" s="12"/>
      <c r="W82" s="12"/>
      <c r="X82" s="12"/>
      <c r="Y82" s="12"/>
      <c r="Z82" s="12"/>
      <c r="AA82" s="12"/>
      <c r="AB82" s="12"/>
      <c r="AC82" s="12"/>
      <c r="AD82" s="12"/>
      <c r="AE82" s="12"/>
      <c r="AR82" s="215" t="s">
        <v>8</v>
      </c>
      <c r="AT82" s="216" t="s">
        <v>76</v>
      </c>
      <c r="AU82" s="216" t="s">
        <v>77</v>
      </c>
      <c r="AY82" s="215" t="s">
        <v>167</v>
      </c>
      <c r="BK82" s="217">
        <f>BK83</f>
        <v>0</v>
      </c>
    </row>
    <row r="83" spans="1:63" s="12" customFormat="1" ht="22.8" customHeight="1">
      <c r="A83" s="12"/>
      <c r="B83" s="204"/>
      <c r="C83" s="205"/>
      <c r="D83" s="206" t="s">
        <v>76</v>
      </c>
      <c r="E83" s="218" t="s">
        <v>8</v>
      </c>
      <c r="F83" s="218" t="s">
        <v>168</v>
      </c>
      <c r="G83" s="205"/>
      <c r="H83" s="205"/>
      <c r="I83" s="208"/>
      <c r="J83" s="219">
        <f>BK83</f>
        <v>0</v>
      </c>
      <c r="K83" s="205"/>
      <c r="L83" s="210"/>
      <c r="M83" s="211"/>
      <c r="N83" s="212"/>
      <c r="O83" s="212"/>
      <c r="P83" s="213">
        <f>SUM(P84:P161)</f>
        <v>0</v>
      </c>
      <c r="Q83" s="212"/>
      <c r="R83" s="213">
        <f>SUM(R84:R161)</f>
        <v>0.8107080000000001</v>
      </c>
      <c r="S83" s="212"/>
      <c r="T83" s="214">
        <f>SUM(T84:T161)</f>
        <v>0</v>
      </c>
      <c r="U83" s="12"/>
      <c r="V83" s="12"/>
      <c r="W83" s="12"/>
      <c r="X83" s="12"/>
      <c r="Y83" s="12"/>
      <c r="Z83" s="12"/>
      <c r="AA83" s="12"/>
      <c r="AB83" s="12"/>
      <c r="AC83" s="12"/>
      <c r="AD83" s="12"/>
      <c r="AE83" s="12"/>
      <c r="AR83" s="215" t="s">
        <v>8</v>
      </c>
      <c r="AT83" s="216" t="s">
        <v>76</v>
      </c>
      <c r="AU83" s="216" t="s">
        <v>8</v>
      </c>
      <c r="AY83" s="215" t="s">
        <v>167</v>
      </c>
      <c r="BK83" s="217">
        <f>SUM(BK84:BK161)</f>
        <v>0</v>
      </c>
    </row>
    <row r="84" spans="1:65" s="2" customFormat="1" ht="14.5" customHeight="1">
      <c r="A84" s="40"/>
      <c r="B84" s="41"/>
      <c r="C84" s="279" t="s">
        <v>8</v>
      </c>
      <c r="D84" s="279" t="s">
        <v>381</v>
      </c>
      <c r="E84" s="280" t="s">
        <v>880</v>
      </c>
      <c r="F84" s="281" t="s">
        <v>881</v>
      </c>
      <c r="G84" s="282" t="s">
        <v>389</v>
      </c>
      <c r="H84" s="283">
        <v>1</v>
      </c>
      <c r="I84" s="284"/>
      <c r="J84" s="283">
        <f>ROUND(I84*H84,0)</f>
        <v>0</v>
      </c>
      <c r="K84" s="281" t="s">
        <v>20</v>
      </c>
      <c r="L84" s="285"/>
      <c r="M84" s="286" t="s">
        <v>20</v>
      </c>
      <c r="N84" s="287" t="s">
        <v>48</v>
      </c>
      <c r="O84" s="86"/>
      <c r="P84" s="228">
        <f>O84*H84</f>
        <v>0</v>
      </c>
      <c r="Q84" s="228">
        <v>0.018</v>
      </c>
      <c r="R84" s="228">
        <f>Q84*H84</f>
        <v>0.018</v>
      </c>
      <c r="S84" s="228">
        <v>0</v>
      </c>
      <c r="T84" s="229">
        <f>S84*H84</f>
        <v>0</v>
      </c>
      <c r="U84" s="40"/>
      <c r="V84" s="40"/>
      <c r="W84" s="40"/>
      <c r="X84" s="40"/>
      <c r="Y84" s="40"/>
      <c r="Z84" s="40"/>
      <c r="AA84" s="40"/>
      <c r="AB84" s="40"/>
      <c r="AC84" s="40"/>
      <c r="AD84" s="40"/>
      <c r="AE84" s="40"/>
      <c r="AR84" s="230" t="s">
        <v>274</v>
      </c>
      <c r="AT84" s="230" t="s">
        <v>381</v>
      </c>
      <c r="AU84" s="230" t="s">
        <v>86</v>
      </c>
      <c r="AY84" s="19" t="s">
        <v>167</v>
      </c>
      <c r="BE84" s="231">
        <f>IF(N84="základní",J84,0)</f>
        <v>0</v>
      </c>
      <c r="BF84" s="231">
        <f>IF(N84="snížená",J84,0)</f>
        <v>0</v>
      </c>
      <c r="BG84" s="231">
        <f>IF(N84="zákl. přenesená",J84,0)</f>
        <v>0</v>
      </c>
      <c r="BH84" s="231">
        <f>IF(N84="sníž. přenesená",J84,0)</f>
        <v>0</v>
      </c>
      <c r="BI84" s="231">
        <f>IF(N84="nulová",J84,0)</f>
        <v>0</v>
      </c>
      <c r="BJ84" s="19" t="s">
        <v>8</v>
      </c>
      <c r="BK84" s="231">
        <f>ROUND(I84*H84,0)</f>
        <v>0</v>
      </c>
      <c r="BL84" s="19" t="s">
        <v>173</v>
      </c>
      <c r="BM84" s="230" t="s">
        <v>1119</v>
      </c>
    </row>
    <row r="85" spans="1:65" s="2" customFormat="1" ht="52" customHeight="1">
      <c r="A85" s="40"/>
      <c r="B85" s="41"/>
      <c r="C85" s="279" t="s">
        <v>86</v>
      </c>
      <c r="D85" s="279" t="s">
        <v>381</v>
      </c>
      <c r="E85" s="280" t="s">
        <v>1089</v>
      </c>
      <c r="F85" s="281" t="s">
        <v>1090</v>
      </c>
      <c r="G85" s="282" t="s">
        <v>389</v>
      </c>
      <c r="H85" s="283">
        <v>1</v>
      </c>
      <c r="I85" s="284"/>
      <c r="J85" s="283">
        <f>ROUND(I85*H85,0)</f>
        <v>0</v>
      </c>
      <c r="K85" s="281" t="s">
        <v>20</v>
      </c>
      <c r="L85" s="285"/>
      <c r="M85" s="286" t="s">
        <v>20</v>
      </c>
      <c r="N85" s="287" t="s">
        <v>48</v>
      </c>
      <c r="O85" s="86"/>
      <c r="P85" s="228">
        <f>O85*H85</f>
        <v>0</v>
      </c>
      <c r="Q85" s="228">
        <v>0.009</v>
      </c>
      <c r="R85" s="228">
        <f>Q85*H85</f>
        <v>0.009</v>
      </c>
      <c r="S85" s="228">
        <v>0</v>
      </c>
      <c r="T85" s="229">
        <f>S85*H85</f>
        <v>0</v>
      </c>
      <c r="U85" s="40"/>
      <c r="V85" s="40"/>
      <c r="W85" s="40"/>
      <c r="X85" s="40"/>
      <c r="Y85" s="40"/>
      <c r="Z85" s="40"/>
      <c r="AA85" s="40"/>
      <c r="AB85" s="40"/>
      <c r="AC85" s="40"/>
      <c r="AD85" s="40"/>
      <c r="AE85" s="40"/>
      <c r="AR85" s="230" t="s">
        <v>274</v>
      </c>
      <c r="AT85" s="230" t="s">
        <v>381</v>
      </c>
      <c r="AU85" s="230" t="s">
        <v>86</v>
      </c>
      <c r="AY85" s="19" t="s">
        <v>167</v>
      </c>
      <c r="BE85" s="231">
        <f>IF(N85="základní",J85,0)</f>
        <v>0</v>
      </c>
      <c r="BF85" s="231">
        <f>IF(N85="snížená",J85,0)</f>
        <v>0</v>
      </c>
      <c r="BG85" s="231">
        <f>IF(N85="zákl. přenesená",J85,0)</f>
        <v>0</v>
      </c>
      <c r="BH85" s="231">
        <f>IF(N85="sníž. přenesená",J85,0)</f>
        <v>0</v>
      </c>
      <c r="BI85" s="231">
        <f>IF(N85="nulová",J85,0)</f>
        <v>0</v>
      </c>
      <c r="BJ85" s="19" t="s">
        <v>8</v>
      </c>
      <c r="BK85" s="231">
        <f>ROUND(I85*H85,0)</f>
        <v>0</v>
      </c>
      <c r="BL85" s="19" t="s">
        <v>173</v>
      </c>
      <c r="BM85" s="230" t="s">
        <v>1120</v>
      </c>
    </row>
    <row r="86" spans="1:65" s="2" customFormat="1" ht="14.5" customHeight="1">
      <c r="A86" s="40"/>
      <c r="B86" s="41"/>
      <c r="C86" s="279" t="s">
        <v>186</v>
      </c>
      <c r="D86" s="279" t="s">
        <v>381</v>
      </c>
      <c r="E86" s="280" t="s">
        <v>837</v>
      </c>
      <c r="F86" s="281" t="s">
        <v>838</v>
      </c>
      <c r="G86" s="282" t="s">
        <v>389</v>
      </c>
      <c r="H86" s="283">
        <v>1</v>
      </c>
      <c r="I86" s="284"/>
      <c r="J86" s="283">
        <f>ROUND(I86*H86,0)</f>
        <v>0</v>
      </c>
      <c r="K86" s="281" t="s">
        <v>20</v>
      </c>
      <c r="L86" s="285"/>
      <c r="M86" s="286" t="s">
        <v>20</v>
      </c>
      <c r="N86" s="287" t="s">
        <v>48</v>
      </c>
      <c r="O86" s="86"/>
      <c r="P86" s="228">
        <f>O86*H86</f>
        <v>0</v>
      </c>
      <c r="Q86" s="228">
        <v>0.018</v>
      </c>
      <c r="R86" s="228">
        <f>Q86*H86</f>
        <v>0.018</v>
      </c>
      <c r="S86" s="228">
        <v>0</v>
      </c>
      <c r="T86" s="229">
        <f>S86*H86</f>
        <v>0</v>
      </c>
      <c r="U86" s="40"/>
      <c r="V86" s="40"/>
      <c r="W86" s="40"/>
      <c r="X86" s="40"/>
      <c r="Y86" s="40"/>
      <c r="Z86" s="40"/>
      <c r="AA86" s="40"/>
      <c r="AB86" s="40"/>
      <c r="AC86" s="40"/>
      <c r="AD86" s="40"/>
      <c r="AE86" s="40"/>
      <c r="AR86" s="230" t="s">
        <v>274</v>
      </c>
      <c r="AT86" s="230" t="s">
        <v>381</v>
      </c>
      <c r="AU86" s="230" t="s">
        <v>86</v>
      </c>
      <c r="AY86" s="19" t="s">
        <v>167</v>
      </c>
      <c r="BE86" s="231">
        <f>IF(N86="základní",J86,0)</f>
        <v>0</v>
      </c>
      <c r="BF86" s="231">
        <f>IF(N86="snížená",J86,0)</f>
        <v>0</v>
      </c>
      <c r="BG86" s="231">
        <f>IF(N86="zákl. přenesená",J86,0)</f>
        <v>0</v>
      </c>
      <c r="BH86" s="231">
        <f>IF(N86="sníž. přenesená",J86,0)</f>
        <v>0</v>
      </c>
      <c r="BI86" s="231">
        <f>IF(N86="nulová",J86,0)</f>
        <v>0</v>
      </c>
      <c r="BJ86" s="19" t="s">
        <v>8</v>
      </c>
      <c r="BK86" s="231">
        <f>ROUND(I86*H86,0)</f>
        <v>0</v>
      </c>
      <c r="BL86" s="19" t="s">
        <v>173</v>
      </c>
      <c r="BM86" s="230" t="s">
        <v>1121</v>
      </c>
    </row>
    <row r="87" spans="1:65" s="2" customFormat="1" ht="20.5" customHeight="1">
      <c r="A87" s="40"/>
      <c r="B87" s="41"/>
      <c r="C87" s="279" t="s">
        <v>173</v>
      </c>
      <c r="D87" s="279" t="s">
        <v>381</v>
      </c>
      <c r="E87" s="280" t="s">
        <v>886</v>
      </c>
      <c r="F87" s="281" t="s">
        <v>887</v>
      </c>
      <c r="G87" s="282" t="s">
        <v>389</v>
      </c>
      <c r="H87" s="283">
        <v>1</v>
      </c>
      <c r="I87" s="284"/>
      <c r="J87" s="283">
        <f>ROUND(I87*H87,0)</f>
        <v>0</v>
      </c>
      <c r="K87" s="281" t="s">
        <v>20</v>
      </c>
      <c r="L87" s="285"/>
      <c r="M87" s="286" t="s">
        <v>20</v>
      </c>
      <c r="N87" s="287" t="s">
        <v>48</v>
      </c>
      <c r="O87" s="86"/>
      <c r="P87" s="228">
        <f>O87*H87</f>
        <v>0</v>
      </c>
      <c r="Q87" s="228">
        <v>0</v>
      </c>
      <c r="R87" s="228">
        <f>Q87*H87</f>
        <v>0</v>
      </c>
      <c r="S87" s="228">
        <v>0</v>
      </c>
      <c r="T87" s="229">
        <f>S87*H87</f>
        <v>0</v>
      </c>
      <c r="U87" s="40"/>
      <c r="V87" s="40"/>
      <c r="W87" s="40"/>
      <c r="X87" s="40"/>
      <c r="Y87" s="40"/>
      <c r="Z87" s="40"/>
      <c r="AA87" s="40"/>
      <c r="AB87" s="40"/>
      <c r="AC87" s="40"/>
      <c r="AD87" s="40"/>
      <c r="AE87" s="40"/>
      <c r="AR87" s="230" t="s">
        <v>274</v>
      </c>
      <c r="AT87" s="230" t="s">
        <v>381</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1122</v>
      </c>
    </row>
    <row r="88" spans="1:65" s="2" customFormat="1" ht="14.5" customHeight="1">
      <c r="A88" s="40"/>
      <c r="B88" s="41"/>
      <c r="C88" s="279" t="s">
        <v>202</v>
      </c>
      <c r="D88" s="279" t="s">
        <v>381</v>
      </c>
      <c r="E88" s="280" t="s">
        <v>1085</v>
      </c>
      <c r="F88" s="281" t="s">
        <v>1086</v>
      </c>
      <c r="G88" s="282" t="s">
        <v>389</v>
      </c>
      <c r="H88" s="283">
        <v>14</v>
      </c>
      <c r="I88" s="284"/>
      <c r="J88" s="283">
        <f>ROUND(I88*H88,0)</f>
        <v>0</v>
      </c>
      <c r="K88" s="281" t="s">
        <v>20</v>
      </c>
      <c r="L88" s="285"/>
      <c r="M88" s="286" t="s">
        <v>20</v>
      </c>
      <c r="N88" s="287" t="s">
        <v>48</v>
      </c>
      <c r="O88" s="86"/>
      <c r="P88" s="228">
        <f>O88*H88</f>
        <v>0</v>
      </c>
      <c r="Q88" s="228">
        <v>4E-05</v>
      </c>
      <c r="R88" s="228">
        <f>Q88*H88</f>
        <v>0.0005600000000000001</v>
      </c>
      <c r="S88" s="228">
        <v>0</v>
      </c>
      <c r="T88" s="229">
        <f>S88*H88</f>
        <v>0</v>
      </c>
      <c r="U88" s="40"/>
      <c r="V88" s="40"/>
      <c r="W88" s="40"/>
      <c r="X88" s="40"/>
      <c r="Y88" s="40"/>
      <c r="Z88" s="40"/>
      <c r="AA88" s="40"/>
      <c r="AB88" s="40"/>
      <c r="AC88" s="40"/>
      <c r="AD88" s="40"/>
      <c r="AE88" s="40"/>
      <c r="AR88" s="230" t="s">
        <v>274</v>
      </c>
      <c r="AT88" s="230" t="s">
        <v>381</v>
      </c>
      <c r="AU88" s="230" t="s">
        <v>86</v>
      </c>
      <c r="AY88" s="19" t="s">
        <v>167</v>
      </c>
      <c r="BE88" s="231">
        <f>IF(N88="základní",J88,0)</f>
        <v>0</v>
      </c>
      <c r="BF88" s="231">
        <f>IF(N88="snížená",J88,0)</f>
        <v>0</v>
      </c>
      <c r="BG88" s="231">
        <f>IF(N88="zákl. přenesená",J88,0)</f>
        <v>0</v>
      </c>
      <c r="BH88" s="231">
        <f>IF(N88="sníž. přenesená",J88,0)</f>
        <v>0</v>
      </c>
      <c r="BI88" s="231">
        <f>IF(N88="nulová",J88,0)</f>
        <v>0</v>
      </c>
      <c r="BJ88" s="19" t="s">
        <v>8</v>
      </c>
      <c r="BK88" s="231">
        <f>ROUND(I88*H88,0)</f>
        <v>0</v>
      </c>
      <c r="BL88" s="19" t="s">
        <v>173</v>
      </c>
      <c r="BM88" s="230" t="s">
        <v>1123</v>
      </c>
    </row>
    <row r="89" spans="1:65" s="2" customFormat="1" ht="14.5" customHeight="1">
      <c r="A89" s="40"/>
      <c r="B89" s="41"/>
      <c r="C89" s="279" t="s">
        <v>253</v>
      </c>
      <c r="D89" s="279" t="s">
        <v>381</v>
      </c>
      <c r="E89" s="280" t="s">
        <v>840</v>
      </c>
      <c r="F89" s="281" t="s">
        <v>841</v>
      </c>
      <c r="G89" s="282" t="s">
        <v>389</v>
      </c>
      <c r="H89" s="283">
        <v>9</v>
      </c>
      <c r="I89" s="284"/>
      <c r="J89" s="283">
        <f>ROUND(I89*H89,0)</f>
        <v>0</v>
      </c>
      <c r="K89" s="281" t="s">
        <v>20</v>
      </c>
      <c r="L89" s="285"/>
      <c r="M89" s="286" t="s">
        <v>20</v>
      </c>
      <c r="N89" s="287" t="s">
        <v>48</v>
      </c>
      <c r="O89" s="86"/>
      <c r="P89" s="228">
        <f>O89*H89</f>
        <v>0</v>
      </c>
      <c r="Q89" s="228">
        <v>4E-05</v>
      </c>
      <c r="R89" s="228">
        <f>Q89*H89</f>
        <v>0.00036</v>
      </c>
      <c r="S89" s="228">
        <v>0</v>
      </c>
      <c r="T89" s="229">
        <f>S89*H89</f>
        <v>0</v>
      </c>
      <c r="U89" s="40"/>
      <c r="V89" s="40"/>
      <c r="W89" s="40"/>
      <c r="X89" s="40"/>
      <c r="Y89" s="40"/>
      <c r="Z89" s="40"/>
      <c r="AA89" s="40"/>
      <c r="AB89" s="40"/>
      <c r="AC89" s="40"/>
      <c r="AD89" s="40"/>
      <c r="AE89" s="40"/>
      <c r="AR89" s="230" t="s">
        <v>274</v>
      </c>
      <c r="AT89" s="230" t="s">
        <v>381</v>
      </c>
      <c r="AU89" s="230" t="s">
        <v>86</v>
      </c>
      <c r="AY89" s="19" t="s">
        <v>167</v>
      </c>
      <c r="BE89" s="231">
        <f>IF(N89="základní",J89,0)</f>
        <v>0</v>
      </c>
      <c r="BF89" s="231">
        <f>IF(N89="snížená",J89,0)</f>
        <v>0</v>
      </c>
      <c r="BG89" s="231">
        <f>IF(N89="zákl. přenesená",J89,0)</f>
        <v>0</v>
      </c>
      <c r="BH89" s="231">
        <f>IF(N89="sníž. přenesená",J89,0)</f>
        <v>0</v>
      </c>
      <c r="BI89" s="231">
        <f>IF(N89="nulová",J89,0)</f>
        <v>0</v>
      </c>
      <c r="BJ89" s="19" t="s">
        <v>8</v>
      </c>
      <c r="BK89" s="231">
        <f>ROUND(I89*H89,0)</f>
        <v>0</v>
      </c>
      <c r="BL89" s="19" t="s">
        <v>173</v>
      </c>
      <c r="BM89" s="230" t="s">
        <v>1124</v>
      </c>
    </row>
    <row r="90" spans="1:65" s="2" customFormat="1" ht="14.5" customHeight="1">
      <c r="A90" s="40"/>
      <c r="B90" s="41"/>
      <c r="C90" s="279" t="s">
        <v>259</v>
      </c>
      <c r="D90" s="279" t="s">
        <v>381</v>
      </c>
      <c r="E90" s="280" t="s">
        <v>849</v>
      </c>
      <c r="F90" s="281" t="s">
        <v>850</v>
      </c>
      <c r="G90" s="282" t="s">
        <v>389</v>
      </c>
      <c r="H90" s="283">
        <v>9</v>
      </c>
      <c r="I90" s="284"/>
      <c r="J90" s="283">
        <f>ROUND(I90*H90,0)</f>
        <v>0</v>
      </c>
      <c r="K90" s="281" t="s">
        <v>20</v>
      </c>
      <c r="L90" s="285"/>
      <c r="M90" s="286" t="s">
        <v>20</v>
      </c>
      <c r="N90" s="287" t="s">
        <v>48</v>
      </c>
      <c r="O90" s="86"/>
      <c r="P90" s="228">
        <f>O90*H90</f>
        <v>0</v>
      </c>
      <c r="Q90" s="228">
        <v>4E-05</v>
      </c>
      <c r="R90" s="228">
        <f>Q90*H90</f>
        <v>0.00036</v>
      </c>
      <c r="S90" s="228">
        <v>0</v>
      </c>
      <c r="T90" s="229">
        <f>S90*H90</f>
        <v>0</v>
      </c>
      <c r="U90" s="40"/>
      <c r="V90" s="40"/>
      <c r="W90" s="40"/>
      <c r="X90" s="40"/>
      <c r="Y90" s="40"/>
      <c r="Z90" s="40"/>
      <c r="AA90" s="40"/>
      <c r="AB90" s="40"/>
      <c r="AC90" s="40"/>
      <c r="AD90" s="40"/>
      <c r="AE90" s="40"/>
      <c r="AR90" s="230" t="s">
        <v>274</v>
      </c>
      <c r="AT90" s="230" t="s">
        <v>381</v>
      </c>
      <c r="AU90" s="230" t="s">
        <v>86</v>
      </c>
      <c r="AY90" s="19" t="s">
        <v>167</v>
      </c>
      <c r="BE90" s="231">
        <f>IF(N90="základní",J90,0)</f>
        <v>0</v>
      </c>
      <c r="BF90" s="231">
        <f>IF(N90="snížená",J90,0)</f>
        <v>0</v>
      </c>
      <c r="BG90" s="231">
        <f>IF(N90="zákl. přenesená",J90,0)</f>
        <v>0</v>
      </c>
      <c r="BH90" s="231">
        <f>IF(N90="sníž. přenesená",J90,0)</f>
        <v>0</v>
      </c>
      <c r="BI90" s="231">
        <f>IF(N90="nulová",J90,0)</f>
        <v>0</v>
      </c>
      <c r="BJ90" s="19" t="s">
        <v>8</v>
      </c>
      <c r="BK90" s="231">
        <f>ROUND(I90*H90,0)</f>
        <v>0</v>
      </c>
      <c r="BL90" s="19" t="s">
        <v>173</v>
      </c>
      <c r="BM90" s="230" t="s">
        <v>1125</v>
      </c>
    </row>
    <row r="91" spans="1:65" s="2" customFormat="1" ht="14.5" customHeight="1">
      <c r="A91" s="40"/>
      <c r="B91" s="41"/>
      <c r="C91" s="279" t="s">
        <v>274</v>
      </c>
      <c r="D91" s="279" t="s">
        <v>381</v>
      </c>
      <c r="E91" s="280" t="s">
        <v>852</v>
      </c>
      <c r="F91" s="281" t="s">
        <v>853</v>
      </c>
      <c r="G91" s="282" t="s">
        <v>389</v>
      </c>
      <c r="H91" s="283">
        <v>5</v>
      </c>
      <c r="I91" s="284"/>
      <c r="J91" s="283">
        <f>ROUND(I91*H91,0)</f>
        <v>0</v>
      </c>
      <c r="K91" s="281" t="s">
        <v>20</v>
      </c>
      <c r="L91" s="285"/>
      <c r="M91" s="286" t="s">
        <v>20</v>
      </c>
      <c r="N91" s="287" t="s">
        <v>48</v>
      </c>
      <c r="O91" s="86"/>
      <c r="P91" s="228">
        <f>O91*H91</f>
        <v>0</v>
      </c>
      <c r="Q91" s="228">
        <v>0.009</v>
      </c>
      <c r="R91" s="228">
        <f>Q91*H91</f>
        <v>0.045</v>
      </c>
      <c r="S91" s="228">
        <v>0</v>
      </c>
      <c r="T91" s="229">
        <f>S91*H91</f>
        <v>0</v>
      </c>
      <c r="U91" s="40"/>
      <c r="V91" s="40"/>
      <c r="W91" s="40"/>
      <c r="X91" s="40"/>
      <c r="Y91" s="40"/>
      <c r="Z91" s="40"/>
      <c r="AA91" s="40"/>
      <c r="AB91" s="40"/>
      <c r="AC91" s="40"/>
      <c r="AD91" s="40"/>
      <c r="AE91" s="40"/>
      <c r="AR91" s="230" t="s">
        <v>274</v>
      </c>
      <c r="AT91" s="230" t="s">
        <v>381</v>
      </c>
      <c r="AU91" s="230" t="s">
        <v>86</v>
      </c>
      <c r="AY91" s="19" t="s">
        <v>167</v>
      </c>
      <c r="BE91" s="231">
        <f>IF(N91="základní",J91,0)</f>
        <v>0</v>
      </c>
      <c r="BF91" s="231">
        <f>IF(N91="snížená",J91,0)</f>
        <v>0</v>
      </c>
      <c r="BG91" s="231">
        <f>IF(N91="zákl. přenesená",J91,0)</f>
        <v>0</v>
      </c>
      <c r="BH91" s="231">
        <f>IF(N91="sníž. přenesená",J91,0)</f>
        <v>0</v>
      </c>
      <c r="BI91" s="231">
        <f>IF(N91="nulová",J91,0)</f>
        <v>0</v>
      </c>
      <c r="BJ91" s="19" t="s">
        <v>8</v>
      </c>
      <c r="BK91" s="231">
        <f>ROUND(I91*H91,0)</f>
        <v>0</v>
      </c>
      <c r="BL91" s="19" t="s">
        <v>173</v>
      </c>
      <c r="BM91" s="230" t="s">
        <v>1126</v>
      </c>
    </row>
    <row r="92" spans="1:65" s="2" customFormat="1" ht="14.5" customHeight="1">
      <c r="A92" s="40"/>
      <c r="B92" s="41"/>
      <c r="C92" s="279" t="s">
        <v>279</v>
      </c>
      <c r="D92" s="279" t="s">
        <v>381</v>
      </c>
      <c r="E92" s="280" t="s">
        <v>855</v>
      </c>
      <c r="F92" s="281" t="s">
        <v>856</v>
      </c>
      <c r="G92" s="282" t="s">
        <v>389</v>
      </c>
      <c r="H92" s="283">
        <v>9</v>
      </c>
      <c r="I92" s="284"/>
      <c r="J92" s="283">
        <f>ROUND(I92*H92,0)</f>
        <v>0</v>
      </c>
      <c r="K92" s="281" t="s">
        <v>20</v>
      </c>
      <c r="L92" s="285"/>
      <c r="M92" s="286" t="s">
        <v>20</v>
      </c>
      <c r="N92" s="287" t="s">
        <v>48</v>
      </c>
      <c r="O92" s="86"/>
      <c r="P92" s="228">
        <f>O92*H92</f>
        <v>0</v>
      </c>
      <c r="Q92" s="228">
        <v>4E-05</v>
      </c>
      <c r="R92" s="228">
        <f>Q92*H92</f>
        <v>0.00036</v>
      </c>
      <c r="S92" s="228">
        <v>0</v>
      </c>
      <c r="T92" s="229">
        <f>S92*H92</f>
        <v>0</v>
      </c>
      <c r="U92" s="40"/>
      <c r="V92" s="40"/>
      <c r="W92" s="40"/>
      <c r="X92" s="40"/>
      <c r="Y92" s="40"/>
      <c r="Z92" s="40"/>
      <c r="AA92" s="40"/>
      <c r="AB92" s="40"/>
      <c r="AC92" s="40"/>
      <c r="AD92" s="40"/>
      <c r="AE92" s="40"/>
      <c r="AR92" s="230" t="s">
        <v>274</v>
      </c>
      <c r="AT92" s="230" t="s">
        <v>381</v>
      </c>
      <c r="AU92" s="230" t="s">
        <v>86</v>
      </c>
      <c r="AY92" s="19" t="s">
        <v>167</v>
      </c>
      <c r="BE92" s="231">
        <f>IF(N92="základní",J92,0)</f>
        <v>0</v>
      </c>
      <c r="BF92" s="231">
        <f>IF(N92="snížená",J92,0)</f>
        <v>0</v>
      </c>
      <c r="BG92" s="231">
        <f>IF(N92="zákl. přenesená",J92,0)</f>
        <v>0</v>
      </c>
      <c r="BH92" s="231">
        <f>IF(N92="sníž. přenesená",J92,0)</f>
        <v>0</v>
      </c>
      <c r="BI92" s="231">
        <f>IF(N92="nulová",J92,0)</f>
        <v>0</v>
      </c>
      <c r="BJ92" s="19" t="s">
        <v>8</v>
      </c>
      <c r="BK92" s="231">
        <f>ROUND(I92*H92,0)</f>
        <v>0</v>
      </c>
      <c r="BL92" s="19" t="s">
        <v>173</v>
      </c>
      <c r="BM92" s="230" t="s">
        <v>1127</v>
      </c>
    </row>
    <row r="93" spans="1:65" s="2" customFormat="1" ht="14.5" customHeight="1">
      <c r="A93" s="40"/>
      <c r="B93" s="41"/>
      <c r="C93" s="279" t="s">
        <v>291</v>
      </c>
      <c r="D93" s="279" t="s">
        <v>381</v>
      </c>
      <c r="E93" s="280" t="s">
        <v>858</v>
      </c>
      <c r="F93" s="281" t="s">
        <v>859</v>
      </c>
      <c r="G93" s="282" t="s">
        <v>389</v>
      </c>
      <c r="H93" s="283">
        <v>5</v>
      </c>
      <c r="I93" s="284"/>
      <c r="J93" s="283">
        <f>ROUND(I93*H93,0)</f>
        <v>0</v>
      </c>
      <c r="K93" s="281" t="s">
        <v>20</v>
      </c>
      <c r="L93" s="285"/>
      <c r="M93" s="286" t="s">
        <v>20</v>
      </c>
      <c r="N93" s="287" t="s">
        <v>48</v>
      </c>
      <c r="O93" s="86"/>
      <c r="P93" s="228">
        <f>O93*H93</f>
        <v>0</v>
      </c>
      <c r="Q93" s="228">
        <v>4E-05</v>
      </c>
      <c r="R93" s="228">
        <f>Q93*H93</f>
        <v>0.0002</v>
      </c>
      <c r="S93" s="228">
        <v>0</v>
      </c>
      <c r="T93" s="229">
        <f>S93*H93</f>
        <v>0</v>
      </c>
      <c r="U93" s="40"/>
      <c r="V93" s="40"/>
      <c r="W93" s="40"/>
      <c r="X93" s="40"/>
      <c r="Y93" s="40"/>
      <c r="Z93" s="40"/>
      <c r="AA93" s="40"/>
      <c r="AB93" s="40"/>
      <c r="AC93" s="40"/>
      <c r="AD93" s="40"/>
      <c r="AE93" s="40"/>
      <c r="AR93" s="230" t="s">
        <v>274</v>
      </c>
      <c r="AT93" s="230" t="s">
        <v>381</v>
      </c>
      <c r="AU93" s="230" t="s">
        <v>86</v>
      </c>
      <c r="AY93" s="19" t="s">
        <v>167</v>
      </c>
      <c r="BE93" s="231">
        <f>IF(N93="základní",J93,0)</f>
        <v>0</v>
      </c>
      <c r="BF93" s="231">
        <f>IF(N93="snížená",J93,0)</f>
        <v>0</v>
      </c>
      <c r="BG93" s="231">
        <f>IF(N93="zákl. přenesená",J93,0)</f>
        <v>0</v>
      </c>
      <c r="BH93" s="231">
        <f>IF(N93="sníž. přenesená",J93,0)</f>
        <v>0</v>
      </c>
      <c r="BI93" s="231">
        <f>IF(N93="nulová",J93,0)</f>
        <v>0</v>
      </c>
      <c r="BJ93" s="19" t="s">
        <v>8</v>
      </c>
      <c r="BK93" s="231">
        <f>ROUND(I93*H93,0)</f>
        <v>0</v>
      </c>
      <c r="BL93" s="19" t="s">
        <v>173</v>
      </c>
      <c r="BM93" s="230" t="s">
        <v>1128</v>
      </c>
    </row>
    <row r="94" spans="1:65" s="2" customFormat="1" ht="14.5" customHeight="1">
      <c r="A94" s="40"/>
      <c r="B94" s="41"/>
      <c r="C94" s="279" t="s">
        <v>302</v>
      </c>
      <c r="D94" s="279" t="s">
        <v>381</v>
      </c>
      <c r="E94" s="280" t="s">
        <v>871</v>
      </c>
      <c r="F94" s="281" t="s">
        <v>872</v>
      </c>
      <c r="G94" s="282" t="s">
        <v>389</v>
      </c>
      <c r="H94" s="283">
        <v>5</v>
      </c>
      <c r="I94" s="284"/>
      <c r="J94" s="283">
        <f>ROUND(I94*H94,0)</f>
        <v>0</v>
      </c>
      <c r="K94" s="281" t="s">
        <v>20</v>
      </c>
      <c r="L94" s="285"/>
      <c r="M94" s="286" t="s">
        <v>20</v>
      </c>
      <c r="N94" s="287" t="s">
        <v>48</v>
      </c>
      <c r="O94" s="86"/>
      <c r="P94" s="228">
        <f>O94*H94</f>
        <v>0</v>
      </c>
      <c r="Q94" s="228">
        <v>4E-05</v>
      </c>
      <c r="R94" s="228">
        <f>Q94*H94</f>
        <v>0.0002</v>
      </c>
      <c r="S94" s="228">
        <v>0</v>
      </c>
      <c r="T94" s="229">
        <f>S94*H94</f>
        <v>0</v>
      </c>
      <c r="U94" s="40"/>
      <c r="V94" s="40"/>
      <c r="W94" s="40"/>
      <c r="X94" s="40"/>
      <c r="Y94" s="40"/>
      <c r="Z94" s="40"/>
      <c r="AA94" s="40"/>
      <c r="AB94" s="40"/>
      <c r="AC94" s="40"/>
      <c r="AD94" s="40"/>
      <c r="AE94" s="40"/>
      <c r="AR94" s="230" t="s">
        <v>274</v>
      </c>
      <c r="AT94" s="230" t="s">
        <v>381</v>
      </c>
      <c r="AU94" s="230" t="s">
        <v>86</v>
      </c>
      <c r="AY94" s="19" t="s">
        <v>167</v>
      </c>
      <c r="BE94" s="231">
        <f>IF(N94="základní",J94,0)</f>
        <v>0</v>
      </c>
      <c r="BF94" s="231">
        <f>IF(N94="snížená",J94,0)</f>
        <v>0</v>
      </c>
      <c r="BG94" s="231">
        <f>IF(N94="zákl. přenesená",J94,0)</f>
        <v>0</v>
      </c>
      <c r="BH94" s="231">
        <f>IF(N94="sníž. přenesená",J94,0)</f>
        <v>0</v>
      </c>
      <c r="BI94" s="231">
        <f>IF(N94="nulová",J94,0)</f>
        <v>0</v>
      </c>
      <c r="BJ94" s="19" t="s">
        <v>8</v>
      </c>
      <c r="BK94" s="231">
        <f>ROUND(I94*H94,0)</f>
        <v>0</v>
      </c>
      <c r="BL94" s="19" t="s">
        <v>173</v>
      </c>
      <c r="BM94" s="230" t="s">
        <v>1129</v>
      </c>
    </row>
    <row r="95" spans="1:65" s="2" customFormat="1" ht="14.5" customHeight="1">
      <c r="A95" s="40"/>
      <c r="B95" s="41"/>
      <c r="C95" s="279" t="s">
        <v>309</v>
      </c>
      <c r="D95" s="279" t="s">
        <v>381</v>
      </c>
      <c r="E95" s="280" t="s">
        <v>874</v>
      </c>
      <c r="F95" s="281" t="s">
        <v>875</v>
      </c>
      <c r="G95" s="282" t="s">
        <v>389</v>
      </c>
      <c r="H95" s="283">
        <v>3</v>
      </c>
      <c r="I95" s="284"/>
      <c r="J95" s="283">
        <f>ROUND(I95*H95,0)</f>
        <v>0</v>
      </c>
      <c r="K95" s="281" t="s">
        <v>20</v>
      </c>
      <c r="L95" s="285"/>
      <c r="M95" s="286" t="s">
        <v>20</v>
      </c>
      <c r="N95" s="287" t="s">
        <v>48</v>
      </c>
      <c r="O95" s="86"/>
      <c r="P95" s="228">
        <f>O95*H95</f>
        <v>0</v>
      </c>
      <c r="Q95" s="228">
        <v>4E-05</v>
      </c>
      <c r="R95" s="228">
        <f>Q95*H95</f>
        <v>0.00012000000000000002</v>
      </c>
      <c r="S95" s="228">
        <v>0</v>
      </c>
      <c r="T95" s="229">
        <f>S95*H95</f>
        <v>0</v>
      </c>
      <c r="U95" s="40"/>
      <c r="V95" s="40"/>
      <c r="W95" s="40"/>
      <c r="X95" s="40"/>
      <c r="Y95" s="40"/>
      <c r="Z95" s="40"/>
      <c r="AA95" s="40"/>
      <c r="AB95" s="40"/>
      <c r="AC95" s="40"/>
      <c r="AD95" s="40"/>
      <c r="AE95" s="40"/>
      <c r="AR95" s="230" t="s">
        <v>274</v>
      </c>
      <c r="AT95" s="230" t="s">
        <v>381</v>
      </c>
      <c r="AU95" s="230" t="s">
        <v>86</v>
      </c>
      <c r="AY95" s="19" t="s">
        <v>167</v>
      </c>
      <c r="BE95" s="231">
        <f>IF(N95="základní",J95,0)</f>
        <v>0</v>
      </c>
      <c r="BF95" s="231">
        <f>IF(N95="snížená",J95,0)</f>
        <v>0</v>
      </c>
      <c r="BG95" s="231">
        <f>IF(N95="zákl. přenesená",J95,0)</f>
        <v>0</v>
      </c>
      <c r="BH95" s="231">
        <f>IF(N95="sníž. přenesená",J95,0)</f>
        <v>0</v>
      </c>
      <c r="BI95" s="231">
        <f>IF(N95="nulová",J95,0)</f>
        <v>0</v>
      </c>
      <c r="BJ95" s="19" t="s">
        <v>8</v>
      </c>
      <c r="BK95" s="231">
        <f>ROUND(I95*H95,0)</f>
        <v>0</v>
      </c>
      <c r="BL95" s="19" t="s">
        <v>173</v>
      </c>
      <c r="BM95" s="230" t="s">
        <v>1130</v>
      </c>
    </row>
    <row r="96" spans="1:65" s="2" customFormat="1" ht="14.5" customHeight="1">
      <c r="A96" s="40"/>
      <c r="B96" s="41"/>
      <c r="C96" s="279" t="s">
        <v>320</v>
      </c>
      <c r="D96" s="279" t="s">
        <v>381</v>
      </c>
      <c r="E96" s="280" t="s">
        <v>877</v>
      </c>
      <c r="F96" s="281" t="s">
        <v>878</v>
      </c>
      <c r="G96" s="282" t="s">
        <v>389</v>
      </c>
      <c r="H96" s="283">
        <v>3</v>
      </c>
      <c r="I96" s="284"/>
      <c r="J96" s="283">
        <f>ROUND(I96*H96,0)</f>
        <v>0</v>
      </c>
      <c r="K96" s="281" t="s">
        <v>20</v>
      </c>
      <c r="L96" s="285"/>
      <c r="M96" s="286" t="s">
        <v>20</v>
      </c>
      <c r="N96" s="287" t="s">
        <v>48</v>
      </c>
      <c r="O96" s="86"/>
      <c r="P96" s="228">
        <f>O96*H96</f>
        <v>0</v>
      </c>
      <c r="Q96" s="228">
        <v>4E-05</v>
      </c>
      <c r="R96" s="228">
        <f>Q96*H96</f>
        <v>0.00012000000000000002</v>
      </c>
      <c r="S96" s="228">
        <v>0</v>
      </c>
      <c r="T96" s="229">
        <f>S96*H96</f>
        <v>0</v>
      </c>
      <c r="U96" s="40"/>
      <c r="V96" s="40"/>
      <c r="W96" s="40"/>
      <c r="X96" s="40"/>
      <c r="Y96" s="40"/>
      <c r="Z96" s="40"/>
      <c r="AA96" s="40"/>
      <c r="AB96" s="40"/>
      <c r="AC96" s="40"/>
      <c r="AD96" s="40"/>
      <c r="AE96" s="40"/>
      <c r="AR96" s="230" t="s">
        <v>274</v>
      </c>
      <c r="AT96" s="230" t="s">
        <v>381</v>
      </c>
      <c r="AU96" s="230" t="s">
        <v>86</v>
      </c>
      <c r="AY96" s="19" t="s">
        <v>167</v>
      </c>
      <c r="BE96" s="231">
        <f>IF(N96="základní",J96,0)</f>
        <v>0</v>
      </c>
      <c r="BF96" s="231">
        <f>IF(N96="snížená",J96,0)</f>
        <v>0</v>
      </c>
      <c r="BG96" s="231">
        <f>IF(N96="zákl. přenesená",J96,0)</f>
        <v>0</v>
      </c>
      <c r="BH96" s="231">
        <f>IF(N96="sníž. přenesená",J96,0)</f>
        <v>0</v>
      </c>
      <c r="BI96" s="231">
        <f>IF(N96="nulová",J96,0)</f>
        <v>0</v>
      </c>
      <c r="BJ96" s="19" t="s">
        <v>8</v>
      </c>
      <c r="BK96" s="231">
        <f>ROUND(I96*H96,0)</f>
        <v>0</v>
      </c>
      <c r="BL96" s="19" t="s">
        <v>173</v>
      </c>
      <c r="BM96" s="230" t="s">
        <v>1131</v>
      </c>
    </row>
    <row r="97" spans="1:65" s="2" customFormat="1" ht="14.5" customHeight="1">
      <c r="A97" s="40"/>
      <c r="B97" s="41"/>
      <c r="C97" s="279" t="s">
        <v>326</v>
      </c>
      <c r="D97" s="279" t="s">
        <v>381</v>
      </c>
      <c r="E97" s="280" t="s">
        <v>894</v>
      </c>
      <c r="F97" s="281" t="s">
        <v>895</v>
      </c>
      <c r="G97" s="282" t="s">
        <v>389</v>
      </c>
      <c r="H97" s="283">
        <v>3</v>
      </c>
      <c r="I97" s="284"/>
      <c r="J97" s="283">
        <f>ROUND(I97*H97,0)</f>
        <v>0</v>
      </c>
      <c r="K97" s="281" t="s">
        <v>20</v>
      </c>
      <c r="L97" s="285"/>
      <c r="M97" s="286" t="s">
        <v>20</v>
      </c>
      <c r="N97" s="287" t="s">
        <v>48</v>
      </c>
      <c r="O97" s="86"/>
      <c r="P97" s="228">
        <f>O97*H97</f>
        <v>0</v>
      </c>
      <c r="Q97" s="228">
        <v>4E-05</v>
      </c>
      <c r="R97" s="228">
        <f>Q97*H97</f>
        <v>0.00012000000000000002</v>
      </c>
      <c r="S97" s="228">
        <v>0</v>
      </c>
      <c r="T97" s="229">
        <f>S97*H97</f>
        <v>0</v>
      </c>
      <c r="U97" s="40"/>
      <c r="V97" s="40"/>
      <c r="W97" s="40"/>
      <c r="X97" s="40"/>
      <c r="Y97" s="40"/>
      <c r="Z97" s="40"/>
      <c r="AA97" s="40"/>
      <c r="AB97" s="40"/>
      <c r="AC97" s="40"/>
      <c r="AD97" s="40"/>
      <c r="AE97" s="40"/>
      <c r="AR97" s="230" t="s">
        <v>274</v>
      </c>
      <c r="AT97" s="230" t="s">
        <v>381</v>
      </c>
      <c r="AU97" s="230" t="s">
        <v>86</v>
      </c>
      <c r="AY97" s="19" t="s">
        <v>167</v>
      </c>
      <c r="BE97" s="231">
        <f>IF(N97="základní",J97,0)</f>
        <v>0</v>
      </c>
      <c r="BF97" s="231">
        <f>IF(N97="snížená",J97,0)</f>
        <v>0</v>
      </c>
      <c r="BG97" s="231">
        <f>IF(N97="zákl. přenesená",J97,0)</f>
        <v>0</v>
      </c>
      <c r="BH97" s="231">
        <f>IF(N97="sníž. přenesená",J97,0)</f>
        <v>0</v>
      </c>
      <c r="BI97" s="231">
        <f>IF(N97="nulová",J97,0)</f>
        <v>0</v>
      </c>
      <c r="BJ97" s="19" t="s">
        <v>8</v>
      </c>
      <c r="BK97" s="231">
        <f>ROUND(I97*H97,0)</f>
        <v>0</v>
      </c>
      <c r="BL97" s="19" t="s">
        <v>173</v>
      </c>
      <c r="BM97" s="230" t="s">
        <v>1132</v>
      </c>
    </row>
    <row r="98" spans="1:65" s="2" customFormat="1" ht="14.5" customHeight="1">
      <c r="A98" s="40"/>
      <c r="B98" s="41"/>
      <c r="C98" s="279" t="s">
        <v>9</v>
      </c>
      <c r="D98" s="279" t="s">
        <v>381</v>
      </c>
      <c r="E98" s="280" t="s">
        <v>899</v>
      </c>
      <c r="F98" s="281" t="s">
        <v>900</v>
      </c>
      <c r="G98" s="282" t="s">
        <v>389</v>
      </c>
      <c r="H98" s="283">
        <v>3</v>
      </c>
      <c r="I98" s="284"/>
      <c r="J98" s="283">
        <f>ROUND(I98*H98,0)</f>
        <v>0</v>
      </c>
      <c r="K98" s="281" t="s">
        <v>20</v>
      </c>
      <c r="L98" s="285"/>
      <c r="M98" s="286" t="s">
        <v>20</v>
      </c>
      <c r="N98" s="287" t="s">
        <v>48</v>
      </c>
      <c r="O98" s="86"/>
      <c r="P98" s="228">
        <f>O98*H98</f>
        <v>0</v>
      </c>
      <c r="Q98" s="228">
        <v>0</v>
      </c>
      <c r="R98" s="228">
        <f>Q98*H98</f>
        <v>0</v>
      </c>
      <c r="S98" s="228">
        <v>0</v>
      </c>
      <c r="T98" s="229">
        <f>S98*H98</f>
        <v>0</v>
      </c>
      <c r="U98" s="40"/>
      <c r="V98" s="40"/>
      <c r="W98" s="40"/>
      <c r="X98" s="40"/>
      <c r="Y98" s="40"/>
      <c r="Z98" s="40"/>
      <c r="AA98" s="40"/>
      <c r="AB98" s="40"/>
      <c r="AC98" s="40"/>
      <c r="AD98" s="40"/>
      <c r="AE98" s="40"/>
      <c r="AR98" s="230" t="s">
        <v>274</v>
      </c>
      <c r="AT98" s="230" t="s">
        <v>381</v>
      </c>
      <c r="AU98" s="230" t="s">
        <v>86</v>
      </c>
      <c r="AY98" s="19" t="s">
        <v>167</v>
      </c>
      <c r="BE98" s="231">
        <f>IF(N98="základní",J98,0)</f>
        <v>0</v>
      </c>
      <c r="BF98" s="231">
        <f>IF(N98="snížená",J98,0)</f>
        <v>0</v>
      </c>
      <c r="BG98" s="231">
        <f>IF(N98="zákl. přenesená",J98,0)</f>
        <v>0</v>
      </c>
      <c r="BH98" s="231">
        <f>IF(N98="sníž. přenesená",J98,0)</f>
        <v>0</v>
      </c>
      <c r="BI98" s="231">
        <f>IF(N98="nulová",J98,0)</f>
        <v>0</v>
      </c>
      <c r="BJ98" s="19" t="s">
        <v>8</v>
      </c>
      <c r="BK98" s="231">
        <f>ROUND(I98*H98,0)</f>
        <v>0</v>
      </c>
      <c r="BL98" s="19" t="s">
        <v>173</v>
      </c>
      <c r="BM98" s="230" t="s">
        <v>1133</v>
      </c>
    </row>
    <row r="99" spans="1:65" s="2" customFormat="1" ht="14.5" customHeight="1">
      <c r="A99" s="40"/>
      <c r="B99" s="41"/>
      <c r="C99" s="279" t="s">
        <v>337</v>
      </c>
      <c r="D99" s="279" t="s">
        <v>381</v>
      </c>
      <c r="E99" s="280" t="s">
        <v>906</v>
      </c>
      <c r="F99" s="281" t="s">
        <v>907</v>
      </c>
      <c r="G99" s="282" t="s">
        <v>389</v>
      </c>
      <c r="H99" s="283">
        <v>3</v>
      </c>
      <c r="I99" s="284"/>
      <c r="J99" s="283">
        <f>ROUND(I99*H99,0)</f>
        <v>0</v>
      </c>
      <c r="K99" s="281" t="s">
        <v>20</v>
      </c>
      <c r="L99" s="285"/>
      <c r="M99" s="286" t="s">
        <v>20</v>
      </c>
      <c r="N99" s="287" t="s">
        <v>48</v>
      </c>
      <c r="O99" s="86"/>
      <c r="P99" s="228">
        <f>O99*H99</f>
        <v>0</v>
      </c>
      <c r="Q99" s="228">
        <v>4E-05</v>
      </c>
      <c r="R99" s="228">
        <f>Q99*H99</f>
        <v>0.00012000000000000002</v>
      </c>
      <c r="S99" s="228">
        <v>0</v>
      </c>
      <c r="T99" s="229">
        <f>S99*H99</f>
        <v>0</v>
      </c>
      <c r="U99" s="40"/>
      <c r="V99" s="40"/>
      <c r="W99" s="40"/>
      <c r="X99" s="40"/>
      <c r="Y99" s="40"/>
      <c r="Z99" s="40"/>
      <c r="AA99" s="40"/>
      <c r="AB99" s="40"/>
      <c r="AC99" s="40"/>
      <c r="AD99" s="40"/>
      <c r="AE99" s="40"/>
      <c r="AR99" s="230" t="s">
        <v>274</v>
      </c>
      <c r="AT99" s="230" t="s">
        <v>381</v>
      </c>
      <c r="AU99" s="230" t="s">
        <v>86</v>
      </c>
      <c r="AY99" s="19" t="s">
        <v>167</v>
      </c>
      <c r="BE99" s="231">
        <f>IF(N99="základní",J99,0)</f>
        <v>0</v>
      </c>
      <c r="BF99" s="231">
        <f>IF(N99="snížená",J99,0)</f>
        <v>0</v>
      </c>
      <c r="BG99" s="231">
        <f>IF(N99="zákl. přenesená",J99,0)</f>
        <v>0</v>
      </c>
      <c r="BH99" s="231">
        <f>IF(N99="sníž. přenesená",J99,0)</f>
        <v>0</v>
      </c>
      <c r="BI99" s="231">
        <f>IF(N99="nulová",J99,0)</f>
        <v>0</v>
      </c>
      <c r="BJ99" s="19" t="s">
        <v>8</v>
      </c>
      <c r="BK99" s="231">
        <f>ROUND(I99*H99,0)</f>
        <v>0</v>
      </c>
      <c r="BL99" s="19" t="s">
        <v>173</v>
      </c>
      <c r="BM99" s="230" t="s">
        <v>1134</v>
      </c>
    </row>
    <row r="100" spans="1:65" s="2" customFormat="1" ht="14.5" customHeight="1">
      <c r="A100" s="40"/>
      <c r="B100" s="41"/>
      <c r="C100" s="279" t="s">
        <v>344</v>
      </c>
      <c r="D100" s="279" t="s">
        <v>381</v>
      </c>
      <c r="E100" s="280" t="s">
        <v>909</v>
      </c>
      <c r="F100" s="281" t="s">
        <v>910</v>
      </c>
      <c r="G100" s="282" t="s">
        <v>389</v>
      </c>
      <c r="H100" s="283">
        <v>3</v>
      </c>
      <c r="I100" s="284"/>
      <c r="J100" s="283">
        <f>ROUND(I100*H100,0)</f>
        <v>0</v>
      </c>
      <c r="K100" s="281" t="s">
        <v>20</v>
      </c>
      <c r="L100" s="285"/>
      <c r="M100" s="286" t="s">
        <v>20</v>
      </c>
      <c r="N100" s="287" t="s">
        <v>48</v>
      </c>
      <c r="O100" s="86"/>
      <c r="P100" s="228">
        <f>O100*H100</f>
        <v>0</v>
      </c>
      <c r="Q100" s="228">
        <v>4E-05</v>
      </c>
      <c r="R100" s="228">
        <f>Q100*H100</f>
        <v>0.00012000000000000002</v>
      </c>
      <c r="S100" s="228">
        <v>0</v>
      </c>
      <c r="T100" s="229">
        <f>S100*H100</f>
        <v>0</v>
      </c>
      <c r="U100" s="40"/>
      <c r="V100" s="40"/>
      <c r="W100" s="40"/>
      <c r="X100" s="40"/>
      <c r="Y100" s="40"/>
      <c r="Z100" s="40"/>
      <c r="AA100" s="40"/>
      <c r="AB100" s="40"/>
      <c r="AC100" s="40"/>
      <c r="AD100" s="40"/>
      <c r="AE100" s="40"/>
      <c r="AR100" s="230" t="s">
        <v>274</v>
      </c>
      <c r="AT100" s="230" t="s">
        <v>381</v>
      </c>
      <c r="AU100" s="230" t="s">
        <v>86</v>
      </c>
      <c r="AY100" s="19" t="s">
        <v>167</v>
      </c>
      <c r="BE100" s="231">
        <f>IF(N100="základní",J100,0)</f>
        <v>0</v>
      </c>
      <c r="BF100" s="231">
        <f>IF(N100="snížená",J100,0)</f>
        <v>0</v>
      </c>
      <c r="BG100" s="231">
        <f>IF(N100="zákl. přenesená",J100,0)</f>
        <v>0</v>
      </c>
      <c r="BH100" s="231">
        <f>IF(N100="sníž. přenesená",J100,0)</f>
        <v>0</v>
      </c>
      <c r="BI100" s="231">
        <f>IF(N100="nulová",J100,0)</f>
        <v>0</v>
      </c>
      <c r="BJ100" s="19" t="s">
        <v>8</v>
      </c>
      <c r="BK100" s="231">
        <f>ROUND(I100*H100,0)</f>
        <v>0</v>
      </c>
      <c r="BL100" s="19" t="s">
        <v>173</v>
      </c>
      <c r="BM100" s="230" t="s">
        <v>1135</v>
      </c>
    </row>
    <row r="101" spans="1:65" s="2" customFormat="1" ht="14.5" customHeight="1">
      <c r="A101" s="40"/>
      <c r="B101" s="41"/>
      <c r="C101" s="279" t="s">
        <v>348</v>
      </c>
      <c r="D101" s="279" t="s">
        <v>381</v>
      </c>
      <c r="E101" s="280" t="s">
        <v>912</v>
      </c>
      <c r="F101" s="281" t="s">
        <v>913</v>
      </c>
      <c r="G101" s="282" t="s">
        <v>389</v>
      </c>
      <c r="H101" s="283">
        <v>5</v>
      </c>
      <c r="I101" s="284"/>
      <c r="J101" s="283">
        <f>ROUND(I101*H101,0)</f>
        <v>0</v>
      </c>
      <c r="K101" s="281" t="s">
        <v>20</v>
      </c>
      <c r="L101" s="285"/>
      <c r="M101" s="286" t="s">
        <v>20</v>
      </c>
      <c r="N101" s="287" t="s">
        <v>48</v>
      </c>
      <c r="O101" s="86"/>
      <c r="P101" s="228">
        <f>O101*H101</f>
        <v>0</v>
      </c>
      <c r="Q101" s="228">
        <v>0.009</v>
      </c>
      <c r="R101" s="228">
        <f>Q101*H101</f>
        <v>0.045</v>
      </c>
      <c r="S101" s="228">
        <v>0</v>
      </c>
      <c r="T101" s="229">
        <f>S101*H101</f>
        <v>0</v>
      </c>
      <c r="U101" s="40"/>
      <c r="V101" s="40"/>
      <c r="W101" s="40"/>
      <c r="X101" s="40"/>
      <c r="Y101" s="40"/>
      <c r="Z101" s="40"/>
      <c r="AA101" s="40"/>
      <c r="AB101" s="40"/>
      <c r="AC101" s="40"/>
      <c r="AD101" s="40"/>
      <c r="AE101" s="40"/>
      <c r="AR101" s="230" t="s">
        <v>274</v>
      </c>
      <c r="AT101" s="230" t="s">
        <v>381</v>
      </c>
      <c r="AU101" s="230" t="s">
        <v>86</v>
      </c>
      <c r="AY101" s="19" t="s">
        <v>167</v>
      </c>
      <c r="BE101" s="231">
        <f>IF(N101="základní",J101,0)</f>
        <v>0</v>
      </c>
      <c r="BF101" s="231">
        <f>IF(N101="snížená",J101,0)</f>
        <v>0</v>
      </c>
      <c r="BG101" s="231">
        <f>IF(N101="zákl. přenesená",J101,0)</f>
        <v>0</v>
      </c>
      <c r="BH101" s="231">
        <f>IF(N101="sníž. přenesená",J101,0)</f>
        <v>0</v>
      </c>
      <c r="BI101" s="231">
        <f>IF(N101="nulová",J101,0)</f>
        <v>0</v>
      </c>
      <c r="BJ101" s="19" t="s">
        <v>8</v>
      </c>
      <c r="BK101" s="231">
        <f>ROUND(I101*H101,0)</f>
        <v>0</v>
      </c>
      <c r="BL101" s="19" t="s">
        <v>173</v>
      </c>
      <c r="BM101" s="230" t="s">
        <v>1136</v>
      </c>
    </row>
    <row r="102" spans="1:65" s="2" customFormat="1" ht="20.5" customHeight="1">
      <c r="A102" s="40"/>
      <c r="B102" s="41"/>
      <c r="C102" s="220" t="s">
        <v>359</v>
      </c>
      <c r="D102" s="220" t="s">
        <v>169</v>
      </c>
      <c r="E102" s="221" t="s">
        <v>956</v>
      </c>
      <c r="F102" s="222" t="s">
        <v>957</v>
      </c>
      <c r="G102" s="223" t="s">
        <v>179</v>
      </c>
      <c r="H102" s="224">
        <v>7228</v>
      </c>
      <c r="I102" s="225"/>
      <c r="J102" s="224">
        <f>ROUND(I102*H102,0)</f>
        <v>0</v>
      </c>
      <c r="K102" s="222" t="s">
        <v>180</v>
      </c>
      <c r="L102" s="46"/>
      <c r="M102" s="226" t="s">
        <v>20</v>
      </c>
      <c r="N102" s="227" t="s">
        <v>48</v>
      </c>
      <c r="O102" s="86"/>
      <c r="P102" s="228">
        <f>O102*H102</f>
        <v>0</v>
      </c>
      <c r="Q102" s="228">
        <v>0</v>
      </c>
      <c r="R102" s="228">
        <f>Q102*H102</f>
        <v>0</v>
      </c>
      <c r="S102" s="228">
        <v>0</v>
      </c>
      <c r="T102" s="229">
        <f>S102*H102</f>
        <v>0</v>
      </c>
      <c r="U102" s="40"/>
      <c r="V102" s="40"/>
      <c r="W102" s="40"/>
      <c r="X102" s="40"/>
      <c r="Y102" s="40"/>
      <c r="Z102" s="40"/>
      <c r="AA102" s="40"/>
      <c r="AB102" s="40"/>
      <c r="AC102" s="40"/>
      <c r="AD102" s="40"/>
      <c r="AE102" s="40"/>
      <c r="AR102" s="230" t="s">
        <v>173</v>
      </c>
      <c r="AT102" s="230" t="s">
        <v>169</v>
      </c>
      <c r="AU102" s="230" t="s">
        <v>86</v>
      </c>
      <c r="AY102" s="19" t="s">
        <v>167</v>
      </c>
      <c r="BE102" s="231">
        <f>IF(N102="základní",J102,0)</f>
        <v>0</v>
      </c>
      <c r="BF102" s="231">
        <f>IF(N102="snížená",J102,0)</f>
        <v>0</v>
      </c>
      <c r="BG102" s="231">
        <f>IF(N102="zákl. přenesená",J102,0)</f>
        <v>0</v>
      </c>
      <c r="BH102" s="231">
        <f>IF(N102="sníž. přenesená",J102,0)</f>
        <v>0</v>
      </c>
      <c r="BI102" s="231">
        <f>IF(N102="nulová",J102,0)</f>
        <v>0</v>
      </c>
      <c r="BJ102" s="19" t="s">
        <v>8</v>
      </c>
      <c r="BK102" s="231">
        <f>ROUND(I102*H102,0)</f>
        <v>0</v>
      </c>
      <c r="BL102" s="19" t="s">
        <v>173</v>
      </c>
      <c r="BM102" s="230" t="s">
        <v>1137</v>
      </c>
    </row>
    <row r="103" spans="1:47" s="2" customFormat="1" ht="12">
      <c r="A103" s="40"/>
      <c r="B103" s="41"/>
      <c r="C103" s="42"/>
      <c r="D103" s="232" t="s">
        <v>182</v>
      </c>
      <c r="E103" s="42"/>
      <c r="F103" s="233" t="s">
        <v>959</v>
      </c>
      <c r="G103" s="42"/>
      <c r="H103" s="42"/>
      <c r="I103" s="138"/>
      <c r="J103" s="42"/>
      <c r="K103" s="42"/>
      <c r="L103" s="46"/>
      <c r="M103" s="234"/>
      <c r="N103" s="235"/>
      <c r="O103" s="86"/>
      <c r="P103" s="86"/>
      <c r="Q103" s="86"/>
      <c r="R103" s="86"/>
      <c r="S103" s="86"/>
      <c r="T103" s="87"/>
      <c r="U103" s="40"/>
      <c r="V103" s="40"/>
      <c r="W103" s="40"/>
      <c r="X103" s="40"/>
      <c r="Y103" s="40"/>
      <c r="Z103" s="40"/>
      <c r="AA103" s="40"/>
      <c r="AB103" s="40"/>
      <c r="AC103" s="40"/>
      <c r="AD103" s="40"/>
      <c r="AE103" s="40"/>
      <c r="AT103" s="19" t="s">
        <v>182</v>
      </c>
      <c r="AU103" s="19" t="s">
        <v>86</v>
      </c>
    </row>
    <row r="104" spans="1:51" s="13" customFormat="1" ht="12">
      <c r="A104" s="13"/>
      <c r="B104" s="236"/>
      <c r="C104" s="237"/>
      <c r="D104" s="232" t="s">
        <v>184</v>
      </c>
      <c r="E104" s="238" t="s">
        <v>20</v>
      </c>
      <c r="F104" s="239" t="s">
        <v>1138</v>
      </c>
      <c r="G104" s="237"/>
      <c r="H104" s="240">
        <v>7228</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184</v>
      </c>
      <c r="AU104" s="246" t="s">
        <v>86</v>
      </c>
      <c r="AV104" s="13" t="s">
        <v>86</v>
      </c>
      <c r="AW104" s="13" t="s">
        <v>38</v>
      </c>
      <c r="AX104" s="13" t="s">
        <v>8</v>
      </c>
      <c r="AY104" s="246" t="s">
        <v>167</v>
      </c>
    </row>
    <row r="105" spans="1:65" s="2" customFormat="1" ht="20.5" customHeight="1">
      <c r="A105" s="40"/>
      <c r="B105" s="41"/>
      <c r="C105" s="220" t="s">
        <v>380</v>
      </c>
      <c r="D105" s="220" t="s">
        <v>169</v>
      </c>
      <c r="E105" s="221" t="s">
        <v>773</v>
      </c>
      <c r="F105" s="222" t="s">
        <v>774</v>
      </c>
      <c r="G105" s="223" t="s">
        <v>397</v>
      </c>
      <c r="H105" s="224">
        <v>27</v>
      </c>
      <c r="I105" s="225"/>
      <c r="J105" s="224">
        <f>ROUND(I105*H105,0)</f>
        <v>0</v>
      </c>
      <c r="K105" s="222" t="s">
        <v>20</v>
      </c>
      <c r="L105" s="46"/>
      <c r="M105" s="226" t="s">
        <v>20</v>
      </c>
      <c r="N105" s="227" t="s">
        <v>48</v>
      </c>
      <c r="O105" s="86"/>
      <c r="P105" s="228">
        <f>O105*H105</f>
        <v>0</v>
      </c>
      <c r="Q105" s="228">
        <v>0.00015</v>
      </c>
      <c r="R105" s="228">
        <f>Q105*H105</f>
        <v>0.00405</v>
      </c>
      <c r="S105" s="228">
        <v>0</v>
      </c>
      <c r="T105" s="229">
        <f>S105*H105</f>
        <v>0</v>
      </c>
      <c r="U105" s="40"/>
      <c r="V105" s="40"/>
      <c r="W105" s="40"/>
      <c r="X105" s="40"/>
      <c r="Y105" s="40"/>
      <c r="Z105" s="40"/>
      <c r="AA105" s="40"/>
      <c r="AB105" s="40"/>
      <c r="AC105" s="40"/>
      <c r="AD105" s="40"/>
      <c r="AE105" s="40"/>
      <c r="AR105" s="230" t="s">
        <v>173</v>
      </c>
      <c r="AT105" s="230" t="s">
        <v>169</v>
      </c>
      <c r="AU105" s="230" t="s">
        <v>86</v>
      </c>
      <c r="AY105" s="19" t="s">
        <v>167</v>
      </c>
      <c r="BE105" s="231">
        <f>IF(N105="základní",J105,0)</f>
        <v>0</v>
      </c>
      <c r="BF105" s="231">
        <f>IF(N105="snížená",J105,0)</f>
        <v>0</v>
      </c>
      <c r="BG105" s="231">
        <f>IF(N105="zákl. přenesená",J105,0)</f>
        <v>0</v>
      </c>
      <c r="BH105" s="231">
        <f>IF(N105="sníž. přenesená",J105,0)</f>
        <v>0</v>
      </c>
      <c r="BI105" s="231">
        <f>IF(N105="nulová",J105,0)</f>
        <v>0</v>
      </c>
      <c r="BJ105" s="19" t="s">
        <v>8</v>
      </c>
      <c r="BK105" s="231">
        <f>ROUND(I105*H105,0)</f>
        <v>0</v>
      </c>
      <c r="BL105" s="19" t="s">
        <v>173</v>
      </c>
      <c r="BM105" s="230" t="s">
        <v>1139</v>
      </c>
    </row>
    <row r="106" spans="1:65" s="2" customFormat="1" ht="20.5" customHeight="1">
      <c r="A106" s="40"/>
      <c r="B106" s="41"/>
      <c r="C106" s="220" t="s">
        <v>7</v>
      </c>
      <c r="D106" s="220" t="s">
        <v>169</v>
      </c>
      <c r="E106" s="221" t="s">
        <v>776</v>
      </c>
      <c r="F106" s="222" t="s">
        <v>777</v>
      </c>
      <c r="G106" s="223" t="s">
        <v>179</v>
      </c>
      <c r="H106" s="224">
        <v>180.7</v>
      </c>
      <c r="I106" s="225"/>
      <c r="J106" s="224">
        <f>ROUND(I106*H106,0)</f>
        <v>0</v>
      </c>
      <c r="K106" s="222" t="s">
        <v>180</v>
      </c>
      <c r="L106" s="46"/>
      <c r="M106" s="226" t="s">
        <v>20</v>
      </c>
      <c r="N106" s="227" t="s">
        <v>48</v>
      </c>
      <c r="O106" s="86"/>
      <c r="P106" s="228">
        <f>O106*H106</f>
        <v>0</v>
      </c>
      <c r="Q106" s="228">
        <v>0</v>
      </c>
      <c r="R106" s="228">
        <f>Q106*H106</f>
        <v>0</v>
      </c>
      <c r="S106" s="228">
        <v>0</v>
      </c>
      <c r="T106" s="229">
        <f>S106*H106</f>
        <v>0</v>
      </c>
      <c r="U106" s="40"/>
      <c r="V106" s="40"/>
      <c r="W106" s="40"/>
      <c r="X106" s="40"/>
      <c r="Y106" s="40"/>
      <c r="Z106" s="40"/>
      <c r="AA106" s="40"/>
      <c r="AB106" s="40"/>
      <c r="AC106" s="40"/>
      <c r="AD106" s="40"/>
      <c r="AE106" s="40"/>
      <c r="AR106" s="230" t="s">
        <v>173</v>
      </c>
      <c r="AT106" s="230" t="s">
        <v>169</v>
      </c>
      <c r="AU106" s="230" t="s">
        <v>86</v>
      </c>
      <c r="AY106" s="19" t="s">
        <v>167</v>
      </c>
      <c r="BE106" s="231">
        <f>IF(N106="základní",J106,0)</f>
        <v>0</v>
      </c>
      <c r="BF106" s="231">
        <f>IF(N106="snížená",J106,0)</f>
        <v>0</v>
      </c>
      <c r="BG106" s="231">
        <f>IF(N106="zákl. přenesená",J106,0)</f>
        <v>0</v>
      </c>
      <c r="BH106" s="231">
        <f>IF(N106="sníž. přenesená",J106,0)</f>
        <v>0</v>
      </c>
      <c r="BI106" s="231">
        <f>IF(N106="nulová",J106,0)</f>
        <v>0</v>
      </c>
      <c r="BJ106" s="19" t="s">
        <v>8</v>
      </c>
      <c r="BK106" s="231">
        <f>ROUND(I106*H106,0)</f>
        <v>0</v>
      </c>
      <c r="BL106" s="19" t="s">
        <v>173</v>
      </c>
      <c r="BM106" s="230" t="s">
        <v>1140</v>
      </c>
    </row>
    <row r="107" spans="1:47" s="2" customFormat="1" ht="12">
      <c r="A107" s="40"/>
      <c r="B107" s="41"/>
      <c r="C107" s="42"/>
      <c r="D107" s="232" t="s">
        <v>182</v>
      </c>
      <c r="E107" s="42"/>
      <c r="F107" s="233" t="s">
        <v>779</v>
      </c>
      <c r="G107" s="42"/>
      <c r="H107" s="42"/>
      <c r="I107" s="138"/>
      <c r="J107" s="42"/>
      <c r="K107" s="42"/>
      <c r="L107" s="46"/>
      <c r="M107" s="234"/>
      <c r="N107" s="235"/>
      <c r="O107" s="86"/>
      <c r="P107" s="86"/>
      <c r="Q107" s="86"/>
      <c r="R107" s="86"/>
      <c r="S107" s="86"/>
      <c r="T107" s="87"/>
      <c r="U107" s="40"/>
      <c r="V107" s="40"/>
      <c r="W107" s="40"/>
      <c r="X107" s="40"/>
      <c r="Y107" s="40"/>
      <c r="Z107" s="40"/>
      <c r="AA107" s="40"/>
      <c r="AB107" s="40"/>
      <c r="AC107" s="40"/>
      <c r="AD107" s="40"/>
      <c r="AE107" s="40"/>
      <c r="AT107" s="19" t="s">
        <v>182</v>
      </c>
      <c r="AU107" s="19" t="s">
        <v>86</v>
      </c>
    </row>
    <row r="108" spans="1:47" s="2" customFormat="1" ht="12">
      <c r="A108" s="40"/>
      <c r="B108" s="41"/>
      <c r="C108" s="42"/>
      <c r="D108" s="232" t="s">
        <v>175</v>
      </c>
      <c r="E108" s="42"/>
      <c r="F108" s="233" t="s">
        <v>780</v>
      </c>
      <c r="G108" s="42"/>
      <c r="H108" s="42"/>
      <c r="I108" s="138"/>
      <c r="J108" s="42"/>
      <c r="K108" s="42"/>
      <c r="L108" s="46"/>
      <c r="M108" s="234"/>
      <c r="N108" s="235"/>
      <c r="O108" s="86"/>
      <c r="P108" s="86"/>
      <c r="Q108" s="86"/>
      <c r="R108" s="86"/>
      <c r="S108" s="86"/>
      <c r="T108" s="87"/>
      <c r="U108" s="40"/>
      <c r="V108" s="40"/>
      <c r="W108" s="40"/>
      <c r="X108" s="40"/>
      <c r="Y108" s="40"/>
      <c r="Z108" s="40"/>
      <c r="AA108" s="40"/>
      <c r="AB108" s="40"/>
      <c r="AC108" s="40"/>
      <c r="AD108" s="40"/>
      <c r="AE108" s="40"/>
      <c r="AT108" s="19" t="s">
        <v>175</v>
      </c>
      <c r="AU108" s="19" t="s">
        <v>86</v>
      </c>
    </row>
    <row r="109" spans="1:51" s="13" customFormat="1" ht="12">
      <c r="A109" s="13"/>
      <c r="B109" s="236"/>
      <c r="C109" s="237"/>
      <c r="D109" s="232" t="s">
        <v>184</v>
      </c>
      <c r="E109" s="238" t="s">
        <v>20</v>
      </c>
      <c r="F109" s="239" t="s">
        <v>1141</v>
      </c>
      <c r="G109" s="237"/>
      <c r="H109" s="240">
        <v>180.7</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184</v>
      </c>
      <c r="AU109" s="246" t="s">
        <v>86</v>
      </c>
      <c r="AV109" s="13" t="s">
        <v>86</v>
      </c>
      <c r="AW109" s="13" t="s">
        <v>38</v>
      </c>
      <c r="AX109" s="13" t="s">
        <v>8</v>
      </c>
      <c r="AY109" s="246" t="s">
        <v>167</v>
      </c>
    </row>
    <row r="110" spans="1:65" s="2" customFormat="1" ht="14.5" customHeight="1">
      <c r="A110" s="40"/>
      <c r="B110" s="41"/>
      <c r="C110" s="279" t="s">
        <v>394</v>
      </c>
      <c r="D110" s="279" t="s">
        <v>381</v>
      </c>
      <c r="E110" s="280" t="s">
        <v>382</v>
      </c>
      <c r="F110" s="281" t="s">
        <v>383</v>
      </c>
      <c r="G110" s="282" t="s">
        <v>384</v>
      </c>
      <c r="H110" s="283">
        <v>1.81</v>
      </c>
      <c r="I110" s="284"/>
      <c r="J110" s="283">
        <f>ROUND(I110*H110,0)</f>
        <v>0</v>
      </c>
      <c r="K110" s="281" t="s">
        <v>20</v>
      </c>
      <c r="L110" s="285"/>
      <c r="M110" s="286" t="s">
        <v>20</v>
      </c>
      <c r="N110" s="287" t="s">
        <v>48</v>
      </c>
      <c r="O110" s="86"/>
      <c r="P110" s="228">
        <f>O110*H110</f>
        <v>0</v>
      </c>
      <c r="Q110" s="228">
        <v>0.001</v>
      </c>
      <c r="R110" s="228">
        <f>Q110*H110</f>
        <v>0.0018100000000000002</v>
      </c>
      <c r="S110" s="228">
        <v>0</v>
      </c>
      <c r="T110" s="229">
        <f>S110*H110</f>
        <v>0</v>
      </c>
      <c r="U110" s="40"/>
      <c r="V110" s="40"/>
      <c r="W110" s="40"/>
      <c r="X110" s="40"/>
      <c r="Y110" s="40"/>
      <c r="Z110" s="40"/>
      <c r="AA110" s="40"/>
      <c r="AB110" s="40"/>
      <c r="AC110" s="40"/>
      <c r="AD110" s="40"/>
      <c r="AE110" s="40"/>
      <c r="AR110" s="230" t="s">
        <v>274</v>
      </c>
      <c r="AT110" s="230" t="s">
        <v>381</v>
      </c>
      <c r="AU110" s="230" t="s">
        <v>86</v>
      </c>
      <c r="AY110" s="19" t="s">
        <v>167</v>
      </c>
      <c r="BE110" s="231">
        <f>IF(N110="základní",J110,0)</f>
        <v>0</v>
      </c>
      <c r="BF110" s="231">
        <f>IF(N110="snížená",J110,0)</f>
        <v>0</v>
      </c>
      <c r="BG110" s="231">
        <f>IF(N110="zákl. přenesená",J110,0)</f>
        <v>0</v>
      </c>
      <c r="BH110" s="231">
        <f>IF(N110="sníž. přenesená",J110,0)</f>
        <v>0</v>
      </c>
      <c r="BI110" s="231">
        <f>IF(N110="nulová",J110,0)</f>
        <v>0</v>
      </c>
      <c r="BJ110" s="19" t="s">
        <v>8</v>
      </c>
      <c r="BK110" s="231">
        <f>ROUND(I110*H110,0)</f>
        <v>0</v>
      </c>
      <c r="BL110" s="19" t="s">
        <v>173</v>
      </c>
      <c r="BM110" s="230" t="s">
        <v>1142</v>
      </c>
    </row>
    <row r="111" spans="1:51" s="13" customFormat="1" ht="12">
      <c r="A111" s="13"/>
      <c r="B111" s="236"/>
      <c r="C111" s="237"/>
      <c r="D111" s="232" t="s">
        <v>184</v>
      </c>
      <c r="E111" s="238" t="s">
        <v>20</v>
      </c>
      <c r="F111" s="239" t="s">
        <v>1143</v>
      </c>
      <c r="G111" s="237"/>
      <c r="H111" s="240">
        <v>1.81</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184</v>
      </c>
      <c r="AU111" s="246" t="s">
        <v>86</v>
      </c>
      <c r="AV111" s="13" t="s">
        <v>86</v>
      </c>
      <c r="AW111" s="13" t="s">
        <v>38</v>
      </c>
      <c r="AX111" s="13" t="s">
        <v>8</v>
      </c>
      <c r="AY111" s="246" t="s">
        <v>167</v>
      </c>
    </row>
    <row r="112" spans="1:65" s="2" customFormat="1" ht="20.5" customHeight="1">
      <c r="A112" s="40"/>
      <c r="B112" s="41"/>
      <c r="C112" s="220" t="s">
        <v>401</v>
      </c>
      <c r="D112" s="220" t="s">
        <v>169</v>
      </c>
      <c r="E112" s="221" t="s">
        <v>783</v>
      </c>
      <c r="F112" s="222" t="s">
        <v>784</v>
      </c>
      <c r="G112" s="223" t="s">
        <v>389</v>
      </c>
      <c r="H112" s="224">
        <v>20</v>
      </c>
      <c r="I112" s="225"/>
      <c r="J112" s="224">
        <f>ROUND(I112*H112,0)</f>
        <v>0</v>
      </c>
      <c r="K112" s="222" t="s">
        <v>180</v>
      </c>
      <c r="L112" s="46"/>
      <c r="M112" s="226" t="s">
        <v>20</v>
      </c>
      <c r="N112" s="227" t="s">
        <v>48</v>
      </c>
      <c r="O112" s="86"/>
      <c r="P112" s="228">
        <f>O112*H112</f>
        <v>0</v>
      </c>
      <c r="Q112" s="228">
        <v>0</v>
      </c>
      <c r="R112" s="228">
        <f>Q112*H112</f>
        <v>0</v>
      </c>
      <c r="S112" s="228">
        <v>0</v>
      </c>
      <c r="T112" s="229">
        <f>S112*H112</f>
        <v>0</v>
      </c>
      <c r="U112" s="40"/>
      <c r="V112" s="40"/>
      <c r="W112" s="40"/>
      <c r="X112" s="40"/>
      <c r="Y112" s="40"/>
      <c r="Z112" s="40"/>
      <c r="AA112" s="40"/>
      <c r="AB112" s="40"/>
      <c r="AC112" s="40"/>
      <c r="AD112" s="40"/>
      <c r="AE112" s="40"/>
      <c r="AR112" s="230" t="s">
        <v>173</v>
      </c>
      <c r="AT112" s="230" t="s">
        <v>169</v>
      </c>
      <c r="AU112" s="230" t="s">
        <v>86</v>
      </c>
      <c r="AY112" s="19" t="s">
        <v>167</v>
      </c>
      <c r="BE112" s="231">
        <f>IF(N112="základní",J112,0)</f>
        <v>0</v>
      </c>
      <c r="BF112" s="231">
        <f>IF(N112="snížená",J112,0)</f>
        <v>0</v>
      </c>
      <c r="BG112" s="231">
        <f>IF(N112="zákl. přenesená",J112,0)</f>
        <v>0</v>
      </c>
      <c r="BH112" s="231">
        <f>IF(N112="sníž. přenesená",J112,0)</f>
        <v>0</v>
      </c>
      <c r="BI112" s="231">
        <f>IF(N112="nulová",J112,0)</f>
        <v>0</v>
      </c>
      <c r="BJ112" s="19" t="s">
        <v>8</v>
      </c>
      <c r="BK112" s="231">
        <f>ROUND(I112*H112,0)</f>
        <v>0</v>
      </c>
      <c r="BL112" s="19" t="s">
        <v>173</v>
      </c>
      <c r="BM112" s="230" t="s">
        <v>1144</v>
      </c>
    </row>
    <row r="113" spans="1:47" s="2" customFormat="1" ht="12">
      <c r="A113" s="40"/>
      <c r="B113" s="41"/>
      <c r="C113" s="42"/>
      <c r="D113" s="232" t="s">
        <v>182</v>
      </c>
      <c r="E113" s="42"/>
      <c r="F113" s="233" t="s">
        <v>786</v>
      </c>
      <c r="G113" s="42"/>
      <c r="H113" s="42"/>
      <c r="I113" s="138"/>
      <c r="J113" s="42"/>
      <c r="K113" s="42"/>
      <c r="L113" s="46"/>
      <c r="M113" s="234"/>
      <c r="N113" s="235"/>
      <c r="O113" s="86"/>
      <c r="P113" s="86"/>
      <c r="Q113" s="86"/>
      <c r="R113" s="86"/>
      <c r="S113" s="86"/>
      <c r="T113" s="87"/>
      <c r="U113" s="40"/>
      <c r="V113" s="40"/>
      <c r="W113" s="40"/>
      <c r="X113" s="40"/>
      <c r="Y113" s="40"/>
      <c r="Z113" s="40"/>
      <c r="AA113" s="40"/>
      <c r="AB113" s="40"/>
      <c r="AC113" s="40"/>
      <c r="AD113" s="40"/>
      <c r="AE113" s="40"/>
      <c r="AT113" s="19" t="s">
        <v>182</v>
      </c>
      <c r="AU113" s="19" t="s">
        <v>86</v>
      </c>
    </row>
    <row r="114" spans="1:47" s="2" customFormat="1" ht="12">
      <c r="A114" s="40"/>
      <c r="B114" s="41"/>
      <c r="C114" s="42"/>
      <c r="D114" s="232" t="s">
        <v>175</v>
      </c>
      <c r="E114" s="42"/>
      <c r="F114" s="233" t="s">
        <v>787</v>
      </c>
      <c r="G114" s="42"/>
      <c r="H114" s="42"/>
      <c r="I114" s="138"/>
      <c r="J114" s="42"/>
      <c r="K114" s="42"/>
      <c r="L114" s="46"/>
      <c r="M114" s="234"/>
      <c r="N114" s="235"/>
      <c r="O114" s="86"/>
      <c r="P114" s="86"/>
      <c r="Q114" s="86"/>
      <c r="R114" s="86"/>
      <c r="S114" s="86"/>
      <c r="T114" s="87"/>
      <c r="U114" s="40"/>
      <c r="V114" s="40"/>
      <c r="W114" s="40"/>
      <c r="X114" s="40"/>
      <c r="Y114" s="40"/>
      <c r="Z114" s="40"/>
      <c r="AA114" s="40"/>
      <c r="AB114" s="40"/>
      <c r="AC114" s="40"/>
      <c r="AD114" s="40"/>
      <c r="AE114" s="40"/>
      <c r="AT114" s="19" t="s">
        <v>175</v>
      </c>
      <c r="AU114" s="19" t="s">
        <v>86</v>
      </c>
    </row>
    <row r="115" spans="1:51" s="13" customFormat="1" ht="12">
      <c r="A115" s="13"/>
      <c r="B115" s="236"/>
      <c r="C115" s="237"/>
      <c r="D115" s="232" t="s">
        <v>184</v>
      </c>
      <c r="E115" s="238" t="s">
        <v>20</v>
      </c>
      <c r="F115" s="239" t="s">
        <v>1145</v>
      </c>
      <c r="G115" s="237"/>
      <c r="H115" s="240">
        <v>20</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184</v>
      </c>
      <c r="AU115" s="246" t="s">
        <v>86</v>
      </c>
      <c r="AV115" s="13" t="s">
        <v>86</v>
      </c>
      <c r="AW115" s="13" t="s">
        <v>38</v>
      </c>
      <c r="AX115" s="13" t="s">
        <v>8</v>
      </c>
      <c r="AY115" s="246" t="s">
        <v>167</v>
      </c>
    </row>
    <row r="116" spans="1:65" s="2" customFormat="1" ht="20.5" customHeight="1">
      <c r="A116" s="40"/>
      <c r="B116" s="41"/>
      <c r="C116" s="220" t="s">
        <v>406</v>
      </c>
      <c r="D116" s="220" t="s">
        <v>169</v>
      </c>
      <c r="E116" s="221" t="s">
        <v>788</v>
      </c>
      <c r="F116" s="222" t="s">
        <v>789</v>
      </c>
      <c r="G116" s="223" t="s">
        <v>389</v>
      </c>
      <c r="H116" s="224">
        <v>64</v>
      </c>
      <c r="I116" s="225"/>
      <c r="J116" s="224">
        <f>ROUND(I116*H116,0)</f>
        <v>0</v>
      </c>
      <c r="K116" s="222" t="s">
        <v>180</v>
      </c>
      <c r="L116" s="46"/>
      <c r="M116" s="226" t="s">
        <v>20</v>
      </c>
      <c r="N116" s="227" t="s">
        <v>48</v>
      </c>
      <c r="O116" s="86"/>
      <c r="P116" s="228">
        <f>O116*H116</f>
        <v>0</v>
      </c>
      <c r="Q116" s="228">
        <v>0</v>
      </c>
      <c r="R116" s="228">
        <f>Q116*H116</f>
        <v>0</v>
      </c>
      <c r="S116" s="228">
        <v>0</v>
      </c>
      <c r="T116" s="229">
        <f>S116*H116</f>
        <v>0</v>
      </c>
      <c r="U116" s="40"/>
      <c r="V116" s="40"/>
      <c r="W116" s="40"/>
      <c r="X116" s="40"/>
      <c r="Y116" s="40"/>
      <c r="Z116" s="40"/>
      <c r="AA116" s="40"/>
      <c r="AB116" s="40"/>
      <c r="AC116" s="40"/>
      <c r="AD116" s="40"/>
      <c r="AE116" s="40"/>
      <c r="AR116" s="230" t="s">
        <v>173</v>
      </c>
      <c r="AT116" s="230" t="s">
        <v>169</v>
      </c>
      <c r="AU116" s="230" t="s">
        <v>86</v>
      </c>
      <c r="AY116" s="19" t="s">
        <v>167</v>
      </c>
      <c r="BE116" s="231">
        <f>IF(N116="základní",J116,0)</f>
        <v>0</v>
      </c>
      <c r="BF116" s="231">
        <f>IF(N116="snížená",J116,0)</f>
        <v>0</v>
      </c>
      <c r="BG116" s="231">
        <f>IF(N116="zákl. přenesená",J116,0)</f>
        <v>0</v>
      </c>
      <c r="BH116" s="231">
        <f>IF(N116="sníž. přenesená",J116,0)</f>
        <v>0</v>
      </c>
      <c r="BI116" s="231">
        <f>IF(N116="nulová",J116,0)</f>
        <v>0</v>
      </c>
      <c r="BJ116" s="19" t="s">
        <v>8</v>
      </c>
      <c r="BK116" s="231">
        <f>ROUND(I116*H116,0)</f>
        <v>0</v>
      </c>
      <c r="BL116" s="19" t="s">
        <v>173</v>
      </c>
      <c r="BM116" s="230" t="s">
        <v>1146</v>
      </c>
    </row>
    <row r="117" spans="1:47" s="2" customFormat="1" ht="12">
      <c r="A117" s="40"/>
      <c r="B117" s="41"/>
      <c r="C117" s="42"/>
      <c r="D117" s="232" t="s">
        <v>182</v>
      </c>
      <c r="E117" s="42"/>
      <c r="F117" s="233" t="s">
        <v>786</v>
      </c>
      <c r="G117" s="42"/>
      <c r="H117" s="42"/>
      <c r="I117" s="138"/>
      <c r="J117" s="42"/>
      <c r="K117" s="42"/>
      <c r="L117" s="46"/>
      <c r="M117" s="234"/>
      <c r="N117" s="235"/>
      <c r="O117" s="86"/>
      <c r="P117" s="86"/>
      <c r="Q117" s="86"/>
      <c r="R117" s="86"/>
      <c r="S117" s="86"/>
      <c r="T117" s="87"/>
      <c r="U117" s="40"/>
      <c r="V117" s="40"/>
      <c r="W117" s="40"/>
      <c r="X117" s="40"/>
      <c r="Y117" s="40"/>
      <c r="Z117" s="40"/>
      <c r="AA117" s="40"/>
      <c r="AB117" s="40"/>
      <c r="AC117" s="40"/>
      <c r="AD117" s="40"/>
      <c r="AE117" s="40"/>
      <c r="AT117" s="19" t="s">
        <v>182</v>
      </c>
      <c r="AU117" s="19" t="s">
        <v>86</v>
      </c>
    </row>
    <row r="118" spans="1:47" s="2" customFormat="1" ht="12">
      <c r="A118" s="40"/>
      <c r="B118" s="41"/>
      <c r="C118" s="42"/>
      <c r="D118" s="232" t="s">
        <v>175</v>
      </c>
      <c r="E118" s="42"/>
      <c r="F118" s="233" t="s">
        <v>791</v>
      </c>
      <c r="G118" s="42"/>
      <c r="H118" s="42"/>
      <c r="I118" s="138"/>
      <c r="J118" s="42"/>
      <c r="K118" s="42"/>
      <c r="L118" s="46"/>
      <c r="M118" s="234"/>
      <c r="N118" s="235"/>
      <c r="O118" s="86"/>
      <c r="P118" s="86"/>
      <c r="Q118" s="86"/>
      <c r="R118" s="86"/>
      <c r="S118" s="86"/>
      <c r="T118" s="87"/>
      <c r="U118" s="40"/>
      <c r="V118" s="40"/>
      <c r="W118" s="40"/>
      <c r="X118" s="40"/>
      <c r="Y118" s="40"/>
      <c r="Z118" s="40"/>
      <c r="AA118" s="40"/>
      <c r="AB118" s="40"/>
      <c r="AC118" s="40"/>
      <c r="AD118" s="40"/>
      <c r="AE118" s="40"/>
      <c r="AT118" s="19" t="s">
        <v>175</v>
      </c>
      <c r="AU118" s="19" t="s">
        <v>86</v>
      </c>
    </row>
    <row r="119" spans="1:51" s="13" customFormat="1" ht="12">
      <c r="A119" s="13"/>
      <c r="B119" s="236"/>
      <c r="C119" s="237"/>
      <c r="D119" s="232" t="s">
        <v>184</v>
      </c>
      <c r="E119" s="238" t="s">
        <v>20</v>
      </c>
      <c r="F119" s="239" t="s">
        <v>1147</v>
      </c>
      <c r="G119" s="237"/>
      <c r="H119" s="240">
        <v>60</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184</v>
      </c>
      <c r="AU119" s="246" t="s">
        <v>86</v>
      </c>
      <c r="AV119" s="13" t="s">
        <v>86</v>
      </c>
      <c r="AW119" s="13" t="s">
        <v>38</v>
      </c>
      <c r="AX119" s="13" t="s">
        <v>77</v>
      </c>
      <c r="AY119" s="246" t="s">
        <v>167</v>
      </c>
    </row>
    <row r="120" spans="1:51" s="13" customFormat="1" ht="12">
      <c r="A120" s="13"/>
      <c r="B120" s="236"/>
      <c r="C120" s="237"/>
      <c r="D120" s="232" t="s">
        <v>184</v>
      </c>
      <c r="E120" s="238" t="s">
        <v>20</v>
      </c>
      <c r="F120" s="239" t="s">
        <v>1148</v>
      </c>
      <c r="G120" s="237"/>
      <c r="H120" s="240">
        <v>4</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184</v>
      </c>
      <c r="AU120" s="246" t="s">
        <v>86</v>
      </c>
      <c r="AV120" s="13" t="s">
        <v>86</v>
      </c>
      <c r="AW120" s="13" t="s">
        <v>38</v>
      </c>
      <c r="AX120" s="13" t="s">
        <v>77</v>
      </c>
      <c r="AY120" s="246" t="s">
        <v>167</v>
      </c>
    </row>
    <row r="121" spans="1:51" s="14" customFormat="1" ht="12">
      <c r="A121" s="14"/>
      <c r="B121" s="247"/>
      <c r="C121" s="248"/>
      <c r="D121" s="232" t="s">
        <v>184</v>
      </c>
      <c r="E121" s="249" t="s">
        <v>20</v>
      </c>
      <c r="F121" s="250" t="s">
        <v>195</v>
      </c>
      <c r="G121" s="248"/>
      <c r="H121" s="251">
        <v>64</v>
      </c>
      <c r="I121" s="252"/>
      <c r="J121" s="248"/>
      <c r="K121" s="248"/>
      <c r="L121" s="253"/>
      <c r="M121" s="254"/>
      <c r="N121" s="255"/>
      <c r="O121" s="255"/>
      <c r="P121" s="255"/>
      <c r="Q121" s="255"/>
      <c r="R121" s="255"/>
      <c r="S121" s="255"/>
      <c r="T121" s="256"/>
      <c r="U121" s="14"/>
      <c r="V121" s="14"/>
      <c r="W121" s="14"/>
      <c r="X121" s="14"/>
      <c r="Y121" s="14"/>
      <c r="Z121" s="14"/>
      <c r="AA121" s="14"/>
      <c r="AB121" s="14"/>
      <c r="AC121" s="14"/>
      <c r="AD121" s="14"/>
      <c r="AE121" s="14"/>
      <c r="AT121" s="257" t="s">
        <v>184</v>
      </c>
      <c r="AU121" s="257" t="s">
        <v>86</v>
      </c>
      <c r="AV121" s="14" t="s">
        <v>173</v>
      </c>
      <c r="AW121" s="14" t="s">
        <v>38</v>
      </c>
      <c r="AX121" s="14" t="s">
        <v>8</v>
      </c>
      <c r="AY121" s="257" t="s">
        <v>167</v>
      </c>
    </row>
    <row r="122" spans="1:65" s="2" customFormat="1" ht="20.5" customHeight="1">
      <c r="A122" s="40"/>
      <c r="B122" s="41"/>
      <c r="C122" s="220" t="s">
        <v>415</v>
      </c>
      <c r="D122" s="220" t="s">
        <v>169</v>
      </c>
      <c r="E122" s="221" t="s">
        <v>794</v>
      </c>
      <c r="F122" s="222" t="s">
        <v>795</v>
      </c>
      <c r="G122" s="223" t="s">
        <v>389</v>
      </c>
      <c r="H122" s="224">
        <v>64</v>
      </c>
      <c r="I122" s="225"/>
      <c r="J122" s="224">
        <f>ROUND(I122*H122,0)</f>
        <v>0</v>
      </c>
      <c r="K122" s="222" t="s">
        <v>180</v>
      </c>
      <c r="L122" s="46"/>
      <c r="M122" s="226" t="s">
        <v>20</v>
      </c>
      <c r="N122" s="227" t="s">
        <v>48</v>
      </c>
      <c r="O122" s="86"/>
      <c r="P122" s="228">
        <f>O122*H122</f>
        <v>0</v>
      </c>
      <c r="Q122" s="228">
        <v>0</v>
      </c>
      <c r="R122" s="228">
        <f>Q122*H122</f>
        <v>0</v>
      </c>
      <c r="S122" s="228">
        <v>0</v>
      </c>
      <c r="T122" s="229">
        <f>S122*H122</f>
        <v>0</v>
      </c>
      <c r="U122" s="40"/>
      <c r="V122" s="40"/>
      <c r="W122" s="40"/>
      <c r="X122" s="40"/>
      <c r="Y122" s="40"/>
      <c r="Z122" s="40"/>
      <c r="AA122" s="40"/>
      <c r="AB122" s="40"/>
      <c r="AC122" s="40"/>
      <c r="AD122" s="40"/>
      <c r="AE122" s="40"/>
      <c r="AR122" s="230" t="s">
        <v>173</v>
      </c>
      <c r="AT122" s="230" t="s">
        <v>169</v>
      </c>
      <c r="AU122" s="230" t="s">
        <v>86</v>
      </c>
      <c r="AY122" s="19" t="s">
        <v>167</v>
      </c>
      <c r="BE122" s="231">
        <f>IF(N122="základní",J122,0)</f>
        <v>0</v>
      </c>
      <c r="BF122" s="231">
        <f>IF(N122="snížená",J122,0)</f>
        <v>0</v>
      </c>
      <c r="BG122" s="231">
        <f>IF(N122="zákl. přenesená",J122,0)</f>
        <v>0</v>
      </c>
      <c r="BH122" s="231">
        <f>IF(N122="sníž. přenesená",J122,0)</f>
        <v>0</v>
      </c>
      <c r="BI122" s="231">
        <f>IF(N122="nulová",J122,0)</f>
        <v>0</v>
      </c>
      <c r="BJ122" s="19" t="s">
        <v>8</v>
      </c>
      <c r="BK122" s="231">
        <f>ROUND(I122*H122,0)</f>
        <v>0</v>
      </c>
      <c r="BL122" s="19" t="s">
        <v>173</v>
      </c>
      <c r="BM122" s="230" t="s">
        <v>1149</v>
      </c>
    </row>
    <row r="123" spans="1:47" s="2" customFormat="1" ht="12">
      <c r="A123" s="40"/>
      <c r="B123" s="41"/>
      <c r="C123" s="42"/>
      <c r="D123" s="232" t="s">
        <v>182</v>
      </c>
      <c r="E123" s="42"/>
      <c r="F123" s="233" t="s">
        <v>797</v>
      </c>
      <c r="G123" s="42"/>
      <c r="H123" s="42"/>
      <c r="I123" s="138"/>
      <c r="J123" s="42"/>
      <c r="K123" s="42"/>
      <c r="L123" s="46"/>
      <c r="M123" s="234"/>
      <c r="N123" s="235"/>
      <c r="O123" s="86"/>
      <c r="P123" s="86"/>
      <c r="Q123" s="86"/>
      <c r="R123" s="86"/>
      <c r="S123" s="86"/>
      <c r="T123" s="87"/>
      <c r="U123" s="40"/>
      <c r="V123" s="40"/>
      <c r="W123" s="40"/>
      <c r="X123" s="40"/>
      <c r="Y123" s="40"/>
      <c r="Z123" s="40"/>
      <c r="AA123" s="40"/>
      <c r="AB123" s="40"/>
      <c r="AC123" s="40"/>
      <c r="AD123" s="40"/>
      <c r="AE123" s="40"/>
      <c r="AT123" s="19" t="s">
        <v>182</v>
      </c>
      <c r="AU123" s="19" t="s">
        <v>86</v>
      </c>
    </row>
    <row r="124" spans="1:51" s="13" customFormat="1" ht="12">
      <c r="A124" s="13"/>
      <c r="B124" s="236"/>
      <c r="C124" s="237"/>
      <c r="D124" s="232" t="s">
        <v>184</v>
      </c>
      <c r="E124" s="238" t="s">
        <v>20</v>
      </c>
      <c r="F124" s="239" t="s">
        <v>1150</v>
      </c>
      <c r="G124" s="237"/>
      <c r="H124" s="240">
        <v>60</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184</v>
      </c>
      <c r="AU124" s="246" t="s">
        <v>86</v>
      </c>
      <c r="AV124" s="13" t="s">
        <v>86</v>
      </c>
      <c r="AW124" s="13" t="s">
        <v>38</v>
      </c>
      <c r="AX124" s="13" t="s">
        <v>77</v>
      </c>
      <c r="AY124" s="246" t="s">
        <v>167</v>
      </c>
    </row>
    <row r="125" spans="1:51" s="13" customFormat="1" ht="12">
      <c r="A125" s="13"/>
      <c r="B125" s="236"/>
      <c r="C125" s="237"/>
      <c r="D125" s="232" t="s">
        <v>184</v>
      </c>
      <c r="E125" s="238" t="s">
        <v>20</v>
      </c>
      <c r="F125" s="239" t="s">
        <v>1151</v>
      </c>
      <c r="G125" s="237"/>
      <c r="H125" s="240">
        <v>4</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184</v>
      </c>
      <c r="AU125" s="246" t="s">
        <v>86</v>
      </c>
      <c r="AV125" s="13" t="s">
        <v>86</v>
      </c>
      <c r="AW125" s="13" t="s">
        <v>38</v>
      </c>
      <c r="AX125" s="13" t="s">
        <v>77</v>
      </c>
      <c r="AY125" s="246" t="s">
        <v>167</v>
      </c>
    </row>
    <row r="126" spans="1:51" s="14" customFormat="1" ht="12">
      <c r="A126" s="14"/>
      <c r="B126" s="247"/>
      <c r="C126" s="248"/>
      <c r="D126" s="232" t="s">
        <v>184</v>
      </c>
      <c r="E126" s="249" t="s">
        <v>20</v>
      </c>
      <c r="F126" s="250" t="s">
        <v>195</v>
      </c>
      <c r="G126" s="248"/>
      <c r="H126" s="251">
        <v>64</v>
      </c>
      <c r="I126" s="252"/>
      <c r="J126" s="248"/>
      <c r="K126" s="248"/>
      <c r="L126" s="253"/>
      <c r="M126" s="254"/>
      <c r="N126" s="255"/>
      <c r="O126" s="255"/>
      <c r="P126" s="255"/>
      <c r="Q126" s="255"/>
      <c r="R126" s="255"/>
      <c r="S126" s="255"/>
      <c r="T126" s="256"/>
      <c r="U126" s="14"/>
      <c r="V126" s="14"/>
      <c r="W126" s="14"/>
      <c r="X126" s="14"/>
      <c r="Y126" s="14"/>
      <c r="Z126" s="14"/>
      <c r="AA126" s="14"/>
      <c r="AB126" s="14"/>
      <c r="AC126" s="14"/>
      <c r="AD126" s="14"/>
      <c r="AE126" s="14"/>
      <c r="AT126" s="257" t="s">
        <v>184</v>
      </c>
      <c r="AU126" s="257" t="s">
        <v>86</v>
      </c>
      <c r="AV126" s="14" t="s">
        <v>173</v>
      </c>
      <c r="AW126" s="14" t="s">
        <v>38</v>
      </c>
      <c r="AX126" s="14" t="s">
        <v>8</v>
      </c>
      <c r="AY126" s="257" t="s">
        <v>167</v>
      </c>
    </row>
    <row r="127" spans="1:65" s="2" customFormat="1" ht="31" customHeight="1">
      <c r="A127" s="40"/>
      <c r="B127" s="41"/>
      <c r="C127" s="220" t="s">
        <v>421</v>
      </c>
      <c r="D127" s="220" t="s">
        <v>169</v>
      </c>
      <c r="E127" s="221" t="s">
        <v>800</v>
      </c>
      <c r="F127" s="222" t="s">
        <v>801</v>
      </c>
      <c r="G127" s="223" t="s">
        <v>389</v>
      </c>
      <c r="H127" s="224">
        <v>20</v>
      </c>
      <c r="I127" s="225"/>
      <c r="J127" s="224">
        <f>ROUND(I127*H127,0)</f>
        <v>0</v>
      </c>
      <c r="K127" s="222" t="s">
        <v>180</v>
      </c>
      <c r="L127" s="46"/>
      <c r="M127" s="226" t="s">
        <v>20</v>
      </c>
      <c r="N127" s="227" t="s">
        <v>48</v>
      </c>
      <c r="O127" s="86"/>
      <c r="P127" s="228">
        <f>O127*H127</f>
        <v>0</v>
      </c>
      <c r="Q127" s="228">
        <v>0</v>
      </c>
      <c r="R127" s="228">
        <f>Q127*H127</f>
        <v>0</v>
      </c>
      <c r="S127" s="228">
        <v>0</v>
      </c>
      <c r="T127" s="229">
        <f>S127*H127</f>
        <v>0</v>
      </c>
      <c r="U127" s="40"/>
      <c r="V127" s="40"/>
      <c r="W127" s="40"/>
      <c r="X127" s="40"/>
      <c r="Y127" s="40"/>
      <c r="Z127" s="40"/>
      <c r="AA127" s="40"/>
      <c r="AB127" s="40"/>
      <c r="AC127" s="40"/>
      <c r="AD127" s="40"/>
      <c r="AE127" s="40"/>
      <c r="AR127" s="230" t="s">
        <v>173</v>
      </c>
      <c r="AT127" s="230" t="s">
        <v>169</v>
      </c>
      <c r="AU127" s="230" t="s">
        <v>86</v>
      </c>
      <c r="AY127" s="19" t="s">
        <v>167</v>
      </c>
      <c r="BE127" s="231">
        <f>IF(N127="základní",J127,0)</f>
        <v>0</v>
      </c>
      <c r="BF127" s="231">
        <f>IF(N127="snížená",J127,0)</f>
        <v>0</v>
      </c>
      <c r="BG127" s="231">
        <f>IF(N127="zákl. přenesená",J127,0)</f>
        <v>0</v>
      </c>
      <c r="BH127" s="231">
        <f>IF(N127="sníž. přenesená",J127,0)</f>
        <v>0</v>
      </c>
      <c r="BI127" s="231">
        <f>IF(N127="nulová",J127,0)</f>
        <v>0</v>
      </c>
      <c r="BJ127" s="19" t="s">
        <v>8</v>
      </c>
      <c r="BK127" s="231">
        <f>ROUND(I127*H127,0)</f>
        <v>0</v>
      </c>
      <c r="BL127" s="19" t="s">
        <v>173</v>
      </c>
      <c r="BM127" s="230" t="s">
        <v>1152</v>
      </c>
    </row>
    <row r="128" spans="1:47" s="2" customFormat="1" ht="12">
      <c r="A128" s="40"/>
      <c r="B128" s="41"/>
      <c r="C128" s="42"/>
      <c r="D128" s="232" t="s">
        <v>182</v>
      </c>
      <c r="E128" s="42"/>
      <c r="F128" s="233" t="s">
        <v>797</v>
      </c>
      <c r="G128" s="42"/>
      <c r="H128" s="42"/>
      <c r="I128" s="138"/>
      <c r="J128" s="42"/>
      <c r="K128" s="42"/>
      <c r="L128" s="46"/>
      <c r="M128" s="234"/>
      <c r="N128" s="235"/>
      <c r="O128" s="86"/>
      <c r="P128" s="86"/>
      <c r="Q128" s="86"/>
      <c r="R128" s="86"/>
      <c r="S128" s="86"/>
      <c r="T128" s="87"/>
      <c r="U128" s="40"/>
      <c r="V128" s="40"/>
      <c r="W128" s="40"/>
      <c r="X128" s="40"/>
      <c r="Y128" s="40"/>
      <c r="Z128" s="40"/>
      <c r="AA128" s="40"/>
      <c r="AB128" s="40"/>
      <c r="AC128" s="40"/>
      <c r="AD128" s="40"/>
      <c r="AE128" s="40"/>
      <c r="AT128" s="19" t="s">
        <v>182</v>
      </c>
      <c r="AU128" s="19" t="s">
        <v>86</v>
      </c>
    </row>
    <row r="129" spans="1:51" s="13" customFormat="1" ht="12">
      <c r="A129" s="13"/>
      <c r="B129" s="236"/>
      <c r="C129" s="237"/>
      <c r="D129" s="232" t="s">
        <v>184</v>
      </c>
      <c r="E129" s="238" t="s">
        <v>20</v>
      </c>
      <c r="F129" s="239" t="s">
        <v>1153</v>
      </c>
      <c r="G129" s="237"/>
      <c r="H129" s="240">
        <v>20</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184</v>
      </c>
      <c r="AU129" s="246" t="s">
        <v>86</v>
      </c>
      <c r="AV129" s="13" t="s">
        <v>86</v>
      </c>
      <c r="AW129" s="13" t="s">
        <v>38</v>
      </c>
      <c r="AX129" s="13" t="s">
        <v>8</v>
      </c>
      <c r="AY129" s="246" t="s">
        <v>167</v>
      </c>
    </row>
    <row r="130" spans="1:65" s="2" customFormat="1" ht="20.5" customHeight="1">
      <c r="A130" s="40"/>
      <c r="B130" s="41"/>
      <c r="C130" s="220" t="s">
        <v>428</v>
      </c>
      <c r="D130" s="220" t="s">
        <v>169</v>
      </c>
      <c r="E130" s="221" t="s">
        <v>803</v>
      </c>
      <c r="F130" s="222" t="s">
        <v>804</v>
      </c>
      <c r="G130" s="223" t="s">
        <v>389</v>
      </c>
      <c r="H130" s="224">
        <v>20</v>
      </c>
      <c r="I130" s="225"/>
      <c r="J130" s="224">
        <f>ROUND(I130*H130,0)</f>
        <v>0</v>
      </c>
      <c r="K130" s="222" t="s">
        <v>180</v>
      </c>
      <c r="L130" s="46"/>
      <c r="M130" s="226" t="s">
        <v>20</v>
      </c>
      <c r="N130" s="227" t="s">
        <v>48</v>
      </c>
      <c r="O130" s="86"/>
      <c r="P130" s="228">
        <f>O130*H130</f>
        <v>0</v>
      </c>
      <c r="Q130" s="228">
        <v>4.6E-05</v>
      </c>
      <c r="R130" s="228">
        <f>Q130*H130</f>
        <v>0.00092</v>
      </c>
      <c r="S130" s="228">
        <v>0</v>
      </c>
      <c r="T130" s="229">
        <f>S130*H130</f>
        <v>0</v>
      </c>
      <c r="U130" s="40"/>
      <c r="V130" s="40"/>
      <c r="W130" s="40"/>
      <c r="X130" s="40"/>
      <c r="Y130" s="40"/>
      <c r="Z130" s="40"/>
      <c r="AA130" s="40"/>
      <c r="AB130" s="40"/>
      <c r="AC130" s="40"/>
      <c r="AD130" s="40"/>
      <c r="AE130" s="40"/>
      <c r="AR130" s="230" t="s">
        <v>173</v>
      </c>
      <c r="AT130" s="230" t="s">
        <v>169</v>
      </c>
      <c r="AU130" s="230" t="s">
        <v>86</v>
      </c>
      <c r="AY130" s="19" t="s">
        <v>167</v>
      </c>
      <c r="BE130" s="231">
        <f>IF(N130="základní",J130,0)</f>
        <v>0</v>
      </c>
      <c r="BF130" s="231">
        <f>IF(N130="snížená",J130,0)</f>
        <v>0</v>
      </c>
      <c r="BG130" s="231">
        <f>IF(N130="zákl. přenesená",J130,0)</f>
        <v>0</v>
      </c>
      <c r="BH130" s="231">
        <f>IF(N130="sníž. přenesená",J130,0)</f>
        <v>0</v>
      </c>
      <c r="BI130" s="231">
        <f>IF(N130="nulová",J130,0)</f>
        <v>0</v>
      </c>
      <c r="BJ130" s="19" t="s">
        <v>8</v>
      </c>
      <c r="BK130" s="231">
        <f>ROUND(I130*H130,0)</f>
        <v>0</v>
      </c>
      <c r="BL130" s="19" t="s">
        <v>173</v>
      </c>
      <c r="BM130" s="230" t="s">
        <v>1154</v>
      </c>
    </row>
    <row r="131" spans="1:47" s="2" customFormat="1" ht="12">
      <c r="A131" s="40"/>
      <c r="B131" s="41"/>
      <c r="C131" s="42"/>
      <c r="D131" s="232" t="s">
        <v>182</v>
      </c>
      <c r="E131" s="42"/>
      <c r="F131" s="233" t="s">
        <v>806</v>
      </c>
      <c r="G131" s="42"/>
      <c r="H131" s="42"/>
      <c r="I131" s="138"/>
      <c r="J131" s="42"/>
      <c r="K131" s="42"/>
      <c r="L131" s="46"/>
      <c r="M131" s="234"/>
      <c r="N131" s="235"/>
      <c r="O131" s="86"/>
      <c r="P131" s="86"/>
      <c r="Q131" s="86"/>
      <c r="R131" s="86"/>
      <c r="S131" s="86"/>
      <c r="T131" s="87"/>
      <c r="U131" s="40"/>
      <c r="V131" s="40"/>
      <c r="W131" s="40"/>
      <c r="X131" s="40"/>
      <c r="Y131" s="40"/>
      <c r="Z131" s="40"/>
      <c r="AA131" s="40"/>
      <c r="AB131" s="40"/>
      <c r="AC131" s="40"/>
      <c r="AD131" s="40"/>
      <c r="AE131" s="40"/>
      <c r="AT131" s="19" t="s">
        <v>182</v>
      </c>
      <c r="AU131" s="19" t="s">
        <v>86</v>
      </c>
    </row>
    <row r="132" spans="1:47" s="2" customFormat="1" ht="12">
      <c r="A132" s="40"/>
      <c r="B132" s="41"/>
      <c r="C132" s="42"/>
      <c r="D132" s="232" t="s">
        <v>175</v>
      </c>
      <c r="E132" s="42"/>
      <c r="F132" s="233" t="s">
        <v>807</v>
      </c>
      <c r="G132" s="42"/>
      <c r="H132" s="42"/>
      <c r="I132" s="138"/>
      <c r="J132" s="42"/>
      <c r="K132" s="42"/>
      <c r="L132" s="46"/>
      <c r="M132" s="234"/>
      <c r="N132" s="235"/>
      <c r="O132" s="86"/>
      <c r="P132" s="86"/>
      <c r="Q132" s="86"/>
      <c r="R132" s="86"/>
      <c r="S132" s="86"/>
      <c r="T132" s="87"/>
      <c r="U132" s="40"/>
      <c r="V132" s="40"/>
      <c r="W132" s="40"/>
      <c r="X132" s="40"/>
      <c r="Y132" s="40"/>
      <c r="Z132" s="40"/>
      <c r="AA132" s="40"/>
      <c r="AB132" s="40"/>
      <c r="AC132" s="40"/>
      <c r="AD132" s="40"/>
      <c r="AE132" s="40"/>
      <c r="AT132" s="19" t="s">
        <v>175</v>
      </c>
      <c r="AU132" s="19" t="s">
        <v>86</v>
      </c>
    </row>
    <row r="133" spans="1:65" s="2" customFormat="1" ht="20.5" customHeight="1">
      <c r="A133" s="40"/>
      <c r="B133" s="41"/>
      <c r="C133" s="279" t="s">
        <v>435</v>
      </c>
      <c r="D133" s="279" t="s">
        <v>381</v>
      </c>
      <c r="E133" s="280" t="s">
        <v>808</v>
      </c>
      <c r="F133" s="281" t="s">
        <v>809</v>
      </c>
      <c r="G133" s="282" t="s">
        <v>389</v>
      </c>
      <c r="H133" s="283">
        <v>20</v>
      </c>
      <c r="I133" s="284"/>
      <c r="J133" s="283">
        <f>ROUND(I133*H133,0)</f>
        <v>0</v>
      </c>
      <c r="K133" s="281" t="s">
        <v>180</v>
      </c>
      <c r="L133" s="285"/>
      <c r="M133" s="286" t="s">
        <v>20</v>
      </c>
      <c r="N133" s="287" t="s">
        <v>48</v>
      </c>
      <c r="O133" s="86"/>
      <c r="P133" s="228">
        <f>O133*H133</f>
        <v>0</v>
      </c>
      <c r="Q133" s="228">
        <v>0.00354</v>
      </c>
      <c r="R133" s="228">
        <f>Q133*H133</f>
        <v>0.0708</v>
      </c>
      <c r="S133" s="228">
        <v>0</v>
      </c>
      <c r="T133" s="229">
        <f>S133*H133</f>
        <v>0</v>
      </c>
      <c r="U133" s="40"/>
      <c r="V133" s="40"/>
      <c r="W133" s="40"/>
      <c r="X133" s="40"/>
      <c r="Y133" s="40"/>
      <c r="Z133" s="40"/>
      <c r="AA133" s="40"/>
      <c r="AB133" s="40"/>
      <c r="AC133" s="40"/>
      <c r="AD133" s="40"/>
      <c r="AE133" s="40"/>
      <c r="AR133" s="230" t="s">
        <v>274</v>
      </c>
      <c r="AT133" s="230" t="s">
        <v>381</v>
      </c>
      <c r="AU133" s="230" t="s">
        <v>86</v>
      </c>
      <c r="AY133" s="19" t="s">
        <v>167</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173</v>
      </c>
      <c r="BM133" s="230" t="s">
        <v>1155</v>
      </c>
    </row>
    <row r="134" spans="1:65" s="2" customFormat="1" ht="20.5" customHeight="1">
      <c r="A134" s="40"/>
      <c r="B134" s="41"/>
      <c r="C134" s="220" t="s">
        <v>443</v>
      </c>
      <c r="D134" s="220" t="s">
        <v>169</v>
      </c>
      <c r="E134" s="221" t="s">
        <v>811</v>
      </c>
      <c r="F134" s="222" t="s">
        <v>812</v>
      </c>
      <c r="G134" s="223" t="s">
        <v>389</v>
      </c>
      <c r="H134" s="224">
        <v>60</v>
      </c>
      <c r="I134" s="225"/>
      <c r="J134" s="224">
        <f>ROUND(I134*H134,0)</f>
        <v>0</v>
      </c>
      <c r="K134" s="222" t="s">
        <v>180</v>
      </c>
      <c r="L134" s="46"/>
      <c r="M134" s="226" t="s">
        <v>20</v>
      </c>
      <c r="N134" s="227" t="s">
        <v>48</v>
      </c>
      <c r="O134" s="86"/>
      <c r="P134" s="228">
        <f>O134*H134</f>
        <v>0</v>
      </c>
      <c r="Q134" s="228">
        <v>5.2E-05</v>
      </c>
      <c r="R134" s="228">
        <f>Q134*H134</f>
        <v>0.00312</v>
      </c>
      <c r="S134" s="228">
        <v>0</v>
      </c>
      <c r="T134" s="229">
        <f>S134*H134</f>
        <v>0</v>
      </c>
      <c r="U134" s="40"/>
      <c r="V134" s="40"/>
      <c r="W134" s="40"/>
      <c r="X134" s="40"/>
      <c r="Y134" s="40"/>
      <c r="Z134" s="40"/>
      <c r="AA134" s="40"/>
      <c r="AB134" s="40"/>
      <c r="AC134" s="40"/>
      <c r="AD134" s="40"/>
      <c r="AE134" s="40"/>
      <c r="AR134" s="230" t="s">
        <v>173</v>
      </c>
      <c r="AT134" s="230" t="s">
        <v>169</v>
      </c>
      <c r="AU134" s="230" t="s">
        <v>86</v>
      </c>
      <c r="AY134" s="19" t="s">
        <v>167</v>
      </c>
      <c r="BE134" s="231">
        <f>IF(N134="základní",J134,0)</f>
        <v>0</v>
      </c>
      <c r="BF134" s="231">
        <f>IF(N134="snížená",J134,0)</f>
        <v>0</v>
      </c>
      <c r="BG134" s="231">
        <f>IF(N134="zákl. přenesená",J134,0)</f>
        <v>0</v>
      </c>
      <c r="BH134" s="231">
        <f>IF(N134="sníž. přenesená",J134,0)</f>
        <v>0</v>
      </c>
      <c r="BI134" s="231">
        <f>IF(N134="nulová",J134,0)</f>
        <v>0</v>
      </c>
      <c r="BJ134" s="19" t="s">
        <v>8</v>
      </c>
      <c r="BK134" s="231">
        <f>ROUND(I134*H134,0)</f>
        <v>0</v>
      </c>
      <c r="BL134" s="19" t="s">
        <v>173</v>
      </c>
      <c r="BM134" s="230" t="s">
        <v>1156</v>
      </c>
    </row>
    <row r="135" spans="1:47" s="2" customFormat="1" ht="12">
      <c r="A135" s="40"/>
      <c r="B135" s="41"/>
      <c r="C135" s="42"/>
      <c r="D135" s="232" t="s">
        <v>182</v>
      </c>
      <c r="E135" s="42"/>
      <c r="F135" s="233" t="s">
        <v>806</v>
      </c>
      <c r="G135" s="42"/>
      <c r="H135" s="42"/>
      <c r="I135" s="138"/>
      <c r="J135" s="42"/>
      <c r="K135" s="42"/>
      <c r="L135" s="46"/>
      <c r="M135" s="234"/>
      <c r="N135" s="235"/>
      <c r="O135" s="86"/>
      <c r="P135" s="86"/>
      <c r="Q135" s="86"/>
      <c r="R135" s="86"/>
      <c r="S135" s="86"/>
      <c r="T135" s="87"/>
      <c r="U135" s="40"/>
      <c r="V135" s="40"/>
      <c r="W135" s="40"/>
      <c r="X135" s="40"/>
      <c r="Y135" s="40"/>
      <c r="Z135" s="40"/>
      <c r="AA135" s="40"/>
      <c r="AB135" s="40"/>
      <c r="AC135" s="40"/>
      <c r="AD135" s="40"/>
      <c r="AE135" s="40"/>
      <c r="AT135" s="19" t="s">
        <v>182</v>
      </c>
      <c r="AU135" s="19" t="s">
        <v>86</v>
      </c>
    </row>
    <row r="136" spans="1:47" s="2" customFormat="1" ht="12">
      <c r="A136" s="40"/>
      <c r="B136" s="41"/>
      <c r="C136" s="42"/>
      <c r="D136" s="232" t="s">
        <v>175</v>
      </c>
      <c r="E136" s="42"/>
      <c r="F136" s="233" t="s">
        <v>814</v>
      </c>
      <c r="G136" s="42"/>
      <c r="H136" s="42"/>
      <c r="I136" s="138"/>
      <c r="J136" s="42"/>
      <c r="K136" s="42"/>
      <c r="L136" s="46"/>
      <c r="M136" s="234"/>
      <c r="N136" s="235"/>
      <c r="O136" s="86"/>
      <c r="P136" s="86"/>
      <c r="Q136" s="86"/>
      <c r="R136" s="86"/>
      <c r="S136" s="86"/>
      <c r="T136" s="87"/>
      <c r="U136" s="40"/>
      <c r="V136" s="40"/>
      <c r="W136" s="40"/>
      <c r="X136" s="40"/>
      <c r="Y136" s="40"/>
      <c r="Z136" s="40"/>
      <c r="AA136" s="40"/>
      <c r="AB136" s="40"/>
      <c r="AC136" s="40"/>
      <c r="AD136" s="40"/>
      <c r="AE136" s="40"/>
      <c r="AT136" s="19" t="s">
        <v>175</v>
      </c>
      <c r="AU136" s="19" t="s">
        <v>86</v>
      </c>
    </row>
    <row r="137" spans="1:65" s="2" customFormat="1" ht="20.5" customHeight="1">
      <c r="A137" s="40"/>
      <c r="B137" s="41"/>
      <c r="C137" s="279" t="s">
        <v>450</v>
      </c>
      <c r="D137" s="279" t="s">
        <v>381</v>
      </c>
      <c r="E137" s="280" t="s">
        <v>808</v>
      </c>
      <c r="F137" s="281" t="s">
        <v>809</v>
      </c>
      <c r="G137" s="282" t="s">
        <v>389</v>
      </c>
      <c r="H137" s="283">
        <v>60</v>
      </c>
      <c r="I137" s="284"/>
      <c r="J137" s="283">
        <f>ROUND(I137*H137,0)</f>
        <v>0</v>
      </c>
      <c r="K137" s="281" t="s">
        <v>180</v>
      </c>
      <c r="L137" s="285"/>
      <c r="M137" s="286" t="s">
        <v>20</v>
      </c>
      <c r="N137" s="287" t="s">
        <v>48</v>
      </c>
      <c r="O137" s="86"/>
      <c r="P137" s="228">
        <f>O137*H137</f>
        <v>0</v>
      </c>
      <c r="Q137" s="228">
        <v>0.00354</v>
      </c>
      <c r="R137" s="228">
        <f>Q137*H137</f>
        <v>0.2124</v>
      </c>
      <c r="S137" s="228">
        <v>0</v>
      </c>
      <c r="T137" s="229">
        <f>S137*H137</f>
        <v>0</v>
      </c>
      <c r="U137" s="40"/>
      <c r="V137" s="40"/>
      <c r="W137" s="40"/>
      <c r="X137" s="40"/>
      <c r="Y137" s="40"/>
      <c r="Z137" s="40"/>
      <c r="AA137" s="40"/>
      <c r="AB137" s="40"/>
      <c r="AC137" s="40"/>
      <c r="AD137" s="40"/>
      <c r="AE137" s="40"/>
      <c r="AR137" s="230" t="s">
        <v>274</v>
      </c>
      <c r="AT137" s="230" t="s">
        <v>381</v>
      </c>
      <c r="AU137" s="230" t="s">
        <v>86</v>
      </c>
      <c r="AY137" s="19" t="s">
        <v>167</v>
      </c>
      <c r="BE137" s="231">
        <f>IF(N137="základní",J137,0)</f>
        <v>0</v>
      </c>
      <c r="BF137" s="231">
        <f>IF(N137="snížená",J137,0)</f>
        <v>0</v>
      </c>
      <c r="BG137" s="231">
        <f>IF(N137="zákl. přenesená",J137,0)</f>
        <v>0</v>
      </c>
      <c r="BH137" s="231">
        <f>IF(N137="sníž. přenesená",J137,0)</f>
        <v>0</v>
      </c>
      <c r="BI137" s="231">
        <f>IF(N137="nulová",J137,0)</f>
        <v>0</v>
      </c>
      <c r="BJ137" s="19" t="s">
        <v>8</v>
      </c>
      <c r="BK137" s="231">
        <f>ROUND(I137*H137,0)</f>
        <v>0</v>
      </c>
      <c r="BL137" s="19" t="s">
        <v>173</v>
      </c>
      <c r="BM137" s="230" t="s">
        <v>1157</v>
      </c>
    </row>
    <row r="138" spans="1:65" s="2" customFormat="1" ht="20.5" customHeight="1">
      <c r="A138" s="40"/>
      <c r="B138" s="41"/>
      <c r="C138" s="279" t="s">
        <v>463</v>
      </c>
      <c r="D138" s="279" t="s">
        <v>381</v>
      </c>
      <c r="E138" s="280" t="s">
        <v>817</v>
      </c>
      <c r="F138" s="281" t="s">
        <v>818</v>
      </c>
      <c r="G138" s="282" t="s">
        <v>389</v>
      </c>
      <c r="H138" s="283">
        <v>1</v>
      </c>
      <c r="I138" s="284"/>
      <c r="J138" s="283">
        <f>ROUND(I138*H138,0)</f>
        <v>0</v>
      </c>
      <c r="K138" s="281" t="s">
        <v>180</v>
      </c>
      <c r="L138" s="285"/>
      <c r="M138" s="286" t="s">
        <v>20</v>
      </c>
      <c r="N138" s="287" t="s">
        <v>48</v>
      </c>
      <c r="O138" s="86"/>
      <c r="P138" s="228">
        <f>O138*H138</f>
        <v>0</v>
      </c>
      <c r="Q138" s="228">
        <v>0.00472</v>
      </c>
      <c r="R138" s="228">
        <f>Q138*H138</f>
        <v>0.00472</v>
      </c>
      <c r="S138" s="228">
        <v>0</v>
      </c>
      <c r="T138" s="229">
        <f>S138*H138</f>
        <v>0</v>
      </c>
      <c r="U138" s="40"/>
      <c r="V138" s="40"/>
      <c r="W138" s="40"/>
      <c r="X138" s="40"/>
      <c r="Y138" s="40"/>
      <c r="Z138" s="40"/>
      <c r="AA138" s="40"/>
      <c r="AB138" s="40"/>
      <c r="AC138" s="40"/>
      <c r="AD138" s="40"/>
      <c r="AE138" s="40"/>
      <c r="AR138" s="230" t="s">
        <v>274</v>
      </c>
      <c r="AT138" s="230" t="s">
        <v>381</v>
      </c>
      <c r="AU138" s="230" t="s">
        <v>86</v>
      </c>
      <c r="AY138" s="19" t="s">
        <v>167</v>
      </c>
      <c r="BE138" s="231">
        <f>IF(N138="základní",J138,0)</f>
        <v>0</v>
      </c>
      <c r="BF138" s="231">
        <f>IF(N138="snížená",J138,0)</f>
        <v>0</v>
      </c>
      <c r="BG138" s="231">
        <f>IF(N138="zákl. přenesená",J138,0)</f>
        <v>0</v>
      </c>
      <c r="BH138" s="231">
        <f>IF(N138="sníž. přenesená",J138,0)</f>
        <v>0</v>
      </c>
      <c r="BI138" s="231">
        <f>IF(N138="nulová",J138,0)</f>
        <v>0</v>
      </c>
      <c r="BJ138" s="19" t="s">
        <v>8</v>
      </c>
      <c r="BK138" s="231">
        <f>ROUND(I138*H138,0)</f>
        <v>0</v>
      </c>
      <c r="BL138" s="19" t="s">
        <v>173</v>
      </c>
      <c r="BM138" s="230" t="s">
        <v>1158</v>
      </c>
    </row>
    <row r="139" spans="1:65" s="2" customFormat="1" ht="20.5" customHeight="1">
      <c r="A139" s="40"/>
      <c r="B139" s="41"/>
      <c r="C139" s="220" t="s">
        <v>467</v>
      </c>
      <c r="D139" s="220" t="s">
        <v>169</v>
      </c>
      <c r="E139" s="221" t="s">
        <v>820</v>
      </c>
      <c r="F139" s="222" t="s">
        <v>821</v>
      </c>
      <c r="G139" s="223" t="s">
        <v>389</v>
      </c>
      <c r="H139" s="224">
        <v>4</v>
      </c>
      <c r="I139" s="225"/>
      <c r="J139" s="224">
        <f>ROUND(I139*H139,0)</f>
        <v>0</v>
      </c>
      <c r="K139" s="222" t="s">
        <v>180</v>
      </c>
      <c r="L139" s="46"/>
      <c r="M139" s="226" t="s">
        <v>20</v>
      </c>
      <c r="N139" s="227" t="s">
        <v>48</v>
      </c>
      <c r="O139" s="86"/>
      <c r="P139" s="228">
        <f>O139*H139</f>
        <v>0</v>
      </c>
      <c r="Q139" s="228">
        <v>5.2E-05</v>
      </c>
      <c r="R139" s="228">
        <f>Q139*H139</f>
        <v>0.000208</v>
      </c>
      <c r="S139" s="228">
        <v>0</v>
      </c>
      <c r="T139" s="229">
        <f>S139*H139</f>
        <v>0</v>
      </c>
      <c r="U139" s="40"/>
      <c r="V139" s="40"/>
      <c r="W139" s="40"/>
      <c r="X139" s="40"/>
      <c r="Y139" s="40"/>
      <c r="Z139" s="40"/>
      <c r="AA139" s="40"/>
      <c r="AB139" s="40"/>
      <c r="AC139" s="40"/>
      <c r="AD139" s="40"/>
      <c r="AE139" s="40"/>
      <c r="AR139" s="230" t="s">
        <v>173</v>
      </c>
      <c r="AT139" s="230" t="s">
        <v>169</v>
      </c>
      <c r="AU139" s="230" t="s">
        <v>86</v>
      </c>
      <c r="AY139" s="19" t="s">
        <v>167</v>
      </c>
      <c r="BE139" s="231">
        <f>IF(N139="základní",J139,0)</f>
        <v>0</v>
      </c>
      <c r="BF139" s="231">
        <f>IF(N139="snížená",J139,0)</f>
        <v>0</v>
      </c>
      <c r="BG139" s="231">
        <f>IF(N139="zákl. přenesená",J139,0)</f>
        <v>0</v>
      </c>
      <c r="BH139" s="231">
        <f>IF(N139="sníž. přenesená",J139,0)</f>
        <v>0</v>
      </c>
      <c r="BI139" s="231">
        <f>IF(N139="nulová",J139,0)</f>
        <v>0</v>
      </c>
      <c r="BJ139" s="19" t="s">
        <v>8</v>
      </c>
      <c r="BK139" s="231">
        <f>ROUND(I139*H139,0)</f>
        <v>0</v>
      </c>
      <c r="BL139" s="19" t="s">
        <v>173</v>
      </c>
      <c r="BM139" s="230" t="s">
        <v>1159</v>
      </c>
    </row>
    <row r="140" spans="1:47" s="2" customFormat="1" ht="12">
      <c r="A140" s="40"/>
      <c r="B140" s="41"/>
      <c r="C140" s="42"/>
      <c r="D140" s="232" t="s">
        <v>182</v>
      </c>
      <c r="E140" s="42"/>
      <c r="F140" s="233" t="s">
        <v>806</v>
      </c>
      <c r="G140" s="42"/>
      <c r="H140" s="42"/>
      <c r="I140" s="138"/>
      <c r="J140" s="42"/>
      <c r="K140" s="42"/>
      <c r="L140" s="46"/>
      <c r="M140" s="234"/>
      <c r="N140" s="235"/>
      <c r="O140" s="86"/>
      <c r="P140" s="86"/>
      <c r="Q140" s="86"/>
      <c r="R140" s="86"/>
      <c r="S140" s="86"/>
      <c r="T140" s="87"/>
      <c r="U140" s="40"/>
      <c r="V140" s="40"/>
      <c r="W140" s="40"/>
      <c r="X140" s="40"/>
      <c r="Y140" s="40"/>
      <c r="Z140" s="40"/>
      <c r="AA140" s="40"/>
      <c r="AB140" s="40"/>
      <c r="AC140" s="40"/>
      <c r="AD140" s="40"/>
      <c r="AE140" s="40"/>
      <c r="AT140" s="19" t="s">
        <v>182</v>
      </c>
      <c r="AU140" s="19" t="s">
        <v>86</v>
      </c>
    </row>
    <row r="141" spans="1:47" s="2" customFormat="1" ht="12">
      <c r="A141" s="40"/>
      <c r="B141" s="41"/>
      <c r="C141" s="42"/>
      <c r="D141" s="232" t="s">
        <v>175</v>
      </c>
      <c r="E141" s="42"/>
      <c r="F141" s="233" t="s">
        <v>823</v>
      </c>
      <c r="G141" s="42"/>
      <c r="H141" s="42"/>
      <c r="I141" s="138"/>
      <c r="J141" s="42"/>
      <c r="K141" s="42"/>
      <c r="L141" s="46"/>
      <c r="M141" s="234"/>
      <c r="N141" s="235"/>
      <c r="O141" s="86"/>
      <c r="P141" s="86"/>
      <c r="Q141" s="86"/>
      <c r="R141" s="86"/>
      <c r="S141" s="86"/>
      <c r="T141" s="87"/>
      <c r="U141" s="40"/>
      <c r="V141" s="40"/>
      <c r="W141" s="40"/>
      <c r="X141" s="40"/>
      <c r="Y141" s="40"/>
      <c r="Z141" s="40"/>
      <c r="AA141" s="40"/>
      <c r="AB141" s="40"/>
      <c r="AC141" s="40"/>
      <c r="AD141" s="40"/>
      <c r="AE141" s="40"/>
      <c r="AT141" s="19" t="s">
        <v>175</v>
      </c>
      <c r="AU141" s="19" t="s">
        <v>86</v>
      </c>
    </row>
    <row r="142" spans="1:51" s="13" customFormat="1" ht="12">
      <c r="A142" s="13"/>
      <c r="B142" s="236"/>
      <c r="C142" s="237"/>
      <c r="D142" s="232" t="s">
        <v>184</v>
      </c>
      <c r="E142" s="238" t="s">
        <v>20</v>
      </c>
      <c r="F142" s="239" t="s">
        <v>173</v>
      </c>
      <c r="G142" s="237"/>
      <c r="H142" s="240">
        <v>4</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184</v>
      </c>
      <c r="AU142" s="246" t="s">
        <v>86</v>
      </c>
      <c r="AV142" s="13" t="s">
        <v>86</v>
      </c>
      <c r="AW142" s="13" t="s">
        <v>38</v>
      </c>
      <c r="AX142" s="13" t="s">
        <v>8</v>
      </c>
      <c r="AY142" s="246" t="s">
        <v>167</v>
      </c>
    </row>
    <row r="143" spans="1:65" s="2" customFormat="1" ht="20.5" customHeight="1">
      <c r="A143" s="40"/>
      <c r="B143" s="41"/>
      <c r="C143" s="279" t="s">
        <v>474</v>
      </c>
      <c r="D143" s="279" t="s">
        <v>381</v>
      </c>
      <c r="E143" s="280" t="s">
        <v>817</v>
      </c>
      <c r="F143" s="281" t="s">
        <v>818</v>
      </c>
      <c r="G143" s="282" t="s">
        <v>389</v>
      </c>
      <c r="H143" s="283">
        <v>8</v>
      </c>
      <c r="I143" s="284"/>
      <c r="J143" s="283">
        <f>ROUND(I143*H143,0)</f>
        <v>0</v>
      </c>
      <c r="K143" s="281" t="s">
        <v>180</v>
      </c>
      <c r="L143" s="285"/>
      <c r="M143" s="286" t="s">
        <v>20</v>
      </c>
      <c r="N143" s="287" t="s">
        <v>48</v>
      </c>
      <c r="O143" s="86"/>
      <c r="P143" s="228">
        <f>O143*H143</f>
        <v>0</v>
      </c>
      <c r="Q143" s="228">
        <v>0.00472</v>
      </c>
      <c r="R143" s="228">
        <f>Q143*H143</f>
        <v>0.03776</v>
      </c>
      <c r="S143" s="228">
        <v>0</v>
      </c>
      <c r="T143" s="229">
        <f>S143*H143</f>
        <v>0</v>
      </c>
      <c r="U143" s="40"/>
      <c r="V143" s="40"/>
      <c r="W143" s="40"/>
      <c r="X143" s="40"/>
      <c r="Y143" s="40"/>
      <c r="Z143" s="40"/>
      <c r="AA143" s="40"/>
      <c r="AB143" s="40"/>
      <c r="AC143" s="40"/>
      <c r="AD143" s="40"/>
      <c r="AE143" s="40"/>
      <c r="AR143" s="230" t="s">
        <v>274</v>
      </c>
      <c r="AT143" s="230" t="s">
        <v>381</v>
      </c>
      <c r="AU143" s="230" t="s">
        <v>86</v>
      </c>
      <c r="AY143" s="19" t="s">
        <v>167</v>
      </c>
      <c r="BE143" s="231">
        <f>IF(N143="základní",J143,0)</f>
        <v>0</v>
      </c>
      <c r="BF143" s="231">
        <f>IF(N143="snížená",J143,0)</f>
        <v>0</v>
      </c>
      <c r="BG143" s="231">
        <f>IF(N143="zákl. přenesená",J143,0)</f>
        <v>0</v>
      </c>
      <c r="BH143" s="231">
        <f>IF(N143="sníž. přenesená",J143,0)</f>
        <v>0</v>
      </c>
      <c r="BI143" s="231">
        <f>IF(N143="nulová",J143,0)</f>
        <v>0</v>
      </c>
      <c r="BJ143" s="19" t="s">
        <v>8</v>
      </c>
      <c r="BK143" s="231">
        <f>ROUND(I143*H143,0)</f>
        <v>0</v>
      </c>
      <c r="BL143" s="19" t="s">
        <v>173</v>
      </c>
      <c r="BM143" s="230" t="s">
        <v>1160</v>
      </c>
    </row>
    <row r="144" spans="1:51" s="13" customFormat="1" ht="12">
      <c r="A144" s="13"/>
      <c r="B144" s="236"/>
      <c r="C144" s="237"/>
      <c r="D144" s="232" t="s">
        <v>184</v>
      </c>
      <c r="E144" s="237"/>
      <c r="F144" s="239" t="s">
        <v>1161</v>
      </c>
      <c r="G144" s="237"/>
      <c r="H144" s="240">
        <v>8</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184</v>
      </c>
      <c r="AU144" s="246" t="s">
        <v>86</v>
      </c>
      <c r="AV144" s="13" t="s">
        <v>86</v>
      </c>
      <c r="AW144" s="13" t="s">
        <v>4</v>
      </c>
      <c r="AX144" s="13" t="s">
        <v>8</v>
      </c>
      <c r="AY144" s="246" t="s">
        <v>167</v>
      </c>
    </row>
    <row r="145" spans="1:65" s="2" customFormat="1" ht="20.5" customHeight="1">
      <c r="A145" s="40"/>
      <c r="B145" s="41"/>
      <c r="C145" s="220" t="s">
        <v>481</v>
      </c>
      <c r="D145" s="220" t="s">
        <v>169</v>
      </c>
      <c r="E145" s="221" t="s">
        <v>828</v>
      </c>
      <c r="F145" s="222" t="s">
        <v>829</v>
      </c>
      <c r="G145" s="223" t="s">
        <v>389</v>
      </c>
      <c r="H145" s="224">
        <v>4</v>
      </c>
      <c r="I145" s="225"/>
      <c r="J145" s="224">
        <f>ROUND(I145*H145,0)</f>
        <v>0</v>
      </c>
      <c r="K145" s="222" t="s">
        <v>20</v>
      </c>
      <c r="L145" s="46"/>
      <c r="M145" s="226" t="s">
        <v>20</v>
      </c>
      <c r="N145" s="227" t="s">
        <v>48</v>
      </c>
      <c r="O145" s="86"/>
      <c r="P145" s="228">
        <f>O145*H145</f>
        <v>0</v>
      </c>
      <c r="Q145" s="228">
        <v>0</v>
      </c>
      <c r="R145" s="228">
        <f>Q145*H145</f>
        <v>0</v>
      </c>
      <c r="S145" s="228">
        <v>0</v>
      </c>
      <c r="T145" s="229">
        <f>S145*H145</f>
        <v>0</v>
      </c>
      <c r="U145" s="40"/>
      <c r="V145" s="40"/>
      <c r="W145" s="40"/>
      <c r="X145" s="40"/>
      <c r="Y145" s="40"/>
      <c r="Z145" s="40"/>
      <c r="AA145" s="40"/>
      <c r="AB145" s="40"/>
      <c r="AC145" s="40"/>
      <c r="AD145" s="40"/>
      <c r="AE145" s="40"/>
      <c r="AR145" s="230" t="s">
        <v>173</v>
      </c>
      <c r="AT145" s="230" t="s">
        <v>169</v>
      </c>
      <c r="AU145" s="230" t="s">
        <v>86</v>
      </c>
      <c r="AY145" s="19" t="s">
        <v>167</v>
      </c>
      <c r="BE145" s="231">
        <f>IF(N145="základní",J145,0)</f>
        <v>0</v>
      </c>
      <c r="BF145" s="231">
        <f>IF(N145="snížená",J145,0)</f>
        <v>0</v>
      </c>
      <c r="BG145" s="231">
        <f>IF(N145="zákl. přenesená",J145,0)</f>
        <v>0</v>
      </c>
      <c r="BH145" s="231">
        <f>IF(N145="sníž. přenesená",J145,0)</f>
        <v>0</v>
      </c>
      <c r="BI145" s="231">
        <f>IF(N145="nulová",J145,0)</f>
        <v>0</v>
      </c>
      <c r="BJ145" s="19" t="s">
        <v>8</v>
      </c>
      <c r="BK145" s="231">
        <f>ROUND(I145*H145,0)</f>
        <v>0</v>
      </c>
      <c r="BL145" s="19" t="s">
        <v>173</v>
      </c>
      <c r="BM145" s="230" t="s">
        <v>1162</v>
      </c>
    </row>
    <row r="146" spans="1:47" s="2" customFormat="1" ht="12">
      <c r="A146" s="40"/>
      <c r="B146" s="41"/>
      <c r="C146" s="42"/>
      <c r="D146" s="232" t="s">
        <v>175</v>
      </c>
      <c r="E146" s="42"/>
      <c r="F146" s="233" t="s">
        <v>1004</v>
      </c>
      <c r="G146" s="42"/>
      <c r="H146" s="42"/>
      <c r="I146" s="138"/>
      <c r="J146" s="42"/>
      <c r="K146" s="42"/>
      <c r="L146" s="46"/>
      <c r="M146" s="234"/>
      <c r="N146" s="235"/>
      <c r="O146" s="86"/>
      <c r="P146" s="86"/>
      <c r="Q146" s="86"/>
      <c r="R146" s="86"/>
      <c r="S146" s="86"/>
      <c r="T146" s="87"/>
      <c r="U146" s="40"/>
      <c r="V146" s="40"/>
      <c r="W146" s="40"/>
      <c r="X146" s="40"/>
      <c r="Y146" s="40"/>
      <c r="Z146" s="40"/>
      <c r="AA146" s="40"/>
      <c r="AB146" s="40"/>
      <c r="AC146" s="40"/>
      <c r="AD146" s="40"/>
      <c r="AE146" s="40"/>
      <c r="AT146" s="19" t="s">
        <v>175</v>
      </c>
      <c r="AU146" s="19" t="s">
        <v>86</v>
      </c>
    </row>
    <row r="147" spans="1:65" s="2" customFormat="1" ht="20.5" customHeight="1">
      <c r="A147" s="40"/>
      <c r="B147" s="41"/>
      <c r="C147" s="220" t="s">
        <v>489</v>
      </c>
      <c r="D147" s="220" t="s">
        <v>169</v>
      </c>
      <c r="E147" s="221" t="s">
        <v>832</v>
      </c>
      <c r="F147" s="222" t="s">
        <v>833</v>
      </c>
      <c r="G147" s="223" t="s">
        <v>834</v>
      </c>
      <c r="H147" s="224">
        <v>64</v>
      </c>
      <c r="I147" s="225"/>
      <c r="J147" s="224">
        <f>ROUND(I147*H147,0)</f>
        <v>0</v>
      </c>
      <c r="K147" s="222" t="s">
        <v>20</v>
      </c>
      <c r="L147" s="46"/>
      <c r="M147" s="226" t="s">
        <v>20</v>
      </c>
      <c r="N147" s="227" t="s">
        <v>48</v>
      </c>
      <c r="O147" s="86"/>
      <c r="P147" s="228">
        <f>O147*H147</f>
        <v>0</v>
      </c>
      <c r="Q147" s="228">
        <v>2E-05</v>
      </c>
      <c r="R147" s="228">
        <f>Q147*H147</f>
        <v>0.00128</v>
      </c>
      <c r="S147" s="228">
        <v>0</v>
      </c>
      <c r="T147" s="229">
        <f>S147*H147</f>
        <v>0</v>
      </c>
      <c r="U147" s="40"/>
      <c r="V147" s="40"/>
      <c r="W147" s="40"/>
      <c r="X147" s="40"/>
      <c r="Y147" s="40"/>
      <c r="Z147" s="40"/>
      <c r="AA147" s="40"/>
      <c r="AB147" s="40"/>
      <c r="AC147" s="40"/>
      <c r="AD147" s="40"/>
      <c r="AE147" s="40"/>
      <c r="AR147" s="230" t="s">
        <v>173</v>
      </c>
      <c r="AT147" s="230" t="s">
        <v>169</v>
      </c>
      <c r="AU147" s="230" t="s">
        <v>86</v>
      </c>
      <c r="AY147" s="19" t="s">
        <v>167</v>
      </c>
      <c r="BE147" s="231">
        <f>IF(N147="základní",J147,0)</f>
        <v>0</v>
      </c>
      <c r="BF147" s="231">
        <f>IF(N147="snížená",J147,0)</f>
        <v>0</v>
      </c>
      <c r="BG147" s="231">
        <f>IF(N147="zákl. přenesená",J147,0)</f>
        <v>0</v>
      </c>
      <c r="BH147" s="231">
        <f>IF(N147="sníž. přenesená",J147,0)</f>
        <v>0</v>
      </c>
      <c r="BI147" s="231">
        <f>IF(N147="nulová",J147,0)</f>
        <v>0</v>
      </c>
      <c r="BJ147" s="19" t="s">
        <v>8</v>
      </c>
      <c r="BK147" s="231">
        <f>ROUND(I147*H147,0)</f>
        <v>0</v>
      </c>
      <c r="BL147" s="19" t="s">
        <v>173</v>
      </c>
      <c r="BM147" s="230" t="s">
        <v>1163</v>
      </c>
    </row>
    <row r="148" spans="1:51" s="13" customFormat="1" ht="12">
      <c r="A148" s="13"/>
      <c r="B148" s="236"/>
      <c r="C148" s="237"/>
      <c r="D148" s="232" t="s">
        <v>184</v>
      </c>
      <c r="E148" s="238" t="s">
        <v>20</v>
      </c>
      <c r="F148" s="239" t="s">
        <v>1164</v>
      </c>
      <c r="G148" s="237"/>
      <c r="H148" s="240">
        <v>64</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184</v>
      </c>
      <c r="AU148" s="246" t="s">
        <v>86</v>
      </c>
      <c r="AV148" s="13" t="s">
        <v>86</v>
      </c>
      <c r="AW148" s="13" t="s">
        <v>38</v>
      </c>
      <c r="AX148" s="13" t="s">
        <v>8</v>
      </c>
      <c r="AY148" s="246" t="s">
        <v>167</v>
      </c>
    </row>
    <row r="149" spans="1:65" s="2" customFormat="1" ht="20.5" customHeight="1">
      <c r="A149" s="40"/>
      <c r="B149" s="41"/>
      <c r="C149" s="220" t="s">
        <v>889</v>
      </c>
      <c r="D149" s="220" t="s">
        <v>169</v>
      </c>
      <c r="E149" s="221" t="s">
        <v>915</v>
      </c>
      <c r="F149" s="222" t="s">
        <v>916</v>
      </c>
      <c r="G149" s="223" t="s">
        <v>389</v>
      </c>
      <c r="H149" s="224">
        <v>84</v>
      </c>
      <c r="I149" s="225"/>
      <c r="J149" s="224">
        <f>ROUND(I149*H149,0)</f>
        <v>0</v>
      </c>
      <c r="K149" s="222" t="s">
        <v>650</v>
      </c>
      <c r="L149" s="46"/>
      <c r="M149" s="226" t="s">
        <v>20</v>
      </c>
      <c r="N149" s="227" t="s">
        <v>48</v>
      </c>
      <c r="O149" s="86"/>
      <c r="P149" s="228">
        <f>O149*H149</f>
        <v>0</v>
      </c>
      <c r="Q149" s="228">
        <v>0</v>
      </c>
      <c r="R149" s="228">
        <f>Q149*H149</f>
        <v>0</v>
      </c>
      <c r="S149" s="228">
        <v>0</v>
      </c>
      <c r="T149" s="229">
        <f>S149*H149</f>
        <v>0</v>
      </c>
      <c r="U149" s="40"/>
      <c r="V149" s="40"/>
      <c r="W149" s="40"/>
      <c r="X149" s="40"/>
      <c r="Y149" s="40"/>
      <c r="Z149" s="40"/>
      <c r="AA149" s="40"/>
      <c r="AB149" s="40"/>
      <c r="AC149" s="40"/>
      <c r="AD149" s="40"/>
      <c r="AE149" s="40"/>
      <c r="AR149" s="230" t="s">
        <v>173</v>
      </c>
      <c r="AT149" s="230" t="s">
        <v>169</v>
      </c>
      <c r="AU149" s="230" t="s">
        <v>86</v>
      </c>
      <c r="AY149" s="19" t="s">
        <v>167</v>
      </c>
      <c r="BE149" s="231">
        <f>IF(N149="základní",J149,0)</f>
        <v>0</v>
      </c>
      <c r="BF149" s="231">
        <f>IF(N149="snížená",J149,0)</f>
        <v>0</v>
      </c>
      <c r="BG149" s="231">
        <f>IF(N149="zákl. přenesená",J149,0)</f>
        <v>0</v>
      </c>
      <c r="BH149" s="231">
        <f>IF(N149="sníž. přenesená",J149,0)</f>
        <v>0</v>
      </c>
      <c r="BI149" s="231">
        <f>IF(N149="nulová",J149,0)</f>
        <v>0</v>
      </c>
      <c r="BJ149" s="19" t="s">
        <v>8</v>
      </c>
      <c r="BK149" s="231">
        <f>ROUND(I149*H149,0)</f>
        <v>0</v>
      </c>
      <c r="BL149" s="19" t="s">
        <v>173</v>
      </c>
      <c r="BM149" s="230" t="s">
        <v>1175</v>
      </c>
    </row>
    <row r="150" spans="1:47" s="2" customFormat="1" ht="12">
      <c r="A150" s="40"/>
      <c r="B150" s="41"/>
      <c r="C150" s="42"/>
      <c r="D150" s="232" t="s">
        <v>182</v>
      </c>
      <c r="E150" s="42"/>
      <c r="F150" s="233" t="s">
        <v>918</v>
      </c>
      <c r="G150" s="42"/>
      <c r="H150" s="42"/>
      <c r="I150" s="138"/>
      <c r="J150" s="42"/>
      <c r="K150" s="42"/>
      <c r="L150" s="46"/>
      <c r="M150" s="234"/>
      <c r="N150" s="235"/>
      <c r="O150" s="86"/>
      <c r="P150" s="86"/>
      <c r="Q150" s="86"/>
      <c r="R150" s="86"/>
      <c r="S150" s="86"/>
      <c r="T150" s="87"/>
      <c r="U150" s="40"/>
      <c r="V150" s="40"/>
      <c r="W150" s="40"/>
      <c r="X150" s="40"/>
      <c r="Y150" s="40"/>
      <c r="Z150" s="40"/>
      <c r="AA150" s="40"/>
      <c r="AB150" s="40"/>
      <c r="AC150" s="40"/>
      <c r="AD150" s="40"/>
      <c r="AE150" s="40"/>
      <c r="AT150" s="19" t="s">
        <v>182</v>
      </c>
      <c r="AU150" s="19" t="s">
        <v>86</v>
      </c>
    </row>
    <row r="151" spans="1:47" s="2" customFormat="1" ht="12">
      <c r="A151" s="40"/>
      <c r="B151" s="41"/>
      <c r="C151" s="42"/>
      <c r="D151" s="232" t="s">
        <v>175</v>
      </c>
      <c r="E151" s="42"/>
      <c r="F151" s="233" t="s">
        <v>919</v>
      </c>
      <c r="G151" s="42"/>
      <c r="H151" s="42"/>
      <c r="I151" s="138"/>
      <c r="J151" s="42"/>
      <c r="K151" s="42"/>
      <c r="L151" s="46"/>
      <c r="M151" s="234"/>
      <c r="N151" s="235"/>
      <c r="O151" s="86"/>
      <c r="P151" s="86"/>
      <c r="Q151" s="86"/>
      <c r="R151" s="86"/>
      <c r="S151" s="86"/>
      <c r="T151" s="87"/>
      <c r="U151" s="40"/>
      <c r="V151" s="40"/>
      <c r="W151" s="40"/>
      <c r="X151" s="40"/>
      <c r="Y151" s="40"/>
      <c r="Z151" s="40"/>
      <c r="AA151" s="40"/>
      <c r="AB151" s="40"/>
      <c r="AC151" s="40"/>
      <c r="AD151" s="40"/>
      <c r="AE151" s="40"/>
      <c r="AT151" s="19" t="s">
        <v>175</v>
      </c>
      <c r="AU151" s="19" t="s">
        <v>86</v>
      </c>
    </row>
    <row r="152" spans="1:51" s="13" customFormat="1" ht="12">
      <c r="A152" s="13"/>
      <c r="B152" s="236"/>
      <c r="C152" s="237"/>
      <c r="D152" s="232" t="s">
        <v>184</v>
      </c>
      <c r="E152" s="238" t="s">
        <v>20</v>
      </c>
      <c r="F152" s="239" t="s">
        <v>1166</v>
      </c>
      <c r="G152" s="237"/>
      <c r="H152" s="240">
        <v>84</v>
      </c>
      <c r="I152" s="241"/>
      <c r="J152" s="237"/>
      <c r="K152" s="237"/>
      <c r="L152" s="242"/>
      <c r="M152" s="243"/>
      <c r="N152" s="244"/>
      <c r="O152" s="244"/>
      <c r="P152" s="244"/>
      <c r="Q152" s="244"/>
      <c r="R152" s="244"/>
      <c r="S152" s="244"/>
      <c r="T152" s="245"/>
      <c r="U152" s="13"/>
      <c r="V152" s="13"/>
      <c r="W152" s="13"/>
      <c r="X152" s="13"/>
      <c r="Y152" s="13"/>
      <c r="Z152" s="13"/>
      <c r="AA152" s="13"/>
      <c r="AB152" s="13"/>
      <c r="AC152" s="13"/>
      <c r="AD152" s="13"/>
      <c r="AE152" s="13"/>
      <c r="AT152" s="246" t="s">
        <v>184</v>
      </c>
      <c r="AU152" s="246" t="s">
        <v>86</v>
      </c>
      <c r="AV152" s="13" t="s">
        <v>86</v>
      </c>
      <c r="AW152" s="13" t="s">
        <v>38</v>
      </c>
      <c r="AX152" s="13" t="s">
        <v>8</v>
      </c>
      <c r="AY152" s="246" t="s">
        <v>167</v>
      </c>
    </row>
    <row r="153" spans="1:65" s="2" customFormat="1" ht="20.5" customHeight="1">
      <c r="A153" s="40"/>
      <c r="B153" s="41"/>
      <c r="C153" s="279" t="s">
        <v>893</v>
      </c>
      <c r="D153" s="279" t="s">
        <v>381</v>
      </c>
      <c r="E153" s="280" t="s">
        <v>921</v>
      </c>
      <c r="F153" s="281" t="s">
        <v>922</v>
      </c>
      <c r="G153" s="282" t="s">
        <v>189</v>
      </c>
      <c r="H153" s="283">
        <v>1.68</v>
      </c>
      <c r="I153" s="284"/>
      <c r="J153" s="283">
        <f>ROUND(I153*H153,0)</f>
        <v>0</v>
      </c>
      <c r="K153" s="281" t="s">
        <v>180</v>
      </c>
      <c r="L153" s="285"/>
      <c r="M153" s="286" t="s">
        <v>20</v>
      </c>
      <c r="N153" s="287" t="s">
        <v>48</v>
      </c>
      <c r="O153" s="86"/>
      <c r="P153" s="228">
        <f>O153*H153</f>
        <v>0</v>
      </c>
      <c r="Q153" s="228">
        <v>0.2</v>
      </c>
      <c r="R153" s="228">
        <f>Q153*H153</f>
        <v>0.336</v>
      </c>
      <c r="S153" s="228">
        <v>0</v>
      </c>
      <c r="T153" s="229">
        <f>S153*H153</f>
        <v>0</v>
      </c>
      <c r="U153" s="40"/>
      <c r="V153" s="40"/>
      <c r="W153" s="40"/>
      <c r="X153" s="40"/>
      <c r="Y153" s="40"/>
      <c r="Z153" s="40"/>
      <c r="AA153" s="40"/>
      <c r="AB153" s="40"/>
      <c r="AC153" s="40"/>
      <c r="AD153" s="40"/>
      <c r="AE153" s="40"/>
      <c r="AR153" s="230" t="s">
        <v>274</v>
      </c>
      <c r="AT153" s="230" t="s">
        <v>381</v>
      </c>
      <c r="AU153" s="230" t="s">
        <v>86</v>
      </c>
      <c r="AY153" s="19" t="s">
        <v>167</v>
      </c>
      <c r="BE153" s="231">
        <f>IF(N153="základní",J153,0)</f>
        <v>0</v>
      </c>
      <c r="BF153" s="231">
        <f>IF(N153="snížená",J153,0)</f>
        <v>0</v>
      </c>
      <c r="BG153" s="231">
        <f>IF(N153="zákl. přenesená",J153,0)</f>
        <v>0</v>
      </c>
      <c r="BH153" s="231">
        <f>IF(N153="sníž. přenesená",J153,0)</f>
        <v>0</v>
      </c>
      <c r="BI153" s="231">
        <f>IF(N153="nulová",J153,0)</f>
        <v>0</v>
      </c>
      <c r="BJ153" s="19" t="s">
        <v>8</v>
      </c>
      <c r="BK153" s="231">
        <f>ROUND(I153*H153,0)</f>
        <v>0</v>
      </c>
      <c r="BL153" s="19" t="s">
        <v>173</v>
      </c>
      <c r="BM153" s="230" t="s">
        <v>1176</v>
      </c>
    </row>
    <row r="154" spans="1:51" s="13" customFormat="1" ht="12">
      <c r="A154" s="13"/>
      <c r="B154" s="236"/>
      <c r="C154" s="237"/>
      <c r="D154" s="232" t="s">
        <v>184</v>
      </c>
      <c r="E154" s="238" t="s">
        <v>20</v>
      </c>
      <c r="F154" s="239" t="s">
        <v>1168</v>
      </c>
      <c r="G154" s="237"/>
      <c r="H154" s="240">
        <v>1.68</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184</v>
      </c>
      <c r="AU154" s="246" t="s">
        <v>86</v>
      </c>
      <c r="AV154" s="13" t="s">
        <v>86</v>
      </c>
      <c r="AW154" s="13" t="s">
        <v>38</v>
      </c>
      <c r="AX154" s="13" t="s">
        <v>8</v>
      </c>
      <c r="AY154" s="246" t="s">
        <v>167</v>
      </c>
    </row>
    <row r="155" spans="1:65" s="2" customFormat="1" ht="20.5" customHeight="1">
      <c r="A155" s="40"/>
      <c r="B155" s="41"/>
      <c r="C155" s="220" t="s">
        <v>497</v>
      </c>
      <c r="D155" s="220" t="s">
        <v>169</v>
      </c>
      <c r="E155" s="221" t="s">
        <v>925</v>
      </c>
      <c r="F155" s="222" t="s">
        <v>926</v>
      </c>
      <c r="G155" s="223" t="s">
        <v>189</v>
      </c>
      <c r="H155" s="224">
        <v>40.24</v>
      </c>
      <c r="I155" s="225"/>
      <c r="J155" s="224">
        <f>ROUND(I155*H155,0)</f>
        <v>0</v>
      </c>
      <c r="K155" s="222" t="s">
        <v>180</v>
      </c>
      <c r="L155" s="46"/>
      <c r="M155" s="226" t="s">
        <v>20</v>
      </c>
      <c r="N155" s="227" t="s">
        <v>48</v>
      </c>
      <c r="O155" s="86"/>
      <c r="P155" s="228">
        <f>O155*H155</f>
        <v>0</v>
      </c>
      <c r="Q155" s="228">
        <v>0</v>
      </c>
      <c r="R155" s="228">
        <f>Q155*H155</f>
        <v>0</v>
      </c>
      <c r="S155" s="228">
        <v>0</v>
      </c>
      <c r="T155" s="229">
        <f>S155*H155</f>
        <v>0</v>
      </c>
      <c r="U155" s="40"/>
      <c r="V155" s="40"/>
      <c r="W155" s="40"/>
      <c r="X155" s="40"/>
      <c r="Y155" s="40"/>
      <c r="Z155" s="40"/>
      <c r="AA155" s="40"/>
      <c r="AB155" s="40"/>
      <c r="AC155" s="40"/>
      <c r="AD155" s="40"/>
      <c r="AE155" s="40"/>
      <c r="AR155" s="230" t="s">
        <v>173</v>
      </c>
      <c r="AT155" s="230" t="s">
        <v>169</v>
      </c>
      <c r="AU155" s="230" t="s">
        <v>86</v>
      </c>
      <c r="AY155" s="19" t="s">
        <v>167</v>
      </c>
      <c r="BE155" s="231">
        <f>IF(N155="základní",J155,0)</f>
        <v>0</v>
      </c>
      <c r="BF155" s="231">
        <f>IF(N155="snížená",J155,0)</f>
        <v>0</v>
      </c>
      <c r="BG155" s="231">
        <f>IF(N155="zákl. přenesená",J155,0)</f>
        <v>0</v>
      </c>
      <c r="BH155" s="231">
        <f>IF(N155="sníž. přenesená",J155,0)</f>
        <v>0</v>
      </c>
      <c r="BI155" s="231">
        <f>IF(N155="nulová",J155,0)</f>
        <v>0</v>
      </c>
      <c r="BJ155" s="19" t="s">
        <v>8</v>
      </c>
      <c r="BK155" s="231">
        <f>ROUND(I155*H155,0)</f>
        <v>0</v>
      </c>
      <c r="BL155" s="19" t="s">
        <v>173</v>
      </c>
      <c r="BM155" s="230" t="s">
        <v>1169</v>
      </c>
    </row>
    <row r="156" spans="1:47" s="2" customFormat="1" ht="12">
      <c r="A156" s="40"/>
      <c r="B156" s="41"/>
      <c r="C156" s="42"/>
      <c r="D156" s="232" t="s">
        <v>182</v>
      </c>
      <c r="E156" s="42"/>
      <c r="F156" s="233" t="s">
        <v>928</v>
      </c>
      <c r="G156" s="42"/>
      <c r="H156" s="42"/>
      <c r="I156" s="138"/>
      <c r="J156" s="42"/>
      <c r="K156" s="42"/>
      <c r="L156" s="46"/>
      <c r="M156" s="234"/>
      <c r="N156" s="235"/>
      <c r="O156" s="86"/>
      <c r="P156" s="86"/>
      <c r="Q156" s="86"/>
      <c r="R156" s="86"/>
      <c r="S156" s="86"/>
      <c r="T156" s="87"/>
      <c r="U156" s="40"/>
      <c r="V156" s="40"/>
      <c r="W156" s="40"/>
      <c r="X156" s="40"/>
      <c r="Y156" s="40"/>
      <c r="Z156" s="40"/>
      <c r="AA156" s="40"/>
      <c r="AB156" s="40"/>
      <c r="AC156" s="40"/>
      <c r="AD156" s="40"/>
      <c r="AE156" s="40"/>
      <c r="AT156" s="19" t="s">
        <v>182</v>
      </c>
      <c r="AU156" s="19" t="s">
        <v>86</v>
      </c>
    </row>
    <row r="157" spans="1:47" s="2" customFormat="1" ht="12">
      <c r="A157" s="40"/>
      <c r="B157" s="41"/>
      <c r="C157" s="42"/>
      <c r="D157" s="232" t="s">
        <v>175</v>
      </c>
      <c r="E157" s="42"/>
      <c r="F157" s="233" t="s">
        <v>929</v>
      </c>
      <c r="G157" s="42"/>
      <c r="H157" s="42"/>
      <c r="I157" s="138"/>
      <c r="J157" s="42"/>
      <c r="K157" s="42"/>
      <c r="L157" s="46"/>
      <c r="M157" s="234"/>
      <c r="N157" s="235"/>
      <c r="O157" s="86"/>
      <c r="P157" s="86"/>
      <c r="Q157" s="86"/>
      <c r="R157" s="86"/>
      <c r="S157" s="86"/>
      <c r="T157" s="87"/>
      <c r="U157" s="40"/>
      <c r="V157" s="40"/>
      <c r="W157" s="40"/>
      <c r="X157" s="40"/>
      <c r="Y157" s="40"/>
      <c r="Z157" s="40"/>
      <c r="AA157" s="40"/>
      <c r="AB157" s="40"/>
      <c r="AC157" s="40"/>
      <c r="AD157" s="40"/>
      <c r="AE157" s="40"/>
      <c r="AT157" s="19" t="s">
        <v>175</v>
      </c>
      <c r="AU157" s="19" t="s">
        <v>86</v>
      </c>
    </row>
    <row r="158" spans="1:51" s="13" customFormat="1" ht="12">
      <c r="A158" s="13"/>
      <c r="B158" s="236"/>
      <c r="C158" s="237"/>
      <c r="D158" s="232" t="s">
        <v>184</v>
      </c>
      <c r="E158" s="238" t="s">
        <v>20</v>
      </c>
      <c r="F158" s="239" t="s">
        <v>1112</v>
      </c>
      <c r="G158" s="237"/>
      <c r="H158" s="240">
        <v>40.24</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184</v>
      </c>
      <c r="AU158" s="246" t="s">
        <v>86</v>
      </c>
      <c r="AV158" s="13" t="s">
        <v>86</v>
      </c>
      <c r="AW158" s="13" t="s">
        <v>38</v>
      </c>
      <c r="AX158" s="13" t="s">
        <v>8</v>
      </c>
      <c r="AY158" s="246" t="s">
        <v>167</v>
      </c>
    </row>
    <row r="159" spans="1:65" s="2" customFormat="1" ht="20.5" customHeight="1">
      <c r="A159" s="40"/>
      <c r="B159" s="41"/>
      <c r="C159" s="220" t="s">
        <v>504</v>
      </c>
      <c r="D159" s="220" t="s">
        <v>169</v>
      </c>
      <c r="E159" s="221" t="s">
        <v>931</v>
      </c>
      <c r="F159" s="222" t="s">
        <v>932</v>
      </c>
      <c r="G159" s="223" t="s">
        <v>189</v>
      </c>
      <c r="H159" s="224">
        <v>80.48</v>
      </c>
      <c r="I159" s="225"/>
      <c r="J159" s="224">
        <f>ROUND(I159*H159,0)</f>
        <v>0</v>
      </c>
      <c r="K159" s="222" t="s">
        <v>180</v>
      </c>
      <c r="L159" s="46"/>
      <c r="M159" s="226" t="s">
        <v>20</v>
      </c>
      <c r="N159" s="227" t="s">
        <v>48</v>
      </c>
      <c r="O159" s="86"/>
      <c r="P159" s="228">
        <f>O159*H159</f>
        <v>0</v>
      </c>
      <c r="Q159" s="228">
        <v>0</v>
      </c>
      <c r="R159" s="228">
        <f>Q159*H159</f>
        <v>0</v>
      </c>
      <c r="S159" s="228">
        <v>0</v>
      </c>
      <c r="T159" s="229">
        <f>S159*H159</f>
        <v>0</v>
      </c>
      <c r="U159" s="40"/>
      <c r="V159" s="40"/>
      <c r="W159" s="40"/>
      <c r="X159" s="40"/>
      <c r="Y159" s="40"/>
      <c r="Z159" s="40"/>
      <c r="AA159" s="40"/>
      <c r="AB159" s="40"/>
      <c r="AC159" s="40"/>
      <c r="AD159" s="40"/>
      <c r="AE159" s="40"/>
      <c r="AR159" s="230" t="s">
        <v>173</v>
      </c>
      <c r="AT159" s="230" t="s">
        <v>169</v>
      </c>
      <c r="AU159" s="230" t="s">
        <v>86</v>
      </c>
      <c r="AY159" s="19" t="s">
        <v>167</v>
      </c>
      <c r="BE159" s="231">
        <f>IF(N159="základní",J159,0)</f>
        <v>0</v>
      </c>
      <c r="BF159" s="231">
        <f>IF(N159="snížená",J159,0)</f>
        <v>0</v>
      </c>
      <c r="BG159" s="231">
        <f>IF(N159="zákl. přenesená",J159,0)</f>
        <v>0</v>
      </c>
      <c r="BH159" s="231">
        <f>IF(N159="sníž. přenesená",J159,0)</f>
        <v>0</v>
      </c>
      <c r="BI159" s="231">
        <f>IF(N159="nulová",J159,0)</f>
        <v>0</v>
      </c>
      <c r="BJ159" s="19" t="s">
        <v>8</v>
      </c>
      <c r="BK159" s="231">
        <f>ROUND(I159*H159,0)</f>
        <v>0</v>
      </c>
      <c r="BL159" s="19" t="s">
        <v>173</v>
      </c>
      <c r="BM159" s="230" t="s">
        <v>1170</v>
      </c>
    </row>
    <row r="160" spans="1:47" s="2" customFormat="1" ht="12">
      <c r="A160" s="40"/>
      <c r="B160" s="41"/>
      <c r="C160" s="42"/>
      <c r="D160" s="232" t="s">
        <v>182</v>
      </c>
      <c r="E160" s="42"/>
      <c r="F160" s="233" t="s">
        <v>928</v>
      </c>
      <c r="G160" s="42"/>
      <c r="H160" s="42"/>
      <c r="I160" s="138"/>
      <c r="J160" s="42"/>
      <c r="K160" s="42"/>
      <c r="L160" s="46"/>
      <c r="M160" s="234"/>
      <c r="N160" s="235"/>
      <c r="O160" s="86"/>
      <c r="P160" s="86"/>
      <c r="Q160" s="86"/>
      <c r="R160" s="86"/>
      <c r="S160" s="86"/>
      <c r="T160" s="87"/>
      <c r="U160" s="40"/>
      <c r="V160" s="40"/>
      <c r="W160" s="40"/>
      <c r="X160" s="40"/>
      <c r="Y160" s="40"/>
      <c r="Z160" s="40"/>
      <c r="AA160" s="40"/>
      <c r="AB160" s="40"/>
      <c r="AC160" s="40"/>
      <c r="AD160" s="40"/>
      <c r="AE160" s="40"/>
      <c r="AT160" s="19" t="s">
        <v>182</v>
      </c>
      <c r="AU160" s="19" t="s">
        <v>86</v>
      </c>
    </row>
    <row r="161" spans="1:51" s="13" customFormat="1" ht="12">
      <c r="A161" s="13"/>
      <c r="B161" s="236"/>
      <c r="C161" s="237"/>
      <c r="D161" s="232" t="s">
        <v>184</v>
      </c>
      <c r="E161" s="238" t="s">
        <v>20</v>
      </c>
      <c r="F161" s="239" t="s">
        <v>1114</v>
      </c>
      <c r="G161" s="237"/>
      <c r="H161" s="240">
        <v>80.48</v>
      </c>
      <c r="I161" s="241"/>
      <c r="J161" s="237"/>
      <c r="K161" s="237"/>
      <c r="L161" s="242"/>
      <c r="M161" s="298"/>
      <c r="N161" s="299"/>
      <c r="O161" s="299"/>
      <c r="P161" s="299"/>
      <c r="Q161" s="299"/>
      <c r="R161" s="299"/>
      <c r="S161" s="299"/>
      <c r="T161" s="300"/>
      <c r="U161" s="13"/>
      <c r="V161" s="13"/>
      <c r="W161" s="13"/>
      <c r="X161" s="13"/>
      <c r="Y161" s="13"/>
      <c r="Z161" s="13"/>
      <c r="AA161" s="13"/>
      <c r="AB161" s="13"/>
      <c r="AC161" s="13"/>
      <c r="AD161" s="13"/>
      <c r="AE161" s="13"/>
      <c r="AT161" s="246" t="s">
        <v>184</v>
      </c>
      <c r="AU161" s="246" t="s">
        <v>86</v>
      </c>
      <c r="AV161" s="13" t="s">
        <v>86</v>
      </c>
      <c r="AW161" s="13" t="s">
        <v>38</v>
      </c>
      <c r="AX161" s="13" t="s">
        <v>8</v>
      </c>
      <c r="AY161" s="246" t="s">
        <v>167</v>
      </c>
    </row>
    <row r="162" spans="1:31" s="2" customFormat="1" ht="6.95" customHeight="1">
      <c r="A162" s="40"/>
      <c r="B162" s="61"/>
      <c r="C162" s="62"/>
      <c r="D162" s="62"/>
      <c r="E162" s="62"/>
      <c r="F162" s="62"/>
      <c r="G162" s="62"/>
      <c r="H162" s="62"/>
      <c r="I162" s="168"/>
      <c r="J162" s="62"/>
      <c r="K162" s="62"/>
      <c r="L162" s="46"/>
      <c r="M162" s="40"/>
      <c r="O162" s="40"/>
      <c r="P162" s="40"/>
      <c r="Q162" s="40"/>
      <c r="R162" s="40"/>
      <c r="S162" s="40"/>
      <c r="T162" s="40"/>
      <c r="U162" s="40"/>
      <c r="V162" s="40"/>
      <c r="W162" s="40"/>
      <c r="X162" s="40"/>
      <c r="Y162" s="40"/>
      <c r="Z162" s="40"/>
      <c r="AA162" s="40"/>
      <c r="AB162" s="40"/>
      <c r="AC162" s="40"/>
      <c r="AD162" s="40"/>
      <c r="AE162" s="40"/>
    </row>
  </sheetData>
  <sheetProtection password="CC35" sheet="1" objects="1" scenarios="1" formatColumns="0" formatRows="0" autoFilter="0"/>
  <autoFilter ref="C80:K161"/>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233"/>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119</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1177</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4.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ROUND(J84,0)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ROUND((SUM(BE84:BE232)),0)</f>
        <v>0</v>
      </c>
      <c r="G33" s="40"/>
      <c r="H33" s="40"/>
      <c r="I33" s="157">
        <v>0.21</v>
      </c>
      <c r="J33" s="156">
        <f>ROUND(((SUM(BE84:BE232))*I33),0)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ROUND((SUM(BF84:BF232)),0)</f>
        <v>0</v>
      </c>
      <c r="G34" s="40"/>
      <c r="H34" s="40"/>
      <c r="I34" s="157">
        <v>0.15</v>
      </c>
      <c r="J34" s="156">
        <f>ROUND(((SUM(BF84:BF232))*I34),0)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ROUND((SUM(BG84:BG232)),0)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ROUND((SUM(BH84:BH232)),0)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ROUND((SUM(BI84:BI232)),0)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16025-3.1 - SO03.1 Vodohospodářská opatření LBK2</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J84</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146</v>
      </c>
      <c r="E62" s="188"/>
      <c r="F62" s="188"/>
      <c r="G62" s="188"/>
      <c r="H62" s="188"/>
      <c r="I62" s="189"/>
      <c r="J62" s="190">
        <f>J163</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150</v>
      </c>
      <c r="E63" s="188"/>
      <c r="F63" s="188"/>
      <c r="G63" s="188"/>
      <c r="H63" s="188"/>
      <c r="I63" s="189"/>
      <c r="J63" s="190">
        <f>J224</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151</v>
      </c>
      <c r="E64" s="188"/>
      <c r="F64" s="188"/>
      <c r="G64" s="188"/>
      <c r="H64" s="188"/>
      <c r="I64" s="189"/>
      <c r="J64" s="190">
        <f>J230</f>
        <v>0</v>
      </c>
      <c r="K64" s="186"/>
      <c r="L64" s="191"/>
      <c r="S64" s="10"/>
      <c r="T64" s="10"/>
      <c r="U64" s="10"/>
      <c r="V64" s="10"/>
      <c r="W64" s="10"/>
      <c r="X64" s="10"/>
      <c r="Y64" s="10"/>
      <c r="Z64" s="10"/>
      <c r="AA64" s="10"/>
      <c r="AB64" s="10"/>
      <c r="AC64" s="10"/>
      <c r="AD64" s="10"/>
      <c r="AE64" s="10"/>
    </row>
    <row r="65" spans="1:31" s="2" customFormat="1" ht="21.8" customHeight="1">
      <c r="A65" s="40"/>
      <c r="B65" s="41"/>
      <c r="C65" s="42"/>
      <c r="D65" s="42"/>
      <c r="E65" s="42"/>
      <c r="F65" s="42"/>
      <c r="G65" s="42"/>
      <c r="H65" s="42"/>
      <c r="I65" s="138"/>
      <c r="J65" s="42"/>
      <c r="K65" s="42"/>
      <c r="L65" s="139"/>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168"/>
      <c r="J66" s="62"/>
      <c r="K66" s="62"/>
      <c r="L66" s="139"/>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171"/>
      <c r="J70" s="64"/>
      <c r="K70" s="64"/>
      <c r="L70" s="139"/>
      <c r="S70" s="40"/>
      <c r="T70" s="40"/>
      <c r="U70" s="40"/>
      <c r="V70" s="40"/>
      <c r="W70" s="40"/>
      <c r="X70" s="40"/>
      <c r="Y70" s="40"/>
      <c r="Z70" s="40"/>
      <c r="AA70" s="40"/>
      <c r="AB70" s="40"/>
      <c r="AC70" s="40"/>
      <c r="AD70" s="40"/>
      <c r="AE70" s="40"/>
    </row>
    <row r="71" spans="1:31" s="2" customFormat="1" ht="24.95" customHeight="1">
      <c r="A71" s="40"/>
      <c r="B71" s="41"/>
      <c r="C71" s="25" t="s">
        <v>152</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17</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4.5" customHeight="1">
      <c r="A74" s="40"/>
      <c r="B74" s="41"/>
      <c r="C74" s="42"/>
      <c r="D74" s="42"/>
      <c r="E74" s="172" t="str">
        <f>E7</f>
        <v>2020/I Společná zařízení v k. ú. Borotín u Boskovic - revitalizace</v>
      </c>
      <c r="F74" s="34"/>
      <c r="G74" s="34"/>
      <c r="H74" s="34"/>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136</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4.5" customHeight="1">
      <c r="A76" s="40"/>
      <c r="B76" s="41"/>
      <c r="C76" s="42"/>
      <c r="D76" s="42"/>
      <c r="E76" s="71" t="str">
        <f>E9</f>
        <v>16025-3.1 - SO03.1 Vodohospodářská opatření LBK2</v>
      </c>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22</v>
      </c>
      <c r="D78" s="42"/>
      <c r="E78" s="42"/>
      <c r="F78" s="29" t="str">
        <f>F12</f>
        <v>Borotín</v>
      </c>
      <c r="G78" s="42"/>
      <c r="H78" s="42"/>
      <c r="I78" s="142" t="s">
        <v>24</v>
      </c>
      <c r="J78" s="74" t="str">
        <f>IF(J12="","",J12)</f>
        <v>2. 5. 2017</v>
      </c>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24.9" customHeight="1">
      <c r="A80" s="40"/>
      <c r="B80" s="41"/>
      <c r="C80" s="34" t="s">
        <v>26</v>
      </c>
      <c r="D80" s="42"/>
      <c r="E80" s="42"/>
      <c r="F80" s="29" t="str">
        <f>E15</f>
        <v>ČR - SPÚ, KPÚ pro JMK, pobočka Blansko</v>
      </c>
      <c r="G80" s="42"/>
      <c r="H80" s="42"/>
      <c r="I80" s="142" t="s">
        <v>34</v>
      </c>
      <c r="J80" s="38" t="str">
        <f>E21</f>
        <v>AGERIS s.r.o.</v>
      </c>
      <c r="K80" s="42"/>
      <c r="L80" s="139"/>
      <c r="S80" s="40"/>
      <c r="T80" s="40"/>
      <c r="U80" s="40"/>
      <c r="V80" s="40"/>
      <c r="W80" s="40"/>
      <c r="X80" s="40"/>
      <c r="Y80" s="40"/>
      <c r="Z80" s="40"/>
      <c r="AA80" s="40"/>
      <c r="AB80" s="40"/>
      <c r="AC80" s="40"/>
      <c r="AD80" s="40"/>
      <c r="AE80" s="40"/>
    </row>
    <row r="81" spans="1:31" s="2" customFormat="1" ht="14.9" customHeight="1">
      <c r="A81" s="40"/>
      <c r="B81" s="41"/>
      <c r="C81" s="34" t="s">
        <v>32</v>
      </c>
      <c r="D81" s="42"/>
      <c r="E81" s="42"/>
      <c r="F81" s="29" t="str">
        <f>IF(E18="","",E18)</f>
        <v>Vyplň údaj</v>
      </c>
      <c r="G81" s="42"/>
      <c r="H81" s="42"/>
      <c r="I81" s="142" t="s">
        <v>39</v>
      </c>
      <c r="J81" s="38" t="str">
        <f>E24</f>
        <v xml:space="preserve"> </v>
      </c>
      <c r="K81" s="42"/>
      <c r="L81" s="139"/>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11" customFormat="1" ht="29.25" customHeight="1">
      <c r="A83" s="192"/>
      <c r="B83" s="193"/>
      <c r="C83" s="194" t="s">
        <v>153</v>
      </c>
      <c r="D83" s="195" t="s">
        <v>62</v>
      </c>
      <c r="E83" s="195" t="s">
        <v>58</v>
      </c>
      <c r="F83" s="195" t="s">
        <v>59</v>
      </c>
      <c r="G83" s="195" t="s">
        <v>154</v>
      </c>
      <c r="H83" s="195" t="s">
        <v>155</v>
      </c>
      <c r="I83" s="196" t="s">
        <v>156</v>
      </c>
      <c r="J83" s="195" t="s">
        <v>140</v>
      </c>
      <c r="K83" s="197" t="s">
        <v>157</v>
      </c>
      <c r="L83" s="198"/>
      <c r="M83" s="94" t="s">
        <v>20</v>
      </c>
      <c r="N83" s="95" t="s">
        <v>47</v>
      </c>
      <c r="O83" s="95" t="s">
        <v>158</v>
      </c>
      <c r="P83" s="95" t="s">
        <v>159</v>
      </c>
      <c r="Q83" s="95" t="s">
        <v>160</v>
      </c>
      <c r="R83" s="95" t="s">
        <v>161</v>
      </c>
      <c r="S83" s="95" t="s">
        <v>162</v>
      </c>
      <c r="T83" s="96" t="s">
        <v>163</v>
      </c>
      <c r="U83" s="192"/>
      <c r="V83" s="192"/>
      <c r="W83" s="192"/>
      <c r="X83" s="192"/>
      <c r="Y83" s="192"/>
      <c r="Z83" s="192"/>
      <c r="AA83" s="192"/>
      <c r="AB83" s="192"/>
      <c r="AC83" s="192"/>
      <c r="AD83" s="192"/>
      <c r="AE83" s="192"/>
    </row>
    <row r="84" spans="1:63" s="2" customFormat="1" ht="22.8" customHeight="1">
      <c r="A84" s="40"/>
      <c r="B84" s="41"/>
      <c r="C84" s="101" t="s">
        <v>164</v>
      </c>
      <c r="D84" s="42"/>
      <c r="E84" s="42"/>
      <c r="F84" s="42"/>
      <c r="G84" s="42"/>
      <c r="H84" s="42"/>
      <c r="I84" s="138"/>
      <c r="J84" s="199">
        <f>BK84</f>
        <v>0</v>
      </c>
      <c r="K84" s="42"/>
      <c r="L84" s="46"/>
      <c r="M84" s="97"/>
      <c r="N84" s="200"/>
      <c r="O84" s="98"/>
      <c r="P84" s="201">
        <f>P85</f>
        <v>0</v>
      </c>
      <c r="Q84" s="98"/>
      <c r="R84" s="201">
        <f>R85</f>
        <v>163.7164443598</v>
      </c>
      <c r="S84" s="98"/>
      <c r="T84" s="202">
        <f>T85</f>
        <v>0</v>
      </c>
      <c r="U84" s="40"/>
      <c r="V84" s="40"/>
      <c r="W84" s="40"/>
      <c r="X84" s="40"/>
      <c r="Y84" s="40"/>
      <c r="Z84" s="40"/>
      <c r="AA84" s="40"/>
      <c r="AB84" s="40"/>
      <c r="AC84" s="40"/>
      <c r="AD84" s="40"/>
      <c r="AE84" s="40"/>
      <c r="AT84" s="19" t="s">
        <v>76</v>
      </c>
      <c r="AU84" s="19" t="s">
        <v>141</v>
      </c>
      <c r="BK84" s="203">
        <f>BK85</f>
        <v>0</v>
      </c>
    </row>
    <row r="85" spans="1:63" s="12" customFormat="1" ht="25.9" customHeight="1">
      <c r="A85" s="12"/>
      <c r="B85" s="204"/>
      <c r="C85" s="205"/>
      <c r="D85" s="206" t="s">
        <v>76</v>
      </c>
      <c r="E85" s="207" t="s">
        <v>165</v>
      </c>
      <c r="F85" s="207" t="s">
        <v>166</v>
      </c>
      <c r="G85" s="205"/>
      <c r="H85" s="205"/>
      <c r="I85" s="208"/>
      <c r="J85" s="209">
        <f>BK85</f>
        <v>0</v>
      </c>
      <c r="K85" s="205"/>
      <c r="L85" s="210"/>
      <c r="M85" s="211"/>
      <c r="N85" s="212"/>
      <c r="O85" s="212"/>
      <c r="P85" s="213">
        <f>P86+P163+P224+P230</f>
        <v>0</v>
      </c>
      <c r="Q85" s="212"/>
      <c r="R85" s="213">
        <f>R86+R163+R224+R230</f>
        <v>163.7164443598</v>
      </c>
      <c r="S85" s="212"/>
      <c r="T85" s="214">
        <f>T86+T163+T224+T230</f>
        <v>0</v>
      </c>
      <c r="U85" s="12"/>
      <c r="V85" s="12"/>
      <c r="W85" s="12"/>
      <c r="X85" s="12"/>
      <c r="Y85" s="12"/>
      <c r="Z85" s="12"/>
      <c r="AA85" s="12"/>
      <c r="AB85" s="12"/>
      <c r="AC85" s="12"/>
      <c r="AD85" s="12"/>
      <c r="AE85" s="12"/>
      <c r="AR85" s="215" t="s">
        <v>8</v>
      </c>
      <c r="AT85" s="216" t="s">
        <v>76</v>
      </c>
      <c r="AU85" s="216" t="s">
        <v>77</v>
      </c>
      <c r="AY85" s="215" t="s">
        <v>167</v>
      </c>
      <c r="BK85" s="217">
        <f>BK86+BK163+BK224+BK230</f>
        <v>0</v>
      </c>
    </row>
    <row r="86" spans="1:63" s="12" customFormat="1" ht="22.8" customHeight="1">
      <c r="A86" s="12"/>
      <c r="B86" s="204"/>
      <c r="C86" s="205"/>
      <c r="D86" s="206" t="s">
        <v>76</v>
      </c>
      <c r="E86" s="218" t="s">
        <v>8</v>
      </c>
      <c r="F86" s="218" t="s">
        <v>168</v>
      </c>
      <c r="G86" s="205"/>
      <c r="H86" s="205"/>
      <c r="I86" s="208"/>
      <c r="J86" s="219">
        <f>BK86</f>
        <v>0</v>
      </c>
      <c r="K86" s="205"/>
      <c r="L86" s="210"/>
      <c r="M86" s="211"/>
      <c r="N86" s="212"/>
      <c r="O86" s="212"/>
      <c r="P86" s="213">
        <f>SUM(P87:P162)</f>
        <v>0</v>
      </c>
      <c r="Q86" s="212"/>
      <c r="R86" s="213">
        <f>SUM(R87:R162)</f>
        <v>0.107917732</v>
      </c>
      <c r="S86" s="212"/>
      <c r="T86" s="214">
        <f>SUM(T87:T162)</f>
        <v>0</v>
      </c>
      <c r="U86" s="12"/>
      <c r="V86" s="12"/>
      <c r="W86" s="12"/>
      <c r="X86" s="12"/>
      <c r="Y86" s="12"/>
      <c r="Z86" s="12"/>
      <c r="AA86" s="12"/>
      <c r="AB86" s="12"/>
      <c r="AC86" s="12"/>
      <c r="AD86" s="12"/>
      <c r="AE86" s="12"/>
      <c r="AR86" s="215" t="s">
        <v>8</v>
      </c>
      <c r="AT86" s="216" t="s">
        <v>76</v>
      </c>
      <c r="AU86" s="216" t="s">
        <v>8</v>
      </c>
      <c r="AY86" s="215" t="s">
        <v>167</v>
      </c>
      <c r="BK86" s="217">
        <f>SUM(BK87:BK162)</f>
        <v>0</v>
      </c>
    </row>
    <row r="87" spans="1:65" s="2" customFormat="1" ht="20.5" customHeight="1">
      <c r="A87" s="40"/>
      <c r="B87" s="41"/>
      <c r="C87" s="220" t="s">
        <v>8</v>
      </c>
      <c r="D87" s="220" t="s">
        <v>169</v>
      </c>
      <c r="E87" s="221" t="s">
        <v>170</v>
      </c>
      <c r="F87" s="222" t="s">
        <v>171</v>
      </c>
      <c r="G87" s="223" t="s">
        <v>172</v>
      </c>
      <c r="H87" s="224">
        <v>1</v>
      </c>
      <c r="I87" s="225"/>
      <c r="J87" s="224">
        <f>ROUND(I87*H87,0)</f>
        <v>0</v>
      </c>
      <c r="K87" s="222" t="s">
        <v>20</v>
      </c>
      <c r="L87" s="46"/>
      <c r="M87" s="226" t="s">
        <v>20</v>
      </c>
      <c r="N87" s="227" t="s">
        <v>48</v>
      </c>
      <c r="O87" s="86"/>
      <c r="P87" s="228">
        <f>O87*H87</f>
        <v>0</v>
      </c>
      <c r="Q87" s="228">
        <v>0</v>
      </c>
      <c r="R87" s="228">
        <f>Q87*H87</f>
        <v>0</v>
      </c>
      <c r="S87" s="228">
        <v>0</v>
      </c>
      <c r="T87" s="229">
        <f>S87*H87</f>
        <v>0</v>
      </c>
      <c r="U87" s="40"/>
      <c r="V87" s="40"/>
      <c r="W87" s="40"/>
      <c r="X87" s="40"/>
      <c r="Y87" s="40"/>
      <c r="Z87" s="40"/>
      <c r="AA87" s="40"/>
      <c r="AB87" s="40"/>
      <c r="AC87" s="40"/>
      <c r="AD87" s="40"/>
      <c r="AE87" s="40"/>
      <c r="AR87" s="230" t="s">
        <v>173</v>
      </c>
      <c r="AT87" s="230" t="s">
        <v>169</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1178</v>
      </c>
    </row>
    <row r="88" spans="1:47" s="2" customFormat="1" ht="12">
      <c r="A88" s="40"/>
      <c r="B88" s="41"/>
      <c r="C88" s="42"/>
      <c r="D88" s="232" t="s">
        <v>175</v>
      </c>
      <c r="E88" s="42"/>
      <c r="F88" s="233" t="s">
        <v>1179</v>
      </c>
      <c r="G88" s="42"/>
      <c r="H88" s="42"/>
      <c r="I88" s="138"/>
      <c r="J88" s="42"/>
      <c r="K88" s="42"/>
      <c r="L88" s="46"/>
      <c r="M88" s="234"/>
      <c r="N88" s="235"/>
      <c r="O88" s="86"/>
      <c r="P88" s="86"/>
      <c r="Q88" s="86"/>
      <c r="R88" s="86"/>
      <c r="S88" s="86"/>
      <c r="T88" s="87"/>
      <c r="U88" s="40"/>
      <c r="V88" s="40"/>
      <c r="W88" s="40"/>
      <c r="X88" s="40"/>
      <c r="Y88" s="40"/>
      <c r="Z88" s="40"/>
      <c r="AA88" s="40"/>
      <c r="AB88" s="40"/>
      <c r="AC88" s="40"/>
      <c r="AD88" s="40"/>
      <c r="AE88" s="40"/>
      <c r="AT88" s="19" t="s">
        <v>175</v>
      </c>
      <c r="AU88" s="19" t="s">
        <v>86</v>
      </c>
    </row>
    <row r="89" spans="1:65" s="2" customFormat="1" ht="20.5" customHeight="1">
      <c r="A89" s="40"/>
      <c r="B89" s="41"/>
      <c r="C89" s="220" t="s">
        <v>86</v>
      </c>
      <c r="D89" s="220" t="s">
        <v>169</v>
      </c>
      <c r="E89" s="221" t="s">
        <v>1015</v>
      </c>
      <c r="F89" s="222" t="s">
        <v>1016</v>
      </c>
      <c r="G89" s="223" t="s">
        <v>179</v>
      </c>
      <c r="H89" s="224">
        <v>6336.41</v>
      </c>
      <c r="I89" s="225"/>
      <c r="J89" s="224">
        <f>ROUND(I89*H89,0)</f>
        <v>0</v>
      </c>
      <c r="K89" s="222" t="s">
        <v>180</v>
      </c>
      <c r="L89" s="46"/>
      <c r="M89" s="226" t="s">
        <v>20</v>
      </c>
      <c r="N89" s="227" t="s">
        <v>48</v>
      </c>
      <c r="O89" s="86"/>
      <c r="P89" s="228">
        <f>O89*H89</f>
        <v>0</v>
      </c>
      <c r="Q89" s="228">
        <v>0</v>
      </c>
      <c r="R89" s="228">
        <f>Q89*H89</f>
        <v>0</v>
      </c>
      <c r="S89" s="228">
        <v>0</v>
      </c>
      <c r="T89" s="229">
        <f>S89*H89</f>
        <v>0</v>
      </c>
      <c r="U89" s="40"/>
      <c r="V89" s="40"/>
      <c r="W89" s="40"/>
      <c r="X89" s="40"/>
      <c r="Y89" s="40"/>
      <c r="Z89" s="40"/>
      <c r="AA89" s="40"/>
      <c r="AB89" s="40"/>
      <c r="AC89" s="40"/>
      <c r="AD89" s="40"/>
      <c r="AE89" s="40"/>
      <c r="AR89" s="230" t="s">
        <v>173</v>
      </c>
      <c r="AT89" s="230" t="s">
        <v>169</v>
      </c>
      <c r="AU89" s="230" t="s">
        <v>86</v>
      </c>
      <c r="AY89" s="19" t="s">
        <v>167</v>
      </c>
      <c r="BE89" s="231">
        <f>IF(N89="základní",J89,0)</f>
        <v>0</v>
      </c>
      <c r="BF89" s="231">
        <f>IF(N89="snížená",J89,0)</f>
        <v>0</v>
      </c>
      <c r="BG89" s="231">
        <f>IF(N89="zákl. přenesená",J89,0)</f>
        <v>0</v>
      </c>
      <c r="BH89" s="231">
        <f>IF(N89="sníž. přenesená",J89,0)</f>
        <v>0</v>
      </c>
      <c r="BI89" s="231">
        <f>IF(N89="nulová",J89,0)</f>
        <v>0</v>
      </c>
      <c r="BJ89" s="19" t="s">
        <v>8</v>
      </c>
      <c r="BK89" s="231">
        <f>ROUND(I89*H89,0)</f>
        <v>0</v>
      </c>
      <c r="BL89" s="19" t="s">
        <v>173</v>
      </c>
      <c r="BM89" s="230" t="s">
        <v>1180</v>
      </c>
    </row>
    <row r="90" spans="1:47" s="2" customFormat="1" ht="12">
      <c r="A90" s="40"/>
      <c r="B90" s="41"/>
      <c r="C90" s="42"/>
      <c r="D90" s="232" t="s">
        <v>182</v>
      </c>
      <c r="E90" s="42"/>
      <c r="F90" s="233" t="s">
        <v>183</v>
      </c>
      <c r="G90" s="42"/>
      <c r="H90" s="42"/>
      <c r="I90" s="138"/>
      <c r="J90" s="42"/>
      <c r="K90" s="42"/>
      <c r="L90" s="46"/>
      <c r="M90" s="234"/>
      <c r="N90" s="235"/>
      <c r="O90" s="86"/>
      <c r="P90" s="86"/>
      <c r="Q90" s="86"/>
      <c r="R90" s="86"/>
      <c r="S90" s="86"/>
      <c r="T90" s="87"/>
      <c r="U90" s="40"/>
      <c r="V90" s="40"/>
      <c r="W90" s="40"/>
      <c r="X90" s="40"/>
      <c r="Y90" s="40"/>
      <c r="Z90" s="40"/>
      <c r="AA90" s="40"/>
      <c r="AB90" s="40"/>
      <c r="AC90" s="40"/>
      <c r="AD90" s="40"/>
      <c r="AE90" s="40"/>
      <c r="AT90" s="19" t="s">
        <v>182</v>
      </c>
      <c r="AU90" s="19" t="s">
        <v>86</v>
      </c>
    </row>
    <row r="91" spans="1:51" s="13" customFormat="1" ht="12">
      <c r="A91" s="13"/>
      <c r="B91" s="236"/>
      <c r="C91" s="237"/>
      <c r="D91" s="232" t="s">
        <v>184</v>
      </c>
      <c r="E91" s="238" t="s">
        <v>20</v>
      </c>
      <c r="F91" s="239" t="s">
        <v>1181</v>
      </c>
      <c r="G91" s="237"/>
      <c r="H91" s="240">
        <v>2357.76</v>
      </c>
      <c r="I91" s="241"/>
      <c r="J91" s="237"/>
      <c r="K91" s="237"/>
      <c r="L91" s="242"/>
      <c r="M91" s="243"/>
      <c r="N91" s="244"/>
      <c r="O91" s="244"/>
      <c r="P91" s="244"/>
      <c r="Q91" s="244"/>
      <c r="R91" s="244"/>
      <c r="S91" s="244"/>
      <c r="T91" s="245"/>
      <c r="U91" s="13"/>
      <c r="V91" s="13"/>
      <c r="W91" s="13"/>
      <c r="X91" s="13"/>
      <c r="Y91" s="13"/>
      <c r="Z91" s="13"/>
      <c r="AA91" s="13"/>
      <c r="AB91" s="13"/>
      <c r="AC91" s="13"/>
      <c r="AD91" s="13"/>
      <c r="AE91" s="13"/>
      <c r="AT91" s="246" t="s">
        <v>184</v>
      </c>
      <c r="AU91" s="246" t="s">
        <v>86</v>
      </c>
      <c r="AV91" s="13" t="s">
        <v>86</v>
      </c>
      <c r="AW91" s="13" t="s">
        <v>38</v>
      </c>
      <c r="AX91" s="13" t="s">
        <v>77</v>
      </c>
      <c r="AY91" s="246" t="s">
        <v>167</v>
      </c>
    </row>
    <row r="92" spans="1:51" s="13" customFormat="1" ht="12">
      <c r="A92" s="13"/>
      <c r="B92" s="236"/>
      <c r="C92" s="237"/>
      <c r="D92" s="232" t="s">
        <v>184</v>
      </c>
      <c r="E92" s="238" t="s">
        <v>20</v>
      </c>
      <c r="F92" s="239" t="s">
        <v>1182</v>
      </c>
      <c r="G92" s="237"/>
      <c r="H92" s="240">
        <v>3978.65</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184</v>
      </c>
      <c r="AU92" s="246" t="s">
        <v>86</v>
      </c>
      <c r="AV92" s="13" t="s">
        <v>86</v>
      </c>
      <c r="AW92" s="13" t="s">
        <v>38</v>
      </c>
      <c r="AX92" s="13" t="s">
        <v>77</v>
      </c>
      <c r="AY92" s="246" t="s">
        <v>167</v>
      </c>
    </row>
    <row r="93" spans="1:51" s="14" customFormat="1" ht="12">
      <c r="A93" s="14"/>
      <c r="B93" s="247"/>
      <c r="C93" s="248"/>
      <c r="D93" s="232" t="s">
        <v>184</v>
      </c>
      <c r="E93" s="249" t="s">
        <v>20</v>
      </c>
      <c r="F93" s="250" t="s">
        <v>195</v>
      </c>
      <c r="G93" s="248"/>
      <c r="H93" s="251">
        <v>6336.41</v>
      </c>
      <c r="I93" s="252"/>
      <c r="J93" s="248"/>
      <c r="K93" s="248"/>
      <c r="L93" s="253"/>
      <c r="M93" s="254"/>
      <c r="N93" s="255"/>
      <c r="O93" s="255"/>
      <c r="P93" s="255"/>
      <c r="Q93" s="255"/>
      <c r="R93" s="255"/>
      <c r="S93" s="255"/>
      <c r="T93" s="256"/>
      <c r="U93" s="14"/>
      <c r="V93" s="14"/>
      <c r="W93" s="14"/>
      <c r="X93" s="14"/>
      <c r="Y93" s="14"/>
      <c r="Z93" s="14"/>
      <c r="AA93" s="14"/>
      <c r="AB93" s="14"/>
      <c r="AC93" s="14"/>
      <c r="AD93" s="14"/>
      <c r="AE93" s="14"/>
      <c r="AT93" s="257" t="s">
        <v>184</v>
      </c>
      <c r="AU93" s="257" t="s">
        <v>86</v>
      </c>
      <c r="AV93" s="14" t="s">
        <v>173</v>
      </c>
      <c r="AW93" s="14" t="s">
        <v>38</v>
      </c>
      <c r="AX93" s="14" t="s">
        <v>8</v>
      </c>
      <c r="AY93" s="257" t="s">
        <v>167</v>
      </c>
    </row>
    <row r="94" spans="1:65" s="2" customFormat="1" ht="41.5" customHeight="1">
      <c r="A94" s="40"/>
      <c r="B94" s="41"/>
      <c r="C94" s="220" t="s">
        <v>186</v>
      </c>
      <c r="D94" s="220" t="s">
        <v>169</v>
      </c>
      <c r="E94" s="221" t="s">
        <v>196</v>
      </c>
      <c r="F94" s="222" t="s">
        <v>197</v>
      </c>
      <c r="G94" s="223" t="s">
        <v>189</v>
      </c>
      <c r="H94" s="224">
        <v>52.92</v>
      </c>
      <c r="I94" s="225"/>
      <c r="J94" s="224">
        <f>ROUND(I94*H94,0)</f>
        <v>0</v>
      </c>
      <c r="K94" s="222" t="s">
        <v>180</v>
      </c>
      <c r="L94" s="46"/>
      <c r="M94" s="226" t="s">
        <v>20</v>
      </c>
      <c r="N94" s="227" t="s">
        <v>48</v>
      </c>
      <c r="O94" s="86"/>
      <c r="P94" s="228">
        <f>O94*H94</f>
        <v>0</v>
      </c>
      <c r="Q94" s="228">
        <v>0</v>
      </c>
      <c r="R94" s="228">
        <f>Q94*H94</f>
        <v>0</v>
      </c>
      <c r="S94" s="228">
        <v>0</v>
      </c>
      <c r="T94" s="229">
        <f>S94*H94</f>
        <v>0</v>
      </c>
      <c r="U94" s="40"/>
      <c r="V94" s="40"/>
      <c r="W94" s="40"/>
      <c r="X94" s="40"/>
      <c r="Y94" s="40"/>
      <c r="Z94" s="40"/>
      <c r="AA94" s="40"/>
      <c r="AB94" s="40"/>
      <c r="AC94" s="40"/>
      <c r="AD94" s="40"/>
      <c r="AE94" s="40"/>
      <c r="AR94" s="230" t="s">
        <v>173</v>
      </c>
      <c r="AT94" s="230" t="s">
        <v>169</v>
      </c>
      <c r="AU94" s="230" t="s">
        <v>86</v>
      </c>
      <c r="AY94" s="19" t="s">
        <v>167</v>
      </c>
      <c r="BE94" s="231">
        <f>IF(N94="základní",J94,0)</f>
        <v>0</v>
      </c>
      <c r="BF94" s="231">
        <f>IF(N94="snížená",J94,0)</f>
        <v>0</v>
      </c>
      <c r="BG94" s="231">
        <f>IF(N94="zákl. přenesená",J94,0)</f>
        <v>0</v>
      </c>
      <c r="BH94" s="231">
        <f>IF(N94="sníž. přenesená",J94,0)</f>
        <v>0</v>
      </c>
      <c r="BI94" s="231">
        <f>IF(N94="nulová",J94,0)</f>
        <v>0</v>
      </c>
      <c r="BJ94" s="19" t="s">
        <v>8</v>
      </c>
      <c r="BK94" s="231">
        <f>ROUND(I94*H94,0)</f>
        <v>0</v>
      </c>
      <c r="BL94" s="19" t="s">
        <v>173</v>
      </c>
      <c r="BM94" s="230" t="s">
        <v>1183</v>
      </c>
    </row>
    <row r="95" spans="1:47" s="2" customFormat="1" ht="12">
      <c r="A95" s="40"/>
      <c r="B95" s="41"/>
      <c r="C95" s="42"/>
      <c r="D95" s="232" t="s">
        <v>182</v>
      </c>
      <c r="E95" s="42"/>
      <c r="F95" s="233" t="s">
        <v>199</v>
      </c>
      <c r="G95" s="42"/>
      <c r="H95" s="42"/>
      <c r="I95" s="138"/>
      <c r="J95" s="42"/>
      <c r="K95" s="42"/>
      <c r="L95" s="46"/>
      <c r="M95" s="234"/>
      <c r="N95" s="235"/>
      <c r="O95" s="86"/>
      <c r="P95" s="86"/>
      <c r="Q95" s="86"/>
      <c r="R95" s="86"/>
      <c r="S95" s="86"/>
      <c r="T95" s="87"/>
      <c r="U95" s="40"/>
      <c r="V95" s="40"/>
      <c r="W95" s="40"/>
      <c r="X95" s="40"/>
      <c r="Y95" s="40"/>
      <c r="Z95" s="40"/>
      <c r="AA95" s="40"/>
      <c r="AB95" s="40"/>
      <c r="AC95" s="40"/>
      <c r="AD95" s="40"/>
      <c r="AE95" s="40"/>
      <c r="AT95" s="19" t="s">
        <v>182</v>
      </c>
      <c r="AU95" s="19" t="s">
        <v>86</v>
      </c>
    </row>
    <row r="96" spans="1:51" s="15" customFormat="1" ht="12">
      <c r="A96" s="15"/>
      <c r="B96" s="258"/>
      <c r="C96" s="259"/>
      <c r="D96" s="232" t="s">
        <v>184</v>
      </c>
      <c r="E96" s="260" t="s">
        <v>20</v>
      </c>
      <c r="F96" s="261" t="s">
        <v>1184</v>
      </c>
      <c r="G96" s="259"/>
      <c r="H96" s="260" t="s">
        <v>20</v>
      </c>
      <c r="I96" s="262"/>
      <c r="J96" s="259"/>
      <c r="K96" s="259"/>
      <c r="L96" s="263"/>
      <c r="M96" s="264"/>
      <c r="N96" s="265"/>
      <c r="O96" s="265"/>
      <c r="P96" s="265"/>
      <c r="Q96" s="265"/>
      <c r="R96" s="265"/>
      <c r="S96" s="265"/>
      <c r="T96" s="266"/>
      <c r="U96" s="15"/>
      <c r="V96" s="15"/>
      <c r="W96" s="15"/>
      <c r="X96" s="15"/>
      <c r="Y96" s="15"/>
      <c r="Z96" s="15"/>
      <c r="AA96" s="15"/>
      <c r="AB96" s="15"/>
      <c r="AC96" s="15"/>
      <c r="AD96" s="15"/>
      <c r="AE96" s="15"/>
      <c r="AT96" s="267" t="s">
        <v>184</v>
      </c>
      <c r="AU96" s="267" t="s">
        <v>86</v>
      </c>
      <c r="AV96" s="15" t="s">
        <v>8</v>
      </c>
      <c r="AW96" s="15" t="s">
        <v>38</v>
      </c>
      <c r="AX96" s="15" t="s">
        <v>77</v>
      </c>
      <c r="AY96" s="267" t="s">
        <v>167</v>
      </c>
    </row>
    <row r="97" spans="1:51" s="13" customFormat="1" ht="12">
      <c r="A97" s="13"/>
      <c r="B97" s="236"/>
      <c r="C97" s="237"/>
      <c r="D97" s="232" t="s">
        <v>184</v>
      </c>
      <c r="E97" s="238" t="s">
        <v>20</v>
      </c>
      <c r="F97" s="239" t="s">
        <v>1185</v>
      </c>
      <c r="G97" s="237"/>
      <c r="H97" s="240">
        <v>52.92</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184</v>
      </c>
      <c r="AU97" s="246" t="s">
        <v>86</v>
      </c>
      <c r="AV97" s="13" t="s">
        <v>86</v>
      </c>
      <c r="AW97" s="13" t="s">
        <v>38</v>
      </c>
      <c r="AX97" s="13" t="s">
        <v>8</v>
      </c>
      <c r="AY97" s="246" t="s">
        <v>167</v>
      </c>
    </row>
    <row r="98" spans="1:65" s="2" customFormat="1" ht="31" customHeight="1">
      <c r="A98" s="40"/>
      <c r="B98" s="41"/>
      <c r="C98" s="220" t="s">
        <v>173</v>
      </c>
      <c r="D98" s="220" t="s">
        <v>169</v>
      </c>
      <c r="E98" s="221" t="s">
        <v>1186</v>
      </c>
      <c r="F98" s="222" t="s">
        <v>1187</v>
      </c>
      <c r="G98" s="223" t="s">
        <v>189</v>
      </c>
      <c r="H98" s="224">
        <v>140</v>
      </c>
      <c r="I98" s="225"/>
      <c r="J98" s="224">
        <f>ROUND(I98*H98,0)</f>
        <v>0</v>
      </c>
      <c r="K98" s="222" t="s">
        <v>180</v>
      </c>
      <c r="L98" s="46"/>
      <c r="M98" s="226" t="s">
        <v>20</v>
      </c>
      <c r="N98" s="227" t="s">
        <v>48</v>
      </c>
      <c r="O98" s="86"/>
      <c r="P98" s="228">
        <f>O98*H98</f>
        <v>0</v>
      </c>
      <c r="Q98" s="228">
        <v>0</v>
      </c>
      <c r="R98" s="228">
        <f>Q98*H98</f>
        <v>0</v>
      </c>
      <c r="S98" s="228">
        <v>0</v>
      </c>
      <c r="T98" s="229">
        <f>S98*H98</f>
        <v>0</v>
      </c>
      <c r="U98" s="40"/>
      <c r="V98" s="40"/>
      <c r="W98" s="40"/>
      <c r="X98" s="40"/>
      <c r="Y98" s="40"/>
      <c r="Z98" s="40"/>
      <c r="AA98" s="40"/>
      <c r="AB98" s="40"/>
      <c r="AC98" s="40"/>
      <c r="AD98" s="40"/>
      <c r="AE98" s="40"/>
      <c r="AR98" s="230" t="s">
        <v>173</v>
      </c>
      <c r="AT98" s="230" t="s">
        <v>169</v>
      </c>
      <c r="AU98" s="230" t="s">
        <v>86</v>
      </c>
      <c r="AY98" s="19" t="s">
        <v>167</v>
      </c>
      <c r="BE98" s="231">
        <f>IF(N98="základní",J98,0)</f>
        <v>0</v>
      </c>
      <c r="BF98" s="231">
        <f>IF(N98="snížená",J98,0)</f>
        <v>0</v>
      </c>
      <c r="BG98" s="231">
        <f>IF(N98="zákl. přenesená",J98,0)</f>
        <v>0</v>
      </c>
      <c r="BH98" s="231">
        <f>IF(N98="sníž. přenesená",J98,0)</f>
        <v>0</v>
      </c>
      <c r="BI98" s="231">
        <f>IF(N98="nulová",J98,0)</f>
        <v>0</v>
      </c>
      <c r="BJ98" s="19" t="s">
        <v>8</v>
      </c>
      <c r="BK98" s="231">
        <f>ROUND(I98*H98,0)</f>
        <v>0</v>
      </c>
      <c r="BL98" s="19" t="s">
        <v>173</v>
      </c>
      <c r="BM98" s="230" t="s">
        <v>1188</v>
      </c>
    </row>
    <row r="99" spans="1:47" s="2" customFormat="1" ht="12">
      <c r="A99" s="40"/>
      <c r="B99" s="41"/>
      <c r="C99" s="42"/>
      <c r="D99" s="232" t="s">
        <v>182</v>
      </c>
      <c r="E99" s="42"/>
      <c r="F99" s="233" t="s">
        <v>206</v>
      </c>
      <c r="G99" s="42"/>
      <c r="H99" s="42"/>
      <c r="I99" s="138"/>
      <c r="J99" s="42"/>
      <c r="K99" s="42"/>
      <c r="L99" s="46"/>
      <c r="M99" s="234"/>
      <c r="N99" s="235"/>
      <c r="O99" s="86"/>
      <c r="P99" s="86"/>
      <c r="Q99" s="86"/>
      <c r="R99" s="86"/>
      <c r="S99" s="86"/>
      <c r="T99" s="87"/>
      <c r="U99" s="40"/>
      <c r="V99" s="40"/>
      <c r="W99" s="40"/>
      <c r="X99" s="40"/>
      <c r="Y99" s="40"/>
      <c r="Z99" s="40"/>
      <c r="AA99" s="40"/>
      <c r="AB99" s="40"/>
      <c r="AC99" s="40"/>
      <c r="AD99" s="40"/>
      <c r="AE99" s="40"/>
      <c r="AT99" s="19" t="s">
        <v>182</v>
      </c>
      <c r="AU99" s="19" t="s">
        <v>86</v>
      </c>
    </row>
    <row r="100" spans="1:51" s="15" customFormat="1" ht="12">
      <c r="A100" s="15"/>
      <c r="B100" s="258"/>
      <c r="C100" s="259"/>
      <c r="D100" s="232" t="s">
        <v>184</v>
      </c>
      <c r="E100" s="260" t="s">
        <v>20</v>
      </c>
      <c r="F100" s="261" t="s">
        <v>245</v>
      </c>
      <c r="G100" s="259"/>
      <c r="H100" s="260" t="s">
        <v>20</v>
      </c>
      <c r="I100" s="262"/>
      <c r="J100" s="259"/>
      <c r="K100" s="259"/>
      <c r="L100" s="263"/>
      <c r="M100" s="264"/>
      <c r="N100" s="265"/>
      <c r="O100" s="265"/>
      <c r="P100" s="265"/>
      <c r="Q100" s="265"/>
      <c r="R100" s="265"/>
      <c r="S100" s="265"/>
      <c r="T100" s="266"/>
      <c r="U100" s="15"/>
      <c r="V100" s="15"/>
      <c r="W100" s="15"/>
      <c r="X100" s="15"/>
      <c r="Y100" s="15"/>
      <c r="Z100" s="15"/>
      <c r="AA100" s="15"/>
      <c r="AB100" s="15"/>
      <c r="AC100" s="15"/>
      <c r="AD100" s="15"/>
      <c r="AE100" s="15"/>
      <c r="AT100" s="267" t="s">
        <v>184</v>
      </c>
      <c r="AU100" s="267" t="s">
        <v>86</v>
      </c>
      <c r="AV100" s="15" t="s">
        <v>8</v>
      </c>
      <c r="AW100" s="15" t="s">
        <v>38</v>
      </c>
      <c r="AX100" s="15" t="s">
        <v>77</v>
      </c>
      <c r="AY100" s="267" t="s">
        <v>167</v>
      </c>
    </row>
    <row r="101" spans="1:51" s="13" customFormat="1" ht="12">
      <c r="A101" s="13"/>
      <c r="B101" s="236"/>
      <c r="C101" s="237"/>
      <c r="D101" s="232" t="s">
        <v>184</v>
      </c>
      <c r="E101" s="238" t="s">
        <v>20</v>
      </c>
      <c r="F101" s="239" t="s">
        <v>1189</v>
      </c>
      <c r="G101" s="237"/>
      <c r="H101" s="240">
        <v>20</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184</v>
      </c>
      <c r="AU101" s="246" t="s">
        <v>86</v>
      </c>
      <c r="AV101" s="13" t="s">
        <v>86</v>
      </c>
      <c r="AW101" s="13" t="s">
        <v>38</v>
      </c>
      <c r="AX101" s="13" t="s">
        <v>77</v>
      </c>
      <c r="AY101" s="246" t="s">
        <v>167</v>
      </c>
    </row>
    <row r="102" spans="1:51" s="13" customFormat="1" ht="12">
      <c r="A102" s="13"/>
      <c r="B102" s="236"/>
      <c r="C102" s="237"/>
      <c r="D102" s="232" t="s">
        <v>184</v>
      </c>
      <c r="E102" s="238" t="s">
        <v>20</v>
      </c>
      <c r="F102" s="239" t="s">
        <v>1190</v>
      </c>
      <c r="G102" s="237"/>
      <c r="H102" s="240">
        <v>20</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184</v>
      </c>
      <c r="AU102" s="246" t="s">
        <v>86</v>
      </c>
      <c r="AV102" s="13" t="s">
        <v>86</v>
      </c>
      <c r="AW102" s="13" t="s">
        <v>38</v>
      </c>
      <c r="AX102" s="13" t="s">
        <v>77</v>
      </c>
      <c r="AY102" s="246" t="s">
        <v>167</v>
      </c>
    </row>
    <row r="103" spans="1:51" s="13" customFormat="1" ht="12">
      <c r="A103" s="13"/>
      <c r="B103" s="236"/>
      <c r="C103" s="237"/>
      <c r="D103" s="232" t="s">
        <v>184</v>
      </c>
      <c r="E103" s="238" t="s">
        <v>20</v>
      </c>
      <c r="F103" s="239" t="s">
        <v>1191</v>
      </c>
      <c r="G103" s="237"/>
      <c r="H103" s="240">
        <v>20</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184</v>
      </c>
      <c r="AU103" s="246" t="s">
        <v>86</v>
      </c>
      <c r="AV103" s="13" t="s">
        <v>86</v>
      </c>
      <c r="AW103" s="13" t="s">
        <v>38</v>
      </c>
      <c r="AX103" s="13" t="s">
        <v>77</v>
      </c>
      <c r="AY103" s="246" t="s">
        <v>167</v>
      </c>
    </row>
    <row r="104" spans="1:51" s="13" customFormat="1" ht="12">
      <c r="A104" s="13"/>
      <c r="B104" s="236"/>
      <c r="C104" s="237"/>
      <c r="D104" s="232" t="s">
        <v>184</v>
      </c>
      <c r="E104" s="238" t="s">
        <v>20</v>
      </c>
      <c r="F104" s="239" t="s">
        <v>1192</v>
      </c>
      <c r="G104" s="237"/>
      <c r="H104" s="240">
        <v>20</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184</v>
      </c>
      <c r="AU104" s="246" t="s">
        <v>86</v>
      </c>
      <c r="AV104" s="13" t="s">
        <v>86</v>
      </c>
      <c r="AW104" s="13" t="s">
        <v>38</v>
      </c>
      <c r="AX104" s="13" t="s">
        <v>77</v>
      </c>
      <c r="AY104" s="246" t="s">
        <v>167</v>
      </c>
    </row>
    <row r="105" spans="1:51" s="13" customFormat="1" ht="12">
      <c r="A105" s="13"/>
      <c r="B105" s="236"/>
      <c r="C105" s="237"/>
      <c r="D105" s="232" t="s">
        <v>184</v>
      </c>
      <c r="E105" s="238" t="s">
        <v>20</v>
      </c>
      <c r="F105" s="239" t="s">
        <v>1193</v>
      </c>
      <c r="G105" s="237"/>
      <c r="H105" s="240">
        <v>20</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184</v>
      </c>
      <c r="AU105" s="246" t="s">
        <v>86</v>
      </c>
      <c r="AV105" s="13" t="s">
        <v>86</v>
      </c>
      <c r="AW105" s="13" t="s">
        <v>38</v>
      </c>
      <c r="AX105" s="13" t="s">
        <v>77</v>
      </c>
      <c r="AY105" s="246" t="s">
        <v>167</v>
      </c>
    </row>
    <row r="106" spans="1:51" s="13" customFormat="1" ht="12">
      <c r="A106" s="13"/>
      <c r="B106" s="236"/>
      <c r="C106" s="237"/>
      <c r="D106" s="232" t="s">
        <v>184</v>
      </c>
      <c r="E106" s="238" t="s">
        <v>20</v>
      </c>
      <c r="F106" s="239" t="s">
        <v>1194</v>
      </c>
      <c r="G106" s="237"/>
      <c r="H106" s="240">
        <v>20</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184</v>
      </c>
      <c r="AU106" s="246" t="s">
        <v>86</v>
      </c>
      <c r="AV106" s="13" t="s">
        <v>86</v>
      </c>
      <c r="AW106" s="13" t="s">
        <v>38</v>
      </c>
      <c r="AX106" s="13" t="s">
        <v>77</v>
      </c>
      <c r="AY106" s="246" t="s">
        <v>167</v>
      </c>
    </row>
    <row r="107" spans="1:51" s="13" customFormat="1" ht="12">
      <c r="A107" s="13"/>
      <c r="B107" s="236"/>
      <c r="C107" s="237"/>
      <c r="D107" s="232" t="s">
        <v>184</v>
      </c>
      <c r="E107" s="238" t="s">
        <v>20</v>
      </c>
      <c r="F107" s="239" t="s">
        <v>1195</v>
      </c>
      <c r="G107" s="237"/>
      <c r="H107" s="240">
        <v>10</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184</v>
      </c>
      <c r="AU107" s="246" t="s">
        <v>86</v>
      </c>
      <c r="AV107" s="13" t="s">
        <v>86</v>
      </c>
      <c r="AW107" s="13" t="s">
        <v>38</v>
      </c>
      <c r="AX107" s="13" t="s">
        <v>77</v>
      </c>
      <c r="AY107" s="246" t="s">
        <v>167</v>
      </c>
    </row>
    <row r="108" spans="1:51" s="13" customFormat="1" ht="12">
      <c r="A108" s="13"/>
      <c r="B108" s="236"/>
      <c r="C108" s="237"/>
      <c r="D108" s="232" t="s">
        <v>184</v>
      </c>
      <c r="E108" s="238" t="s">
        <v>20</v>
      </c>
      <c r="F108" s="239" t="s">
        <v>1196</v>
      </c>
      <c r="G108" s="237"/>
      <c r="H108" s="240">
        <v>10</v>
      </c>
      <c r="I108" s="241"/>
      <c r="J108" s="237"/>
      <c r="K108" s="237"/>
      <c r="L108" s="242"/>
      <c r="M108" s="243"/>
      <c r="N108" s="244"/>
      <c r="O108" s="244"/>
      <c r="P108" s="244"/>
      <c r="Q108" s="244"/>
      <c r="R108" s="244"/>
      <c r="S108" s="244"/>
      <c r="T108" s="245"/>
      <c r="U108" s="13"/>
      <c r="V108" s="13"/>
      <c r="W108" s="13"/>
      <c r="X108" s="13"/>
      <c r="Y108" s="13"/>
      <c r="Z108" s="13"/>
      <c r="AA108" s="13"/>
      <c r="AB108" s="13"/>
      <c r="AC108" s="13"/>
      <c r="AD108" s="13"/>
      <c r="AE108" s="13"/>
      <c r="AT108" s="246" t="s">
        <v>184</v>
      </c>
      <c r="AU108" s="246" t="s">
        <v>86</v>
      </c>
      <c r="AV108" s="13" t="s">
        <v>86</v>
      </c>
      <c r="AW108" s="13" t="s">
        <v>38</v>
      </c>
      <c r="AX108" s="13" t="s">
        <v>77</v>
      </c>
      <c r="AY108" s="246" t="s">
        <v>167</v>
      </c>
    </row>
    <row r="109" spans="1:51" s="14" customFormat="1" ht="12">
      <c r="A109" s="14"/>
      <c r="B109" s="247"/>
      <c r="C109" s="248"/>
      <c r="D109" s="232" t="s">
        <v>184</v>
      </c>
      <c r="E109" s="249" t="s">
        <v>20</v>
      </c>
      <c r="F109" s="250" t="s">
        <v>195</v>
      </c>
      <c r="G109" s="248"/>
      <c r="H109" s="251">
        <v>140</v>
      </c>
      <c r="I109" s="252"/>
      <c r="J109" s="248"/>
      <c r="K109" s="248"/>
      <c r="L109" s="253"/>
      <c r="M109" s="254"/>
      <c r="N109" s="255"/>
      <c r="O109" s="255"/>
      <c r="P109" s="255"/>
      <c r="Q109" s="255"/>
      <c r="R109" s="255"/>
      <c r="S109" s="255"/>
      <c r="T109" s="256"/>
      <c r="U109" s="14"/>
      <c r="V109" s="14"/>
      <c r="W109" s="14"/>
      <c r="X109" s="14"/>
      <c r="Y109" s="14"/>
      <c r="Z109" s="14"/>
      <c r="AA109" s="14"/>
      <c r="AB109" s="14"/>
      <c r="AC109" s="14"/>
      <c r="AD109" s="14"/>
      <c r="AE109" s="14"/>
      <c r="AT109" s="257" t="s">
        <v>184</v>
      </c>
      <c r="AU109" s="257" t="s">
        <v>86</v>
      </c>
      <c r="AV109" s="14" t="s">
        <v>173</v>
      </c>
      <c r="AW109" s="14" t="s">
        <v>38</v>
      </c>
      <c r="AX109" s="14" t="s">
        <v>8</v>
      </c>
      <c r="AY109" s="257" t="s">
        <v>167</v>
      </c>
    </row>
    <row r="110" spans="1:65" s="2" customFormat="1" ht="31" customHeight="1">
      <c r="A110" s="40"/>
      <c r="B110" s="41"/>
      <c r="C110" s="220" t="s">
        <v>202</v>
      </c>
      <c r="D110" s="220" t="s">
        <v>169</v>
      </c>
      <c r="E110" s="221" t="s">
        <v>254</v>
      </c>
      <c r="F110" s="222" t="s">
        <v>255</v>
      </c>
      <c r="G110" s="223" t="s">
        <v>189</v>
      </c>
      <c r="H110" s="224">
        <v>8</v>
      </c>
      <c r="I110" s="225"/>
      <c r="J110" s="224">
        <f>ROUND(I110*H110,0)</f>
        <v>0</v>
      </c>
      <c r="K110" s="222" t="s">
        <v>180</v>
      </c>
      <c r="L110" s="46"/>
      <c r="M110" s="226" t="s">
        <v>20</v>
      </c>
      <c r="N110" s="227" t="s">
        <v>48</v>
      </c>
      <c r="O110" s="86"/>
      <c r="P110" s="228">
        <f>O110*H110</f>
        <v>0</v>
      </c>
      <c r="Q110" s="228">
        <v>0</v>
      </c>
      <c r="R110" s="228">
        <f>Q110*H110</f>
        <v>0</v>
      </c>
      <c r="S110" s="228">
        <v>0</v>
      </c>
      <c r="T110" s="229">
        <f>S110*H110</f>
        <v>0</v>
      </c>
      <c r="U110" s="40"/>
      <c r="V110" s="40"/>
      <c r="W110" s="40"/>
      <c r="X110" s="40"/>
      <c r="Y110" s="40"/>
      <c r="Z110" s="40"/>
      <c r="AA110" s="40"/>
      <c r="AB110" s="40"/>
      <c r="AC110" s="40"/>
      <c r="AD110" s="40"/>
      <c r="AE110" s="40"/>
      <c r="AR110" s="230" t="s">
        <v>173</v>
      </c>
      <c r="AT110" s="230" t="s">
        <v>169</v>
      </c>
      <c r="AU110" s="230" t="s">
        <v>86</v>
      </c>
      <c r="AY110" s="19" t="s">
        <v>167</v>
      </c>
      <c r="BE110" s="231">
        <f>IF(N110="základní",J110,0)</f>
        <v>0</v>
      </c>
      <c r="BF110" s="231">
        <f>IF(N110="snížená",J110,0)</f>
        <v>0</v>
      </c>
      <c r="BG110" s="231">
        <f>IF(N110="zákl. přenesená",J110,0)</f>
        <v>0</v>
      </c>
      <c r="BH110" s="231">
        <f>IF(N110="sníž. přenesená",J110,0)</f>
        <v>0</v>
      </c>
      <c r="BI110" s="231">
        <f>IF(N110="nulová",J110,0)</f>
        <v>0</v>
      </c>
      <c r="BJ110" s="19" t="s">
        <v>8</v>
      </c>
      <c r="BK110" s="231">
        <f>ROUND(I110*H110,0)</f>
        <v>0</v>
      </c>
      <c r="BL110" s="19" t="s">
        <v>173</v>
      </c>
      <c r="BM110" s="230" t="s">
        <v>1197</v>
      </c>
    </row>
    <row r="111" spans="1:47" s="2" customFormat="1" ht="12">
      <c r="A111" s="40"/>
      <c r="B111" s="41"/>
      <c r="C111" s="42"/>
      <c r="D111" s="232" t="s">
        <v>182</v>
      </c>
      <c r="E111" s="42"/>
      <c r="F111" s="233" t="s">
        <v>257</v>
      </c>
      <c r="G111" s="42"/>
      <c r="H111" s="42"/>
      <c r="I111" s="138"/>
      <c r="J111" s="42"/>
      <c r="K111" s="42"/>
      <c r="L111" s="46"/>
      <c r="M111" s="234"/>
      <c r="N111" s="235"/>
      <c r="O111" s="86"/>
      <c r="P111" s="86"/>
      <c r="Q111" s="86"/>
      <c r="R111" s="86"/>
      <c r="S111" s="86"/>
      <c r="T111" s="87"/>
      <c r="U111" s="40"/>
      <c r="V111" s="40"/>
      <c r="W111" s="40"/>
      <c r="X111" s="40"/>
      <c r="Y111" s="40"/>
      <c r="Z111" s="40"/>
      <c r="AA111" s="40"/>
      <c r="AB111" s="40"/>
      <c r="AC111" s="40"/>
      <c r="AD111" s="40"/>
      <c r="AE111" s="40"/>
      <c r="AT111" s="19" t="s">
        <v>182</v>
      </c>
      <c r="AU111" s="19" t="s">
        <v>86</v>
      </c>
    </row>
    <row r="112" spans="1:51" s="15" customFormat="1" ht="12">
      <c r="A112" s="15"/>
      <c r="B112" s="258"/>
      <c r="C112" s="259"/>
      <c r="D112" s="232" t="s">
        <v>184</v>
      </c>
      <c r="E112" s="260" t="s">
        <v>20</v>
      </c>
      <c r="F112" s="261" t="s">
        <v>1198</v>
      </c>
      <c r="G112" s="259"/>
      <c r="H112" s="260" t="s">
        <v>20</v>
      </c>
      <c r="I112" s="262"/>
      <c r="J112" s="259"/>
      <c r="K112" s="259"/>
      <c r="L112" s="263"/>
      <c r="M112" s="264"/>
      <c r="N112" s="265"/>
      <c r="O112" s="265"/>
      <c r="P112" s="265"/>
      <c r="Q112" s="265"/>
      <c r="R112" s="265"/>
      <c r="S112" s="265"/>
      <c r="T112" s="266"/>
      <c r="U112" s="15"/>
      <c r="V112" s="15"/>
      <c r="W112" s="15"/>
      <c r="X112" s="15"/>
      <c r="Y112" s="15"/>
      <c r="Z112" s="15"/>
      <c r="AA112" s="15"/>
      <c r="AB112" s="15"/>
      <c r="AC112" s="15"/>
      <c r="AD112" s="15"/>
      <c r="AE112" s="15"/>
      <c r="AT112" s="267" t="s">
        <v>184</v>
      </c>
      <c r="AU112" s="267" t="s">
        <v>86</v>
      </c>
      <c r="AV112" s="15" t="s">
        <v>8</v>
      </c>
      <c r="AW112" s="15" t="s">
        <v>38</v>
      </c>
      <c r="AX112" s="15" t="s">
        <v>77</v>
      </c>
      <c r="AY112" s="267" t="s">
        <v>167</v>
      </c>
    </row>
    <row r="113" spans="1:51" s="13" customFormat="1" ht="12">
      <c r="A113" s="13"/>
      <c r="B113" s="236"/>
      <c r="C113" s="237"/>
      <c r="D113" s="232" t="s">
        <v>184</v>
      </c>
      <c r="E113" s="238" t="s">
        <v>20</v>
      </c>
      <c r="F113" s="239" t="s">
        <v>1199</v>
      </c>
      <c r="G113" s="237"/>
      <c r="H113" s="240">
        <v>1</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184</v>
      </c>
      <c r="AU113" s="246" t="s">
        <v>86</v>
      </c>
      <c r="AV113" s="13" t="s">
        <v>86</v>
      </c>
      <c r="AW113" s="13" t="s">
        <v>38</v>
      </c>
      <c r="AX113" s="13" t="s">
        <v>77</v>
      </c>
      <c r="AY113" s="246" t="s">
        <v>167</v>
      </c>
    </row>
    <row r="114" spans="1:51" s="13" customFormat="1" ht="12">
      <c r="A114" s="13"/>
      <c r="B114" s="236"/>
      <c r="C114" s="237"/>
      <c r="D114" s="232" t="s">
        <v>184</v>
      </c>
      <c r="E114" s="238" t="s">
        <v>20</v>
      </c>
      <c r="F114" s="239" t="s">
        <v>1200</v>
      </c>
      <c r="G114" s="237"/>
      <c r="H114" s="240">
        <v>1</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184</v>
      </c>
      <c r="AU114" s="246" t="s">
        <v>86</v>
      </c>
      <c r="AV114" s="13" t="s">
        <v>86</v>
      </c>
      <c r="AW114" s="13" t="s">
        <v>38</v>
      </c>
      <c r="AX114" s="13" t="s">
        <v>77</v>
      </c>
      <c r="AY114" s="246" t="s">
        <v>167</v>
      </c>
    </row>
    <row r="115" spans="1:51" s="13" customFormat="1" ht="12">
      <c r="A115" s="13"/>
      <c r="B115" s="236"/>
      <c r="C115" s="237"/>
      <c r="D115" s="232" t="s">
        <v>184</v>
      </c>
      <c r="E115" s="238" t="s">
        <v>20</v>
      </c>
      <c r="F115" s="239" t="s">
        <v>1201</v>
      </c>
      <c r="G115" s="237"/>
      <c r="H115" s="240">
        <v>1</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184</v>
      </c>
      <c r="AU115" s="246" t="s">
        <v>86</v>
      </c>
      <c r="AV115" s="13" t="s">
        <v>86</v>
      </c>
      <c r="AW115" s="13" t="s">
        <v>38</v>
      </c>
      <c r="AX115" s="13" t="s">
        <v>77</v>
      </c>
      <c r="AY115" s="246" t="s">
        <v>167</v>
      </c>
    </row>
    <row r="116" spans="1:51" s="13" customFormat="1" ht="12">
      <c r="A116" s="13"/>
      <c r="B116" s="236"/>
      <c r="C116" s="237"/>
      <c r="D116" s="232" t="s">
        <v>184</v>
      </c>
      <c r="E116" s="238" t="s">
        <v>20</v>
      </c>
      <c r="F116" s="239" t="s">
        <v>1202</v>
      </c>
      <c r="G116" s="237"/>
      <c r="H116" s="240">
        <v>1</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184</v>
      </c>
      <c r="AU116" s="246" t="s">
        <v>86</v>
      </c>
      <c r="AV116" s="13" t="s">
        <v>86</v>
      </c>
      <c r="AW116" s="13" t="s">
        <v>38</v>
      </c>
      <c r="AX116" s="13" t="s">
        <v>77</v>
      </c>
      <c r="AY116" s="246" t="s">
        <v>167</v>
      </c>
    </row>
    <row r="117" spans="1:51" s="13" customFormat="1" ht="12">
      <c r="A117" s="13"/>
      <c r="B117" s="236"/>
      <c r="C117" s="237"/>
      <c r="D117" s="232" t="s">
        <v>184</v>
      </c>
      <c r="E117" s="238" t="s">
        <v>20</v>
      </c>
      <c r="F117" s="239" t="s">
        <v>1203</v>
      </c>
      <c r="G117" s="237"/>
      <c r="H117" s="240">
        <v>1</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184</v>
      </c>
      <c r="AU117" s="246" t="s">
        <v>86</v>
      </c>
      <c r="AV117" s="13" t="s">
        <v>86</v>
      </c>
      <c r="AW117" s="13" t="s">
        <v>38</v>
      </c>
      <c r="AX117" s="13" t="s">
        <v>77</v>
      </c>
      <c r="AY117" s="246" t="s">
        <v>167</v>
      </c>
    </row>
    <row r="118" spans="1:51" s="13" customFormat="1" ht="12">
      <c r="A118" s="13"/>
      <c r="B118" s="236"/>
      <c r="C118" s="237"/>
      <c r="D118" s="232" t="s">
        <v>184</v>
      </c>
      <c r="E118" s="238" t="s">
        <v>20</v>
      </c>
      <c r="F118" s="239" t="s">
        <v>1204</v>
      </c>
      <c r="G118" s="237"/>
      <c r="H118" s="240">
        <v>1</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184</v>
      </c>
      <c r="AU118" s="246" t="s">
        <v>86</v>
      </c>
      <c r="AV118" s="13" t="s">
        <v>86</v>
      </c>
      <c r="AW118" s="13" t="s">
        <v>38</v>
      </c>
      <c r="AX118" s="13" t="s">
        <v>77</v>
      </c>
      <c r="AY118" s="246" t="s">
        <v>167</v>
      </c>
    </row>
    <row r="119" spans="1:51" s="13" customFormat="1" ht="12">
      <c r="A119" s="13"/>
      <c r="B119" s="236"/>
      <c r="C119" s="237"/>
      <c r="D119" s="232" t="s">
        <v>184</v>
      </c>
      <c r="E119" s="238" t="s">
        <v>20</v>
      </c>
      <c r="F119" s="239" t="s">
        <v>1205</v>
      </c>
      <c r="G119" s="237"/>
      <c r="H119" s="240">
        <v>1</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184</v>
      </c>
      <c r="AU119" s="246" t="s">
        <v>86</v>
      </c>
      <c r="AV119" s="13" t="s">
        <v>86</v>
      </c>
      <c r="AW119" s="13" t="s">
        <v>38</v>
      </c>
      <c r="AX119" s="13" t="s">
        <v>77</v>
      </c>
      <c r="AY119" s="246" t="s">
        <v>167</v>
      </c>
    </row>
    <row r="120" spans="1:51" s="13" customFormat="1" ht="12">
      <c r="A120" s="13"/>
      <c r="B120" s="236"/>
      <c r="C120" s="237"/>
      <c r="D120" s="232" t="s">
        <v>184</v>
      </c>
      <c r="E120" s="238" t="s">
        <v>20</v>
      </c>
      <c r="F120" s="239" t="s">
        <v>1206</v>
      </c>
      <c r="G120" s="237"/>
      <c r="H120" s="240">
        <v>1</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184</v>
      </c>
      <c r="AU120" s="246" t="s">
        <v>86</v>
      </c>
      <c r="AV120" s="13" t="s">
        <v>86</v>
      </c>
      <c r="AW120" s="13" t="s">
        <v>38</v>
      </c>
      <c r="AX120" s="13" t="s">
        <v>77</v>
      </c>
      <c r="AY120" s="246" t="s">
        <v>167</v>
      </c>
    </row>
    <row r="121" spans="1:51" s="14" customFormat="1" ht="12">
      <c r="A121" s="14"/>
      <c r="B121" s="247"/>
      <c r="C121" s="248"/>
      <c r="D121" s="232" t="s">
        <v>184</v>
      </c>
      <c r="E121" s="249" t="s">
        <v>20</v>
      </c>
      <c r="F121" s="250" t="s">
        <v>195</v>
      </c>
      <c r="G121" s="248"/>
      <c r="H121" s="251">
        <v>8</v>
      </c>
      <c r="I121" s="252"/>
      <c r="J121" s="248"/>
      <c r="K121" s="248"/>
      <c r="L121" s="253"/>
      <c r="M121" s="254"/>
      <c r="N121" s="255"/>
      <c r="O121" s="255"/>
      <c r="P121" s="255"/>
      <c r="Q121" s="255"/>
      <c r="R121" s="255"/>
      <c r="S121" s="255"/>
      <c r="T121" s="256"/>
      <c r="U121" s="14"/>
      <c r="V121" s="14"/>
      <c r="W121" s="14"/>
      <c r="X121" s="14"/>
      <c r="Y121" s="14"/>
      <c r="Z121" s="14"/>
      <c r="AA121" s="14"/>
      <c r="AB121" s="14"/>
      <c r="AC121" s="14"/>
      <c r="AD121" s="14"/>
      <c r="AE121" s="14"/>
      <c r="AT121" s="257" t="s">
        <v>184</v>
      </c>
      <c r="AU121" s="257" t="s">
        <v>86</v>
      </c>
      <c r="AV121" s="14" t="s">
        <v>173</v>
      </c>
      <c r="AW121" s="14" t="s">
        <v>38</v>
      </c>
      <c r="AX121" s="14" t="s">
        <v>8</v>
      </c>
      <c r="AY121" s="257" t="s">
        <v>167</v>
      </c>
    </row>
    <row r="122" spans="1:65" s="2" customFormat="1" ht="41.5" customHeight="1">
      <c r="A122" s="40"/>
      <c r="B122" s="41"/>
      <c r="C122" s="220" t="s">
        <v>253</v>
      </c>
      <c r="D122" s="220" t="s">
        <v>169</v>
      </c>
      <c r="E122" s="221" t="s">
        <v>260</v>
      </c>
      <c r="F122" s="222" t="s">
        <v>261</v>
      </c>
      <c r="G122" s="223" t="s">
        <v>189</v>
      </c>
      <c r="H122" s="224">
        <v>4203.7</v>
      </c>
      <c r="I122" s="225"/>
      <c r="J122" s="224">
        <f>ROUND(I122*H122,0)</f>
        <v>0</v>
      </c>
      <c r="K122" s="222" t="s">
        <v>180</v>
      </c>
      <c r="L122" s="46"/>
      <c r="M122" s="226" t="s">
        <v>20</v>
      </c>
      <c r="N122" s="227" t="s">
        <v>48</v>
      </c>
      <c r="O122" s="86"/>
      <c r="P122" s="228">
        <f>O122*H122</f>
        <v>0</v>
      </c>
      <c r="Q122" s="228">
        <v>0</v>
      </c>
      <c r="R122" s="228">
        <f>Q122*H122</f>
        <v>0</v>
      </c>
      <c r="S122" s="228">
        <v>0</v>
      </c>
      <c r="T122" s="229">
        <f>S122*H122</f>
        <v>0</v>
      </c>
      <c r="U122" s="40"/>
      <c r="V122" s="40"/>
      <c r="W122" s="40"/>
      <c r="X122" s="40"/>
      <c r="Y122" s="40"/>
      <c r="Z122" s="40"/>
      <c r="AA122" s="40"/>
      <c r="AB122" s="40"/>
      <c r="AC122" s="40"/>
      <c r="AD122" s="40"/>
      <c r="AE122" s="40"/>
      <c r="AR122" s="230" t="s">
        <v>173</v>
      </c>
      <c r="AT122" s="230" t="s">
        <v>169</v>
      </c>
      <c r="AU122" s="230" t="s">
        <v>86</v>
      </c>
      <c r="AY122" s="19" t="s">
        <v>167</v>
      </c>
      <c r="BE122" s="231">
        <f>IF(N122="základní",J122,0)</f>
        <v>0</v>
      </c>
      <c r="BF122" s="231">
        <f>IF(N122="snížená",J122,0)</f>
        <v>0</v>
      </c>
      <c r="BG122" s="231">
        <f>IF(N122="zákl. přenesená",J122,0)</f>
        <v>0</v>
      </c>
      <c r="BH122" s="231">
        <f>IF(N122="sníž. přenesená",J122,0)</f>
        <v>0</v>
      </c>
      <c r="BI122" s="231">
        <f>IF(N122="nulová",J122,0)</f>
        <v>0</v>
      </c>
      <c r="BJ122" s="19" t="s">
        <v>8</v>
      </c>
      <c r="BK122" s="231">
        <f>ROUND(I122*H122,0)</f>
        <v>0</v>
      </c>
      <c r="BL122" s="19" t="s">
        <v>173</v>
      </c>
      <c r="BM122" s="230" t="s">
        <v>1207</v>
      </c>
    </row>
    <row r="123" spans="1:47" s="2" customFormat="1" ht="12">
      <c r="A123" s="40"/>
      <c r="B123" s="41"/>
      <c r="C123" s="42"/>
      <c r="D123" s="232" t="s">
        <v>182</v>
      </c>
      <c r="E123" s="42"/>
      <c r="F123" s="233" t="s">
        <v>263</v>
      </c>
      <c r="G123" s="42"/>
      <c r="H123" s="42"/>
      <c r="I123" s="138"/>
      <c r="J123" s="42"/>
      <c r="K123" s="42"/>
      <c r="L123" s="46"/>
      <c r="M123" s="234"/>
      <c r="N123" s="235"/>
      <c r="O123" s="86"/>
      <c r="P123" s="86"/>
      <c r="Q123" s="86"/>
      <c r="R123" s="86"/>
      <c r="S123" s="86"/>
      <c r="T123" s="87"/>
      <c r="U123" s="40"/>
      <c r="V123" s="40"/>
      <c r="W123" s="40"/>
      <c r="X123" s="40"/>
      <c r="Y123" s="40"/>
      <c r="Z123" s="40"/>
      <c r="AA123" s="40"/>
      <c r="AB123" s="40"/>
      <c r="AC123" s="40"/>
      <c r="AD123" s="40"/>
      <c r="AE123" s="40"/>
      <c r="AT123" s="19" t="s">
        <v>182</v>
      </c>
      <c r="AU123" s="19" t="s">
        <v>86</v>
      </c>
    </row>
    <row r="124" spans="1:51" s="13" customFormat="1" ht="12">
      <c r="A124" s="13"/>
      <c r="B124" s="236"/>
      <c r="C124" s="237"/>
      <c r="D124" s="232" t="s">
        <v>184</v>
      </c>
      <c r="E124" s="238" t="s">
        <v>20</v>
      </c>
      <c r="F124" s="239" t="s">
        <v>1208</v>
      </c>
      <c r="G124" s="237"/>
      <c r="H124" s="240">
        <v>1900.93</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184</v>
      </c>
      <c r="AU124" s="246" t="s">
        <v>86</v>
      </c>
      <c r="AV124" s="13" t="s">
        <v>86</v>
      </c>
      <c r="AW124" s="13" t="s">
        <v>38</v>
      </c>
      <c r="AX124" s="13" t="s">
        <v>77</v>
      </c>
      <c r="AY124" s="246" t="s">
        <v>167</v>
      </c>
    </row>
    <row r="125" spans="1:51" s="13" customFormat="1" ht="12">
      <c r="A125" s="13"/>
      <c r="B125" s="236"/>
      <c r="C125" s="237"/>
      <c r="D125" s="232" t="s">
        <v>184</v>
      </c>
      <c r="E125" s="238" t="s">
        <v>20</v>
      </c>
      <c r="F125" s="239" t="s">
        <v>1209</v>
      </c>
      <c r="G125" s="237"/>
      <c r="H125" s="240">
        <v>1900.93</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184</v>
      </c>
      <c r="AU125" s="246" t="s">
        <v>86</v>
      </c>
      <c r="AV125" s="13" t="s">
        <v>86</v>
      </c>
      <c r="AW125" s="13" t="s">
        <v>38</v>
      </c>
      <c r="AX125" s="13" t="s">
        <v>77</v>
      </c>
      <c r="AY125" s="246" t="s">
        <v>167</v>
      </c>
    </row>
    <row r="126" spans="1:51" s="13" customFormat="1" ht="12">
      <c r="A126" s="13"/>
      <c r="B126" s="236"/>
      <c r="C126" s="237"/>
      <c r="D126" s="232" t="s">
        <v>184</v>
      </c>
      <c r="E126" s="238" t="s">
        <v>20</v>
      </c>
      <c r="F126" s="239" t="s">
        <v>1210</v>
      </c>
      <c r="G126" s="237"/>
      <c r="H126" s="240">
        <v>140</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184</v>
      </c>
      <c r="AU126" s="246" t="s">
        <v>86</v>
      </c>
      <c r="AV126" s="13" t="s">
        <v>86</v>
      </c>
      <c r="AW126" s="13" t="s">
        <v>38</v>
      </c>
      <c r="AX126" s="13" t="s">
        <v>77</v>
      </c>
      <c r="AY126" s="246" t="s">
        <v>167</v>
      </c>
    </row>
    <row r="127" spans="1:51" s="13" customFormat="1" ht="12">
      <c r="A127" s="13"/>
      <c r="B127" s="236"/>
      <c r="C127" s="237"/>
      <c r="D127" s="232" t="s">
        <v>184</v>
      </c>
      <c r="E127" s="238" t="s">
        <v>20</v>
      </c>
      <c r="F127" s="239" t="s">
        <v>1211</v>
      </c>
      <c r="G127" s="237"/>
      <c r="H127" s="240">
        <v>140</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184</v>
      </c>
      <c r="AU127" s="246" t="s">
        <v>86</v>
      </c>
      <c r="AV127" s="13" t="s">
        <v>86</v>
      </c>
      <c r="AW127" s="13" t="s">
        <v>38</v>
      </c>
      <c r="AX127" s="13" t="s">
        <v>77</v>
      </c>
      <c r="AY127" s="246" t="s">
        <v>167</v>
      </c>
    </row>
    <row r="128" spans="1:51" s="13" customFormat="1" ht="12">
      <c r="A128" s="13"/>
      <c r="B128" s="236"/>
      <c r="C128" s="237"/>
      <c r="D128" s="232" t="s">
        <v>184</v>
      </c>
      <c r="E128" s="238" t="s">
        <v>20</v>
      </c>
      <c r="F128" s="239" t="s">
        <v>1212</v>
      </c>
      <c r="G128" s="237"/>
      <c r="H128" s="240">
        <v>52.92</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184</v>
      </c>
      <c r="AU128" s="246" t="s">
        <v>86</v>
      </c>
      <c r="AV128" s="13" t="s">
        <v>86</v>
      </c>
      <c r="AW128" s="13" t="s">
        <v>38</v>
      </c>
      <c r="AX128" s="13" t="s">
        <v>77</v>
      </c>
      <c r="AY128" s="246" t="s">
        <v>167</v>
      </c>
    </row>
    <row r="129" spans="1:51" s="13" customFormat="1" ht="12">
      <c r="A129" s="13"/>
      <c r="B129" s="236"/>
      <c r="C129" s="237"/>
      <c r="D129" s="232" t="s">
        <v>184</v>
      </c>
      <c r="E129" s="238" t="s">
        <v>20</v>
      </c>
      <c r="F129" s="239" t="s">
        <v>1213</v>
      </c>
      <c r="G129" s="237"/>
      <c r="H129" s="240">
        <v>52.92</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184</v>
      </c>
      <c r="AU129" s="246" t="s">
        <v>86</v>
      </c>
      <c r="AV129" s="13" t="s">
        <v>86</v>
      </c>
      <c r="AW129" s="13" t="s">
        <v>38</v>
      </c>
      <c r="AX129" s="13" t="s">
        <v>77</v>
      </c>
      <c r="AY129" s="246" t="s">
        <v>167</v>
      </c>
    </row>
    <row r="130" spans="1:51" s="13" customFormat="1" ht="12">
      <c r="A130" s="13"/>
      <c r="B130" s="236"/>
      <c r="C130" s="237"/>
      <c r="D130" s="232" t="s">
        <v>184</v>
      </c>
      <c r="E130" s="238" t="s">
        <v>20</v>
      </c>
      <c r="F130" s="239" t="s">
        <v>1214</v>
      </c>
      <c r="G130" s="237"/>
      <c r="H130" s="240">
        <v>8</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184</v>
      </c>
      <c r="AU130" s="246" t="s">
        <v>86</v>
      </c>
      <c r="AV130" s="13" t="s">
        <v>86</v>
      </c>
      <c r="AW130" s="13" t="s">
        <v>38</v>
      </c>
      <c r="AX130" s="13" t="s">
        <v>77</v>
      </c>
      <c r="AY130" s="246" t="s">
        <v>167</v>
      </c>
    </row>
    <row r="131" spans="1:51" s="13" customFormat="1" ht="12">
      <c r="A131" s="13"/>
      <c r="B131" s="236"/>
      <c r="C131" s="237"/>
      <c r="D131" s="232" t="s">
        <v>184</v>
      </c>
      <c r="E131" s="238" t="s">
        <v>20</v>
      </c>
      <c r="F131" s="239" t="s">
        <v>1215</v>
      </c>
      <c r="G131" s="237"/>
      <c r="H131" s="240">
        <v>8</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184</v>
      </c>
      <c r="AU131" s="246" t="s">
        <v>86</v>
      </c>
      <c r="AV131" s="13" t="s">
        <v>86</v>
      </c>
      <c r="AW131" s="13" t="s">
        <v>38</v>
      </c>
      <c r="AX131" s="13" t="s">
        <v>77</v>
      </c>
      <c r="AY131" s="246" t="s">
        <v>167</v>
      </c>
    </row>
    <row r="132" spans="1:51" s="14" customFormat="1" ht="12">
      <c r="A132" s="14"/>
      <c r="B132" s="247"/>
      <c r="C132" s="248"/>
      <c r="D132" s="232" t="s">
        <v>184</v>
      </c>
      <c r="E132" s="249" t="s">
        <v>20</v>
      </c>
      <c r="F132" s="250" t="s">
        <v>195</v>
      </c>
      <c r="G132" s="248"/>
      <c r="H132" s="251">
        <v>4203.7</v>
      </c>
      <c r="I132" s="252"/>
      <c r="J132" s="248"/>
      <c r="K132" s="248"/>
      <c r="L132" s="253"/>
      <c r="M132" s="254"/>
      <c r="N132" s="255"/>
      <c r="O132" s="255"/>
      <c r="P132" s="255"/>
      <c r="Q132" s="255"/>
      <c r="R132" s="255"/>
      <c r="S132" s="255"/>
      <c r="T132" s="256"/>
      <c r="U132" s="14"/>
      <c r="V132" s="14"/>
      <c r="W132" s="14"/>
      <c r="X132" s="14"/>
      <c r="Y132" s="14"/>
      <c r="Z132" s="14"/>
      <c r="AA132" s="14"/>
      <c r="AB132" s="14"/>
      <c r="AC132" s="14"/>
      <c r="AD132" s="14"/>
      <c r="AE132" s="14"/>
      <c r="AT132" s="257" t="s">
        <v>184</v>
      </c>
      <c r="AU132" s="257" t="s">
        <v>86</v>
      </c>
      <c r="AV132" s="14" t="s">
        <v>173</v>
      </c>
      <c r="AW132" s="14" t="s">
        <v>38</v>
      </c>
      <c r="AX132" s="14" t="s">
        <v>8</v>
      </c>
      <c r="AY132" s="257" t="s">
        <v>167</v>
      </c>
    </row>
    <row r="133" spans="1:65" s="2" customFormat="1" ht="41.5" customHeight="1">
      <c r="A133" s="40"/>
      <c r="B133" s="41"/>
      <c r="C133" s="220" t="s">
        <v>259</v>
      </c>
      <c r="D133" s="220" t="s">
        <v>169</v>
      </c>
      <c r="E133" s="221" t="s">
        <v>1027</v>
      </c>
      <c r="F133" s="222" t="s">
        <v>1028</v>
      </c>
      <c r="G133" s="223" t="s">
        <v>189</v>
      </c>
      <c r="H133" s="224">
        <v>485.34</v>
      </c>
      <c r="I133" s="225"/>
      <c r="J133" s="224">
        <f>ROUND(I133*H133,0)</f>
        <v>0</v>
      </c>
      <c r="K133" s="222" t="s">
        <v>180</v>
      </c>
      <c r="L133" s="46"/>
      <c r="M133" s="226" t="s">
        <v>20</v>
      </c>
      <c r="N133" s="227" t="s">
        <v>48</v>
      </c>
      <c r="O133" s="86"/>
      <c r="P133" s="228">
        <f>O133*H133</f>
        <v>0</v>
      </c>
      <c r="Q133" s="228">
        <v>0</v>
      </c>
      <c r="R133" s="228">
        <f>Q133*H133</f>
        <v>0</v>
      </c>
      <c r="S133" s="228">
        <v>0</v>
      </c>
      <c r="T133" s="229">
        <f>S133*H133</f>
        <v>0</v>
      </c>
      <c r="U133" s="40"/>
      <c r="V133" s="40"/>
      <c r="W133" s="40"/>
      <c r="X133" s="40"/>
      <c r="Y133" s="40"/>
      <c r="Z133" s="40"/>
      <c r="AA133" s="40"/>
      <c r="AB133" s="40"/>
      <c r="AC133" s="40"/>
      <c r="AD133" s="40"/>
      <c r="AE133" s="40"/>
      <c r="AR133" s="230" t="s">
        <v>173</v>
      </c>
      <c r="AT133" s="230" t="s">
        <v>169</v>
      </c>
      <c r="AU133" s="230" t="s">
        <v>86</v>
      </c>
      <c r="AY133" s="19" t="s">
        <v>167</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173</v>
      </c>
      <c r="BM133" s="230" t="s">
        <v>1216</v>
      </c>
    </row>
    <row r="134" spans="1:47" s="2" customFormat="1" ht="12">
      <c r="A134" s="40"/>
      <c r="B134" s="41"/>
      <c r="C134" s="42"/>
      <c r="D134" s="232" t="s">
        <v>182</v>
      </c>
      <c r="E134" s="42"/>
      <c r="F134" s="233" t="s">
        <v>263</v>
      </c>
      <c r="G134" s="42"/>
      <c r="H134" s="42"/>
      <c r="I134" s="138"/>
      <c r="J134" s="42"/>
      <c r="K134" s="42"/>
      <c r="L134" s="46"/>
      <c r="M134" s="234"/>
      <c r="N134" s="235"/>
      <c r="O134" s="86"/>
      <c r="P134" s="86"/>
      <c r="Q134" s="86"/>
      <c r="R134" s="86"/>
      <c r="S134" s="86"/>
      <c r="T134" s="87"/>
      <c r="U134" s="40"/>
      <c r="V134" s="40"/>
      <c r="W134" s="40"/>
      <c r="X134" s="40"/>
      <c r="Y134" s="40"/>
      <c r="Z134" s="40"/>
      <c r="AA134" s="40"/>
      <c r="AB134" s="40"/>
      <c r="AC134" s="40"/>
      <c r="AD134" s="40"/>
      <c r="AE134" s="40"/>
      <c r="AT134" s="19" t="s">
        <v>182</v>
      </c>
      <c r="AU134" s="19" t="s">
        <v>86</v>
      </c>
    </row>
    <row r="135" spans="1:51" s="13" customFormat="1" ht="12">
      <c r="A135" s="13"/>
      <c r="B135" s="236"/>
      <c r="C135" s="237"/>
      <c r="D135" s="232" t="s">
        <v>184</v>
      </c>
      <c r="E135" s="238" t="s">
        <v>20</v>
      </c>
      <c r="F135" s="239" t="s">
        <v>1217</v>
      </c>
      <c r="G135" s="237"/>
      <c r="H135" s="240">
        <v>200.92</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184</v>
      </c>
      <c r="AU135" s="246" t="s">
        <v>86</v>
      </c>
      <c r="AV135" s="13" t="s">
        <v>86</v>
      </c>
      <c r="AW135" s="13" t="s">
        <v>38</v>
      </c>
      <c r="AX135" s="13" t="s">
        <v>77</v>
      </c>
      <c r="AY135" s="246" t="s">
        <v>167</v>
      </c>
    </row>
    <row r="136" spans="1:51" s="13" customFormat="1" ht="12">
      <c r="A136" s="13"/>
      <c r="B136" s="236"/>
      <c r="C136" s="237"/>
      <c r="D136" s="232" t="s">
        <v>184</v>
      </c>
      <c r="E136" s="238" t="s">
        <v>20</v>
      </c>
      <c r="F136" s="239" t="s">
        <v>1218</v>
      </c>
      <c r="G136" s="237"/>
      <c r="H136" s="240">
        <v>284.42</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184</v>
      </c>
      <c r="AU136" s="246" t="s">
        <v>86</v>
      </c>
      <c r="AV136" s="13" t="s">
        <v>86</v>
      </c>
      <c r="AW136" s="13" t="s">
        <v>38</v>
      </c>
      <c r="AX136" s="13" t="s">
        <v>77</v>
      </c>
      <c r="AY136" s="246" t="s">
        <v>167</v>
      </c>
    </row>
    <row r="137" spans="1:51" s="14" customFormat="1" ht="12">
      <c r="A137" s="14"/>
      <c r="B137" s="247"/>
      <c r="C137" s="248"/>
      <c r="D137" s="232" t="s">
        <v>184</v>
      </c>
      <c r="E137" s="249" t="s">
        <v>20</v>
      </c>
      <c r="F137" s="250" t="s">
        <v>195</v>
      </c>
      <c r="G137" s="248"/>
      <c r="H137" s="251">
        <v>485.34000000000003</v>
      </c>
      <c r="I137" s="252"/>
      <c r="J137" s="248"/>
      <c r="K137" s="248"/>
      <c r="L137" s="253"/>
      <c r="M137" s="254"/>
      <c r="N137" s="255"/>
      <c r="O137" s="255"/>
      <c r="P137" s="255"/>
      <c r="Q137" s="255"/>
      <c r="R137" s="255"/>
      <c r="S137" s="255"/>
      <c r="T137" s="256"/>
      <c r="U137" s="14"/>
      <c r="V137" s="14"/>
      <c r="W137" s="14"/>
      <c r="X137" s="14"/>
      <c r="Y137" s="14"/>
      <c r="Z137" s="14"/>
      <c r="AA137" s="14"/>
      <c r="AB137" s="14"/>
      <c r="AC137" s="14"/>
      <c r="AD137" s="14"/>
      <c r="AE137" s="14"/>
      <c r="AT137" s="257" t="s">
        <v>184</v>
      </c>
      <c r="AU137" s="257" t="s">
        <v>86</v>
      </c>
      <c r="AV137" s="14" t="s">
        <v>173</v>
      </c>
      <c r="AW137" s="14" t="s">
        <v>38</v>
      </c>
      <c r="AX137" s="14" t="s">
        <v>8</v>
      </c>
      <c r="AY137" s="257" t="s">
        <v>167</v>
      </c>
    </row>
    <row r="138" spans="1:65" s="2" customFormat="1" ht="31" customHeight="1">
      <c r="A138" s="40"/>
      <c r="B138" s="41"/>
      <c r="C138" s="220" t="s">
        <v>274</v>
      </c>
      <c r="D138" s="220" t="s">
        <v>169</v>
      </c>
      <c r="E138" s="221" t="s">
        <v>292</v>
      </c>
      <c r="F138" s="222" t="s">
        <v>293</v>
      </c>
      <c r="G138" s="223" t="s">
        <v>189</v>
      </c>
      <c r="H138" s="224">
        <v>1752.62</v>
      </c>
      <c r="I138" s="225"/>
      <c r="J138" s="224">
        <f>ROUND(I138*H138,0)</f>
        <v>0</v>
      </c>
      <c r="K138" s="222" t="s">
        <v>180</v>
      </c>
      <c r="L138" s="46"/>
      <c r="M138" s="226" t="s">
        <v>20</v>
      </c>
      <c r="N138" s="227" t="s">
        <v>48</v>
      </c>
      <c r="O138" s="86"/>
      <c r="P138" s="228">
        <f>O138*H138</f>
        <v>0</v>
      </c>
      <c r="Q138" s="228">
        <v>0</v>
      </c>
      <c r="R138" s="228">
        <f>Q138*H138</f>
        <v>0</v>
      </c>
      <c r="S138" s="228">
        <v>0</v>
      </c>
      <c r="T138" s="229">
        <f>S138*H138</f>
        <v>0</v>
      </c>
      <c r="U138" s="40"/>
      <c r="V138" s="40"/>
      <c r="W138" s="40"/>
      <c r="X138" s="40"/>
      <c r="Y138" s="40"/>
      <c r="Z138" s="40"/>
      <c r="AA138" s="40"/>
      <c r="AB138" s="40"/>
      <c r="AC138" s="40"/>
      <c r="AD138" s="40"/>
      <c r="AE138" s="40"/>
      <c r="AR138" s="230" t="s">
        <v>173</v>
      </c>
      <c r="AT138" s="230" t="s">
        <v>169</v>
      </c>
      <c r="AU138" s="230" t="s">
        <v>86</v>
      </c>
      <c r="AY138" s="19" t="s">
        <v>167</v>
      </c>
      <c r="BE138" s="231">
        <f>IF(N138="základní",J138,0)</f>
        <v>0</v>
      </c>
      <c r="BF138" s="231">
        <f>IF(N138="snížená",J138,0)</f>
        <v>0</v>
      </c>
      <c r="BG138" s="231">
        <f>IF(N138="zákl. přenesená",J138,0)</f>
        <v>0</v>
      </c>
      <c r="BH138" s="231">
        <f>IF(N138="sníž. přenesená",J138,0)</f>
        <v>0</v>
      </c>
      <c r="BI138" s="231">
        <f>IF(N138="nulová",J138,0)</f>
        <v>0</v>
      </c>
      <c r="BJ138" s="19" t="s">
        <v>8</v>
      </c>
      <c r="BK138" s="231">
        <f>ROUND(I138*H138,0)</f>
        <v>0</v>
      </c>
      <c r="BL138" s="19" t="s">
        <v>173</v>
      </c>
      <c r="BM138" s="230" t="s">
        <v>1219</v>
      </c>
    </row>
    <row r="139" spans="1:47" s="2" customFormat="1" ht="12">
      <c r="A139" s="40"/>
      <c r="B139" s="41"/>
      <c r="C139" s="42"/>
      <c r="D139" s="232" t="s">
        <v>182</v>
      </c>
      <c r="E139" s="42"/>
      <c r="F139" s="233" t="s">
        <v>295</v>
      </c>
      <c r="G139" s="42"/>
      <c r="H139" s="42"/>
      <c r="I139" s="138"/>
      <c r="J139" s="42"/>
      <c r="K139" s="42"/>
      <c r="L139" s="46"/>
      <c r="M139" s="234"/>
      <c r="N139" s="235"/>
      <c r="O139" s="86"/>
      <c r="P139" s="86"/>
      <c r="Q139" s="86"/>
      <c r="R139" s="86"/>
      <c r="S139" s="86"/>
      <c r="T139" s="87"/>
      <c r="U139" s="40"/>
      <c r="V139" s="40"/>
      <c r="W139" s="40"/>
      <c r="X139" s="40"/>
      <c r="Y139" s="40"/>
      <c r="Z139" s="40"/>
      <c r="AA139" s="40"/>
      <c r="AB139" s="40"/>
      <c r="AC139" s="40"/>
      <c r="AD139" s="40"/>
      <c r="AE139" s="40"/>
      <c r="AT139" s="19" t="s">
        <v>182</v>
      </c>
      <c r="AU139" s="19" t="s">
        <v>86</v>
      </c>
    </row>
    <row r="140" spans="1:51" s="13" customFormat="1" ht="12">
      <c r="A140" s="13"/>
      <c r="B140" s="236"/>
      <c r="C140" s="237"/>
      <c r="D140" s="232" t="s">
        <v>184</v>
      </c>
      <c r="E140" s="238" t="s">
        <v>20</v>
      </c>
      <c r="F140" s="239" t="s">
        <v>1220</v>
      </c>
      <c r="G140" s="237"/>
      <c r="H140" s="240">
        <v>1551.7</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184</v>
      </c>
      <c r="AU140" s="246" t="s">
        <v>86</v>
      </c>
      <c r="AV140" s="13" t="s">
        <v>86</v>
      </c>
      <c r="AW140" s="13" t="s">
        <v>38</v>
      </c>
      <c r="AX140" s="13" t="s">
        <v>77</v>
      </c>
      <c r="AY140" s="246" t="s">
        <v>167</v>
      </c>
    </row>
    <row r="141" spans="1:51" s="13" customFormat="1" ht="12">
      <c r="A141" s="13"/>
      <c r="B141" s="236"/>
      <c r="C141" s="237"/>
      <c r="D141" s="232" t="s">
        <v>184</v>
      </c>
      <c r="E141" s="238" t="s">
        <v>20</v>
      </c>
      <c r="F141" s="239" t="s">
        <v>1221</v>
      </c>
      <c r="G141" s="237"/>
      <c r="H141" s="240">
        <v>52.92</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184</v>
      </c>
      <c r="AU141" s="246" t="s">
        <v>86</v>
      </c>
      <c r="AV141" s="13" t="s">
        <v>86</v>
      </c>
      <c r="AW141" s="13" t="s">
        <v>38</v>
      </c>
      <c r="AX141" s="13" t="s">
        <v>77</v>
      </c>
      <c r="AY141" s="246" t="s">
        <v>167</v>
      </c>
    </row>
    <row r="142" spans="1:51" s="13" customFormat="1" ht="12">
      <c r="A142" s="13"/>
      <c r="B142" s="236"/>
      <c r="C142" s="237"/>
      <c r="D142" s="232" t="s">
        <v>184</v>
      </c>
      <c r="E142" s="238" t="s">
        <v>20</v>
      </c>
      <c r="F142" s="239" t="s">
        <v>1222</v>
      </c>
      <c r="G142" s="237"/>
      <c r="H142" s="240">
        <v>140</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184</v>
      </c>
      <c r="AU142" s="246" t="s">
        <v>86</v>
      </c>
      <c r="AV142" s="13" t="s">
        <v>86</v>
      </c>
      <c r="AW142" s="13" t="s">
        <v>38</v>
      </c>
      <c r="AX142" s="13" t="s">
        <v>77</v>
      </c>
      <c r="AY142" s="246" t="s">
        <v>167</v>
      </c>
    </row>
    <row r="143" spans="1:51" s="13" customFormat="1" ht="12">
      <c r="A143" s="13"/>
      <c r="B143" s="236"/>
      <c r="C143" s="237"/>
      <c r="D143" s="232" t="s">
        <v>184</v>
      </c>
      <c r="E143" s="238" t="s">
        <v>20</v>
      </c>
      <c r="F143" s="239" t="s">
        <v>1223</v>
      </c>
      <c r="G143" s="237"/>
      <c r="H143" s="240">
        <v>8</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184</v>
      </c>
      <c r="AU143" s="246" t="s">
        <v>86</v>
      </c>
      <c r="AV143" s="13" t="s">
        <v>86</v>
      </c>
      <c r="AW143" s="13" t="s">
        <v>38</v>
      </c>
      <c r="AX143" s="13" t="s">
        <v>77</v>
      </c>
      <c r="AY143" s="246" t="s">
        <v>167</v>
      </c>
    </row>
    <row r="144" spans="1:51" s="14" customFormat="1" ht="12">
      <c r="A144" s="14"/>
      <c r="B144" s="247"/>
      <c r="C144" s="248"/>
      <c r="D144" s="232" t="s">
        <v>184</v>
      </c>
      <c r="E144" s="249" t="s">
        <v>20</v>
      </c>
      <c r="F144" s="250" t="s">
        <v>195</v>
      </c>
      <c r="G144" s="248"/>
      <c r="H144" s="251">
        <v>1752.6200000000001</v>
      </c>
      <c r="I144" s="252"/>
      <c r="J144" s="248"/>
      <c r="K144" s="248"/>
      <c r="L144" s="253"/>
      <c r="M144" s="254"/>
      <c r="N144" s="255"/>
      <c r="O144" s="255"/>
      <c r="P144" s="255"/>
      <c r="Q144" s="255"/>
      <c r="R144" s="255"/>
      <c r="S144" s="255"/>
      <c r="T144" s="256"/>
      <c r="U144" s="14"/>
      <c r="V144" s="14"/>
      <c r="W144" s="14"/>
      <c r="X144" s="14"/>
      <c r="Y144" s="14"/>
      <c r="Z144" s="14"/>
      <c r="AA144" s="14"/>
      <c r="AB144" s="14"/>
      <c r="AC144" s="14"/>
      <c r="AD144" s="14"/>
      <c r="AE144" s="14"/>
      <c r="AT144" s="257" t="s">
        <v>184</v>
      </c>
      <c r="AU144" s="257" t="s">
        <v>86</v>
      </c>
      <c r="AV144" s="14" t="s">
        <v>173</v>
      </c>
      <c r="AW144" s="14" t="s">
        <v>38</v>
      </c>
      <c r="AX144" s="14" t="s">
        <v>8</v>
      </c>
      <c r="AY144" s="257" t="s">
        <v>167</v>
      </c>
    </row>
    <row r="145" spans="1:65" s="2" customFormat="1" ht="20.5" customHeight="1">
      <c r="A145" s="40"/>
      <c r="B145" s="41"/>
      <c r="C145" s="220" t="s">
        <v>279</v>
      </c>
      <c r="D145" s="220" t="s">
        <v>169</v>
      </c>
      <c r="E145" s="221" t="s">
        <v>310</v>
      </c>
      <c r="F145" s="222" t="s">
        <v>311</v>
      </c>
      <c r="G145" s="223" t="s">
        <v>189</v>
      </c>
      <c r="H145" s="224">
        <v>200.92</v>
      </c>
      <c r="I145" s="225"/>
      <c r="J145" s="224">
        <f>ROUND(I145*H145,0)</f>
        <v>0</v>
      </c>
      <c r="K145" s="222" t="s">
        <v>180</v>
      </c>
      <c r="L145" s="46"/>
      <c r="M145" s="226" t="s">
        <v>20</v>
      </c>
      <c r="N145" s="227" t="s">
        <v>48</v>
      </c>
      <c r="O145" s="86"/>
      <c r="P145" s="228">
        <f>O145*H145</f>
        <v>0</v>
      </c>
      <c r="Q145" s="228">
        <v>0</v>
      </c>
      <c r="R145" s="228">
        <f>Q145*H145</f>
        <v>0</v>
      </c>
      <c r="S145" s="228">
        <v>0</v>
      </c>
      <c r="T145" s="229">
        <f>S145*H145</f>
        <v>0</v>
      </c>
      <c r="U145" s="40"/>
      <c r="V145" s="40"/>
      <c r="W145" s="40"/>
      <c r="X145" s="40"/>
      <c r="Y145" s="40"/>
      <c r="Z145" s="40"/>
      <c r="AA145" s="40"/>
      <c r="AB145" s="40"/>
      <c r="AC145" s="40"/>
      <c r="AD145" s="40"/>
      <c r="AE145" s="40"/>
      <c r="AR145" s="230" t="s">
        <v>173</v>
      </c>
      <c r="AT145" s="230" t="s">
        <v>169</v>
      </c>
      <c r="AU145" s="230" t="s">
        <v>86</v>
      </c>
      <c r="AY145" s="19" t="s">
        <v>167</v>
      </c>
      <c r="BE145" s="231">
        <f>IF(N145="základní",J145,0)</f>
        <v>0</v>
      </c>
      <c r="BF145" s="231">
        <f>IF(N145="snížená",J145,0)</f>
        <v>0</v>
      </c>
      <c r="BG145" s="231">
        <f>IF(N145="zákl. přenesená",J145,0)</f>
        <v>0</v>
      </c>
      <c r="BH145" s="231">
        <f>IF(N145="sníž. přenesená",J145,0)</f>
        <v>0</v>
      </c>
      <c r="BI145" s="231">
        <f>IF(N145="nulová",J145,0)</f>
        <v>0</v>
      </c>
      <c r="BJ145" s="19" t="s">
        <v>8</v>
      </c>
      <c r="BK145" s="231">
        <f>ROUND(I145*H145,0)</f>
        <v>0</v>
      </c>
      <c r="BL145" s="19" t="s">
        <v>173</v>
      </c>
      <c r="BM145" s="230" t="s">
        <v>1224</v>
      </c>
    </row>
    <row r="146" spans="1:47" s="2" customFormat="1" ht="12">
      <c r="A146" s="40"/>
      <c r="B146" s="41"/>
      <c r="C146" s="42"/>
      <c r="D146" s="232" t="s">
        <v>182</v>
      </c>
      <c r="E146" s="42"/>
      <c r="F146" s="233" t="s">
        <v>313</v>
      </c>
      <c r="G146" s="42"/>
      <c r="H146" s="42"/>
      <c r="I146" s="138"/>
      <c r="J146" s="42"/>
      <c r="K146" s="42"/>
      <c r="L146" s="46"/>
      <c r="M146" s="234"/>
      <c r="N146" s="235"/>
      <c r="O146" s="86"/>
      <c r="P146" s="86"/>
      <c r="Q146" s="86"/>
      <c r="R146" s="86"/>
      <c r="S146" s="86"/>
      <c r="T146" s="87"/>
      <c r="U146" s="40"/>
      <c r="V146" s="40"/>
      <c r="W146" s="40"/>
      <c r="X146" s="40"/>
      <c r="Y146" s="40"/>
      <c r="Z146" s="40"/>
      <c r="AA146" s="40"/>
      <c r="AB146" s="40"/>
      <c r="AC146" s="40"/>
      <c r="AD146" s="40"/>
      <c r="AE146" s="40"/>
      <c r="AT146" s="19" t="s">
        <v>182</v>
      </c>
      <c r="AU146" s="19" t="s">
        <v>86</v>
      </c>
    </row>
    <row r="147" spans="1:51" s="13" customFormat="1" ht="12">
      <c r="A147" s="13"/>
      <c r="B147" s="236"/>
      <c r="C147" s="237"/>
      <c r="D147" s="232" t="s">
        <v>184</v>
      </c>
      <c r="E147" s="238" t="s">
        <v>20</v>
      </c>
      <c r="F147" s="239" t="s">
        <v>1225</v>
      </c>
      <c r="G147" s="237"/>
      <c r="H147" s="240">
        <v>200.92</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184</v>
      </c>
      <c r="AU147" s="246" t="s">
        <v>86</v>
      </c>
      <c r="AV147" s="13" t="s">
        <v>86</v>
      </c>
      <c r="AW147" s="13" t="s">
        <v>38</v>
      </c>
      <c r="AX147" s="13" t="s">
        <v>8</v>
      </c>
      <c r="AY147" s="246" t="s">
        <v>167</v>
      </c>
    </row>
    <row r="148" spans="1:65" s="2" customFormat="1" ht="20.5" customHeight="1">
      <c r="A148" s="40"/>
      <c r="B148" s="41"/>
      <c r="C148" s="220" t="s">
        <v>291</v>
      </c>
      <c r="D148" s="220" t="s">
        <v>169</v>
      </c>
      <c r="E148" s="221" t="s">
        <v>1036</v>
      </c>
      <c r="F148" s="222" t="s">
        <v>328</v>
      </c>
      <c r="G148" s="223" t="s">
        <v>189</v>
      </c>
      <c r="H148" s="224">
        <v>1267.28</v>
      </c>
      <c r="I148" s="225"/>
      <c r="J148" s="224">
        <f>ROUND(I148*H148,0)</f>
        <v>0</v>
      </c>
      <c r="K148" s="222" t="s">
        <v>180</v>
      </c>
      <c r="L148" s="46"/>
      <c r="M148" s="226" t="s">
        <v>20</v>
      </c>
      <c r="N148" s="227" t="s">
        <v>48</v>
      </c>
      <c r="O148" s="86"/>
      <c r="P148" s="228">
        <f>O148*H148</f>
        <v>0</v>
      </c>
      <c r="Q148" s="228">
        <v>0</v>
      </c>
      <c r="R148" s="228">
        <f>Q148*H148</f>
        <v>0</v>
      </c>
      <c r="S148" s="228">
        <v>0</v>
      </c>
      <c r="T148" s="229">
        <f>S148*H148</f>
        <v>0</v>
      </c>
      <c r="U148" s="40"/>
      <c r="V148" s="40"/>
      <c r="W148" s="40"/>
      <c r="X148" s="40"/>
      <c r="Y148" s="40"/>
      <c r="Z148" s="40"/>
      <c r="AA148" s="40"/>
      <c r="AB148" s="40"/>
      <c r="AC148" s="40"/>
      <c r="AD148" s="40"/>
      <c r="AE148" s="40"/>
      <c r="AR148" s="230" t="s">
        <v>173</v>
      </c>
      <c r="AT148" s="230" t="s">
        <v>169</v>
      </c>
      <c r="AU148" s="230" t="s">
        <v>86</v>
      </c>
      <c r="AY148" s="19" t="s">
        <v>167</v>
      </c>
      <c r="BE148" s="231">
        <f>IF(N148="základní",J148,0)</f>
        <v>0</v>
      </c>
      <c r="BF148" s="231">
        <f>IF(N148="snížená",J148,0)</f>
        <v>0</v>
      </c>
      <c r="BG148" s="231">
        <f>IF(N148="zákl. přenesená",J148,0)</f>
        <v>0</v>
      </c>
      <c r="BH148" s="231">
        <f>IF(N148="sníž. přenesená",J148,0)</f>
        <v>0</v>
      </c>
      <c r="BI148" s="231">
        <f>IF(N148="nulová",J148,0)</f>
        <v>0</v>
      </c>
      <c r="BJ148" s="19" t="s">
        <v>8</v>
      </c>
      <c r="BK148" s="231">
        <f>ROUND(I148*H148,0)</f>
        <v>0</v>
      </c>
      <c r="BL148" s="19" t="s">
        <v>173</v>
      </c>
      <c r="BM148" s="230" t="s">
        <v>1226</v>
      </c>
    </row>
    <row r="149" spans="1:47" s="2" customFormat="1" ht="12">
      <c r="A149" s="40"/>
      <c r="B149" s="41"/>
      <c r="C149" s="42"/>
      <c r="D149" s="232" t="s">
        <v>182</v>
      </c>
      <c r="E149" s="42"/>
      <c r="F149" s="233" t="s">
        <v>330</v>
      </c>
      <c r="G149" s="42"/>
      <c r="H149" s="42"/>
      <c r="I149" s="138"/>
      <c r="J149" s="42"/>
      <c r="K149" s="42"/>
      <c r="L149" s="46"/>
      <c r="M149" s="234"/>
      <c r="N149" s="235"/>
      <c r="O149" s="86"/>
      <c r="P149" s="86"/>
      <c r="Q149" s="86"/>
      <c r="R149" s="86"/>
      <c r="S149" s="86"/>
      <c r="T149" s="87"/>
      <c r="U149" s="40"/>
      <c r="V149" s="40"/>
      <c r="W149" s="40"/>
      <c r="X149" s="40"/>
      <c r="Y149" s="40"/>
      <c r="Z149" s="40"/>
      <c r="AA149" s="40"/>
      <c r="AB149" s="40"/>
      <c r="AC149" s="40"/>
      <c r="AD149" s="40"/>
      <c r="AE149" s="40"/>
      <c r="AT149" s="19" t="s">
        <v>182</v>
      </c>
      <c r="AU149" s="19" t="s">
        <v>86</v>
      </c>
    </row>
    <row r="150" spans="1:51" s="13" customFormat="1" ht="12">
      <c r="A150" s="13"/>
      <c r="B150" s="236"/>
      <c r="C150" s="237"/>
      <c r="D150" s="232" t="s">
        <v>184</v>
      </c>
      <c r="E150" s="238" t="s">
        <v>20</v>
      </c>
      <c r="F150" s="239" t="s">
        <v>1227</v>
      </c>
      <c r="G150" s="237"/>
      <c r="H150" s="240">
        <v>1267.28</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184</v>
      </c>
      <c r="AU150" s="246" t="s">
        <v>86</v>
      </c>
      <c r="AV150" s="13" t="s">
        <v>86</v>
      </c>
      <c r="AW150" s="13" t="s">
        <v>38</v>
      </c>
      <c r="AX150" s="13" t="s">
        <v>8</v>
      </c>
      <c r="AY150" s="246" t="s">
        <v>167</v>
      </c>
    </row>
    <row r="151" spans="1:65" s="2" customFormat="1" ht="20.5" customHeight="1">
      <c r="A151" s="40"/>
      <c r="B151" s="41"/>
      <c r="C151" s="220" t="s">
        <v>394</v>
      </c>
      <c r="D151" s="220" t="s">
        <v>169</v>
      </c>
      <c r="E151" s="221" t="s">
        <v>1039</v>
      </c>
      <c r="F151" s="222" t="s">
        <v>1040</v>
      </c>
      <c r="G151" s="223" t="s">
        <v>179</v>
      </c>
      <c r="H151" s="224">
        <v>5688.47</v>
      </c>
      <c r="I151" s="225"/>
      <c r="J151" s="224">
        <f>ROUND(I151*H151,0)</f>
        <v>0</v>
      </c>
      <c r="K151" s="222" t="s">
        <v>180</v>
      </c>
      <c r="L151" s="46"/>
      <c r="M151" s="226" t="s">
        <v>20</v>
      </c>
      <c r="N151" s="227" t="s">
        <v>48</v>
      </c>
      <c r="O151" s="86"/>
      <c r="P151" s="228">
        <f>O151*H151</f>
        <v>0</v>
      </c>
      <c r="Q151" s="228">
        <v>0</v>
      </c>
      <c r="R151" s="228">
        <f>Q151*H151</f>
        <v>0</v>
      </c>
      <c r="S151" s="228">
        <v>0</v>
      </c>
      <c r="T151" s="229">
        <f>S151*H151</f>
        <v>0</v>
      </c>
      <c r="U151" s="40"/>
      <c r="V151" s="40"/>
      <c r="W151" s="40"/>
      <c r="X151" s="40"/>
      <c r="Y151" s="40"/>
      <c r="Z151" s="40"/>
      <c r="AA151" s="40"/>
      <c r="AB151" s="40"/>
      <c r="AC151" s="40"/>
      <c r="AD151" s="40"/>
      <c r="AE151" s="40"/>
      <c r="AR151" s="230" t="s">
        <v>173</v>
      </c>
      <c r="AT151" s="230" t="s">
        <v>169</v>
      </c>
      <c r="AU151" s="230" t="s">
        <v>86</v>
      </c>
      <c r="AY151" s="19" t="s">
        <v>167</v>
      </c>
      <c r="BE151" s="231">
        <f>IF(N151="základní",J151,0)</f>
        <v>0</v>
      </c>
      <c r="BF151" s="231">
        <f>IF(N151="snížená",J151,0)</f>
        <v>0</v>
      </c>
      <c r="BG151" s="231">
        <f>IF(N151="zákl. přenesená",J151,0)</f>
        <v>0</v>
      </c>
      <c r="BH151" s="231">
        <f>IF(N151="sníž. přenesená",J151,0)</f>
        <v>0</v>
      </c>
      <c r="BI151" s="231">
        <f>IF(N151="nulová",J151,0)</f>
        <v>0</v>
      </c>
      <c r="BJ151" s="19" t="s">
        <v>8</v>
      </c>
      <c r="BK151" s="231">
        <f>ROUND(I151*H151,0)</f>
        <v>0</v>
      </c>
      <c r="BL151" s="19" t="s">
        <v>173</v>
      </c>
      <c r="BM151" s="230" t="s">
        <v>1228</v>
      </c>
    </row>
    <row r="152" spans="1:47" s="2" customFormat="1" ht="12">
      <c r="A152" s="40"/>
      <c r="B152" s="41"/>
      <c r="C152" s="42"/>
      <c r="D152" s="232" t="s">
        <v>182</v>
      </c>
      <c r="E152" s="42"/>
      <c r="F152" s="233" t="s">
        <v>341</v>
      </c>
      <c r="G152" s="42"/>
      <c r="H152" s="42"/>
      <c r="I152" s="138"/>
      <c r="J152" s="42"/>
      <c r="K152" s="42"/>
      <c r="L152" s="46"/>
      <c r="M152" s="234"/>
      <c r="N152" s="235"/>
      <c r="O152" s="86"/>
      <c r="P152" s="86"/>
      <c r="Q152" s="86"/>
      <c r="R152" s="86"/>
      <c r="S152" s="86"/>
      <c r="T152" s="87"/>
      <c r="U152" s="40"/>
      <c r="V152" s="40"/>
      <c r="W152" s="40"/>
      <c r="X152" s="40"/>
      <c r="Y152" s="40"/>
      <c r="Z152" s="40"/>
      <c r="AA152" s="40"/>
      <c r="AB152" s="40"/>
      <c r="AC152" s="40"/>
      <c r="AD152" s="40"/>
      <c r="AE152" s="40"/>
      <c r="AT152" s="19" t="s">
        <v>182</v>
      </c>
      <c r="AU152" s="19" t="s">
        <v>86</v>
      </c>
    </row>
    <row r="153" spans="1:47" s="2" customFormat="1" ht="12">
      <c r="A153" s="40"/>
      <c r="B153" s="41"/>
      <c r="C153" s="42"/>
      <c r="D153" s="232" t="s">
        <v>175</v>
      </c>
      <c r="E153" s="42"/>
      <c r="F153" s="233" t="s">
        <v>1042</v>
      </c>
      <c r="G153" s="42"/>
      <c r="H153" s="42"/>
      <c r="I153" s="138"/>
      <c r="J153" s="42"/>
      <c r="K153" s="42"/>
      <c r="L153" s="46"/>
      <c r="M153" s="234"/>
      <c r="N153" s="235"/>
      <c r="O153" s="86"/>
      <c r="P153" s="86"/>
      <c r="Q153" s="86"/>
      <c r="R153" s="86"/>
      <c r="S153" s="86"/>
      <c r="T153" s="87"/>
      <c r="U153" s="40"/>
      <c r="V153" s="40"/>
      <c r="W153" s="40"/>
      <c r="X153" s="40"/>
      <c r="Y153" s="40"/>
      <c r="Z153" s="40"/>
      <c r="AA153" s="40"/>
      <c r="AB153" s="40"/>
      <c r="AC153" s="40"/>
      <c r="AD153" s="40"/>
      <c r="AE153" s="40"/>
      <c r="AT153" s="19" t="s">
        <v>175</v>
      </c>
      <c r="AU153" s="19" t="s">
        <v>86</v>
      </c>
    </row>
    <row r="154" spans="1:51" s="13" customFormat="1" ht="12">
      <c r="A154" s="13"/>
      <c r="B154" s="236"/>
      <c r="C154" s="237"/>
      <c r="D154" s="232" t="s">
        <v>184</v>
      </c>
      <c r="E154" s="238" t="s">
        <v>20</v>
      </c>
      <c r="F154" s="239" t="s">
        <v>1229</v>
      </c>
      <c r="G154" s="237"/>
      <c r="H154" s="240">
        <v>1940.29</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184</v>
      </c>
      <c r="AU154" s="246" t="s">
        <v>86</v>
      </c>
      <c r="AV154" s="13" t="s">
        <v>86</v>
      </c>
      <c r="AW154" s="13" t="s">
        <v>38</v>
      </c>
      <c r="AX154" s="13" t="s">
        <v>77</v>
      </c>
      <c r="AY154" s="246" t="s">
        <v>167</v>
      </c>
    </row>
    <row r="155" spans="1:51" s="13" customFormat="1" ht="12">
      <c r="A155" s="13"/>
      <c r="B155" s="236"/>
      <c r="C155" s="237"/>
      <c r="D155" s="232" t="s">
        <v>184</v>
      </c>
      <c r="E155" s="238" t="s">
        <v>20</v>
      </c>
      <c r="F155" s="239" t="s">
        <v>1230</v>
      </c>
      <c r="G155" s="237"/>
      <c r="H155" s="240">
        <v>3748.18</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184</v>
      </c>
      <c r="AU155" s="246" t="s">
        <v>86</v>
      </c>
      <c r="AV155" s="13" t="s">
        <v>86</v>
      </c>
      <c r="AW155" s="13" t="s">
        <v>38</v>
      </c>
      <c r="AX155" s="13" t="s">
        <v>77</v>
      </c>
      <c r="AY155" s="246" t="s">
        <v>167</v>
      </c>
    </row>
    <row r="156" spans="1:51" s="14" customFormat="1" ht="12">
      <c r="A156" s="14"/>
      <c r="B156" s="247"/>
      <c r="C156" s="248"/>
      <c r="D156" s="232" t="s">
        <v>184</v>
      </c>
      <c r="E156" s="249" t="s">
        <v>20</v>
      </c>
      <c r="F156" s="250" t="s">
        <v>195</v>
      </c>
      <c r="G156" s="248"/>
      <c r="H156" s="251">
        <v>5688.47</v>
      </c>
      <c r="I156" s="252"/>
      <c r="J156" s="248"/>
      <c r="K156" s="248"/>
      <c r="L156" s="253"/>
      <c r="M156" s="254"/>
      <c r="N156" s="255"/>
      <c r="O156" s="255"/>
      <c r="P156" s="255"/>
      <c r="Q156" s="255"/>
      <c r="R156" s="255"/>
      <c r="S156" s="255"/>
      <c r="T156" s="256"/>
      <c r="U156" s="14"/>
      <c r="V156" s="14"/>
      <c r="W156" s="14"/>
      <c r="X156" s="14"/>
      <c r="Y156" s="14"/>
      <c r="Z156" s="14"/>
      <c r="AA156" s="14"/>
      <c r="AB156" s="14"/>
      <c r="AC156" s="14"/>
      <c r="AD156" s="14"/>
      <c r="AE156" s="14"/>
      <c r="AT156" s="257" t="s">
        <v>184</v>
      </c>
      <c r="AU156" s="257" t="s">
        <v>86</v>
      </c>
      <c r="AV156" s="14" t="s">
        <v>173</v>
      </c>
      <c r="AW156" s="14" t="s">
        <v>38</v>
      </c>
      <c r="AX156" s="14" t="s">
        <v>8</v>
      </c>
      <c r="AY156" s="257" t="s">
        <v>167</v>
      </c>
    </row>
    <row r="157" spans="1:65" s="2" customFormat="1" ht="20.5" customHeight="1">
      <c r="A157" s="40"/>
      <c r="B157" s="41"/>
      <c r="C157" s="220" t="s">
        <v>309</v>
      </c>
      <c r="D157" s="220" t="s">
        <v>169</v>
      </c>
      <c r="E157" s="221" t="s">
        <v>360</v>
      </c>
      <c r="F157" s="222" t="s">
        <v>361</v>
      </c>
      <c r="G157" s="223" t="s">
        <v>179</v>
      </c>
      <c r="H157" s="224">
        <v>83.16</v>
      </c>
      <c r="I157" s="225"/>
      <c r="J157" s="224">
        <f>ROUND(I157*H157,0)</f>
        <v>0</v>
      </c>
      <c r="K157" s="222" t="s">
        <v>180</v>
      </c>
      <c r="L157" s="46"/>
      <c r="M157" s="226" t="s">
        <v>20</v>
      </c>
      <c r="N157" s="227" t="s">
        <v>48</v>
      </c>
      <c r="O157" s="86"/>
      <c r="P157" s="228">
        <f>O157*H157</f>
        <v>0</v>
      </c>
      <c r="Q157" s="228">
        <v>0.0012727</v>
      </c>
      <c r="R157" s="228">
        <f>Q157*H157</f>
        <v>0.105837732</v>
      </c>
      <c r="S157" s="228">
        <v>0</v>
      </c>
      <c r="T157" s="229">
        <f>S157*H157</f>
        <v>0</v>
      </c>
      <c r="U157" s="40"/>
      <c r="V157" s="40"/>
      <c r="W157" s="40"/>
      <c r="X157" s="40"/>
      <c r="Y157" s="40"/>
      <c r="Z157" s="40"/>
      <c r="AA157" s="40"/>
      <c r="AB157" s="40"/>
      <c r="AC157" s="40"/>
      <c r="AD157" s="40"/>
      <c r="AE157" s="40"/>
      <c r="AR157" s="230" t="s">
        <v>173</v>
      </c>
      <c r="AT157" s="230" t="s">
        <v>169</v>
      </c>
      <c r="AU157" s="230" t="s">
        <v>86</v>
      </c>
      <c r="AY157" s="19" t="s">
        <v>167</v>
      </c>
      <c r="BE157" s="231">
        <f>IF(N157="základní",J157,0)</f>
        <v>0</v>
      </c>
      <c r="BF157" s="231">
        <f>IF(N157="snížená",J157,0)</f>
        <v>0</v>
      </c>
      <c r="BG157" s="231">
        <f>IF(N157="zákl. přenesená",J157,0)</f>
        <v>0</v>
      </c>
      <c r="BH157" s="231">
        <f>IF(N157="sníž. přenesená",J157,0)</f>
        <v>0</v>
      </c>
      <c r="BI157" s="231">
        <f>IF(N157="nulová",J157,0)</f>
        <v>0</v>
      </c>
      <c r="BJ157" s="19" t="s">
        <v>8</v>
      </c>
      <c r="BK157" s="231">
        <f>ROUND(I157*H157,0)</f>
        <v>0</v>
      </c>
      <c r="BL157" s="19" t="s">
        <v>173</v>
      </c>
      <c r="BM157" s="230" t="s">
        <v>1231</v>
      </c>
    </row>
    <row r="158" spans="1:47" s="2" customFormat="1" ht="12">
      <c r="A158" s="40"/>
      <c r="B158" s="41"/>
      <c r="C158" s="42"/>
      <c r="D158" s="232" t="s">
        <v>182</v>
      </c>
      <c r="E158" s="42"/>
      <c r="F158" s="233" t="s">
        <v>363</v>
      </c>
      <c r="G158" s="42"/>
      <c r="H158" s="42"/>
      <c r="I158" s="138"/>
      <c r="J158" s="42"/>
      <c r="K158" s="42"/>
      <c r="L158" s="46"/>
      <c r="M158" s="234"/>
      <c r="N158" s="235"/>
      <c r="O158" s="86"/>
      <c r="P158" s="86"/>
      <c r="Q158" s="86"/>
      <c r="R158" s="86"/>
      <c r="S158" s="86"/>
      <c r="T158" s="87"/>
      <c r="U158" s="40"/>
      <c r="V158" s="40"/>
      <c r="W158" s="40"/>
      <c r="X158" s="40"/>
      <c r="Y158" s="40"/>
      <c r="Z158" s="40"/>
      <c r="AA158" s="40"/>
      <c r="AB158" s="40"/>
      <c r="AC158" s="40"/>
      <c r="AD158" s="40"/>
      <c r="AE158" s="40"/>
      <c r="AT158" s="19" t="s">
        <v>182</v>
      </c>
      <c r="AU158" s="19" t="s">
        <v>86</v>
      </c>
    </row>
    <row r="159" spans="1:51" s="15" customFormat="1" ht="12">
      <c r="A159" s="15"/>
      <c r="B159" s="258"/>
      <c r="C159" s="259"/>
      <c r="D159" s="232" t="s">
        <v>184</v>
      </c>
      <c r="E159" s="260" t="s">
        <v>20</v>
      </c>
      <c r="F159" s="261" t="s">
        <v>1232</v>
      </c>
      <c r="G159" s="259"/>
      <c r="H159" s="260" t="s">
        <v>20</v>
      </c>
      <c r="I159" s="262"/>
      <c r="J159" s="259"/>
      <c r="K159" s="259"/>
      <c r="L159" s="263"/>
      <c r="M159" s="264"/>
      <c r="N159" s="265"/>
      <c r="O159" s="265"/>
      <c r="P159" s="265"/>
      <c r="Q159" s="265"/>
      <c r="R159" s="265"/>
      <c r="S159" s="265"/>
      <c r="T159" s="266"/>
      <c r="U159" s="15"/>
      <c r="V159" s="15"/>
      <c r="W159" s="15"/>
      <c r="X159" s="15"/>
      <c r="Y159" s="15"/>
      <c r="Z159" s="15"/>
      <c r="AA159" s="15"/>
      <c r="AB159" s="15"/>
      <c r="AC159" s="15"/>
      <c r="AD159" s="15"/>
      <c r="AE159" s="15"/>
      <c r="AT159" s="267" t="s">
        <v>184</v>
      </c>
      <c r="AU159" s="267" t="s">
        <v>86</v>
      </c>
      <c r="AV159" s="15" t="s">
        <v>8</v>
      </c>
      <c r="AW159" s="15" t="s">
        <v>38</v>
      </c>
      <c r="AX159" s="15" t="s">
        <v>77</v>
      </c>
      <c r="AY159" s="267" t="s">
        <v>167</v>
      </c>
    </row>
    <row r="160" spans="1:51" s="13" customFormat="1" ht="12">
      <c r="A160" s="13"/>
      <c r="B160" s="236"/>
      <c r="C160" s="237"/>
      <c r="D160" s="232" t="s">
        <v>184</v>
      </c>
      <c r="E160" s="238" t="s">
        <v>20</v>
      </c>
      <c r="F160" s="239" t="s">
        <v>1233</v>
      </c>
      <c r="G160" s="237"/>
      <c r="H160" s="240">
        <v>83.16</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184</v>
      </c>
      <c r="AU160" s="246" t="s">
        <v>86</v>
      </c>
      <c r="AV160" s="13" t="s">
        <v>86</v>
      </c>
      <c r="AW160" s="13" t="s">
        <v>38</v>
      </c>
      <c r="AX160" s="13" t="s">
        <v>8</v>
      </c>
      <c r="AY160" s="246" t="s">
        <v>167</v>
      </c>
    </row>
    <row r="161" spans="1:65" s="2" customFormat="1" ht="14.5" customHeight="1">
      <c r="A161" s="40"/>
      <c r="B161" s="41"/>
      <c r="C161" s="279" t="s">
        <v>320</v>
      </c>
      <c r="D161" s="279" t="s">
        <v>381</v>
      </c>
      <c r="E161" s="280" t="s">
        <v>382</v>
      </c>
      <c r="F161" s="281" t="s">
        <v>383</v>
      </c>
      <c r="G161" s="282" t="s">
        <v>384</v>
      </c>
      <c r="H161" s="283">
        <v>2.08</v>
      </c>
      <c r="I161" s="284"/>
      <c r="J161" s="283">
        <f>ROUND(I161*H161,0)</f>
        <v>0</v>
      </c>
      <c r="K161" s="281" t="s">
        <v>20</v>
      </c>
      <c r="L161" s="285"/>
      <c r="M161" s="286" t="s">
        <v>20</v>
      </c>
      <c r="N161" s="287" t="s">
        <v>48</v>
      </c>
      <c r="O161" s="86"/>
      <c r="P161" s="228">
        <f>O161*H161</f>
        <v>0</v>
      </c>
      <c r="Q161" s="228">
        <v>0.001</v>
      </c>
      <c r="R161" s="228">
        <f>Q161*H161</f>
        <v>0.0020800000000000003</v>
      </c>
      <c r="S161" s="228">
        <v>0</v>
      </c>
      <c r="T161" s="229">
        <f>S161*H161</f>
        <v>0</v>
      </c>
      <c r="U161" s="40"/>
      <c r="V161" s="40"/>
      <c r="W161" s="40"/>
      <c r="X161" s="40"/>
      <c r="Y161" s="40"/>
      <c r="Z161" s="40"/>
      <c r="AA161" s="40"/>
      <c r="AB161" s="40"/>
      <c r="AC161" s="40"/>
      <c r="AD161" s="40"/>
      <c r="AE161" s="40"/>
      <c r="AR161" s="230" t="s">
        <v>274</v>
      </c>
      <c r="AT161" s="230" t="s">
        <v>381</v>
      </c>
      <c r="AU161" s="230" t="s">
        <v>86</v>
      </c>
      <c r="AY161" s="19" t="s">
        <v>167</v>
      </c>
      <c r="BE161" s="231">
        <f>IF(N161="základní",J161,0)</f>
        <v>0</v>
      </c>
      <c r="BF161" s="231">
        <f>IF(N161="snížená",J161,0)</f>
        <v>0</v>
      </c>
      <c r="BG161" s="231">
        <f>IF(N161="zákl. přenesená",J161,0)</f>
        <v>0</v>
      </c>
      <c r="BH161" s="231">
        <f>IF(N161="sníž. přenesená",J161,0)</f>
        <v>0</v>
      </c>
      <c r="BI161" s="231">
        <f>IF(N161="nulová",J161,0)</f>
        <v>0</v>
      </c>
      <c r="BJ161" s="19" t="s">
        <v>8</v>
      </c>
      <c r="BK161" s="231">
        <f>ROUND(I161*H161,0)</f>
        <v>0</v>
      </c>
      <c r="BL161" s="19" t="s">
        <v>173</v>
      </c>
      <c r="BM161" s="230" t="s">
        <v>1234</v>
      </c>
    </row>
    <row r="162" spans="1:51" s="13" customFormat="1" ht="12">
      <c r="A162" s="13"/>
      <c r="B162" s="236"/>
      <c r="C162" s="237"/>
      <c r="D162" s="232" t="s">
        <v>184</v>
      </c>
      <c r="E162" s="237"/>
      <c r="F162" s="239" t="s">
        <v>1235</v>
      </c>
      <c r="G162" s="237"/>
      <c r="H162" s="240">
        <v>2.08</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184</v>
      </c>
      <c r="AU162" s="246" t="s">
        <v>86</v>
      </c>
      <c r="AV162" s="13" t="s">
        <v>86</v>
      </c>
      <c r="AW162" s="13" t="s">
        <v>4</v>
      </c>
      <c r="AX162" s="13" t="s">
        <v>8</v>
      </c>
      <c r="AY162" s="246" t="s">
        <v>167</v>
      </c>
    </row>
    <row r="163" spans="1:63" s="12" customFormat="1" ht="22.8" customHeight="1">
      <c r="A163" s="12"/>
      <c r="B163" s="204"/>
      <c r="C163" s="205"/>
      <c r="D163" s="206" t="s">
        <v>76</v>
      </c>
      <c r="E163" s="218" t="s">
        <v>173</v>
      </c>
      <c r="F163" s="218" t="s">
        <v>496</v>
      </c>
      <c r="G163" s="205"/>
      <c r="H163" s="205"/>
      <c r="I163" s="208"/>
      <c r="J163" s="219">
        <f>BK163</f>
        <v>0</v>
      </c>
      <c r="K163" s="205"/>
      <c r="L163" s="210"/>
      <c r="M163" s="211"/>
      <c r="N163" s="212"/>
      <c r="O163" s="212"/>
      <c r="P163" s="213">
        <f>SUM(P164:P223)</f>
        <v>0</v>
      </c>
      <c r="Q163" s="212"/>
      <c r="R163" s="213">
        <f>SUM(R164:R223)</f>
        <v>163.6085266278</v>
      </c>
      <c r="S163" s="212"/>
      <c r="T163" s="214">
        <f>SUM(T164:T223)</f>
        <v>0</v>
      </c>
      <c r="U163" s="12"/>
      <c r="V163" s="12"/>
      <c r="W163" s="12"/>
      <c r="X163" s="12"/>
      <c r="Y163" s="12"/>
      <c r="Z163" s="12"/>
      <c r="AA163" s="12"/>
      <c r="AB163" s="12"/>
      <c r="AC163" s="12"/>
      <c r="AD163" s="12"/>
      <c r="AE163" s="12"/>
      <c r="AR163" s="215" t="s">
        <v>8</v>
      </c>
      <c r="AT163" s="216" t="s">
        <v>76</v>
      </c>
      <c r="AU163" s="216" t="s">
        <v>8</v>
      </c>
      <c r="AY163" s="215" t="s">
        <v>167</v>
      </c>
      <c r="BK163" s="217">
        <f>SUM(BK164:BK223)</f>
        <v>0</v>
      </c>
    </row>
    <row r="164" spans="1:65" s="2" customFormat="1" ht="31" customHeight="1">
      <c r="A164" s="40"/>
      <c r="B164" s="41"/>
      <c r="C164" s="220" t="s">
        <v>326</v>
      </c>
      <c r="D164" s="220" t="s">
        <v>169</v>
      </c>
      <c r="E164" s="221" t="s">
        <v>513</v>
      </c>
      <c r="F164" s="222" t="s">
        <v>514</v>
      </c>
      <c r="G164" s="223" t="s">
        <v>179</v>
      </c>
      <c r="H164" s="224">
        <v>184.14</v>
      </c>
      <c r="I164" s="225"/>
      <c r="J164" s="224">
        <f>ROUND(I164*H164,0)</f>
        <v>0</v>
      </c>
      <c r="K164" s="222" t="s">
        <v>180</v>
      </c>
      <c r="L164" s="46"/>
      <c r="M164" s="226" t="s">
        <v>20</v>
      </c>
      <c r="N164" s="227" t="s">
        <v>48</v>
      </c>
      <c r="O164" s="86"/>
      <c r="P164" s="228">
        <f>O164*H164</f>
        <v>0</v>
      </c>
      <c r="Q164" s="228">
        <v>0.00234677</v>
      </c>
      <c r="R164" s="228">
        <f>Q164*H164</f>
        <v>0.4321342278</v>
      </c>
      <c r="S164" s="228">
        <v>0</v>
      </c>
      <c r="T164" s="229">
        <f>S164*H164</f>
        <v>0</v>
      </c>
      <c r="U164" s="40"/>
      <c r="V164" s="40"/>
      <c r="W164" s="40"/>
      <c r="X164" s="40"/>
      <c r="Y164" s="40"/>
      <c r="Z164" s="40"/>
      <c r="AA164" s="40"/>
      <c r="AB164" s="40"/>
      <c r="AC164" s="40"/>
      <c r="AD164" s="40"/>
      <c r="AE164" s="40"/>
      <c r="AR164" s="230" t="s">
        <v>173</v>
      </c>
      <c r="AT164" s="230" t="s">
        <v>169</v>
      </c>
      <c r="AU164" s="230" t="s">
        <v>86</v>
      </c>
      <c r="AY164" s="19" t="s">
        <v>167</v>
      </c>
      <c r="BE164" s="231">
        <f>IF(N164="základní",J164,0)</f>
        <v>0</v>
      </c>
      <c r="BF164" s="231">
        <f>IF(N164="snížená",J164,0)</f>
        <v>0</v>
      </c>
      <c r="BG164" s="231">
        <f>IF(N164="zákl. přenesená",J164,0)</f>
        <v>0</v>
      </c>
      <c r="BH164" s="231">
        <f>IF(N164="sníž. přenesená",J164,0)</f>
        <v>0</v>
      </c>
      <c r="BI164" s="231">
        <f>IF(N164="nulová",J164,0)</f>
        <v>0</v>
      </c>
      <c r="BJ164" s="19" t="s">
        <v>8</v>
      </c>
      <c r="BK164" s="231">
        <f>ROUND(I164*H164,0)</f>
        <v>0</v>
      </c>
      <c r="BL164" s="19" t="s">
        <v>173</v>
      </c>
      <c r="BM164" s="230" t="s">
        <v>1236</v>
      </c>
    </row>
    <row r="165" spans="1:47" s="2" customFormat="1" ht="12">
      <c r="A165" s="40"/>
      <c r="B165" s="41"/>
      <c r="C165" s="42"/>
      <c r="D165" s="232" t="s">
        <v>182</v>
      </c>
      <c r="E165" s="42"/>
      <c r="F165" s="233" t="s">
        <v>516</v>
      </c>
      <c r="G165" s="42"/>
      <c r="H165" s="42"/>
      <c r="I165" s="138"/>
      <c r="J165" s="42"/>
      <c r="K165" s="42"/>
      <c r="L165" s="46"/>
      <c r="M165" s="234"/>
      <c r="N165" s="235"/>
      <c r="O165" s="86"/>
      <c r="P165" s="86"/>
      <c r="Q165" s="86"/>
      <c r="R165" s="86"/>
      <c r="S165" s="86"/>
      <c r="T165" s="87"/>
      <c r="U165" s="40"/>
      <c r="V165" s="40"/>
      <c r="W165" s="40"/>
      <c r="X165" s="40"/>
      <c r="Y165" s="40"/>
      <c r="Z165" s="40"/>
      <c r="AA165" s="40"/>
      <c r="AB165" s="40"/>
      <c r="AC165" s="40"/>
      <c r="AD165" s="40"/>
      <c r="AE165" s="40"/>
      <c r="AT165" s="19" t="s">
        <v>182</v>
      </c>
      <c r="AU165" s="19" t="s">
        <v>86</v>
      </c>
    </row>
    <row r="166" spans="1:51" s="15" customFormat="1" ht="12">
      <c r="A166" s="15"/>
      <c r="B166" s="258"/>
      <c r="C166" s="259"/>
      <c r="D166" s="232" t="s">
        <v>184</v>
      </c>
      <c r="E166" s="260" t="s">
        <v>20</v>
      </c>
      <c r="F166" s="261" t="s">
        <v>1237</v>
      </c>
      <c r="G166" s="259"/>
      <c r="H166" s="260" t="s">
        <v>20</v>
      </c>
      <c r="I166" s="262"/>
      <c r="J166" s="259"/>
      <c r="K166" s="259"/>
      <c r="L166" s="263"/>
      <c r="M166" s="264"/>
      <c r="N166" s="265"/>
      <c r="O166" s="265"/>
      <c r="P166" s="265"/>
      <c r="Q166" s="265"/>
      <c r="R166" s="265"/>
      <c r="S166" s="265"/>
      <c r="T166" s="266"/>
      <c r="U166" s="15"/>
      <c r="V166" s="15"/>
      <c r="W166" s="15"/>
      <c r="X166" s="15"/>
      <c r="Y166" s="15"/>
      <c r="Z166" s="15"/>
      <c r="AA166" s="15"/>
      <c r="AB166" s="15"/>
      <c r="AC166" s="15"/>
      <c r="AD166" s="15"/>
      <c r="AE166" s="15"/>
      <c r="AT166" s="267" t="s">
        <v>184</v>
      </c>
      <c r="AU166" s="267" t="s">
        <v>86</v>
      </c>
      <c r="AV166" s="15" t="s">
        <v>8</v>
      </c>
      <c r="AW166" s="15" t="s">
        <v>38</v>
      </c>
      <c r="AX166" s="15" t="s">
        <v>77</v>
      </c>
      <c r="AY166" s="267" t="s">
        <v>167</v>
      </c>
    </row>
    <row r="167" spans="1:51" s="13" customFormat="1" ht="12">
      <c r="A167" s="13"/>
      <c r="B167" s="236"/>
      <c r="C167" s="237"/>
      <c r="D167" s="232" t="s">
        <v>184</v>
      </c>
      <c r="E167" s="238" t="s">
        <v>20</v>
      </c>
      <c r="F167" s="239" t="s">
        <v>1238</v>
      </c>
      <c r="G167" s="237"/>
      <c r="H167" s="240">
        <v>126.54</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184</v>
      </c>
      <c r="AU167" s="246" t="s">
        <v>86</v>
      </c>
      <c r="AV167" s="13" t="s">
        <v>86</v>
      </c>
      <c r="AW167" s="13" t="s">
        <v>38</v>
      </c>
      <c r="AX167" s="13" t="s">
        <v>77</v>
      </c>
      <c r="AY167" s="246" t="s">
        <v>167</v>
      </c>
    </row>
    <row r="168" spans="1:51" s="16" customFormat="1" ht="12">
      <c r="A168" s="16"/>
      <c r="B168" s="268"/>
      <c r="C168" s="269"/>
      <c r="D168" s="232" t="s">
        <v>184</v>
      </c>
      <c r="E168" s="270" t="s">
        <v>20</v>
      </c>
      <c r="F168" s="271" t="s">
        <v>212</v>
      </c>
      <c r="G168" s="269"/>
      <c r="H168" s="272">
        <v>126.54</v>
      </c>
      <c r="I168" s="273"/>
      <c r="J168" s="269"/>
      <c r="K168" s="269"/>
      <c r="L168" s="274"/>
      <c r="M168" s="275"/>
      <c r="N168" s="276"/>
      <c r="O168" s="276"/>
      <c r="P168" s="276"/>
      <c r="Q168" s="276"/>
      <c r="R168" s="276"/>
      <c r="S168" s="276"/>
      <c r="T168" s="277"/>
      <c r="U168" s="16"/>
      <c r="V168" s="16"/>
      <c r="W168" s="16"/>
      <c r="X168" s="16"/>
      <c r="Y168" s="16"/>
      <c r="Z168" s="16"/>
      <c r="AA168" s="16"/>
      <c r="AB168" s="16"/>
      <c r="AC168" s="16"/>
      <c r="AD168" s="16"/>
      <c r="AE168" s="16"/>
      <c r="AT168" s="278" t="s">
        <v>184</v>
      </c>
      <c r="AU168" s="278" t="s">
        <v>86</v>
      </c>
      <c r="AV168" s="16" t="s">
        <v>186</v>
      </c>
      <c r="AW168" s="16" t="s">
        <v>38</v>
      </c>
      <c r="AX168" s="16" t="s">
        <v>77</v>
      </c>
      <c r="AY168" s="278" t="s">
        <v>167</v>
      </c>
    </row>
    <row r="169" spans="1:51" s="15" customFormat="1" ht="12">
      <c r="A169" s="15"/>
      <c r="B169" s="258"/>
      <c r="C169" s="259"/>
      <c r="D169" s="232" t="s">
        <v>184</v>
      </c>
      <c r="E169" s="260" t="s">
        <v>20</v>
      </c>
      <c r="F169" s="261" t="s">
        <v>1239</v>
      </c>
      <c r="G169" s="259"/>
      <c r="H169" s="260" t="s">
        <v>20</v>
      </c>
      <c r="I169" s="262"/>
      <c r="J169" s="259"/>
      <c r="K169" s="259"/>
      <c r="L169" s="263"/>
      <c r="M169" s="264"/>
      <c r="N169" s="265"/>
      <c r="O169" s="265"/>
      <c r="P169" s="265"/>
      <c r="Q169" s="265"/>
      <c r="R169" s="265"/>
      <c r="S169" s="265"/>
      <c r="T169" s="266"/>
      <c r="U169" s="15"/>
      <c r="V169" s="15"/>
      <c r="W169" s="15"/>
      <c r="X169" s="15"/>
      <c r="Y169" s="15"/>
      <c r="Z169" s="15"/>
      <c r="AA169" s="15"/>
      <c r="AB169" s="15"/>
      <c r="AC169" s="15"/>
      <c r="AD169" s="15"/>
      <c r="AE169" s="15"/>
      <c r="AT169" s="267" t="s">
        <v>184</v>
      </c>
      <c r="AU169" s="267" t="s">
        <v>86</v>
      </c>
      <c r="AV169" s="15" t="s">
        <v>8</v>
      </c>
      <c r="AW169" s="15" t="s">
        <v>38</v>
      </c>
      <c r="AX169" s="15" t="s">
        <v>77</v>
      </c>
      <c r="AY169" s="267" t="s">
        <v>167</v>
      </c>
    </row>
    <row r="170" spans="1:51" s="13" customFormat="1" ht="12">
      <c r="A170" s="13"/>
      <c r="B170" s="236"/>
      <c r="C170" s="237"/>
      <c r="D170" s="232" t="s">
        <v>184</v>
      </c>
      <c r="E170" s="238" t="s">
        <v>20</v>
      </c>
      <c r="F170" s="239" t="s">
        <v>1240</v>
      </c>
      <c r="G170" s="237"/>
      <c r="H170" s="240">
        <v>7.2</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184</v>
      </c>
      <c r="AU170" s="246" t="s">
        <v>86</v>
      </c>
      <c r="AV170" s="13" t="s">
        <v>86</v>
      </c>
      <c r="AW170" s="13" t="s">
        <v>38</v>
      </c>
      <c r="AX170" s="13" t="s">
        <v>77</v>
      </c>
      <c r="AY170" s="246" t="s">
        <v>167</v>
      </c>
    </row>
    <row r="171" spans="1:51" s="13" customFormat="1" ht="12">
      <c r="A171" s="13"/>
      <c r="B171" s="236"/>
      <c r="C171" s="237"/>
      <c r="D171" s="232" t="s">
        <v>184</v>
      </c>
      <c r="E171" s="238" t="s">
        <v>20</v>
      </c>
      <c r="F171" s="239" t="s">
        <v>1241</v>
      </c>
      <c r="G171" s="237"/>
      <c r="H171" s="240">
        <v>7.2</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184</v>
      </c>
      <c r="AU171" s="246" t="s">
        <v>86</v>
      </c>
      <c r="AV171" s="13" t="s">
        <v>86</v>
      </c>
      <c r="AW171" s="13" t="s">
        <v>38</v>
      </c>
      <c r="AX171" s="13" t="s">
        <v>77</v>
      </c>
      <c r="AY171" s="246" t="s">
        <v>167</v>
      </c>
    </row>
    <row r="172" spans="1:51" s="13" customFormat="1" ht="12">
      <c r="A172" s="13"/>
      <c r="B172" s="236"/>
      <c r="C172" s="237"/>
      <c r="D172" s="232" t="s">
        <v>184</v>
      </c>
      <c r="E172" s="238" t="s">
        <v>20</v>
      </c>
      <c r="F172" s="239" t="s">
        <v>1242</v>
      </c>
      <c r="G172" s="237"/>
      <c r="H172" s="240">
        <v>7.2</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184</v>
      </c>
      <c r="AU172" s="246" t="s">
        <v>86</v>
      </c>
      <c r="AV172" s="13" t="s">
        <v>86</v>
      </c>
      <c r="AW172" s="13" t="s">
        <v>38</v>
      </c>
      <c r="AX172" s="13" t="s">
        <v>77</v>
      </c>
      <c r="AY172" s="246" t="s">
        <v>167</v>
      </c>
    </row>
    <row r="173" spans="1:51" s="13" customFormat="1" ht="12">
      <c r="A173" s="13"/>
      <c r="B173" s="236"/>
      <c r="C173" s="237"/>
      <c r="D173" s="232" t="s">
        <v>184</v>
      </c>
      <c r="E173" s="238" t="s">
        <v>20</v>
      </c>
      <c r="F173" s="239" t="s">
        <v>1243</v>
      </c>
      <c r="G173" s="237"/>
      <c r="H173" s="240">
        <v>7.2</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184</v>
      </c>
      <c r="AU173" s="246" t="s">
        <v>86</v>
      </c>
      <c r="AV173" s="13" t="s">
        <v>86</v>
      </c>
      <c r="AW173" s="13" t="s">
        <v>38</v>
      </c>
      <c r="AX173" s="13" t="s">
        <v>77</v>
      </c>
      <c r="AY173" s="246" t="s">
        <v>167</v>
      </c>
    </row>
    <row r="174" spans="1:51" s="13" customFormat="1" ht="12">
      <c r="A174" s="13"/>
      <c r="B174" s="236"/>
      <c r="C174" s="237"/>
      <c r="D174" s="232" t="s">
        <v>184</v>
      </c>
      <c r="E174" s="238" t="s">
        <v>20</v>
      </c>
      <c r="F174" s="239" t="s">
        <v>1244</v>
      </c>
      <c r="G174" s="237"/>
      <c r="H174" s="240">
        <v>7.2</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184</v>
      </c>
      <c r="AU174" s="246" t="s">
        <v>86</v>
      </c>
      <c r="AV174" s="13" t="s">
        <v>86</v>
      </c>
      <c r="AW174" s="13" t="s">
        <v>38</v>
      </c>
      <c r="AX174" s="13" t="s">
        <v>77</v>
      </c>
      <c r="AY174" s="246" t="s">
        <v>167</v>
      </c>
    </row>
    <row r="175" spans="1:51" s="13" customFormat="1" ht="12">
      <c r="A175" s="13"/>
      <c r="B175" s="236"/>
      <c r="C175" s="237"/>
      <c r="D175" s="232" t="s">
        <v>184</v>
      </c>
      <c r="E175" s="238" t="s">
        <v>20</v>
      </c>
      <c r="F175" s="239" t="s">
        <v>1245</v>
      </c>
      <c r="G175" s="237"/>
      <c r="H175" s="240">
        <v>7.2</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184</v>
      </c>
      <c r="AU175" s="246" t="s">
        <v>86</v>
      </c>
      <c r="AV175" s="13" t="s">
        <v>86</v>
      </c>
      <c r="AW175" s="13" t="s">
        <v>38</v>
      </c>
      <c r="AX175" s="13" t="s">
        <v>77</v>
      </c>
      <c r="AY175" s="246" t="s">
        <v>167</v>
      </c>
    </row>
    <row r="176" spans="1:51" s="13" customFormat="1" ht="12">
      <c r="A176" s="13"/>
      <c r="B176" s="236"/>
      <c r="C176" s="237"/>
      <c r="D176" s="232" t="s">
        <v>184</v>
      </c>
      <c r="E176" s="238" t="s">
        <v>20</v>
      </c>
      <c r="F176" s="239" t="s">
        <v>1246</v>
      </c>
      <c r="G176" s="237"/>
      <c r="H176" s="240">
        <v>7.2</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184</v>
      </c>
      <c r="AU176" s="246" t="s">
        <v>86</v>
      </c>
      <c r="AV176" s="13" t="s">
        <v>86</v>
      </c>
      <c r="AW176" s="13" t="s">
        <v>38</v>
      </c>
      <c r="AX176" s="13" t="s">
        <v>77</v>
      </c>
      <c r="AY176" s="246" t="s">
        <v>167</v>
      </c>
    </row>
    <row r="177" spans="1:51" s="13" customFormat="1" ht="12">
      <c r="A177" s="13"/>
      <c r="B177" s="236"/>
      <c r="C177" s="237"/>
      <c r="D177" s="232" t="s">
        <v>184</v>
      </c>
      <c r="E177" s="238" t="s">
        <v>20</v>
      </c>
      <c r="F177" s="239" t="s">
        <v>1247</v>
      </c>
      <c r="G177" s="237"/>
      <c r="H177" s="240">
        <v>7.2</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184</v>
      </c>
      <c r="AU177" s="246" t="s">
        <v>86</v>
      </c>
      <c r="AV177" s="13" t="s">
        <v>86</v>
      </c>
      <c r="AW177" s="13" t="s">
        <v>38</v>
      </c>
      <c r="AX177" s="13" t="s">
        <v>77</v>
      </c>
      <c r="AY177" s="246" t="s">
        <v>167</v>
      </c>
    </row>
    <row r="178" spans="1:51" s="16" customFormat="1" ht="12">
      <c r="A178" s="16"/>
      <c r="B178" s="268"/>
      <c r="C178" s="269"/>
      <c r="D178" s="232" t="s">
        <v>184</v>
      </c>
      <c r="E178" s="270" t="s">
        <v>20</v>
      </c>
      <c r="F178" s="271" t="s">
        <v>212</v>
      </c>
      <c r="G178" s="269"/>
      <c r="H178" s="272">
        <v>57.6</v>
      </c>
      <c r="I178" s="273"/>
      <c r="J178" s="269"/>
      <c r="K178" s="269"/>
      <c r="L178" s="274"/>
      <c r="M178" s="275"/>
      <c r="N178" s="276"/>
      <c r="O178" s="276"/>
      <c r="P178" s="276"/>
      <c r="Q178" s="276"/>
      <c r="R178" s="276"/>
      <c r="S178" s="276"/>
      <c r="T178" s="277"/>
      <c r="U178" s="16"/>
      <c r="V178" s="16"/>
      <c r="W178" s="16"/>
      <c r="X178" s="16"/>
      <c r="Y178" s="16"/>
      <c r="Z178" s="16"/>
      <c r="AA178" s="16"/>
      <c r="AB178" s="16"/>
      <c r="AC178" s="16"/>
      <c r="AD178" s="16"/>
      <c r="AE178" s="16"/>
      <c r="AT178" s="278" t="s">
        <v>184</v>
      </c>
      <c r="AU178" s="278" t="s">
        <v>86</v>
      </c>
      <c r="AV178" s="16" t="s">
        <v>186</v>
      </c>
      <c r="AW178" s="16" t="s">
        <v>38</v>
      </c>
      <c r="AX178" s="16" t="s">
        <v>77</v>
      </c>
      <c r="AY178" s="278" t="s">
        <v>167</v>
      </c>
    </row>
    <row r="179" spans="1:51" s="14" customFormat="1" ht="12">
      <c r="A179" s="14"/>
      <c r="B179" s="247"/>
      <c r="C179" s="248"/>
      <c r="D179" s="232" t="s">
        <v>184</v>
      </c>
      <c r="E179" s="249" t="s">
        <v>20</v>
      </c>
      <c r="F179" s="250" t="s">
        <v>195</v>
      </c>
      <c r="G179" s="248"/>
      <c r="H179" s="251">
        <v>184.14</v>
      </c>
      <c r="I179" s="252"/>
      <c r="J179" s="248"/>
      <c r="K179" s="248"/>
      <c r="L179" s="253"/>
      <c r="M179" s="254"/>
      <c r="N179" s="255"/>
      <c r="O179" s="255"/>
      <c r="P179" s="255"/>
      <c r="Q179" s="255"/>
      <c r="R179" s="255"/>
      <c r="S179" s="255"/>
      <c r="T179" s="256"/>
      <c r="U179" s="14"/>
      <c r="V179" s="14"/>
      <c r="W179" s="14"/>
      <c r="X179" s="14"/>
      <c r="Y179" s="14"/>
      <c r="Z179" s="14"/>
      <c r="AA179" s="14"/>
      <c r="AB179" s="14"/>
      <c r="AC179" s="14"/>
      <c r="AD179" s="14"/>
      <c r="AE179" s="14"/>
      <c r="AT179" s="257" t="s">
        <v>184</v>
      </c>
      <c r="AU179" s="257" t="s">
        <v>86</v>
      </c>
      <c r="AV179" s="14" t="s">
        <v>173</v>
      </c>
      <c r="AW179" s="14" t="s">
        <v>38</v>
      </c>
      <c r="AX179" s="14" t="s">
        <v>8</v>
      </c>
      <c r="AY179" s="257" t="s">
        <v>167</v>
      </c>
    </row>
    <row r="180" spans="1:65" s="2" customFormat="1" ht="20.5" customHeight="1">
      <c r="A180" s="40"/>
      <c r="B180" s="41"/>
      <c r="C180" s="279" t="s">
        <v>9</v>
      </c>
      <c r="D180" s="279" t="s">
        <v>381</v>
      </c>
      <c r="E180" s="280" t="s">
        <v>526</v>
      </c>
      <c r="F180" s="281" t="s">
        <v>527</v>
      </c>
      <c r="G180" s="282" t="s">
        <v>179</v>
      </c>
      <c r="H180" s="283">
        <v>184.14</v>
      </c>
      <c r="I180" s="284"/>
      <c r="J180" s="283">
        <f>ROUND(I180*H180,0)</f>
        <v>0</v>
      </c>
      <c r="K180" s="281" t="s">
        <v>180</v>
      </c>
      <c r="L180" s="285"/>
      <c r="M180" s="286" t="s">
        <v>20</v>
      </c>
      <c r="N180" s="287" t="s">
        <v>48</v>
      </c>
      <c r="O180" s="86"/>
      <c r="P180" s="228">
        <f>O180*H180</f>
        <v>0</v>
      </c>
      <c r="Q180" s="228">
        <v>0.0005</v>
      </c>
      <c r="R180" s="228">
        <f>Q180*H180</f>
        <v>0.09207</v>
      </c>
      <c r="S180" s="228">
        <v>0</v>
      </c>
      <c r="T180" s="229">
        <f>S180*H180</f>
        <v>0</v>
      </c>
      <c r="U180" s="40"/>
      <c r="V180" s="40"/>
      <c r="W180" s="40"/>
      <c r="X180" s="40"/>
      <c r="Y180" s="40"/>
      <c r="Z180" s="40"/>
      <c r="AA180" s="40"/>
      <c r="AB180" s="40"/>
      <c r="AC180" s="40"/>
      <c r="AD180" s="40"/>
      <c r="AE180" s="40"/>
      <c r="AR180" s="230" t="s">
        <v>274</v>
      </c>
      <c r="AT180" s="230" t="s">
        <v>381</v>
      </c>
      <c r="AU180" s="230" t="s">
        <v>86</v>
      </c>
      <c r="AY180" s="19" t="s">
        <v>167</v>
      </c>
      <c r="BE180" s="231">
        <f>IF(N180="základní",J180,0)</f>
        <v>0</v>
      </c>
      <c r="BF180" s="231">
        <f>IF(N180="snížená",J180,0)</f>
        <v>0</v>
      </c>
      <c r="BG180" s="231">
        <f>IF(N180="zákl. přenesená",J180,0)</f>
        <v>0</v>
      </c>
      <c r="BH180" s="231">
        <f>IF(N180="sníž. přenesená",J180,0)</f>
        <v>0</v>
      </c>
      <c r="BI180" s="231">
        <f>IF(N180="nulová",J180,0)</f>
        <v>0</v>
      </c>
      <c r="BJ180" s="19" t="s">
        <v>8</v>
      </c>
      <c r="BK180" s="231">
        <f>ROUND(I180*H180,0)</f>
        <v>0</v>
      </c>
      <c r="BL180" s="19" t="s">
        <v>173</v>
      </c>
      <c r="BM180" s="230" t="s">
        <v>1248</v>
      </c>
    </row>
    <row r="181" spans="1:65" s="2" customFormat="1" ht="20.5" customHeight="1">
      <c r="A181" s="40"/>
      <c r="B181" s="41"/>
      <c r="C181" s="220" t="s">
        <v>337</v>
      </c>
      <c r="D181" s="220" t="s">
        <v>169</v>
      </c>
      <c r="E181" s="221" t="s">
        <v>1249</v>
      </c>
      <c r="F181" s="222" t="s">
        <v>1250</v>
      </c>
      <c r="G181" s="223" t="s">
        <v>189</v>
      </c>
      <c r="H181" s="224">
        <v>8</v>
      </c>
      <c r="I181" s="225"/>
      <c r="J181" s="224">
        <f>ROUND(I181*H181,0)</f>
        <v>0</v>
      </c>
      <c r="K181" s="222" t="s">
        <v>180</v>
      </c>
      <c r="L181" s="46"/>
      <c r="M181" s="226" t="s">
        <v>20</v>
      </c>
      <c r="N181" s="227" t="s">
        <v>48</v>
      </c>
      <c r="O181" s="86"/>
      <c r="P181" s="228">
        <f>O181*H181</f>
        <v>0</v>
      </c>
      <c r="Q181" s="228">
        <v>1.7535</v>
      </c>
      <c r="R181" s="228">
        <f>Q181*H181</f>
        <v>14.028</v>
      </c>
      <c r="S181" s="228">
        <v>0</v>
      </c>
      <c r="T181" s="229">
        <f>S181*H181</f>
        <v>0</v>
      </c>
      <c r="U181" s="40"/>
      <c r="V181" s="40"/>
      <c r="W181" s="40"/>
      <c r="X181" s="40"/>
      <c r="Y181" s="40"/>
      <c r="Z181" s="40"/>
      <c r="AA181" s="40"/>
      <c r="AB181" s="40"/>
      <c r="AC181" s="40"/>
      <c r="AD181" s="40"/>
      <c r="AE181" s="40"/>
      <c r="AR181" s="230" t="s">
        <v>173</v>
      </c>
      <c r="AT181" s="230" t="s">
        <v>169</v>
      </c>
      <c r="AU181" s="230" t="s">
        <v>86</v>
      </c>
      <c r="AY181" s="19" t="s">
        <v>167</v>
      </c>
      <c r="BE181" s="231">
        <f>IF(N181="základní",J181,0)</f>
        <v>0</v>
      </c>
      <c r="BF181" s="231">
        <f>IF(N181="snížená",J181,0)</f>
        <v>0</v>
      </c>
      <c r="BG181" s="231">
        <f>IF(N181="zákl. přenesená",J181,0)</f>
        <v>0</v>
      </c>
      <c r="BH181" s="231">
        <f>IF(N181="sníž. přenesená",J181,0)</f>
        <v>0</v>
      </c>
      <c r="BI181" s="231">
        <f>IF(N181="nulová",J181,0)</f>
        <v>0</v>
      </c>
      <c r="BJ181" s="19" t="s">
        <v>8</v>
      </c>
      <c r="BK181" s="231">
        <f>ROUND(I181*H181,0)</f>
        <v>0</v>
      </c>
      <c r="BL181" s="19" t="s">
        <v>173</v>
      </c>
      <c r="BM181" s="230" t="s">
        <v>1251</v>
      </c>
    </row>
    <row r="182" spans="1:47" s="2" customFormat="1" ht="12">
      <c r="A182" s="40"/>
      <c r="B182" s="41"/>
      <c r="C182" s="42"/>
      <c r="D182" s="232" t="s">
        <v>182</v>
      </c>
      <c r="E182" s="42"/>
      <c r="F182" s="233" t="s">
        <v>533</v>
      </c>
      <c r="G182" s="42"/>
      <c r="H182" s="42"/>
      <c r="I182" s="138"/>
      <c r="J182" s="42"/>
      <c r="K182" s="42"/>
      <c r="L182" s="46"/>
      <c r="M182" s="234"/>
      <c r="N182" s="235"/>
      <c r="O182" s="86"/>
      <c r="P182" s="86"/>
      <c r="Q182" s="86"/>
      <c r="R182" s="86"/>
      <c r="S182" s="86"/>
      <c r="T182" s="87"/>
      <c r="U182" s="40"/>
      <c r="V182" s="40"/>
      <c r="W182" s="40"/>
      <c r="X182" s="40"/>
      <c r="Y182" s="40"/>
      <c r="Z182" s="40"/>
      <c r="AA182" s="40"/>
      <c r="AB182" s="40"/>
      <c r="AC182" s="40"/>
      <c r="AD182" s="40"/>
      <c r="AE182" s="40"/>
      <c r="AT182" s="19" t="s">
        <v>182</v>
      </c>
      <c r="AU182" s="19" t="s">
        <v>86</v>
      </c>
    </row>
    <row r="183" spans="1:51" s="15" customFormat="1" ht="12">
      <c r="A183" s="15"/>
      <c r="B183" s="258"/>
      <c r="C183" s="259"/>
      <c r="D183" s="232" t="s">
        <v>184</v>
      </c>
      <c r="E183" s="260" t="s">
        <v>20</v>
      </c>
      <c r="F183" s="261" t="s">
        <v>1198</v>
      </c>
      <c r="G183" s="259"/>
      <c r="H183" s="260" t="s">
        <v>20</v>
      </c>
      <c r="I183" s="262"/>
      <c r="J183" s="259"/>
      <c r="K183" s="259"/>
      <c r="L183" s="263"/>
      <c r="M183" s="264"/>
      <c r="N183" s="265"/>
      <c r="O183" s="265"/>
      <c r="P183" s="265"/>
      <c r="Q183" s="265"/>
      <c r="R183" s="265"/>
      <c r="S183" s="265"/>
      <c r="T183" s="266"/>
      <c r="U183" s="15"/>
      <c r="V183" s="15"/>
      <c r="W183" s="15"/>
      <c r="X183" s="15"/>
      <c r="Y183" s="15"/>
      <c r="Z183" s="15"/>
      <c r="AA183" s="15"/>
      <c r="AB183" s="15"/>
      <c r="AC183" s="15"/>
      <c r="AD183" s="15"/>
      <c r="AE183" s="15"/>
      <c r="AT183" s="267" t="s">
        <v>184</v>
      </c>
      <c r="AU183" s="267" t="s">
        <v>86</v>
      </c>
      <c r="AV183" s="15" t="s">
        <v>8</v>
      </c>
      <c r="AW183" s="15" t="s">
        <v>38</v>
      </c>
      <c r="AX183" s="15" t="s">
        <v>77</v>
      </c>
      <c r="AY183" s="267" t="s">
        <v>167</v>
      </c>
    </row>
    <row r="184" spans="1:51" s="13" customFormat="1" ht="12">
      <c r="A184" s="13"/>
      <c r="B184" s="236"/>
      <c r="C184" s="237"/>
      <c r="D184" s="232" t="s">
        <v>184</v>
      </c>
      <c r="E184" s="238" t="s">
        <v>20</v>
      </c>
      <c r="F184" s="239" t="s">
        <v>1199</v>
      </c>
      <c r="G184" s="237"/>
      <c r="H184" s="240">
        <v>1</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184</v>
      </c>
      <c r="AU184" s="246" t="s">
        <v>86</v>
      </c>
      <c r="AV184" s="13" t="s">
        <v>86</v>
      </c>
      <c r="AW184" s="13" t="s">
        <v>38</v>
      </c>
      <c r="AX184" s="13" t="s">
        <v>77</v>
      </c>
      <c r="AY184" s="246" t="s">
        <v>167</v>
      </c>
    </row>
    <row r="185" spans="1:51" s="13" customFormat="1" ht="12">
      <c r="A185" s="13"/>
      <c r="B185" s="236"/>
      <c r="C185" s="237"/>
      <c r="D185" s="232" t="s">
        <v>184</v>
      </c>
      <c r="E185" s="238" t="s">
        <v>20</v>
      </c>
      <c r="F185" s="239" t="s">
        <v>1200</v>
      </c>
      <c r="G185" s="237"/>
      <c r="H185" s="240">
        <v>1</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184</v>
      </c>
      <c r="AU185" s="246" t="s">
        <v>86</v>
      </c>
      <c r="AV185" s="13" t="s">
        <v>86</v>
      </c>
      <c r="AW185" s="13" t="s">
        <v>38</v>
      </c>
      <c r="AX185" s="13" t="s">
        <v>77</v>
      </c>
      <c r="AY185" s="246" t="s">
        <v>167</v>
      </c>
    </row>
    <row r="186" spans="1:51" s="13" customFormat="1" ht="12">
      <c r="A186" s="13"/>
      <c r="B186" s="236"/>
      <c r="C186" s="237"/>
      <c r="D186" s="232" t="s">
        <v>184</v>
      </c>
      <c r="E186" s="238" t="s">
        <v>20</v>
      </c>
      <c r="F186" s="239" t="s">
        <v>1201</v>
      </c>
      <c r="G186" s="237"/>
      <c r="H186" s="240">
        <v>1</v>
      </c>
      <c r="I186" s="241"/>
      <c r="J186" s="237"/>
      <c r="K186" s="237"/>
      <c r="L186" s="242"/>
      <c r="M186" s="243"/>
      <c r="N186" s="244"/>
      <c r="O186" s="244"/>
      <c r="P186" s="244"/>
      <c r="Q186" s="244"/>
      <c r="R186" s="244"/>
      <c r="S186" s="244"/>
      <c r="T186" s="245"/>
      <c r="U186" s="13"/>
      <c r="V186" s="13"/>
      <c r="W186" s="13"/>
      <c r="X186" s="13"/>
      <c r="Y186" s="13"/>
      <c r="Z186" s="13"/>
      <c r="AA186" s="13"/>
      <c r="AB186" s="13"/>
      <c r="AC186" s="13"/>
      <c r="AD186" s="13"/>
      <c r="AE186" s="13"/>
      <c r="AT186" s="246" t="s">
        <v>184</v>
      </c>
      <c r="AU186" s="246" t="s">
        <v>86</v>
      </c>
      <c r="AV186" s="13" t="s">
        <v>86</v>
      </c>
      <c r="AW186" s="13" t="s">
        <v>38</v>
      </c>
      <c r="AX186" s="13" t="s">
        <v>77</v>
      </c>
      <c r="AY186" s="246" t="s">
        <v>167</v>
      </c>
    </row>
    <row r="187" spans="1:51" s="13" customFormat="1" ht="12">
      <c r="A187" s="13"/>
      <c r="B187" s="236"/>
      <c r="C187" s="237"/>
      <c r="D187" s="232" t="s">
        <v>184</v>
      </c>
      <c r="E187" s="238" t="s">
        <v>20</v>
      </c>
      <c r="F187" s="239" t="s">
        <v>1202</v>
      </c>
      <c r="G187" s="237"/>
      <c r="H187" s="240">
        <v>1</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184</v>
      </c>
      <c r="AU187" s="246" t="s">
        <v>86</v>
      </c>
      <c r="AV187" s="13" t="s">
        <v>86</v>
      </c>
      <c r="AW187" s="13" t="s">
        <v>38</v>
      </c>
      <c r="AX187" s="13" t="s">
        <v>77</v>
      </c>
      <c r="AY187" s="246" t="s">
        <v>167</v>
      </c>
    </row>
    <row r="188" spans="1:51" s="13" customFormat="1" ht="12">
      <c r="A188" s="13"/>
      <c r="B188" s="236"/>
      <c r="C188" s="237"/>
      <c r="D188" s="232" t="s">
        <v>184</v>
      </c>
      <c r="E188" s="238" t="s">
        <v>20</v>
      </c>
      <c r="F188" s="239" t="s">
        <v>1203</v>
      </c>
      <c r="G188" s="237"/>
      <c r="H188" s="240">
        <v>1</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184</v>
      </c>
      <c r="AU188" s="246" t="s">
        <v>86</v>
      </c>
      <c r="AV188" s="13" t="s">
        <v>86</v>
      </c>
      <c r="AW188" s="13" t="s">
        <v>38</v>
      </c>
      <c r="AX188" s="13" t="s">
        <v>77</v>
      </c>
      <c r="AY188" s="246" t="s">
        <v>167</v>
      </c>
    </row>
    <row r="189" spans="1:51" s="13" customFormat="1" ht="12">
      <c r="A189" s="13"/>
      <c r="B189" s="236"/>
      <c r="C189" s="237"/>
      <c r="D189" s="232" t="s">
        <v>184</v>
      </c>
      <c r="E189" s="238" t="s">
        <v>20</v>
      </c>
      <c r="F189" s="239" t="s">
        <v>1204</v>
      </c>
      <c r="G189" s="237"/>
      <c r="H189" s="240">
        <v>1</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184</v>
      </c>
      <c r="AU189" s="246" t="s">
        <v>86</v>
      </c>
      <c r="AV189" s="13" t="s">
        <v>86</v>
      </c>
      <c r="AW189" s="13" t="s">
        <v>38</v>
      </c>
      <c r="AX189" s="13" t="s">
        <v>77</v>
      </c>
      <c r="AY189" s="246" t="s">
        <v>167</v>
      </c>
    </row>
    <row r="190" spans="1:51" s="13" customFormat="1" ht="12">
      <c r="A190" s="13"/>
      <c r="B190" s="236"/>
      <c r="C190" s="237"/>
      <c r="D190" s="232" t="s">
        <v>184</v>
      </c>
      <c r="E190" s="238" t="s">
        <v>20</v>
      </c>
      <c r="F190" s="239" t="s">
        <v>1205</v>
      </c>
      <c r="G190" s="237"/>
      <c r="H190" s="240">
        <v>1</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184</v>
      </c>
      <c r="AU190" s="246" t="s">
        <v>86</v>
      </c>
      <c r="AV190" s="13" t="s">
        <v>86</v>
      </c>
      <c r="AW190" s="13" t="s">
        <v>38</v>
      </c>
      <c r="AX190" s="13" t="s">
        <v>77</v>
      </c>
      <c r="AY190" s="246" t="s">
        <v>167</v>
      </c>
    </row>
    <row r="191" spans="1:51" s="13" customFormat="1" ht="12">
      <c r="A191" s="13"/>
      <c r="B191" s="236"/>
      <c r="C191" s="237"/>
      <c r="D191" s="232" t="s">
        <v>184</v>
      </c>
      <c r="E191" s="238" t="s">
        <v>20</v>
      </c>
      <c r="F191" s="239" t="s">
        <v>1206</v>
      </c>
      <c r="G191" s="237"/>
      <c r="H191" s="240">
        <v>1</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184</v>
      </c>
      <c r="AU191" s="246" t="s">
        <v>86</v>
      </c>
      <c r="AV191" s="13" t="s">
        <v>86</v>
      </c>
      <c r="AW191" s="13" t="s">
        <v>38</v>
      </c>
      <c r="AX191" s="13" t="s">
        <v>77</v>
      </c>
      <c r="AY191" s="246" t="s">
        <v>167</v>
      </c>
    </row>
    <row r="192" spans="1:51" s="14" customFormat="1" ht="12">
      <c r="A192" s="14"/>
      <c r="B192" s="247"/>
      <c r="C192" s="248"/>
      <c r="D192" s="232" t="s">
        <v>184</v>
      </c>
      <c r="E192" s="249" t="s">
        <v>20</v>
      </c>
      <c r="F192" s="250" t="s">
        <v>195</v>
      </c>
      <c r="G192" s="248"/>
      <c r="H192" s="251">
        <v>8</v>
      </c>
      <c r="I192" s="252"/>
      <c r="J192" s="248"/>
      <c r="K192" s="248"/>
      <c r="L192" s="253"/>
      <c r="M192" s="254"/>
      <c r="N192" s="255"/>
      <c r="O192" s="255"/>
      <c r="P192" s="255"/>
      <c r="Q192" s="255"/>
      <c r="R192" s="255"/>
      <c r="S192" s="255"/>
      <c r="T192" s="256"/>
      <c r="U192" s="14"/>
      <c r="V192" s="14"/>
      <c r="W192" s="14"/>
      <c r="X192" s="14"/>
      <c r="Y192" s="14"/>
      <c r="Z192" s="14"/>
      <c r="AA192" s="14"/>
      <c r="AB192" s="14"/>
      <c r="AC192" s="14"/>
      <c r="AD192" s="14"/>
      <c r="AE192" s="14"/>
      <c r="AT192" s="257" t="s">
        <v>184</v>
      </c>
      <c r="AU192" s="257" t="s">
        <v>86</v>
      </c>
      <c r="AV192" s="14" t="s">
        <v>173</v>
      </c>
      <c r="AW192" s="14" t="s">
        <v>38</v>
      </c>
      <c r="AX192" s="14" t="s">
        <v>8</v>
      </c>
      <c r="AY192" s="257" t="s">
        <v>167</v>
      </c>
    </row>
    <row r="193" spans="1:65" s="2" customFormat="1" ht="31" customHeight="1">
      <c r="A193" s="40"/>
      <c r="B193" s="41"/>
      <c r="C193" s="220" t="s">
        <v>344</v>
      </c>
      <c r="D193" s="220" t="s">
        <v>169</v>
      </c>
      <c r="E193" s="221" t="s">
        <v>547</v>
      </c>
      <c r="F193" s="222" t="s">
        <v>548</v>
      </c>
      <c r="G193" s="223" t="s">
        <v>189</v>
      </c>
      <c r="H193" s="224">
        <v>52.92</v>
      </c>
      <c r="I193" s="225"/>
      <c r="J193" s="224">
        <f>ROUND(I193*H193,0)</f>
        <v>0</v>
      </c>
      <c r="K193" s="222" t="s">
        <v>180</v>
      </c>
      <c r="L193" s="46"/>
      <c r="M193" s="226" t="s">
        <v>20</v>
      </c>
      <c r="N193" s="227" t="s">
        <v>48</v>
      </c>
      <c r="O193" s="86"/>
      <c r="P193" s="228">
        <f>O193*H193</f>
        <v>0</v>
      </c>
      <c r="Q193" s="228">
        <v>2.00322</v>
      </c>
      <c r="R193" s="228">
        <f>Q193*H193</f>
        <v>106.01040239999999</v>
      </c>
      <c r="S193" s="228">
        <v>0</v>
      </c>
      <c r="T193" s="229">
        <f>S193*H193</f>
        <v>0</v>
      </c>
      <c r="U193" s="40"/>
      <c r="V193" s="40"/>
      <c r="W193" s="40"/>
      <c r="X193" s="40"/>
      <c r="Y193" s="40"/>
      <c r="Z193" s="40"/>
      <c r="AA193" s="40"/>
      <c r="AB193" s="40"/>
      <c r="AC193" s="40"/>
      <c r="AD193" s="40"/>
      <c r="AE193" s="40"/>
      <c r="AR193" s="230" t="s">
        <v>173</v>
      </c>
      <c r="AT193" s="230" t="s">
        <v>169</v>
      </c>
      <c r="AU193" s="230" t="s">
        <v>86</v>
      </c>
      <c r="AY193" s="19" t="s">
        <v>167</v>
      </c>
      <c r="BE193" s="231">
        <f>IF(N193="základní",J193,0)</f>
        <v>0</v>
      </c>
      <c r="BF193" s="231">
        <f>IF(N193="snížená",J193,0)</f>
        <v>0</v>
      </c>
      <c r="BG193" s="231">
        <f>IF(N193="zákl. přenesená",J193,0)</f>
        <v>0</v>
      </c>
      <c r="BH193" s="231">
        <f>IF(N193="sníž. přenesená",J193,0)</f>
        <v>0</v>
      </c>
      <c r="BI193" s="231">
        <f>IF(N193="nulová",J193,0)</f>
        <v>0</v>
      </c>
      <c r="BJ193" s="19" t="s">
        <v>8</v>
      </c>
      <c r="BK193" s="231">
        <f>ROUND(I193*H193,0)</f>
        <v>0</v>
      </c>
      <c r="BL193" s="19" t="s">
        <v>173</v>
      </c>
      <c r="BM193" s="230" t="s">
        <v>1252</v>
      </c>
    </row>
    <row r="194" spans="1:47" s="2" customFormat="1" ht="12">
      <c r="A194" s="40"/>
      <c r="B194" s="41"/>
      <c r="C194" s="42"/>
      <c r="D194" s="232" t="s">
        <v>182</v>
      </c>
      <c r="E194" s="42"/>
      <c r="F194" s="233" t="s">
        <v>539</v>
      </c>
      <c r="G194" s="42"/>
      <c r="H194" s="42"/>
      <c r="I194" s="138"/>
      <c r="J194" s="42"/>
      <c r="K194" s="42"/>
      <c r="L194" s="46"/>
      <c r="M194" s="234"/>
      <c r="N194" s="235"/>
      <c r="O194" s="86"/>
      <c r="P194" s="86"/>
      <c r="Q194" s="86"/>
      <c r="R194" s="86"/>
      <c r="S194" s="86"/>
      <c r="T194" s="87"/>
      <c r="U194" s="40"/>
      <c r="V194" s="40"/>
      <c r="W194" s="40"/>
      <c r="X194" s="40"/>
      <c r="Y194" s="40"/>
      <c r="Z194" s="40"/>
      <c r="AA194" s="40"/>
      <c r="AB194" s="40"/>
      <c r="AC194" s="40"/>
      <c r="AD194" s="40"/>
      <c r="AE194" s="40"/>
      <c r="AT194" s="19" t="s">
        <v>182</v>
      </c>
      <c r="AU194" s="19" t="s">
        <v>86</v>
      </c>
    </row>
    <row r="195" spans="1:51" s="15" customFormat="1" ht="12">
      <c r="A195" s="15"/>
      <c r="B195" s="258"/>
      <c r="C195" s="259"/>
      <c r="D195" s="232" t="s">
        <v>184</v>
      </c>
      <c r="E195" s="260" t="s">
        <v>20</v>
      </c>
      <c r="F195" s="261" t="s">
        <v>1253</v>
      </c>
      <c r="G195" s="259"/>
      <c r="H195" s="260" t="s">
        <v>20</v>
      </c>
      <c r="I195" s="262"/>
      <c r="J195" s="259"/>
      <c r="K195" s="259"/>
      <c r="L195" s="263"/>
      <c r="M195" s="264"/>
      <c r="N195" s="265"/>
      <c r="O195" s="265"/>
      <c r="P195" s="265"/>
      <c r="Q195" s="265"/>
      <c r="R195" s="265"/>
      <c r="S195" s="265"/>
      <c r="T195" s="266"/>
      <c r="U195" s="15"/>
      <c r="V195" s="15"/>
      <c r="W195" s="15"/>
      <c r="X195" s="15"/>
      <c r="Y195" s="15"/>
      <c r="Z195" s="15"/>
      <c r="AA195" s="15"/>
      <c r="AB195" s="15"/>
      <c r="AC195" s="15"/>
      <c r="AD195" s="15"/>
      <c r="AE195" s="15"/>
      <c r="AT195" s="267" t="s">
        <v>184</v>
      </c>
      <c r="AU195" s="267" t="s">
        <v>86</v>
      </c>
      <c r="AV195" s="15" t="s">
        <v>8</v>
      </c>
      <c r="AW195" s="15" t="s">
        <v>38</v>
      </c>
      <c r="AX195" s="15" t="s">
        <v>77</v>
      </c>
      <c r="AY195" s="267" t="s">
        <v>167</v>
      </c>
    </row>
    <row r="196" spans="1:51" s="13" customFormat="1" ht="12">
      <c r="A196" s="13"/>
      <c r="B196" s="236"/>
      <c r="C196" s="237"/>
      <c r="D196" s="232" t="s">
        <v>184</v>
      </c>
      <c r="E196" s="238" t="s">
        <v>20</v>
      </c>
      <c r="F196" s="239" t="s">
        <v>1254</v>
      </c>
      <c r="G196" s="237"/>
      <c r="H196" s="240">
        <v>52.92</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184</v>
      </c>
      <c r="AU196" s="246" t="s">
        <v>86</v>
      </c>
      <c r="AV196" s="13" t="s">
        <v>86</v>
      </c>
      <c r="AW196" s="13" t="s">
        <v>38</v>
      </c>
      <c r="AX196" s="13" t="s">
        <v>8</v>
      </c>
      <c r="AY196" s="246" t="s">
        <v>167</v>
      </c>
    </row>
    <row r="197" spans="1:65" s="2" customFormat="1" ht="31" customHeight="1">
      <c r="A197" s="40"/>
      <c r="B197" s="41"/>
      <c r="C197" s="220" t="s">
        <v>348</v>
      </c>
      <c r="D197" s="220" t="s">
        <v>169</v>
      </c>
      <c r="E197" s="221" t="s">
        <v>564</v>
      </c>
      <c r="F197" s="222" t="s">
        <v>565</v>
      </c>
      <c r="G197" s="223" t="s">
        <v>179</v>
      </c>
      <c r="H197" s="224">
        <v>45</v>
      </c>
      <c r="I197" s="225"/>
      <c r="J197" s="224">
        <f>ROUND(I197*H197,0)</f>
        <v>0</v>
      </c>
      <c r="K197" s="222" t="s">
        <v>180</v>
      </c>
      <c r="L197" s="46"/>
      <c r="M197" s="226" t="s">
        <v>20</v>
      </c>
      <c r="N197" s="227" t="s">
        <v>48</v>
      </c>
      <c r="O197" s="86"/>
      <c r="P197" s="228">
        <f>O197*H197</f>
        <v>0</v>
      </c>
      <c r="Q197" s="228">
        <v>0</v>
      </c>
      <c r="R197" s="228">
        <f>Q197*H197</f>
        <v>0</v>
      </c>
      <c r="S197" s="228">
        <v>0</v>
      </c>
      <c r="T197" s="229">
        <f>S197*H197</f>
        <v>0</v>
      </c>
      <c r="U197" s="40"/>
      <c r="V197" s="40"/>
      <c r="W197" s="40"/>
      <c r="X197" s="40"/>
      <c r="Y197" s="40"/>
      <c r="Z197" s="40"/>
      <c r="AA197" s="40"/>
      <c r="AB197" s="40"/>
      <c r="AC197" s="40"/>
      <c r="AD197" s="40"/>
      <c r="AE197" s="40"/>
      <c r="AR197" s="230" t="s">
        <v>173</v>
      </c>
      <c r="AT197" s="230" t="s">
        <v>169</v>
      </c>
      <c r="AU197" s="230" t="s">
        <v>86</v>
      </c>
      <c r="AY197" s="19" t="s">
        <v>167</v>
      </c>
      <c r="BE197" s="231">
        <f>IF(N197="základní",J197,0)</f>
        <v>0</v>
      </c>
      <c r="BF197" s="231">
        <f>IF(N197="snížená",J197,0)</f>
        <v>0</v>
      </c>
      <c r="BG197" s="231">
        <f>IF(N197="zákl. přenesená",J197,0)</f>
        <v>0</v>
      </c>
      <c r="BH197" s="231">
        <f>IF(N197="sníž. přenesená",J197,0)</f>
        <v>0</v>
      </c>
      <c r="BI197" s="231">
        <f>IF(N197="nulová",J197,0)</f>
        <v>0</v>
      </c>
      <c r="BJ197" s="19" t="s">
        <v>8</v>
      </c>
      <c r="BK197" s="231">
        <f>ROUND(I197*H197,0)</f>
        <v>0</v>
      </c>
      <c r="BL197" s="19" t="s">
        <v>173</v>
      </c>
      <c r="BM197" s="230" t="s">
        <v>1255</v>
      </c>
    </row>
    <row r="198" spans="1:47" s="2" customFormat="1" ht="12">
      <c r="A198" s="40"/>
      <c r="B198" s="41"/>
      <c r="C198" s="42"/>
      <c r="D198" s="232" t="s">
        <v>182</v>
      </c>
      <c r="E198" s="42"/>
      <c r="F198" s="233" t="s">
        <v>539</v>
      </c>
      <c r="G198" s="42"/>
      <c r="H198" s="42"/>
      <c r="I198" s="138"/>
      <c r="J198" s="42"/>
      <c r="K198" s="42"/>
      <c r="L198" s="46"/>
      <c r="M198" s="234"/>
      <c r="N198" s="235"/>
      <c r="O198" s="86"/>
      <c r="P198" s="86"/>
      <c r="Q198" s="86"/>
      <c r="R198" s="86"/>
      <c r="S198" s="86"/>
      <c r="T198" s="87"/>
      <c r="U198" s="40"/>
      <c r="V198" s="40"/>
      <c r="W198" s="40"/>
      <c r="X198" s="40"/>
      <c r="Y198" s="40"/>
      <c r="Z198" s="40"/>
      <c r="AA198" s="40"/>
      <c r="AB198" s="40"/>
      <c r="AC198" s="40"/>
      <c r="AD198" s="40"/>
      <c r="AE198" s="40"/>
      <c r="AT198" s="19" t="s">
        <v>182</v>
      </c>
      <c r="AU198" s="19" t="s">
        <v>86</v>
      </c>
    </row>
    <row r="199" spans="1:51" s="15" customFormat="1" ht="12">
      <c r="A199" s="15"/>
      <c r="B199" s="258"/>
      <c r="C199" s="259"/>
      <c r="D199" s="232" t="s">
        <v>184</v>
      </c>
      <c r="E199" s="260" t="s">
        <v>20</v>
      </c>
      <c r="F199" s="261" t="s">
        <v>1256</v>
      </c>
      <c r="G199" s="259"/>
      <c r="H199" s="260" t="s">
        <v>20</v>
      </c>
      <c r="I199" s="262"/>
      <c r="J199" s="259"/>
      <c r="K199" s="259"/>
      <c r="L199" s="263"/>
      <c r="M199" s="264"/>
      <c r="N199" s="265"/>
      <c r="O199" s="265"/>
      <c r="P199" s="265"/>
      <c r="Q199" s="265"/>
      <c r="R199" s="265"/>
      <c r="S199" s="265"/>
      <c r="T199" s="266"/>
      <c r="U199" s="15"/>
      <c r="V199" s="15"/>
      <c r="W199" s="15"/>
      <c r="X199" s="15"/>
      <c r="Y199" s="15"/>
      <c r="Z199" s="15"/>
      <c r="AA199" s="15"/>
      <c r="AB199" s="15"/>
      <c r="AC199" s="15"/>
      <c r="AD199" s="15"/>
      <c r="AE199" s="15"/>
      <c r="AT199" s="267" t="s">
        <v>184</v>
      </c>
      <c r="AU199" s="267" t="s">
        <v>86</v>
      </c>
      <c r="AV199" s="15" t="s">
        <v>8</v>
      </c>
      <c r="AW199" s="15" t="s">
        <v>38</v>
      </c>
      <c r="AX199" s="15" t="s">
        <v>77</v>
      </c>
      <c r="AY199" s="267" t="s">
        <v>167</v>
      </c>
    </row>
    <row r="200" spans="1:51" s="13" customFormat="1" ht="12">
      <c r="A200" s="13"/>
      <c r="B200" s="236"/>
      <c r="C200" s="237"/>
      <c r="D200" s="232" t="s">
        <v>184</v>
      </c>
      <c r="E200" s="238" t="s">
        <v>20</v>
      </c>
      <c r="F200" s="239" t="s">
        <v>1257</v>
      </c>
      <c r="G200" s="237"/>
      <c r="H200" s="240">
        <v>45</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184</v>
      </c>
      <c r="AU200" s="246" t="s">
        <v>86</v>
      </c>
      <c r="AV200" s="13" t="s">
        <v>86</v>
      </c>
      <c r="AW200" s="13" t="s">
        <v>38</v>
      </c>
      <c r="AX200" s="13" t="s">
        <v>8</v>
      </c>
      <c r="AY200" s="246" t="s">
        <v>167</v>
      </c>
    </row>
    <row r="201" spans="1:65" s="2" customFormat="1" ht="20.5" customHeight="1">
      <c r="A201" s="40"/>
      <c r="B201" s="41"/>
      <c r="C201" s="220" t="s">
        <v>359</v>
      </c>
      <c r="D201" s="220" t="s">
        <v>169</v>
      </c>
      <c r="E201" s="221" t="s">
        <v>1258</v>
      </c>
      <c r="F201" s="222" t="s">
        <v>1259</v>
      </c>
      <c r="G201" s="223" t="s">
        <v>189</v>
      </c>
      <c r="H201" s="224">
        <v>21.48</v>
      </c>
      <c r="I201" s="225"/>
      <c r="J201" s="224">
        <f>ROUND(I201*H201,0)</f>
        <v>0</v>
      </c>
      <c r="K201" s="222" t="s">
        <v>20</v>
      </c>
      <c r="L201" s="46"/>
      <c r="M201" s="226" t="s">
        <v>20</v>
      </c>
      <c r="N201" s="227" t="s">
        <v>48</v>
      </c>
      <c r="O201" s="86"/>
      <c r="P201" s="228">
        <f>O201*H201</f>
        <v>0</v>
      </c>
      <c r="Q201" s="228">
        <v>2.004</v>
      </c>
      <c r="R201" s="228">
        <f>Q201*H201</f>
        <v>43.04592</v>
      </c>
      <c r="S201" s="228">
        <v>0</v>
      </c>
      <c r="T201" s="229">
        <f>S201*H201</f>
        <v>0</v>
      </c>
      <c r="U201" s="40"/>
      <c r="V201" s="40"/>
      <c r="W201" s="40"/>
      <c r="X201" s="40"/>
      <c r="Y201" s="40"/>
      <c r="Z201" s="40"/>
      <c r="AA201" s="40"/>
      <c r="AB201" s="40"/>
      <c r="AC201" s="40"/>
      <c r="AD201" s="40"/>
      <c r="AE201" s="40"/>
      <c r="AR201" s="230" t="s">
        <v>173</v>
      </c>
      <c r="AT201" s="230" t="s">
        <v>169</v>
      </c>
      <c r="AU201" s="230" t="s">
        <v>86</v>
      </c>
      <c r="AY201" s="19" t="s">
        <v>167</v>
      </c>
      <c r="BE201" s="231">
        <f>IF(N201="základní",J201,0)</f>
        <v>0</v>
      </c>
      <c r="BF201" s="231">
        <f>IF(N201="snížená",J201,0)</f>
        <v>0</v>
      </c>
      <c r="BG201" s="231">
        <f>IF(N201="zákl. přenesená",J201,0)</f>
        <v>0</v>
      </c>
      <c r="BH201" s="231">
        <f>IF(N201="sníž. přenesená",J201,0)</f>
        <v>0</v>
      </c>
      <c r="BI201" s="231">
        <f>IF(N201="nulová",J201,0)</f>
        <v>0</v>
      </c>
      <c r="BJ201" s="19" t="s">
        <v>8</v>
      </c>
      <c r="BK201" s="231">
        <f>ROUND(I201*H201,0)</f>
        <v>0</v>
      </c>
      <c r="BL201" s="19" t="s">
        <v>173</v>
      </c>
      <c r="BM201" s="230" t="s">
        <v>1260</v>
      </c>
    </row>
    <row r="202" spans="1:47" s="2" customFormat="1" ht="12">
      <c r="A202" s="40"/>
      <c r="B202" s="41"/>
      <c r="C202" s="42"/>
      <c r="D202" s="232" t="s">
        <v>182</v>
      </c>
      <c r="E202" s="42"/>
      <c r="F202" s="233" t="s">
        <v>1261</v>
      </c>
      <c r="G202" s="42"/>
      <c r="H202" s="42"/>
      <c r="I202" s="138"/>
      <c r="J202" s="42"/>
      <c r="K202" s="42"/>
      <c r="L202" s="46"/>
      <c r="M202" s="234"/>
      <c r="N202" s="235"/>
      <c r="O202" s="86"/>
      <c r="P202" s="86"/>
      <c r="Q202" s="86"/>
      <c r="R202" s="86"/>
      <c r="S202" s="86"/>
      <c r="T202" s="87"/>
      <c r="U202" s="40"/>
      <c r="V202" s="40"/>
      <c r="W202" s="40"/>
      <c r="X202" s="40"/>
      <c r="Y202" s="40"/>
      <c r="Z202" s="40"/>
      <c r="AA202" s="40"/>
      <c r="AB202" s="40"/>
      <c r="AC202" s="40"/>
      <c r="AD202" s="40"/>
      <c r="AE202" s="40"/>
      <c r="AT202" s="19" t="s">
        <v>182</v>
      </c>
      <c r="AU202" s="19" t="s">
        <v>86</v>
      </c>
    </row>
    <row r="203" spans="1:51" s="15" customFormat="1" ht="12">
      <c r="A203" s="15"/>
      <c r="B203" s="258"/>
      <c r="C203" s="259"/>
      <c r="D203" s="232" t="s">
        <v>184</v>
      </c>
      <c r="E203" s="260" t="s">
        <v>20</v>
      </c>
      <c r="F203" s="261" t="s">
        <v>1262</v>
      </c>
      <c r="G203" s="259"/>
      <c r="H203" s="260" t="s">
        <v>20</v>
      </c>
      <c r="I203" s="262"/>
      <c r="J203" s="259"/>
      <c r="K203" s="259"/>
      <c r="L203" s="263"/>
      <c r="M203" s="264"/>
      <c r="N203" s="265"/>
      <c r="O203" s="265"/>
      <c r="P203" s="265"/>
      <c r="Q203" s="265"/>
      <c r="R203" s="265"/>
      <c r="S203" s="265"/>
      <c r="T203" s="266"/>
      <c r="U203" s="15"/>
      <c r="V203" s="15"/>
      <c r="W203" s="15"/>
      <c r="X203" s="15"/>
      <c r="Y203" s="15"/>
      <c r="Z203" s="15"/>
      <c r="AA203" s="15"/>
      <c r="AB203" s="15"/>
      <c r="AC203" s="15"/>
      <c r="AD203" s="15"/>
      <c r="AE203" s="15"/>
      <c r="AT203" s="267" t="s">
        <v>184</v>
      </c>
      <c r="AU203" s="267" t="s">
        <v>86</v>
      </c>
      <c r="AV203" s="15" t="s">
        <v>8</v>
      </c>
      <c r="AW203" s="15" t="s">
        <v>38</v>
      </c>
      <c r="AX203" s="15" t="s">
        <v>77</v>
      </c>
      <c r="AY203" s="267" t="s">
        <v>167</v>
      </c>
    </row>
    <row r="204" spans="1:51" s="13" customFormat="1" ht="12">
      <c r="A204" s="13"/>
      <c r="B204" s="236"/>
      <c r="C204" s="237"/>
      <c r="D204" s="232" t="s">
        <v>184</v>
      </c>
      <c r="E204" s="238" t="s">
        <v>20</v>
      </c>
      <c r="F204" s="239" t="s">
        <v>1263</v>
      </c>
      <c r="G204" s="237"/>
      <c r="H204" s="240">
        <v>0.53</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184</v>
      </c>
      <c r="AU204" s="246" t="s">
        <v>86</v>
      </c>
      <c r="AV204" s="13" t="s">
        <v>86</v>
      </c>
      <c r="AW204" s="13" t="s">
        <v>38</v>
      </c>
      <c r="AX204" s="13" t="s">
        <v>77</v>
      </c>
      <c r="AY204" s="246" t="s">
        <v>167</v>
      </c>
    </row>
    <row r="205" spans="1:51" s="13" customFormat="1" ht="12">
      <c r="A205" s="13"/>
      <c r="B205" s="236"/>
      <c r="C205" s="237"/>
      <c r="D205" s="232" t="s">
        <v>184</v>
      </c>
      <c r="E205" s="238" t="s">
        <v>20</v>
      </c>
      <c r="F205" s="239" t="s">
        <v>1264</v>
      </c>
      <c r="G205" s="237"/>
      <c r="H205" s="240">
        <v>0.53</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184</v>
      </c>
      <c r="AU205" s="246" t="s">
        <v>86</v>
      </c>
      <c r="AV205" s="13" t="s">
        <v>86</v>
      </c>
      <c r="AW205" s="13" t="s">
        <v>38</v>
      </c>
      <c r="AX205" s="13" t="s">
        <v>77</v>
      </c>
      <c r="AY205" s="246" t="s">
        <v>167</v>
      </c>
    </row>
    <row r="206" spans="1:51" s="13" customFormat="1" ht="12">
      <c r="A206" s="13"/>
      <c r="B206" s="236"/>
      <c r="C206" s="237"/>
      <c r="D206" s="232" t="s">
        <v>184</v>
      </c>
      <c r="E206" s="238" t="s">
        <v>20</v>
      </c>
      <c r="F206" s="239" t="s">
        <v>1265</v>
      </c>
      <c r="G206" s="237"/>
      <c r="H206" s="240">
        <v>0.53</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184</v>
      </c>
      <c r="AU206" s="246" t="s">
        <v>86</v>
      </c>
      <c r="AV206" s="13" t="s">
        <v>86</v>
      </c>
      <c r="AW206" s="13" t="s">
        <v>38</v>
      </c>
      <c r="AX206" s="13" t="s">
        <v>77</v>
      </c>
      <c r="AY206" s="246" t="s">
        <v>167</v>
      </c>
    </row>
    <row r="207" spans="1:51" s="13" customFormat="1" ht="12">
      <c r="A207" s="13"/>
      <c r="B207" s="236"/>
      <c r="C207" s="237"/>
      <c r="D207" s="232" t="s">
        <v>184</v>
      </c>
      <c r="E207" s="238" t="s">
        <v>20</v>
      </c>
      <c r="F207" s="239" t="s">
        <v>1266</v>
      </c>
      <c r="G207" s="237"/>
      <c r="H207" s="240">
        <v>0.53</v>
      </c>
      <c r="I207" s="241"/>
      <c r="J207" s="237"/>
      <c r="K207" s="237"/>
      <c r="L207" s="242"/>
      <c r="M207" s="243"/>
      <c r="N207" s="244"/>
      <c r="O207" s="244"/>
      <c r="P207" s="244"/>
      <c r="Q207" s="244"/>
      <c r="R207" s="244"/>
      <c r="S207" s="244"/>
      <c r="T207" s="245"/>
      <c r="U207" s="13"/>
      <c r="V207" s="13"/>
      <c r="W207" s="13"/>
      <c r="X207" s="13"/>
      <c r="Y207" s="13"/>
      <c r="Z207" s="13"/>
      <c r="AA207" s="13"/>
      <c r="AB207" s="13"/>
      <c r="AC207" s="13"/>
      <c r="AD207" s="13"/>
      <c r="AE207" s="13"/>
      <c r="AT207" s="246" t="s">
        <v>184</v>
      </c>
      <c r="AU207" s="246" t="s">
        <v>86</v>
      </c>
      <c r="AV207" s="13" t="s">
        <v>86</v>
      </c>
      <c r="AW207" s="13" t="s">
        <v>38</v>
      </c>
      <c r="AX207" s="13" t="s">
        <v>77</v>
      </c>
      <c r="AY207" s="246" t="s">
        <v>167</v>
      </c>
    </row>
    <row r="208" spans="1:51" s="13" customFormat="1" ht="12">
      <c r="A208" s="13"/>
      <c r="B208" s="236"/>
      <c r="C208" s="237"/>
      <c r="D208" s="232" t="s">
        <v>184</v>
      </c>
      <c r="E208" s="238" t="s">
        <v>20</v>
      </c>
      <c r="F208" s="239" t="s">
        <v>1267</v>
      </c>
      <c r="G208" s="237"/>
      <c r="H208" s="240">
        <v>0.53</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184</v>
      </c>
      <c r="AU208" s="246" t="s">
        <v>86</v>
      </c>
      <c r="AV208" s="13" t="s">
        <v>86</v>
      </c>
      <c r="AW208" s="13" t="s">
        <v>38</v>
      </c>
      <c r="AX208" s="13" t="s">
        <v>77</v>
      </c>
      <c r="AY208" s="246" t="s">
        <v>167</v>
      </c>
    </row>
    <row r="209" spans="1:51" s="13" customFormat="1" ht="12">
      <c r="A209" s="13"/>
      <c r="B209" s="236"/>
      <c r="C209" s="237"/>
      <c r="D209" s="232" t="s">
        <v>184</v>
      </c>
      <c r="E209" s="238" t="s">
        <v>20</v>
      </c>
      <c r="F209" s="239" t="s">
        <v>1268</v>
      </c>
      <c r="G209" s="237"/>
      <c r="H209" s="240">
        <v>0.53</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184</v>
      </c>
      <c r="AU209" s="246" t="s">
        <v>86</v>
      </c>
      <c r="AV209" s="13" t="s">
        <v>86</v>
      </c>
      <c r="AW209" s="13" t="s">
        <v>38</v>
      </c>
      <c r="AX209" s="13" t="s">
        <v>77</v>
      </c>
      <c r="AY209" s="246" t="s">
        <v>167</v>
      </c>
    </row>
    <row r="210" spans="1:51" s="13" customFormat="1" ht="12">
      <c r="A210" s="13"/>
      <c r="B210" s="236"/>
      <c r="C210" s="237"/>
      <c r="D210" s="232" t="s">
        <v>184</v>
      </c>
      <c r="E210" s="238" t="s">
        <v>20</v>
      </c>
      <c r="F210" s="239" t="s">
        <v>1269</v>
      </c>
      <c r="G210" s="237"/>
      <c r="H210" s="240">
        <v>0.05</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184</v>
      </c>
      <c r="AU210" s="246" t="s">
        <v>86</v>
      </c>
      <c r="AV210" s="13" t="s">
        <v>86</v>
      </c>
      <c r="AW210" s="13" t="s">
        <v>38</v>
      </c>
      <c r="AX210" s="13" t="s">
        <v>77</v>
      </c>
      <c r="AY210" s="246" t="s">
        <v>167</v>
      </c>
    </row>
    <row r="211" spans="1:51" s="13" customFormat="1" ht="12">
      <c r="A211" s="13"/>
      <c r="B211" s="236"/>
      <c r="C211" s="237"/>
      <c r="D211" s="232" t="s">
        <v>184</v>
      </c>
      <c r="E211" s="238" t="s">
        <v>20</v>
      </c>
      <c r="F211" s="239" t="s">
        <v>1270</v>
      </c>
      <c r="G211" s="237"/>
      <c r="H211" s="240">
        <v>0.05</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184</v>
      </c>
      <c r="AU211" s="246" t="s">
        <v>86</v>
      </c>
      <c r="AV211" s="13" t="s">
        <v>86</v>
      </c>
      <c r="AW211" s="13" t="s">
        <v>38</v>
      </c>
      <c r="AX211" s="13" t="s">
        <v>77</v>
      </c>
      <c r="AY211" s="246" t="s">
        <v>167</v>
      </c>
    </row>
    <row r="212" spans="1:51" s="16" customFormat="1" ht="12">
      <c r="A212" s="16"/>
      <c r="B212" s="268"/>
      <c r="C212" s="269"/>
      <c r="D212" s="232" t="s">
        <v>184</v>
      </c>
      <c r="E212" s="270" t="s">
        <v>20</v>
      </c>
      <c r="F212" s="271" t="s">
        <v>212</v>
      </c>
      <c r="G212" s="269"/>
      <c r="H212" s="272">
        <v>3.28</v>
      </c>
      <c r="I212" s="273"/>
      <c r="J212" s="269"/>
      <c r="K212" s="269"/>
      <c r="L212" s="274"/>
      <c r="M212" s="275"/>
      <c r="N212" s="276"/>
      <c r="O212" s="276"/>
      <c r="P212" s="276"/>
      <c r="Q212" s="276"/>
      <c r="R212" s="276"/>
      <c r="S212" s="276"/>
      <c r="T212" s="277"/>
      <c r="U212" s="16"/>
      <c r="V212" s="16"/>
      <c r="W212" s="16"/>
      <c r="X212" s="16"/>
      <c r="Y212" s="16"/>
      <c r="Z212" s="16"/>
      <c r="AA212" s="16"/>
      <c r="AB212" s="16"/>
      <c r="AC212" s="16"/>
      <c r="AD212" s="16"/>
      <c r="AE212" s="16"/>
      <c r="AT212" s="278" t="s">
        <v>184</v>
      </c>
      <c r="AU212" s="278" t="s">
        <v>86</v>
      </c>
      <c r="AV212" s="16" t="s">
        <v>186</v>
      </c>
      <c r="AW212" s="16" t="s">
        <v>38</v>
      </c>
      <c r="AX212" s="16" t="s">
        <v>77</v>
      </c>
      <c r="AY212" s="278" t="s">
        <v>167</v>
      </c>
    </row>
    <row r="213" spans="1:51" s="15" customFormat="1" ht="12">
      <c r="A213" s="15"/>
      <c r="B213" s="258"/>
      <c r="C213" s="259"/>
      <c r="D213" s="232" t="s">
        <v>184</v>
      </c>
      <c r="E213" s="260" t="s">
        <v>20</v>
      </c>
      <c r="F213" s="261" t="s">
        <v>1271</v>
      </c>
      <c r="G213" s="259"/>
      <c r="H213" s="260" t="s">
        <v>20</v>
      </c>
      <c r="I213" s="262"/>
      <c r="J213" s="259"/>
      <c r="K213" s="259"/>
      <c r="L213" s="263"/>
      <c r="M213" s="264"/>
      <c r="N213" s="265"/>
      <c r="O213" s="265"/>
      <c r="P213" s="265"/>
      <c r="Q213" s="265"/>
      <c r="R213" s="265"/>
      <c r="S213" s="265"/>
      <c r="T213" s="266"/>
      <c r="U213" s="15"/>
      <c r="V213" s="15"/>
      <c r="W213" s="15"/>
      <c r="X213" s="15"/>
      <c r="Y213" s="15"/>
      <c r="Z213" s="15"/>
      <c r="AA213" s="15"/>
      <c r="AB213" s="15"/>
      <c r="AC213" s="15"/>
      <c r="AD213" s="15"/>
      <c r="AE213" s="15"/>
      <c r="AT213" s="267" t="s">
        <v>184</v>
      </c>
      <c r="AU213" s="267" t="s">
        <v>86</v>
      </c>
      <c r="AV213" s="15" t="s">
        <v>8</v>
      </c>
      <c r="AW213" s="15" t="s">
        <v>38</v>
      </c>
      <c r="AX213" s="15" t="s">
        <v>77</v>
      </c>
      <c r="AY213" s="267" t="s">
        <v>167</v>
      </c>
    </row>
    <row r="214" spans="1:51" s="13" customFormat="1" ht="12">
      <c r="A214" s="13"/>
      <c r="B214" s="236"/>
      <c r="C214" s="237"/>
      <c r="D214" s="232" t="s">
        <v>184</v>
      </c>
      <c r="E214" s="238" t="s">
        <v>20</v>
      </c>
      <c r="F214" s="239" t="s">
        <v>1272</v>
      </c>
      <c r="G214" s="237"/>
      <c r="H214" s="240">
        <v>2.6</v>
      </c>
      <c r="I214" s="241"/>
      <c r="J214" s="237"/>
      <c r="K214" s="237"/>
      <c r="L214" s="242"/>
      <c r="M214" s="243"/>
      <c r="N214" s="244"/>
      <c r="O214" s="244"/>
      <c r="P214" s="244"/>
      <c r="Q214" s="244"/>
      <c r="R214" s="244"/>
      <c r="S214" s="244"/>
      <c r="T214" s="245"/>
      <c r="U214" s="13"/>
      <c r="V214" s="13"/>
      <c r="W214" s="13"/>
      <c r="X214" s="13"/>
      <c r="Y214" s="13"/>
      <c r="Z214" s="13"/>
      <c r="AA214" s="13"/>
      <c r="AB214" s="13"/>
      <c r="AC214" s="13"/>
      <c r="AD214" s="13"/>
      <c r="AE214" s="13"/>
      <c r="AT214" s="246" t="s">
        <v>184</v>
      </c>
      <c r="AU214" s="246" t="s">
        <v>86</v>
      </c>
      <c r="AV214" s="13" t="s">
        <v>86</v>
      </c>
      <c r="AW214" s="13" t="s">
        <v>38</v>
      </c>
      <c r="AX214" s="13" t="s">
        <v>77</v>
      </c>
      <c r="AY214" s="246" t="s">
        <v>167</v>
      </c>
    </row>
    <row r="215" spans="1:51" s="13" customFormat="1" ht="12">
      <c r="A215" s="13"/>
      <c r="B215" s="236"/>
      <c r="C215" s="237"/>
      <c r="D215" s="232" t="s">
        <v>184</v>
      </c>
      <c r="E215" s="238" t="s">
        <v>20</v>
      </c>
      <c r="F215" s="239" t="s">
        <v>1273</v>
      </c>
      <c r="G215" s="237"/>
      <c r="H215" s="240">
        <v>2.6</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184</v>
      </c>
      <c r="AU215" s="246" t="s">
        <v>86</v>
      </c>
      <c r="AV215" s="13" t="s">
        <v>86</v>
      </c>
      <c r="AW215" s="13" t="s">
        <v>38</v>
      </c>
      <c r="AX215" s="13" t="s">
        <v>77</v>
      </c>
      <c r="AY215" s="246" t="s">
        <v>167</v>
      </c>
    </row>
    <row r="216" spans="1:51" s="13" customFormat="1" ht="12">
      <c r="A216" s="13"/>
      <c r="B216" s="236"/>
      <c r="C216" s="237"/>
      <c r="D216" s="232" t="s">
        <v>184</v>
      </c>
      <c r="E216" s="238" t="s">
        <v>20</v>
      </c>
      <c r="F216" s="239" t="s">
        <v>1274</v>
      </c>
      <c r="G216" s="237"/>
      <c r="H216" s="240">
        <v>2.6</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184</v>
      </c>
      <c r="AU216" s="246" t="s">
        <v>86</v>
      </c>
      <c r="AV216" s="13" t="s">
        <v>86</v>
      </c>
      <c r="AW216" s="13" t="s">
        <v>38</v>
      </c>
      <c r="AX216" s="13" t="s">
        <v>77</v>
      </c>
      <c r="AY216" s="246" t="s">
        <v>167</v>
      </c>
    </row>
    <row r="217" spans="1:51" s="13" customFormat="1" ht="12">
      <c r="A217" s="13"/>
      <c r="B217" s="236"/>
      <c r="C217" s="237"/>
      <c r="D217" s="232" t="s">
        <v>184</v>
      </c>
      <c r="E217" s="238" t="s">
        <v>20</v>
      </c>
      <c r="F217" s="239" t="s">
        <v>1275</v>
      </c>
      <c r="G217" s="237"/>
      <c r="H217" s="240">
        <v>2.6</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184</v>
      </c>
      <c r="AU217" s="246" t="s">
        <v>86</v>
      </c>
      <c r="AV217" s="13" t="s">
        <v>86</v>
      </c>
      <c r="AW217" s="13" t="s">
        <v>38</v>
      </c>
      <c r="AX217" s="13" t="s">
        <v>77</v>
      </c>
      <c r="AY217" s="246" t="s">
        <v>167</v>
      </c>
    </row>
    <row r="218" spans="1:51" s="13" customFormat="1" ht="12">
      <c r="A218" s="13"/>
      <c r="B218" s="236"/>
      <c r="C218" s="237"/>
      <c r="D218" s="232" t="s">
        <v>184</v>
      </c>
      <c r="E218" s="238" t="s">
        <v>20</v>
      </c>
      <c r="F218" s="239" t="s">
        <v>1276</v>
      </c>
      <c r="G218" s="237"/>
      <c r="H218" s="240">
        <v>2.6</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184</v>
      </c>
      <c r="AU218" s="246" t="s">
        <v>86</v>
      </c>
      <c r="AV218" s="13" t="s">
        <v>86</v>
      </c>
      <c r="AW218" s="13" t="s">
        <v>38</v>
      </c>
      <c r="AX218" s="13" t="s">
        <v>77</v>
      </c>
      <c r="AY218" s="246" t="s">
        <v>167</v>
      </c>
    </row>
    <row r="219" spans="1:51" s="13" customFormat="1" ht="12">
      <c r="A219" s="13"/>
      <c r="B219" s="236"/>
      <c r="C219" s="237"/>
      <c r="D219" s="232" t="s">
        <v>184</v>
      </c>
      <c r="E219" s="238" t="s">
        <v>20</v>
      </c>
      <c r="F219" s="239" t="s">
        <v>1277</v>
      </c>
      <c r="G219" s="237"/>
      <c r="H219" s="240">
        <v>2.6</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184</v>
      </c>
      <c r="AU219" s="246" t="s">
        <v>86</v>
      </c>
      <c r="AV219" s="13" t="s">
        <v>86</v>
      </c>
      <c r="AW219" s="13" t="s">
        <v>38</v>
      </c>
      <c r="AX219" s="13" t="s">
        <v>77</v>
      </c>
      <c r="AY219" s="246" t="s">
        <v>167</v>
      </c>
    </row>
    <row r="220" spans="1:51" s="13" customFormat="1" ht="12">
      <c r="A220" s="13"/>
      <c r="B220" s="236"/>
      <c r="C220" s="237"/>
      <c r="D220" s="232" t="s">
        <v>184</v>
      </c>
      <c r="E220" s="238" t="s">
        <v>20</v>
      </c>
      <c r="F220" s="239" t="s">
        <v>1278</v>
      </c>
      <c r="G220" s="237"/>
      <c r="H220" s="240">
        <v>1.3</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184</v>
      </c>
      <c r="AU220" s="246" t="s">
        <v>86</v>
      </c>
      <c r="AV220" s="13" t="s">
        <v>86</v>
      </c>
      <c r="AW220" s="13" t="s">
        <v>38</v>
      </c>
      <c r="AX220" s="13" t="s">
        <v>77</v>
      </c>
      <c r="AY220" s="246" t="s">
        <v>167</v>
      </c>
    </row>
    <row r="221" spans="1:51" s="13" customFormat="1" ht="12">
      <c r="A221" s="13"/>
      <c r="B221" s="236"/>
      <c r="C221" s="237"/>
      <c r="D221" s="232" t="s">
        <v>184</v>
      </c>
      <c r="E221" s="238" t="s">
        <v>20</v>
      </c>
      <c r="F221" s="239" t="s">
        <v>1279</v>
      </c>
      <c r="G221" s="237"/>
      <c r="H221" s="240">
        <v>1.3</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184</v>
      </c>
      <c r="AU221" s="246" t="s">
        <v>86</v>
      </c>
      <c r="AV221" s="13" t="s">
        <v>86</v>
      </c>
      <c r="AW221" s="13" t="s">
        <v>38</v>
      </c>
      <c r="AX221" s="13" t="s">
        <v>77</v>
      </c>
      <c r="AY221" s="246" t="s">
        <v>167</v>
      </c>
    </row>
    <row r="222" spans="1:51" s="16" customFormat="1" ht="12">
      <c r="A222" s="16"/>
      <c r="B222" s="268"/>
      <c r="C222" s="269"/>
      <c r="D222" s="232" t="s">
        <v>184</v>
      </c>
      <c r="E222" s="270" t="s">
        <v>20</v>
      </c>
      <c r="F222" s="271" t="s">
        <v>212</v>
      </c>
      <c r="G222" s="269"/>
      <c r="H222" s="272">
        <v>18.2</v>
      </c>
      <c r="I222" s="273"/>
      <c r="J222" s="269"/>
      <c r="K222" s="269"/>
      <c r="L222" s="274"/>
      <c r="M222" s="275"/>
      <c r="N222" s="276"/>
      <c r="O222" s="276"/>
      <c r="P222" s="276"/>
      <c r="Q222" s="276"/>
      <c r="R222" s="276"/>
      <c r="S222" s="276"/>
      <c r="T222" s="277"/>
      <c r="U222" s="16"/>
      <c r="V222" s="16"/>
      <c r="W222" s="16"/>
      <c r="X222" s="16"/>
      <c r="Y222" s="16"/>
      <c r="Z222" s="16"/>
      <c r="AA222" s="16"/>
      <c r="AB222" s="16"/>
      <c r="AC222" s="16"/>
      <c r="AD222" s="16"/>
      <c r="AE222" s="16"/>
      <c r="AT222" s="278" t="s">
        <v>184</v>
      </c>
      <c r="AU222" s="278" t="s">
        <v>86</v>
      </c>
      <c r="AV222" s="16" t="s">
        <v>186</v>
      </c>
      <c r="AW222" s="16" t="s">
        <v>38</v>
      </c>
      <c r="AX222" s="16" t="s">
        <v>77</v>
      </c>
      <c r="AY222" s="278" t="s">
        <v>167</v>
      </c>
    </row>
    <row r="223" spans="1:51" s="14" customFormat="1" ht="12">
      <c r="A223" s="14"/>
      <c r="B223" s="247"/>
      <c r="C223" s="248"/>
      <c r="D223" s="232" t="s">
        <v>184</v>
      </c>
      <c r="E223" s="249" t="s">
        <v>20</v>
      </c>
      <c r="F223" s="250" t="s">
        <v>195</v>
      </c>
      <c r="G223" s="248"/>
      <c r="H223" s="251">
        <v>21.48</v>
      </c>
      <c r="I223" s="252"/>
      <c r="J223" s="248"/>
      <c r="K223" s="248"/>
      <c r="L223" s="253"/>
      <c r="M223" s="254"/>
      <c r="N223" s="255"/>
      <c r="O223" s="255"/>
      <c r="P223" s="255"/>
      <c r="Q223" s="255"/>
      <c r="R223" s="255"/>
      <c r="S223" s="255"/>
      <c r="T223" s="256"/>
      <c r="U223" s="14"/>
      <c r="V223" s="14"/>
      <c r="W223" s="14"/>
      <c r="X223" s="14"/>
      <c r="Y223" s="14"/>
      <c r="Z223" s="14"/>
      <c r="AA223" s="14"/>
      <c r="AB223" s="14"/>
      <c r="AC223" s="14"/>
      <c r="AD223" s="14"/>
      <c r="AE223" s="14"/>
      <c r="AT223" s="257" t="s">
        <v>184</v>
      </c>
      <c r="AU223" s="257" t="s">
        <v>86</v>
      </c>
      <c r="AV223" s="14" t="s">
        <v>173</v>
      </c>
      <c r="AW223" s="14" t="s">
        <v>38</v>
      </c>
      <c r="AX223" s="14" t="s">
        <v>8</v>
      </c>
      <c r="AY223" s="257" t="s">
        <v>167</v>
      </c>
    </row>
    <row r="224" spans="1:63" s="12" customFormat="1" ht="22.8" customHeight="1">
      <c r="A224" s="12"/>
      <c r="B224" s="204"/>
      <c r="C224" s="205"/>
      <c r="D224" s="206" t="s">
        <v>76</v>
      </c>
      <c r="E224" s="218" t="s">
        <v>279</v>
      </c>
      <c r="F224" s="218" t="s">
        <v>673</v>
      </c>
      <c r="G224" s="205"/>
      <c r="H224" s="205"/>
      <c r="I224" s="208"/>
      <c r="J224" s="219">
        <f>BK224</f>
        <v>0</v>
      </c>
      <c r="K224" s="205"/>
      <c r="L224" s="210"/>
      <c r="M224" s="211"/>
      <c r="N224" s="212"/>
      <c r="O224" s="212"/>
      <c r="P224" s="213">
        <f>SUM(P225:P229)</f>
        <v>0</v>
      </c>
      <c r="Q224" s="212"/>
      <c r="R224" s="213">
        <f>SUM(R225:R229)</f>
        <v>0</v>
      </c>
      <c r="S224" s="212"/>
      <c r="T224" s="214">
        <f>SUM(T225:T229)</f>
        <v>0</v>
      </c>
      <c r="U224" s="12"/>
      <c r="V224" s="12"/>
      <c r="W224" s="12"/>
      <c r="X224" s="12"/>
      <c r="Y224" s="12"/>
      <c r="Z224" s="12"/>
      <c r="AA224" s="12"/>
      <c r="AB224" s="12"/>
      <c r="AC224" s="12"/>
      <c r="AD224" s="12"/>
      <c r="AE224" s="12"/>
      <c r="AR224" s="215" t="s">
        <v>8</v>
      </c>
      <c r="AT224" s="216" t="s">
        <v>76</v>
      </c>
      <c r="AU224" s="216" t="s">
        <v>8</v>
      </c>
      <c r="AY224" s="215" t="s">
        <v>167</v>
      </c>
      <c r="BK224" s="217">
        <f>SUM(BK225:BK229)</f>
        <v>0</v>
      </c>
    </row>
    <row r="225" spans="1:65" s="2" customFormat="1" ht="31" customHeight="1">
      <c r="A225" s="40"/>
      <c r="B225" s="41"/>
      <c r="C225" s="220" t="s">
        <v>380</v>
      </c>
      <c r="D225" s="220" t="s">
        <v>169</v>
      </c>
      <c r="E225" s="221" t="s">
        <v>682</v>
      </c>
      <c r="F225" s="222" t="s">
        <v>683</v>
      </c>
      <c r="G225" s="223" t="s">
        <v>677</v>
      </c>
      <c r="H225" s="224">
        <v>2</v>
      </c>
      <c r="I225" s="225"/>
      <c r="J225" s="224">
        <f>ROUND(I225*H225,0)</f>
        <v>0</v>
      </c>
      <c r="K225" s="222" t="s">
        <v>20</v>
      </c>
      <c r="L225" s="46"/>
      <c r="M225" s="226" t="s">
        <v>20</v>
      </c>
      <c r="N225" s="227" t="s">
        <v>48</v>
      </c>
      <c r="O225" s="86"/>
      <c r="P225" s="228">
        <f>O225*H225</f>
        <v>0</v>
      </c>
      <c r="Q225" s="228">
        <v>0</v>
      </c>
      <c r="R225" s="228">
        <f>Q225*H225</f>
        <v>0</v>
      </c>
      <c r="S225" s="228">
        <v>0</v>
      </c>
      <c r="T225" s="229">
        <f>S225*H225</f>
        <v>0</v>
      </c>
      <c r="U225" s="40"/>
      <c r="V225" s="40"/>
      <c r="W225" s="40"/>
      <c r="X225" s="40"/>
      <c r="Y225" s="40"/>
      <c r="Z225" s="40"/>
      <c r="AA225" s="40"/>
      <c r="AB225" s="40"/>
      <c r="AC225" s="40"/>
      <c r="AD225" s="40"/>
      <c r="AE225" s="40"/>
      <c r="AR225" s="230" t="s">
        <v>173</v>
      </c>
      <c r="AT225" s="230" t="s">
        <v>169</v>
      </c>
      <c r="AU225" s="230" t="s">
        <v>86</v>
      </c>
      <c r="AY225" s="19" t="s">
        <v>167</v>
      </c>
      <c r="BE225" s="231">
        <f>IF(N225="základní",J225,0)</f>
        <v>0</v>
      </c>
      <c r="BF225" s="231">
        <f>IF(N225="snížená",J225,0)</f>
        <v>0</v>
      </c>
      <c r="BG225" s="231">
        <f>IF(N225="zákl. přenesená",J225,0)</f>
        <v>0</v>
      </c>
      <c r="BH225" s="231">
        <f>IF(N225="sníž. přenesená",J225,0)</f>
        <v>0</v>
      </c>
      <c r="BI225" s="231">
        <f>IF(N225="nulová",J225,0)</f>
        <v>0</v>
      </c>
      <c r="BJ225" s="19" t="s">
        <v>8</v>
      </c>
      <c r="BK225" s="231">
        <f>ROUND(I225*H225,0)</f>
        <v>0</v>
      </c>
      <c r="BL225" s="19" t="s">
        <v>173</v>
      </c>
      <c r="BM225" s="230" t="s">
        <v>1280</v>
      </c>
    </row>
    <row r="226" spans="1:47" s="2" customFormat="1" ht="12">
      <c r="A226" s="40"/>
      <c r="B226" s="41"/>
      <c r="C226" s="42"/>
      <c r="D226" s="232" t="s">
        <v>175</v>
      </c>
      <c r="E226" s="42"/>
      <c r="F226" s="233" t="s">
        <v>685</v>
      </c>
      <c r="G226" s="42"/>
      <c r="H226" s="42"/>
      <c r="I226" s="138"/>
      <c r="J226" s="42"/>
      <c r="K226" s="42"/>
      <c r="L226" s="46"/>
      <c r="M226" s="234"/>
      <c r="N226" s="235"/>
      <c r="O226" s="86"/>
      <c r="P226" s="86"/>
      <c r="Q226" s="86"/>
      <c r="R226" s="86"/>
      <c r="S226" s="86"/>
      <c r="T226" s="87"/>
      <c r="U226" s="40"/>
      <c r="V226" s="40"/>
      <c r="W226" s="40"/>
      <c r="X226" s="40"/>
      <c r="Y226" s="40"/>
      <c r="Z226" s="40"/>
      <c r="AA226" s="40"/>
      <c r="AB226" s="40"/>
      <c r="AC226" s="40"/>
      <c r="AD226" s="40"/>
      <c r="AE226" s="40"/>
      <c r="AT226" s="19" t="s">
        <v>175</v>
      </c>
      <c r="AU226" s="19" t="s">
        <v>86</v>
      </c>
    </row>
    <row r="227" spans="1:51" s="13" customFormat="1" ht="12">
      <c r="A227" s="13"/>
      <c r="B227" s="236"/>
      <c r="C227" s="237"/>
      <c r="D227" s="232" t="s">
        <v>184</v>
      </c>
      <c r="E227" s="238" t="s">
        <v>20</v>
      </c>
      <c r="F227" s="239" t="s">
        <v>1281</v>
      </c>
      <c r="G227" s="237"/>
      <c r="H227" s="240">
        <v>1</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184</v>
      </c>
      <c r="AU227" s="246" t="s">
        <v>86</v>
      </c>
      <c r="AV227" s="13" t="s">
        <v>86</v>
      </c>
      <c r="AW227" s="13" t="s">
        <v>38</v>
      </c>
      <c r="AX227" s="13" t="s">
        <v>77</v>
      </c>
      <c r="AY227" s="246" t="s">
        <v>167</v>
      </c>
    </row>
    <row r="228" spans="1:51" s="13" customFormat="1" ht="12">
      <c r="A228" s="13"/>
      <c r="B228" s="236"/>
      <c r="C228" s="237"/>
      <c r="D228" s="232" t="s">
        <v>184</v>
      </c>
      <c r="E228" s="238" t="s">
        <v>20</v>
      </c>
      <c r="F228" s="239" t="s">
        <v>1282</v>
      </c>
      <c r="G228" s="237"/>
      <c r="H228" s="240">
        <v>1</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184</v>
      </c>
      <c r="AU228" s="246" t="s">
        <v>86</v>
      </c>
      <c r="AV228" s="13" t="s">
        <v>86</v>
      </c>
      <c r="AW228" s="13" t="s">
        <v>38</v>
      </c>
      <c r="AX228" s="13" t="s">
        <v>77</v>
      </c>
      <c r="AY228" s="246" t="s">
        <v>167</v>
      </c>
    </row>
    <row r="229" spans="1:51" s="14" customFormat="1" ht="12">
      <c r="A229" s="14"/>
      <c r="B229" s="247"/>
      <c r="C229" s="248"/>
      <c r="D229" s="232" t="s">
        <v>184</v>
      </c>
      <c r="E229" s="249" t="s">
        <v>20</v>
      </c>
      <c r="F229" s="250" t="s">
        <v>195</v>
      </c>
      <c r="G229" s="248"/>
      <c r="H229" s="251">
        <v>2</v>
      </c>
      <c r="I229" s="252"/>
      <c r="J229" s="248"/>
      <c r="K229" s="248"/>
      <c r="L229" s="253"/>
      <c r="M229" s="254"/>
      <c r="N229" s="255"/>
      <c r="O229" s="255"/>
      <c r="P229" s="255"/>
      <c r="Q229" s="255"/>
      <c r="R229" s="255"/>
      <c r="S229" s="255"/>
      <c r="T229" s="256"/>
      <c r="U229" s="14"/>
      <c r="V229" s="14"/>
      <c r="W229" s="14"/>
      <c r="X229" s="14"/>
      <c r="Y229" s="14"/>
      <c r="Z229" s="14"/>
      <c r="AA229" s="14"/>
      <c r="AB229" s="14"/>
      <c r="AC229" s="14"/>
      <c r="AD229" s="14"/>
      <c r="AE229" s="14"/>
      <c r="AT229" s="257" t="s">
        <v>184</v>
      </c>
      <c r="AU229" s="257" t="s">
        <v>86</v>
      </c>
      <c r="AV229" s="14" t="s">
        <v>173</v>
      </c>
      <c r="AW229" s="14" t="s">
        <v>38</v>
      </c>
      <c r="AX229" s="14" t="s">
        <v>8</v>
      </c>
      <c r="AY229" s="257" t="s">
        <v>167</v>
      </c>
    </row>
    <row r="230" spans="1:63" s="12" customFormat="1" ht="22.8" customHeight="1">
      <c r="A230" s="12"/>
      <c r="B230" s="204"/>
      <c r="C230" s="205"/>
      <c r="D230" s="206" t="s">
        <v>76</v>
      </c>
      <c r="E230" s="218" t="s">
        <v>713</v>
      </c>
      <c r="F230" s="218" t="s">
        <v>714</v>
      </c>
      <c r="G230" s="205"/>
      <c r="H230" s="205"/>
      <c r="I230" s="208"/>
      <c r="J230" s="219">
        <f>BK230</f>
        <v>0</v>
      </c>
      <c r="K230" s="205"/>
      <c r="L230" s="210"/>
      <c r="M230" s="211"/>
      <c r="N230" s="212"/>
      <c r="O230" s="212"/>
      <c r="P230" s="213">
        <f>SUM(P231:P232)</f>
        <v>0</v>
      </c>
      <c r="Q230" s="212"/>
      <c r="R230" s="213">
        <f>SUM(R231:R232)</f>
        <v>0</v>
      </c>
      <c r="S230" s="212"/>
      <c r="T230" s="214">
        <f>SUM(T231:T232)</f>
        <v>0</v>
      </c>
      <c r="U230" s="12"/>
      <c r="V230" s="12"/>
      <c r="W230" s="12"/>
      <c r="X230" s="12"/>
      <c r="Y230" s="12"/>
      <c r="Z230" s="12"/>
      <c r="AA230" s="12"/>
      <c r="AB230" s="12"/>
      <c r="AC230" s="12"/>
      <c r="AD230" s="12"/>
      <c r="AE230" s="12"/>
      <c r="AR230" s="215" t="s">
        <v>8</v>
      </c>
      <c r="AT230" s="216" t="s">
        <v>76</v>
      </c>
      <c r="AU230" s="216" t="s">
        <v>8</v>
      </c>
      <c r="AY230" s="215" t="s">
        <v>167</v>
      </c>
      <c r="BK230" s="217">
        <f>SUM(BK231:BK232)</f>
        <v>0</v>
      </c>
    </row>
    <row r="231" spans="1:65" s="2" customFormat="1" ht="20.5" customHeight="1">
      <c r="A231" s="40"/>
      <c r="B231" s="41"/>
      <c r="C231" s="220" t="s">
        <v>7</v>
      </c>
      <c r="D231" s="220" t="s">
        <v>169</v>
      </c>
      <c r="E231" s="221" t="s">
        <v>716</v>
      </c>
      <c r="F231" s="222" t="s">
        <v>717</v>
      </c>
      <c r="G231" s="223" t="s">
        <v>323</v>
      </c>
      <c r="H231" s="224">
        <v>163.72</v>
      </c>
      <c r="I231" s="225"/>
      <c r="J231" s="224">
        <f>ROUND(I231*H231,0)</f>
        <v>0</v>
      </c>
      <c r="K231" s="222" t="s">
        <v>180</v>
      </c>
      <c r="L231" s="46"/>
      <c r="M231" s="226" t="s">
        <v>20</v>
      </c>
      <c r="N231" s="227" t="s">
        <v>48</v>
      </c>
      <c r="O231" s="86"/>
      <c r="P231" s="228">
        <f>O231*H231</f>
        <v>0</v>
      </c>
      <c r="Q231" s="228">
        <v>0</v>
      </c>
      <c r="R231" s="228">
        <f>Q231*H231</f>
        <v>0</v>
      </c>
      <c r="S231" s="228">
        <v>0</v>
      </c>
      <c r="T231" s="229">
        <f>S231*H231</f>
        <v>0</v>
      </c>
      <c r="U231" s="40"/>
      <c r="V231" s="40"/>
      <c r="W231" s="40"/>
      <c r="X231" s="40"/>
      <c r="Y231" s="40"/>
      <c r="Z231" s="40"/>
      <c r="AA231" s="40"/>
      <c r="AB231" s="40"/>
      <c r="AC231" s="40"/>
      <c r="AD231" s="40"/>
      <c r="AE231" s="40"/>
      <c r="AR231" s="230" t="s">
        <v>173</v>
      </c>
      <c r="AT231" s="230" t="s">
        <v>169</v>
      </c>
      <c r="AU231" s="230" t="s">
        <v>86</v>
      </c>
      <c r="AY231" s="19" t="s">
        <v>167</v>
      </c>
      <c r="BE231" s="231">
        <f>IF(N231="základní",J231,0)</f>
        <v>0</v>
      </c>
      <c r="BF231" s="231">
        <f>IF(N231="snížená",J231,0)</f>
        <v>0</v>
      </c>
      <c r="BG231" s="231">
        <f>IF(N231="zákl. přenesená",J231,0)</f>
        <v>0</v>
      </c>
      <c r="BH231" s="231">
        <f>IF(N231="sníž. přenesená",J231,0)</f>
        <v>0</v>
      </c>
      <c r="BI231" s="231">
        <f>IF(N231="nulová",J231,0)</f>
        <v>0</v>
      </c>
      <c r="BJ231" s="19" t="s">
        <v>8</v>
      </c>
      <c r="BK231" s="231">
        <f>ROUND(I231*H231,0)</f>
        <v>0</v>
      </c>
      <c r="BL231" s="19" t="s">
        <v>173</v>
      </c>
      <c r="BM231" s="230" t="s">
        <v>1283</v>
      </c>
    </row>
    <row r="232" spans="1:47" s="2" customFormat="1" ht="12">
      <c r="A232" s="40"/>
      <c r="B232" s="41"/>
      <c r="C232" s="42"/>
      <c r="D232" s="232" t="s">
        <v>182</v>
      </c>
      <c r="E232" s="42"/>
      <c r="F232" s="233" t="s">
        <v>719</v>
      </c>
      <c r="G232" s="42"/>
      <c r="H232" s="42"/>
      <c r="I232" s="138"/>
      <c r="J232" s="42"/>
      <c r="K232" s="42"/>
      <c r="L232" s="46"/>
      <c r="M232" s="288"/>
      <c r="N232" s="289"/>
      <c r="O232" s="290"/>
      <c r="P232" s="290"/>
      <c r="Q232" s="290"/>
      <c r="R232" s="290"/>
      <c r="S232" s="290"/>
      <c r="T232" s="291"/>
      <c r="U232" s="40"/>
      <c r="V232" s="40"/>
      <c r="W232" s="40"/>
      <c r="X232" s="40"/>
      <c r="Y232" s="40"/>
      <c r="Z232" s="40"/>
      <c r="AA232" s="40"/>
      <c r="AB232" s="40"/>
      <c r="AC232" s="40"/>
      <c r="AD232" s="40"/>
      <c r="AE232" s="40"/>
      <c r="AT232" s="19" t="s">
        <v>182</v>
      </c>
      <c r="AU232" s="19" t="s">
        <v>86</v>
      </c>
    </row>
    <row r="233" spans="1:31" s="2" customFormat="1" ht="6.95" customHeight="1">
      <c r="A233" s="40"/>
      <c r="B233" s="61"/>
      <c r="C233" s="62"/>
      <c r="D233" s="62"/>
      <c r="E233" s="62"/>
      <c r="F233" s="62"/>
      <c r="G233" s="62"/>
      <c r="H233" s="62"/>
      <c r="I233" s="168"/>
      <c r="J233" s="62"/>
      <c r="K233" s="62"/>
      <c r="L233" s="46"/>
      <c r="M233" s="40"/>
      <c r="O233" s="40"/>
      <c r="P233" s="40"/>
      <c r="Q233" s="40"/>
      <c r="R233" s="40"/>
      <c r="S233" s="40"/>
      <c r="T233" s="40"/>
      <c r="U233" s="40"/>
      <c r="V233" s="40"/>
      <c r="W233" s="40"/>
      <c r="X233" s="40"/>
      <c r="Y233" s="40"/>
      <c r="Z233" s="40"/>
      <c r="AA233" s="40"/>
      <c r="AB233" s="40"/>
      <c r="AC233" s="40"/>
      <c r="AD233" s="40"/>
      <c r="AE233" s="40"/>
    </row>
  </sheetData>
  <sheetProtection password="CC35" sheet="1" objects="1" scenarios="1" formatColumns="0" formatRows="0" autoFilter="0"/>
  <autoFilter ref="C83:K23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122</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1284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4.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ROUND(J82,0)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ROUND((SUM(BE82:BE149)),0)</f>
        <v>0</v>
      </c>
      <c r="G33" s="40"/>
      <c r="H33" s="40"/>
      <c r="I33" s="157">
        <v>0.21</v>
      </c>
      <c r="J33" s="156">
        <f>ROUND(((SUM(BE82:BE149))*I33),0)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ROUND((SUM(BF82:BF149)),0)</f>
        <v>0</v>
      </c>
      <c r="G34" s="40"/>
      <c r="H34" s="40"/>
      <c r="I34" s="157">
        <v>0.15</v>
      </c>
      <c r="J34" s="156">
        <f>ROUND(((SUM(BF82:BF149))*I34),0)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ROUND((SUM(BG82:BG149)),0)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ROUND((SUM(BH82:BH149)),0)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ROUND((SUM(BI82:BI149)),0)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16025-3.2 - SO03.2 Vegetační úpravy LBK2</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J82</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151</v>
      </c>
      <c r="E62" s="188"/>
      <c r="F62" s="188"/>
      <c r="G62" s="188"/>
      <c r="H62" s="188"/>
      <c r="I62" s="189"/>
      <c r="J62" s="190">
        <f>J148</f>
        <v>0</v>
      </c>
      <c r="K62" s="186"/>
      <c r="L62" s="191"/>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5" t="s">
        <v>152</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4" t="s">
        <v>17</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4.5" customHeight="1">
      <c r="A72" s="40"/>
      <c r="B72" s="41"/>
      <c r="C72" s="42"/>
      <c r="D72" s="42"/>
      <c r="E72" s="172" t="str">
        <f>E7</f>
        <v>2020/I Společná zařízení v k. ú. Borotín u Boskovic - revitalizace</v>
      </c>
      <c r="F72" s="34"/>
      <c r="G72" s="34"/>
      <c r="H72" s="34"/>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136</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4.5" customHeight="1">
      <c r="A74" s="40"/>
      <c r="B74" s="41"/>
      <c r="C74" s="42"/>
      <c r="D74" s="42"/>
      <c r="E74" s="71" t="str">
        <f>E9</f>
        <v>16025-3.2 - SO03.2 Vegetační úpravy LBK2</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22</v>
      </c>
      <c r="D76" s="42"/>
      <c r="E76" s="42"/>
      <c r="F76" s="29" t="str">
        <f>F12</f>
        <v>Borotín</v>
      </c>
      <c r="G76" s="42"/>
      <c r="H76" s="42"/>
      <c r="I76" s="142" t="s">
        <v>24</v>
      </c>
      <c r="J76" s="74" t="str">
        <f>IF(J12="","",J12)</f>
        <v>2. 5. 2017</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24.9" customHeight="1">
      <c r="A78" s="40"/>
      <c r="B78" s="41"/>
      <c r="C78" s="34" t="s">
        <v>26</v>
      </c>
      <c r="D78" s="42"/>
      <c r="E78" s="42"/>
      <c r="F78" s="29" t="str">
        <f>E15</f>
        <v>ČR - SPÚ, KPÚ pro JMK, pobočka Blansko</v>
      </c>
      <c r="G78" s="42"/>
      <c r="H78" s="42"/>
      <c r="I78" s="142" t="s">
        <v>34</v>
      </c>
      <c r="J78" s="38" t="str">
        <f>E21</f>
        <v>AGERIS s.r.o.</v>
      </c>
      <c r="K78" s="42"/>
      <c r="L78" s="139"/>
      <c r="S78" s="40"/>
      <c r="T78" s="40"/>
      <c r="U78" s="40"/>
      <c r="V78" s="40"/>
      <c r="W78" s="40"/>
      <c r="X78" s="40"/>
      <c r="Y78" s="40"/>
      <c r="Z78" s="40"/>
      <c r="AA78" s="40"/>
      <c r="AB78" s="40"/>
      <c r="AC78" s="40"/>
      <c r="AD78" s="40"/>
      <c r="AE78" s="40"/>
    </row>
    <row r="79" spans="1:31" s="2" customFormat="1" ht="14.9" customHeight="1">
      <c r="A79" s="40"/>
      <c r="B79" s="41"/>
      <c r="C79" s="34" t="s">
        <v>32</v>
      </c>
      <c r="D79" s="42"/>
      <c r="E79" s="42"/>
      <c r="F79" s="29" t="str">
        <f>IF(E18="","",E18)</f>
        <v>Vyplň údaj</v>
      </c>
      <c r="G79" s="42"/>
      <c r="H79" s="42"/>
      <c r="I79" s="142" t="s">
        <v>39</v>
      </c>
      <c r="J79" s="38" t="str">
        <f>E24</f>
        <v xml:space="preserve"> </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153</v>
      </c>
      <c r="D81" s="195" t="s">
        <v>62</v>
      </c>
      <c r="E81" s="195" t="s">
        <v>58</v>
      </c>
      <c r="F81" s="195" t="s">
        <v>59</v>
      </c>
      <c r="G81" s="195" t="s">
        <v>154</v>
      </c>
      <c r="H81" s="195" t="s">
        <v>155</v>
      </c>
      <c r="I81" s="196" t="s">
        <v>156</v>
      </c>
      <c r="J81" s="195" t="s">
        <v>140</v>
      </c>
      <c r="K81" s="197" t="s">
        <v>157</v>
      </c>
      <c r="L81" s="198"/>
      <c r="M81" s="94" t="s">
        <v>20</v>
      </c>
      <c r="N81" s="95" t="s">
        <v>47</v>
      </c>
      <c r="O81" s="95" t="s">
        <v>158</v>
      </c>
      <c r="P81" s="95" t="s">
        <v>159</v>
      </c>
      <c r="Q81" s="95" t="s">
        <v>160</v>
      </c>
      <c r="R81" s="95" t="s">
        <v>161</v>
      </c>
      <c r="S81" s="95" t="s">
        <v>162</v>
      </c>
      <c r="T81" s="96" t="s">
        <v>163</v>
      </c>
      <c r="U81" s="192"/>
      <c r="V81" s="192"/>
      <c r="W81" s="192"/>
      <c r="X81" s="192"/>
      <c r="Y81" s="192"/>
      <c r="Z81" s="192"/>
      <c r="AA81" s="192"/>
      <c r="AB81" s="192"/>
      <c r="AC81" s="192"/>
      <c r="AD81" s="192"/>
      <c r="AE81" s="192"/>
    </row>
    <row r="82" spans="1:63" s="2" customFormat="1" ht="22.8" customHeight="1">
      <c r="A82" s="40"/>
      <c r="B82" s="41"/>
      <c r="C82" s="101" t="s">
        <v>164</v>
      </c>
      <c r="D82" s="42"/>
      <c r="E82" s="42"/>
      <c r="F82" s="42"/>
      <c r="G82" s="42"/>
      <c r="H82" s="42"/>
      <c r="I82" s="138"/>
      <c r="J82" s="199">
        <f>BK82</f>
        <v>0</v>
      </c>
      <c r="K82" s="42"/>
      <c r="L82" s="46"/>
      <c r="M82" s="97"/>
      <c r="N82" s="200"/>
      <c r="O82" s="98"/>
      <c r="P82" s="201">
        <f>P83</f>
        <v>0</v>
      </c>
      <c r="Q82" s="98"/>
      <c r="R82" s="201">
        <f>R83</f>
        <v>3.1402900000000002</v>
      </c>
      <c r="S82" s="98"/>
      <c r="T82" s="202">
        <f>T83</f>
        <v>0</v>
      </c>
      <c r="U82" s="40"/>
      <c r="V82" s="40"/>
      <c r="W82" s="40"/>
      <c r="X82" s="40"/>
      <c r="Y82" s="40"/>
      <c r="Z82" s="40"/>
      <c r="AA82" s="40"/>
      <c r="AB82" s="40"/>
      <c r="AC82" s="40"/>
      <c r="AD82" s="40"/>
      <c r="AE82" s="40"/>
      <c r="AT82" s="19" t="s">
        <v>76</v>
      </c>
      <c r="AU82" s="19" t="s">
        <v>141</v>
      </c>
      <c r="BK82" s="203">
        <f>BK83</f>
        <v>0</v>
      </c>
    </row>
    <row r="83" spans="1:63" s="12" customFormat="1" ht="25.9" customHeight="1">
      <c r="A83" s="12"/>
      <c r="B83" s="204"/>
      <c r="C83" s="205"/>
      <c r="D83" s="206" t="s">
        <v>76</v>
      </c>
      <c r="E83" s="207" t="s">
        <v>165</v>
      </c>
      <c r="F83" s="207" t="s">
        <v>166</v>
      </c>
      <c r="G83" s="205"/>
      <c r="H83" s="205"/>
      <c r="I83" s="208"/>
      <c r="J83" s="209">
        <f>BK83</f>
        <v>0</v>
      </c>
      <c r="K83" s="205"/>
      <c r="L83" s="210"/>
      <c r="M83" s="211"/>
      <c r="N83" s="212"/>
      <c r="O83" s="212"/>
      <c r="P83" s="213">
        <f>P84+P148</f>
        <v>0</v>
      </c>
      <c r="Q83" s="212"/>
      <c r="R83" s="213">
        <f>R84+R148</f>
        <v>3.1402900000000002</v>
      </c>
      <c r="S83" s="212"/>
      <c r="T83" s="214">
        <f>T84+T148</f>
        <v>0</v>
      </c>
      <c r="U83" s="12"/>
      <c r="V83" s="12"/>
      <c r="W83" s="12"/>
      <c r="X83" s="12"/>
      <c r="Y83" s="12"/>
      <c r="Z83" s="12"/>
      <c r="AA83" s="12"/>
      <c r="AB83" s="12"/>
      <c r="AC83" s="12"/>
      <c r="AD83" s="12"/>
      <c r="AE83" s="12"/>
      <c r="AR83" s="215" t="s">
        <v>8</v>
      </c>
      <c r="AT83" s="216" t="s">
        <v>76</v>
      </c>
      <c r="AU83" s="216" t="s">
        <v>77</v>
      </c>
      <c r="AY83" s="215" t="s">
        <v>167</v>
      </c>
      <c r="BK83" s="217">
        <f>BK84+BK148</f>
        <v>0</v>
      </c>
    </row>
    <row r="84" spans="1:63" s="12" customFormat="1" ht="22.8" customHeight="1">
      <c r="A84" s="12"/>
      <c r="B84" s="204"/>
      <c r="C84" s="205"/>
      <c r="D84" s="206" t="s">
        <v>76</v>
      </c>
      <c r="E84" s="218" t="s">
        <v>8</v>
      </c>
      <c r="F84" s="218" t="s">
        <v>168</v>
      </c>
      <c r="G84" s="205"/>
      <c r="H84" s="205"/>
      <c r="I84" s="208"/>
      <c r="J84" s="219">
        <f>BK84</f>
        <v>0</v>
      </c>
      <c r="K84" s="205"/>
      <c r="L84" s="210"/>
      <c r="M84" s="211"/>
      <c r="N84" s="212"/>
      <c r="O84" s="212"/>
      <c r="P84" s="213">
        <f>SUM(P85:P147)</f>
        <v>0</v>
      </c>
      <c r="Q84" s="212"/>
      <c r="R84" s="213">
        <f>SUM(R85:R147)</f>
        <v>3.1402900000000002</v>
      </c>
      <c r="S84" s="212"/>
      <c r="T84" s="214">
        <f>SUM(T85:T147)</f>
        <v>0</v>
      </c>
      <c r="U84" s="12"/>
      <c r="V84" s="12"/>
      <c r="W84" s="12"/>
      <c r="X84" s="12"/>
      <c r="Y84" s="12"/>
      <c r="Z84" s="12"/>
      <c r="AA84" s="12"/>
      <c r="AB84" s="12"/>
      <c r="AC84" s="12"/>
      <c r="AD84" s="12"/>
      <c r="AE84" s="12"/>
      <c r="AR84" s="215" t="s">
        <v>8</v>
      </c>
      <c r="AT84" s="216" t="s">
        <v>76</v>
      </c>
      <c r="AU84" s="216" t="s">
        <v>8</v>
      </c>
      <c r="AY84" s="215" t="s">
        <v>167</v>
      </c>
      <c r="BK84" s="217">
        <f>SUM(BK85:BK147)</f>
        <v>0</v>
      </c>
    </row>
    <row r="85" spans="1:65" s="2" customFormat="1" ht="20.5" customHeight="1">
      <c r="A85" s="40"/>
      <c r="B85" s="41"/>
      <c r="C85" s="220" t="s">
        <v>8</v>
      </c>
      <c r="D85" s="220" t="s">
        <v>169</v>
      </c>
      <c r="E85" s="221" t="s">
        <v>776</v>
      </c>
      <c r="F85" s="222" t="s">
        <v>777</v>
      </c>
      <c r="G85" s="223" t="s">
        <v>179</v>
      </c>
      <c r="H85" s="224">
        <v>5209</v>
      </c>
      <c r="I85" s="225"/>
      <c r="J85" s="224">
        <f>ROUND(I85*H85,0)</f>
        <v>0</v>
      </c>
      <c r="K85" s="222" t="s">
        <v>180</v>
      </c>
      <c r="L85" s="46"/>
      <c r="M85" s="226" t="s">
        <v>20</v>
      </c>
      <c r="N85" s="227" t="s">
        <v>48</v>
      </c>
      <c r="O85" s="86"/>
      <c r="P85" s="228">
        <f>O85*H85</f>
        <v>0</v>
      </c>
      <c r="Q85" s="228">
        <v>0</v>
      </c>
      <c r="R85" s="228">
        <f>Q85*H85</f>
        <v>0</v>
      </c>
      <c r="S85" s="228">
        <v>0</v>
      </c>
      <c r="T85" s="229">
        <f>S85*H85</f>
        <v>0</v>
      </c>
      <c r="U85" s="40"/>
      <c r="V85" s="40"/>
      <c r="W85" s="40"/>
      <c r="X85" s="40"/>
      <c r="Y85" s="40"/>
      <c r="Z85" s="40"/>
      <c r="AA85" s="40"/>
      <c r="AB85" s="40"/>
      <c r="AC85" s="40"/>
      <c r="AD85" s="40"/>
      <c r="AE85" s="40"/>
      <c r="AR85" s="230" t="s">
        <v>173</v>
      </c>
      <c r="AT85" s="230" t="s">
        <v>169</v>
      </c>
      <c r="AU85" s="230" t="s">
        <v>86</v>
      </c>
      <c r="AY85" s="19" t="s">
        <v>167</v>
      </c>
      <c r="BE85" s="231">
        <f>IF(N85="základní",J85,0)</f>
        <v>0</v>
      </c>
      <c r="BF85" s="231">
        <f>IF(N85="snížená",J85,0)</f>
        <v>0</v>
      </c>
      <c r="BG85" s="231">
        <f>IF(N85="zákl. přenesená",J85,0)</f>
        <v>0</v>
      </c>
      <c r="BH85" s="231">
        <f>IF(N85="sníž. přenesená",J85,0)</f>
        <v>0</v>
      </c>
      <c r="BI85" s="231">
        <f>IF(N85="nulová",J85,0)</f>
        <v>0</v>
      </c>
      <c r="BJ85" s="19" t="s">
        <v>8</v>
      </c>
      <c r="BK85" s="231">
        <f>ROUND(I85*H85,0)</f>
        <v>0</v>
      </c>
      <c r="BL85" s="19" t="s">
        <v>173</v>
      </c>
      <c r="BM85" s="230" t="s">
        <v>1285</v>
      </c>
    </row>
    <row r="86" spans="1:47" s="2" customFormat="1" ht="12">
      <c r="A86" s="40"/>
      <c r="B86" s="41"/>
      <c r="C86" s="42"/>
      <c r="D86" s="232" t="s">
        <v>182</v>
      </c>
      <c r="E86" s="42"/>
      <c r="F86" s="233" t="s">
        <v>779</v>
      </c>
      <c r="G86" s="42"/>
      <c r="H86" s="42"/>
      <c r="I86" s="138"/>
      <c r="J86" s="42"/>
      <c r="K86" s="42"/>
      <c r="L86" s="46"/>
      <c r="M86" s="234"/>
      <c r="N86" s="235"/>
      <c r="O86" s="86"/>
      <c r="P86" s="86"/>
      <c r="Q86" s="86"/>
      <c r="R86" s="86"/>
      <c r="S86" s="86"/>
      <c r="T86" s="87"/>
      <c r="U86" s="40"/>
      <c r="V86" s="40"/>
      <c r="W86" s="40"/>
      <c r="X86" s="40"/>
      <c r="Y86" s="40"/>
      <c r="Z86" s="40"/>
      <c r="AA86" s="40"/>
      <c r="AB86" s="40"/>
      <c r="AC86" s="40"/>
      <c r="AD86" s="40"/>
      <c r="AE86" s="40"/>
      <c r="AT86" s="19" t="s">
        <v>182</v>
      </c>
      <c r="AU86" s="19" t="s">
        <v>86</v>
      </c>
    </row>
    <row r="87" spans="1:47" s="2" customFormat="1" ht="12">
      <c r="A87" s="40"/>
      <c r="B87" s="41"/>
      <c r="C87" s="42"/>
      <c r="D87" s="232" t="s">
        <v>175</v>
      </c>
      <c r="E87" s="42"/>
      <c r="F87" s="233" t="s">
        <v>780</v>
      </c>
      <c r="G87" s="42"/>
      <c r="H87" s="42"/>
      <c r="I87" s="138"/>
      <c r="J87" s="42"/>
      <c r="K87" s="42"/>
      <c r="L87" s="46"/>
      <c r="M87" s="234"/>
      <c r="N87" s="235"/>
      <c r="O87" s="86"/>
      <c r="P87" s="86"/>
      <c r="Q87" s="86"/>
      <c r="R87" s="86"/>
      <c r="S87" s="86"/>
      <c r="T87" s="87"/>
      <c r="U87" s="40"/>
      <c r="V87" s="40"/>
      <c r="W87" s="40"/>
      <c r="X87" s="40"/>
      <c r="Y87" s="40"/>
      <c r="Z87" s="40"/>
      <c r="AA87" s="40"/>
      <c r="AB87" s="40"/>
      <c r="AC87" s="40"/>
      <c r="AD87" s="40"/>
      <c r="AE87" s="40"/>
      <c r="AT87" s="19" t="s">
        <v>175</v>
      </c>
      <c r="AU87" s="19" t="s">
        <v>86</v>
      </c>
    </row>
    <row r="88" spans="1:65" s="2" customFormat="1" ht="14.5" customHeight="1">
      <c r="A88" s="40"/>
      <c r="B88" s="41"/>
      <c r="C88" s="279" t="s">
        <v>86</v>
      </c>
      <c r="D88" s="279" t="s">
        <v>381</v>
      </c>
      <c r="E88" s="280" t="s">
        <v>382</v>
      </c>
      <c r="F88" s="281" t="s">
        <v>383</v>
      </c>
      <c r="G88" s="282" t="s">
        <v>384</v>
      </c>
      <c r="H88" s="283">
        <v>52.09</v>
      </c>
      <c r="I88" s="284"/>
      <c r="J88" s="283">
        <f>ROUND(I88*H88,0)</f>
        <v>0</v>
      </c>
      <c r="K88" s="281" t="s">
        <v>20</v>
      </c>
      <c r="L88" s="285"/>
      <c r="M88" s="286" t="s">
        <v>20</v>
      </c>
      <c r="N88" s="287" t="s">
        <v>48</v>
      </c>
      <c r="O88" s="86"/>
      <c r="P88" s="228">
        <f>O88*H88</f>
        <v>0</v>
      </c>
      <c r="Q88" s="228">
        <v>0.001</v>
      </c>
      <c r="R88" s="228">
        <f>Q88*H88</f>
        <v>0.052090000000000004</v>
      </c>
      <c r="S88" s="228">
        <v>0</v>
      </c>
      <c r="T88" s="229">
        <f>S88*H88</f>
        <v>0</v>
      </c>
      <c r="U88" s="40"/>
      <c r="V88" s="40"/>
      <c r="W88" s="40"/>
      <c r="X88" s="40"/>
      <c r="Y88" s="40"/>
      <c r="Z88" s="40"/>
      <c r="AA88" s="40"/>
      <c r="AB88" s="40"/>
      <c r="AC88" s="40"/>
      <c r="AD88" s="40"/>
      <c r="AE88" s="40"/>
      <c r="AR88" s="230" t="s">
        <v>274</v>
      </c>
      <c r="AT88" s="230" t="s">
        <v>381</v>
      </c>
      <c r="AU88" s="230" t="s">
        <v>86</v>
      </c>
      <c r="AY88" s="19" t="s">
        <v>167</v>
      </c>
      <c r="BE88" s="231">
        <f>IF(N88="základní",J88,0)</f>
        <v>0</v>
      </c>
      <c r="BF88" s="231">
        <f>IF(N88="snížená",J88,0)</f>
        <v>0</v>
      </c>
      <c r="BG88" s="231">
        <f>IF(N88="zákl. přenesená",J88,0)</f>
        <v>0</v>
      </c>
      <c r="BH88" s="231">
        <f>IF(N88="sníž. přenesená",J88,0)</f>
        <v>0</v>
      </c>
      <c r="BI88" s="231">
        <f>IF(N88="nulová",J88,0)</f>
        <v>0</v>
      </c>
      <c r="BJ88" s="19" t="s">
        <v>8</v>
      </c>
      <c r="BK88" s="231">
        <f>ROUND(I88*H88,0)</f>
        <v>0</v>
      </c>
      <c r="BL88" s="19" t="s">
        <v>173</v>
      </c>
      <c r="BM88" s="230" t="s">
        <v>1286</v>
      </c>
    </row>
    <row r="89" spans="1:51" s="13" customFormat="1" ht="12">
      <c r="A89" s="13"/>
      <c r="B89" s="236"/>
      <c r="C89" s="237"/>
      <c r="D89" s="232" t="s">
        <v>184</v>
      </c>
      <c r="E89" s="238" t="s">
        <v>20</v>
      </c>
      <c r="F89" s="239" t="s">
        <v>1287</v>
      </c>
      <c r="G89" s="237"/>
      <c r="H89" s="240">
        <v>52.09</v>
      </c>
      <c r="I89" s="241"/>
      <c r="J89" s="237"/>
      <c r="K89" s="237"/>
      <c r="L89" s="242"/>
      <c r="M89" s="243"/>
      <c r="N89" s="244"/>
      <c r="O89" s="244"/>
      <c r="P89" s="244"/>
      <c r="Q89" s="244"/>
      <c r="R89" s="244"/>
      <c r="S89" s="244"/>
      <c r="T89" s="245"/>
      <c r="U89" s="13"/>
      <c r="V89" s="13"/>
      <c r="W89" s="13"/>
      <c r="X89" s="13"/>
      <c r="Y89" s="13"/>
      <c r="Z89" s="13"/>
      <c r="AA89" s="13"/>
      <c r="AB89" s="13"/>
      <c r="AC89" s="13"/>
      <c r="AD89" s="13"/>
      <c r="AE89" s="13"/>
      <c r="AT89" s="246" t="s">
        <v>184</v>
      </c>
      <c r="AU89" s="246" t="s">
        <v>86</v>
      </c>
      <c r="AV89" s="13" t="s">
        <v>86</v>
      </c>
      <c r="AW89" s="13" t="s">
        <v>38</v>
      </c>
      <c r="AX89" s="13" t="s">
        <v>8</v>
      </c>
      <c r="AY89" s="246" t="s">
        <v>167</v>
      </c>
    </row>
    <row r="90" spans="1:65" s="2" customFormat="1" ht="20.5" customHeight="1">
      <c r="A90" s="40"/>
      <c r="B90" s="41"/>
      <c r="C90" s="220" t="s">
        <v>320</v>
      </c>
      <c r="D90" s="220" t="s">
        <v>169</v>
      </c>
      <c r="E90" s="221" t="s">
        <v>783</v>
      </c>
      <c r="F90" s="222" t="s">
        <v>784</v>
      </c>
      <c r="G90" s="223" t="s">
        <v>389</v>
      </c>
      <c r="H90" s="224">
        <v>132</v>
      </c>
      <c r="I90" s="225"/>
      <c r="J90" s="224">
        <f>ROUND(I90*H90,0)</f>
        <v>0</v>
      </c>
      <c r="K90" s="222" t="s">
        <v>180</v>
      </c>
      <c r="L90" s="46"/>
      <c r="M90" s="226" t="s">
        <v>20</v>
      </c>
      <c r="N90" s="227" t="s">
        <v>48</v>
      </c>
      <c r="O90" s="86"/>
      <c r="P90" s="228">
        <f>O90*H90</f>
        <v>0</v>
      </c>
      <c r="Q90" s="228">
        <v>0</v>
      </c>
      <c r="R90" s="228">
        <f>Q90*H90</f>
        <v>0</v>
      </c>
      <c r="S90" s="228">
        <v>0</v>
      </c>
      <c r="T90" s="229">
        <f>S90*H90</f>
        <v>0</v>
      </c>
      <c r="U90" s="40"/>
      <c r="V90" s="40"/>
      <c r="W90" s="40"/>
      <c r="X90" s="40"/>
      <c r="Y90" s="40"/>
      <c r="Z90" s="40"/>
      <c r="AA90" s="40"/>
      <c r="AB90" s="40"/>
      <c r="AC90" s="40"/>
      <c r="AD90" s="40"/>
      <c r="AE90" s="40"/>
      <c r="AR90" s="230" t="s">
        <v>173</v>
      </c>
      <c r="AT90" s="230" t="s">
        <v>169</v>
      </c>
      <c r="AU90" s="230" t="s">
        <v>86</v>
      </c>
      <c r="AY90" s="19" t="s">
        <v>167</v>
      </c>
      <c r="BE90" s="231">
        <f>IF(N90="základní",J90,0)</f>
        <v>0</v>
      </c>
      <c r="BF90" s="231">
        <f>IF(N90="snížená",J90,0)</f>
        <v>0</v>
      </c>
      <c r="BG90" s="231">
        <f>IF(N90="zákl. přenesená",J90,0)</f>
        <v>0</v>
      </c>
      <c r="BH90" s="231">
        <f>IF(N90="sníž. přenesená",J90,0)</f>
        <v>0</v>
      </c>
      <c r="BI90" s="231">
        <f>IF(N90="nulová",J90,0)</f>
        <v>0</v>
      </c>
      <c r="BJ90" s="19" t="s">
        <v>8</v>
      </c>
      <c r="BK90" s="231">
        <f>ROUND(I90*H90,0)</f>
        <v>0</v>
      </c>
      <c r="BL90" s="19" t="s">
        <v>173</v>
      </c>
      <c r="BM90" s="230" t="s">
        <v>1288</v>
      </c>
    </row>
    <row r="91" spans="1:47" s="2" customFormat="1" ht="12">
      <c r="A91" s="40"/>
      <c r="B91" s="41"/>
      <c r="C91" s="42"/>
      <c r="D91" s="232" t="s">
        <v>182</v>
      </c>
      <c r="E91" s="42"/>
      <c r="F91" s="233" t="s">
        <v>786</v>
      </c>
      <c r="G91" s="42"/>
      <c r="H91" s="42"/>
      <c r="I91" s="138"/>
      <c r="J91" s="42"/>
      <c r="K91" s="42"/>
      <c r="L91" s="46"/>
      <c r="M91" s="234"/>
      <c r="N91" s="235"/>
      <c r="O91" s="86"/>
      <c r="P91" s="86"/>
      <c r="Q91" s="86"/>
      <c r="R91" s="86"/>
      <c r="S91" s="86"/>
      <c r="T91" s="87"/>
      <c r="U91" s="40"/>
      <c r="V91" s="40"/>
      <c r="W91" s="40"/>
      <c r="X91" s="40"/>
      <c r="Y91" s="40"/>
      <c r="Z91" s="40"/>
      <c r="AA91" s="40"/>
      <c r="AB91" s="40"/>
      <c r="AC91" s="40"/>
      <c r="AD91" s="40"/>
      <c r="AE91" s="40"/>
      <c r="AT91" s="19" t="s">
        <v>182</v>
      </c>
      <c r="AU91" s="19" t="s">
        <v>86</v>
      </c>
    </row>
    <row r="92" spans="1:47" s="2" customFormat="1" ht="12">
      <c r="A92" s="40"/>
      <c r="B92" s="41"/>
      <c r="C92" s="42"/>
      <c r="D92" s="232" t="s">
        <v>175</v>
      </c>
      <c r="E92" s="42"/>
      <c r="F92" s="233" t="s">
        <v>1289</v>
      </c>
      <c r="G92" s="42"/>
      <c r="H92" s="42"/>
      <c r="I92" s="138"/>
      <c r="J92" s="42"/>
      <c r="K92" s="42"/>
      <c r="L92" s="46"/>
      <c r="M92" s="234"/>
      <c r="N92" s="235"/>
      <c r="O92" s="86"/>
      <c r="P92" s="86"/>
      <c r="Q92" s="86"/>
      <c r="R92" s="86"/>
      <c r="S92" s="86"/>
      <c r="T92" s="87"/>
      <c r="U92" s="40"/>
      <c r="V92" s="40"/>
      <c r="W92" s="40"/>
      <c r="X92" s="40"/>
      <c r="Y92" s="40"/>
      <c r="Z92" s="40"/>
      <c r="AA92" s="40"/>
      <c r="AB92" s="40"/>
      <c r="AC92" s="40"/>
      <c r="AD92" s="40"/>
      <c r="AE92" s="40"/>
      <c r="AT92" s="19" t="s">
        <v>175</v>
      </c>
      <c r="AU92" s="19" t="s">
        <v>86</v>
      </c>
    </row>
    <row r="93" spans="1:51" s="13" customFormat="1" ht="12">
      <c r="A93" s="13"/>
      <c r="B93" s="236"/>
      <c r="C93" s="237"/>
      <c r="D93" s="232" t="s">
        <v>184</v>
      </c>
      <c r="E93" s="238" t="s">
        <v>20</v>
      </c>
      <c r="F93" s="239" t="s">
        <v>1290</v>
      </c>
      <c r="G93" s="237"/>
      <c r="H93" s="240">
        <v>132</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184</v>
      </c>
      <c r="AU93" s="246" t="s">
        <v>86</v>
      </c>
      <c r="AV93" s="13" t="s">
        <v>86</v>
      </c>
      <c r="AW93" s="13" t="s">
        <v>38</v>
      </c>
      <c r="AX93" s="13" t="s">
        <v>8</v>
      </c>
      <c r="AY93" s="246" t="s">
        <v>167</v>
      </c>
    </row>
    <row r="94" spans="1:65" s="2" customFormat="1" ht="20.5" customHeight="1">
      <c r="A94" s="40"/>
      <c r="B94" s="41"/>
      <c r="C94" s="220" t="s">
        <v>186</v>
      </c>
      <c r="D94" s="220" t="s">
        <v>169</v>
      </c>
      <c r="E94" s="221" t="s">
        <v>788</v>
      </c>
      <c r="F94" s="222" t="s">
        <v>789</v>
      </c>
      <c r="G94" s="223" t="s">
        <v>389</v>
      </c>
      <c r="H94" s="224">
        <v>89</v>
      </c>
      <c r="I94" s="225"/>
      <c r="J94" s="224">
        <f>ROUND(I94*H94,0)</f>
        <v>0</v>
      </c>
      <c r="K94" s="222" t="s">
        <v>180</v>
      </c>
      <c r="L94" s="46"/>
      <c r="M94" s="226" t="s">
        <v>20</v>
      </c>
      <c r="N94" s="227" t="s">
        <v>48</v>
      </c>
      <c r="O94" s="86"/>
      <c r="P94" s="228">
        <f>O94*H94</f>
        <v>0</v>
      </c>
      <c r="Q94" s="228">
        <v>0</v>
      </c>
      <c r="R94" s="228">
        <f>Q94*H94</f>
        <v>0</v>
      </c>
      <c r="S94" s="228">
        <v>0</v>
      </c>
      <c r="T94" s="229">
        <f>S94*H94</f>
        <v>0</v>
      </c>
      <c r="U94" s="40"/>
      <c r="V94" s="40"/>
      <c r="W94" s="40"/>
      <c r="X94" s="40"/>
      <c r="Y94" s="40"/>
      <c r="Z94" s="40"/>
      <c r="AA94" s="40"/>
      <c r="AB94" s="40"/>
      <c r="AC94" s="40"/>
      <c r="AD94" s="40"/>
      <c r="AE94" s="40"/>
      <c r="AR94" s="230" t="s">
        <v>173</v>
      </c>
      <c r="AT94" s="230" t="s">
        <v>169</v>
      </c>
      <c r="AU94" s="230" t="s">
        <v>86</v>
      </c>
      <c r="AY94" s="19" t="s">
        <v>167</v>
      </c>
      <c r="BE94" s="231">
        <f>IF(N94="základní",J94,0)</f>
        <v>0</v>
      </c>
      <c r="BF94" s="231">
        <f>IF(N94="snížená",J94,0)</f>
        <v>0</v>
      </c>
      <c r="BG94" s="231">
        <f>IF(N94="zákl. přenesená",J94,0)</f>
        <v>0</v>
      </c>
      <c r="BH94" s="231">
        <f>IF(N94="sníž. přenesená",J94,0)</f>
        <v>0</v>
      </c>
      <c r="BI94" s="231">
        <f>IF(N94="nulová",J94,0)</f>
        <v>0</v>
      </c>
      <c r="BJ94" s="19" t="s">
        <v>8</v>
      </c>
      <c r="BK94" s="231">
        <f>ROUND(I94*H94,0)</f>
        <v>0</v>
      </c>
      <c r="BL94" s="19" t="s">
        <v>173</v>
      </c>
      <c r="BM94" s="230" t="s">
        <v>1291</v>
      </c>
    </row>
    <row r="95" spans="1:47" s="2" customFormat="1" ht="12">
      <c r="A95" s="40"/>
      <c r="B95" s="41"/>
      <c r="C95" s="42"/>
      <c r="D95" s="232" t="s">
        <v>182</v>
      </c>
      <c r="E95" s="42"/>
      <c r="F95" s="233" t="s">
        <v>786</v>
      </c>
      <c r="G95" s="42"/>
      <c r="H95" s="42"/>
      <c r="I95" s="138"/>
      <c r="J95" s="42"/>
      <c r="K95" s="42"/>
      <c r="L95" s="46"/>
      <c r="M95" s="234"/>
      <c r="N95" s="235"/>
      <c r="O95" s="86"/>
      <c r="P95" s="86"/>
      <c r="Q95" s="86"/>
      <c r="R95" s="86"/>
      <c r="S95" s="86"/>
      <c r="T95" s="87"/>
      <c r="U95" s="40"/>
      <c r="V95" s="40"/>
      <c r="W95" s="40"/>
      <c r="X95" s="40"/>
      <c r="Y95" s="40"/>
      <c r="Z95" s="40"/>
      <c r="AA95" s="40"/>
      <c r="AB95" s="40"/>
      <c r="AC95" s="40"/>
      <c r="AD95" s="40"/>
      <c r="AE95" s="40"/>
      <c r="AT95" s="19" t="s">
        <v>182</v>
      </c>
      <c r="AU95" s="19" t="s">
        <v>86</v>
      </c>
    </row>
    <row r="96" spans="1:47" s="2" customFormat="1" ht="12">
      <c r="A96" s="40"/>
      <c r="B96" s="41"/>
      <c r="C96" s="42"/>
      <c r="D96" s="232" t="s">
        <v>175</v>
      </c>
      <c r="E96" s="42"/>
      <c r="F96" s="233" t="s">
        <v>791</v>
      </c>
      <c r="G96" s="42"/>
      <c r="H96" s="42"/>
      <c r="I96" s="138"/>
      <c r="J96" s="42"/>
      <c r="K96" s="42"/>
      <c r="L96" s="46"/>
      <c r="M96" s="234"/>
      <c r="N96" s="235"/>
      <c r="O96" s="86"/>
      <c r="P96" s="86"/>
      <c r="Q96" s="86"/>
      <c r="R96" s="86"/>
      <c r="S96" s="86"/>
      <c r="T96" s="87"/>
      <c r="U96" s="40"/>
      <c r="V96" s="40"/>
      <c r="W96" s="40"/>
      <c r="X96" s="40"/>
      <c r="Y96" s="40"/>
      <c r="Z96" s="40"/>
      <c r="AA96" s="40"/>
      <c r="AB96" s="40"/>
      <c r="AC96" s="40"/>
      <c r="AD96" s="40"/>
      <c r="AE96" s="40"/>
      <c r="AT96" s="19" t="s">
        <v>175</v>
      </c>
      <c r="AU96" s="19" t="s">
        <v>86</v>
      </c>
    </row>
    <row r="97" spans="1:51" s="13" customFormat="1" ht="12">
      <c r="A97" s="13"/>
      <c r="B97" s="236"/>
      <c r="C97" s="237"/>
      <c r="D97" s="232" t="s">
        <v>184</v>
      </c>
      <c r="E97" s="238" t="s">
        <v>20</v>
      </c>
      <c r="F97" s="239" t="s">
        <v>1292</v>
      </c>
      <c r="G97" s="237"/>
      <c r="H97" s="240">
        <v>89</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184</v>
      </c>
      <c r="AU97" s="246" t="s">
        <v>86</v>
      </c>
      <c r="AV97" s="13" t="s">
        <v>86</v>
      </c>
      <c r="AW97" s="13" t="s">
        <v>38</v>
      </c>
      <c r="AX97" s="13" t="s">
        <v>8</v>
      </c>
      <c r="AY97" s="246" t="s">
        <v>167</v>
      </c>
    </row>
    <row r="98" spans="1:65" s="2" customFormat="1" ht="20.5" customHeight="1">
      <c r="A98" s="40"/>
      <c r="B98" s="41"/>
      <c r="C98" s="220" t="s">
        <v>173</v>
      </c>
      <c r="D98" s="220" t="s">
        <v>169</v>
      </c>
      <c r="E98" s="221" t="s">
        <v>794</v>
      </c>
      <c r="F98" s="222" t="s">
        <v>795</v>
      </c>
      <c r="G98" s="223" t="s">
        <v>389</v>
      </c>
      <c r="H98" s="224">
        <v>89</v>
      </c>
      <c r="I98" s="225"/>
      <c r="J98" s="224">
        <f>ROUND(I98*H98,0)</f>
        <v>0</v>
      </c>
      <c r="K98" s="222" t="s">
        <v>180</v>
      </c>
      <c r="L98" s="46"/>
      <c r="M98" s="226" t="s">
        <v>20</v>
      </c>
      <c r="N98" s="227" t="s">
        <v>48</v>
      </c>
      <c r="O98" s="86"/>
      <c r="P98" s="228">
        <f>O98*H98</f>
        <v>0</v>
      </c>
      <c r="Q98" s="228">
        <v>0</v>
      </c>
      <c r="R98" s="228">
        <f>Q98*H98</f>
        <v>0</v>
      </c>
      <c r="S98" s="228">
        <v>0</v>
      </c>
      <c r="T98" s="229">
        <f>S98*H98</f>
        <v>0</v>
      </c>
      <c r="U98" s="40"/>
      <c r="V98" s="40"/>
      <c r="W98" s="40"/>
      <c r="X98" s="40"/>
      <c r="Y98" s="40"/>
      <c r="Z98" s="40"/>
      <c r="AA98" s="40"/>
      <c r="AB98" s="40"/>
      <c r="AC98" s="40"/>
      <c r="AD98" s="40"/>
      <c r="AE98" s="40"/>
      <c r="AR98" s="230" t="s">
        <v>173</v>
      </c>
      <c r="AT98" s="230" t="s">
        <v>169</v>
      </c>
      <c r="AU98" s="230" t="s">
        <v>86</v>
      </c>
      <c r="AY98" s="19" t="s">
        <v>167</v>
      </c>
      <c r="BE98" s="231">
        <f>IF(N98="základní",J98,0)</f>
        <v>0</v>
      </c>
      <c r="BF98" s="231">
        <f>IF(N98="snížená",J98,0)</f>
        <v>0</v>
      </c>
      <c r="BG98" s="231">
        <f>IF(N98="zákl. přenesená",J98,0)</f>
        <v>0</v>
      </c>
      <c r="BH98" s="231">
        <f>IF(N98="sníž. přenesená",J98,0)</f>
        <v>0</v>
      </c>
      <c r="BI98" s="231">
        <f>IF(N98="nulová",J98,0)</f>
        <v>0</v>
      </c>
      <c r="BJ98" s="19" t="s">
        <v>8</v>
      </c>
      <c r="BK98" s="231">
        <f>ROUND(I98*H98,0)</f>
        <v>0</v>
      </c>
      <c r="BL98" s="19" t="s">
        <v>173</v>
      </c>
      <c r="BM98" s="230" t="s">
        <v>1293</v>
      </c>
    </row>
    <row r="99" spans="1:47" s="2" customFormat="1" ht="12">
      <c r="A99" s="40"/>
      <c r="B99" s="41"/>
      <c r="C99" s="42"/>
      <c r="D99" s="232" t="s">
        <v>182</v>
      </c>
      <c r="E99" s="42"/>
      <c r="F99" s="233" t="s">
        <v>797</v>
      </c>
      <c r="G99" s="42"/>
      <c r="H99" s="42"/>
      <c r="I99" s="138"/>
      <c r="J99" s="42"/>
      <c r="K99" s="42"/>
      <c r="L99" s="46"/>
      <c r="M99" s="234"/>
      <c r="N99" s="235"/>
      <c r="O99" s="86"/>
      <c r="P99" s="86"/>
      <c r="Q99" s="86"/>
      <c r="R99" s="86"/>
      <c r="S99" s="86"/>
      <c r="T99" s="87"/>
      <c r="U99" s="40"/>
      <c r="V99" s="40"/>
      <c r="W99" s="40"/>
      <c r="X99" s="40"/>
      <c r="Y99" s="40"/>
      <c r="Z99" s="40"/>
      <c r="AA99" s="40"/>
      <c r="AB99" s="40"/>
      <c r="AC99" s="40"/>
      <c r="AD99" s="40"/>
      <c r="AE99" s="40"/>
      <c r="AT99" s="19" t="s">
        <v>182</v>
      </c>
      <c r="AU99" s="19" t="s">
        <v>86</v>
      </c>
    </row>
    <row r="100" spans="1:51" s="13" customFormat="1" ht="12">
      <c r="A100" s="13"/>
      <c r="B100" s="236"/>
      <c r="C100" s="237"/>
      <c r="D100" s="232" t="s">
        <v>184</v>
      </c>
      <c r="E100" s="238" t="s">
        <v>20</v>
      </c>
      <c r="F100" s="239" t="s">
        <v>1294</v>
      </c>
      <c r="G100" s="237"/>
      <c r="H100" s="240">
        <v>89</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184</v>
      </c>
      <c r="AU100" s="246" t="s">
        <v>86</v>
      </c>
      <c r="AV100" s="13" t="s">
        <v>86</v>
      </c>
      <c r="AW100" s="13" t="s">
        <v>38</v>
      </c>
      <c r="AX100" s="13" t="s">
        <v>8</v>
      </c>
      <c r="AY100" s="246" t="s">
        <v>167</v>
      </c>
    </row>
    <row r="101" spans="1:65" s="2" customFormat="1" ht="31" customHeight="1">
      <c r="A101" s="40"/>
      <c r="B101" s="41"/>
      <c r="C101" s="220" t="s">
        <v>326</v>
      </c>
      <c r="D101" s="220" t="s">
        <v>169</v>
      </c>
      <c r="E101" s="221" t="s">
        <v>800</v>
      </c>
      <c r="F101" s="222" t="s">
        <v>801</v>
      </c>
      <c r="G101" s="223" t="s">
        <v>389</v>
      </c>
      <c r="H101" s="224">
        <v>132</v>
      </c>
      <c r="I101" s="225"/>
      <c r="J101" s="224">
        <f>ROUND(I101*H101,0)</f>
        <v>0</v>
      </c>
      <c r="K101" s="222" t="s">
        <v>180</v>
      </c>
      <c r="L101" s="46"/>
      <c r="M101" s="226" t="s">
        <v>20</v>
      </c>
      <c r="N101" s="227" t="s">
        <v>48</v>
      </c>
      <c r="O101" s="86"/>
      <c r="P101" s="228">
        <f>O101*H101</f>
        <v>0</v>
      </c>
      <c r="Q101" s="228">
        <v>0</v>
      </c>
      <c r="R101" s="228">
        <f>Q101*H101</f>
        <v>0</v>
      </c>
      <c r="S101" s="228">
        <v>0</v>
      </c>
      <c r="T101" s="229">
        <f>S101*H101</f>
        <v>0</v>
      </c>
      <c r="U101" s="40"/>
      <c r="V101" s="40"/>
      <c r="W101" s="40"/>
      <c r="X101" s="40"/>
      <c r="Y101" s="40"/>
      <c r="Z101" s="40"/>
      <c r="AA101" s="40"/>
      <c r="AB101" s="40"/>
      <c r="AC101" s="40"/>
      <c r="AD101" s="40"/>
      <c r="AE101" s="40"/>
      <c r="AR101" s="230" t="s">
        <v>173</v>
      </c>
      <c r="AT101" s="230" t="s">
        <v>169</v>
      </c>
      <c r="AU101" s="230" t="s">
        <v>86</v>
      </c>
      <c r="AY101" s="19" t="s">
        <v>167</v>
      </c>
      <c r="BE101" s="231">
        <f>IF(N101="základní",J101,0)</f>
        <v>0</v>
      </c>
      <c r="BF101" s="231">
        <f>IF(N101="snížená",J101,0)</f>
        <v>0</v>
      </c>
      <c r="BG101" s="231">
        <f>IF(N101="zákl. přenesená",J101,0)</f>
        <v>0</v>
      </c>
      <c r="BH101" s="231">
        <f>IF(N101="sníž. přenesená",J101,0)</f>
        <v>0</v>
      </c>
      <c r="BI101" s="231">
        <f>IF(N101="nulová",J101,0)</f>
        <v>0</v>
      </c>
      <c r="BJ101" s="19" t="s">
        <v>8</v>
      </c>
      <c r="BK101" s="231">
        <f>ROUND(I101*H101,0)</f>
        <v>0</v>
      </c>
      <c r="BL101" s="19" t="s">
        <v>173</v>
      </c>
      <c r="BM101" s="230" t="s">
        <v>1295</v>
      </c>
    </row>
    <row r="102" spans="1:47" s="2" customFormat="1" ht="12">
      <c r="A102" s="40"/>
      <c r="B102" s="41"/>
      <c r="C102" s="42"/>
      <c r="D102" s="232" t="s">
        <v>182</v>
      </c>
      <c r="E102" s="42"/>
      <c r="F102" s="233" t="s">
        <v>797</v>
      </c>
      <c r="G102" s="42"/>
      <c r="H102" s="42"/>
      <c r="I102" s="138"/>
      <c r="J102" s="42"/>
      <c r="K102" s="42"/>
      <c r="L102" s="46"/>
      <c r="M102" s="234"/>
      <c r="N102" s="235"/>
      <c r="O102" s="86"/>
      <c r="P102" s="86"/>
      <c r="Q102" s="86"/>
      <c r="R102" s="86"/>
      <c r="S102" s="86"/>
      <c r="T102" s="87"/>
      <c r="U102" s="40"/>
      <c r="V102" s="40"/>
      <c r="W102" s="40"/>
      <c r="X102" s="40"/>
      <c r="Y102" s="40"/>
      <c r="Z102" s="40"/>
      <c r="AA102" s="40"/>
      <c r="AB102" s="40"/>
      <c r="AC102" s="40"/>
      <c r="AD102" s="40"/>
      <c r="AE102" s="40"/>
      <c r="AT102" s="19" t="s">
        <v>182</v>
      </c>
      <c r="AU102" s="19" t="s">
        <v>86</v>
      </c>
    </row>
    <row r="103" spans="1:51" s="13" customFormat="1" ht="12">
      <c r="A103" s="13"/>
      <c r="B103" s="236"/>
      <c r="C103" s="237"/>
      <c r="D103" s="232" t="s">
        <v>184</v>
      </c>
      <c r="E103" s="238" t="s">
        <v>20</v>
      </c>
      <c r="F103" s="239" t="s">
        <v>1296</v>
      </c>
      <c r="G103" s="237"/>
      <c r="H103" s="240">
        <v>132</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184</v>
      </c>
      <c r="AU103" s="246" t="s">
        <v>86</v>
      </c>
      <c r="AV103" s="13" t="s">
        <v>86</v>
      </c>
      <c r="AW103" s="13" t="s">
        <v>38</v>
      </c>
      <c r="AX103" s="13" t="s">
        <v>8</v>
      </c>
      <c r="AY103" s="246" t="s">
        <v>167</v>
      </c>
    </row>
    <row r="104" spans="1:65" s="2" customFormat="1" ht="20.5" customHeight="1">
      <c r="A104" s="40"/>
      <c r="B104" s="41"/>
      <c r="C104" s="220" t="s">
        <v>9</v>
      </c>
      <c r="D104" s="220" t="s">
        <v>169</v>
      </c>
      <c r="E104" s="221" t="s">
        <v>803</v>
      </c>
      <c r="F104" s="222" t="s">
        <v>804</v>
      </c>
      <c r="G104" s="223" t="s">
        <v>389</v>
      </c>
      <c r="H104" s="224">
        <v>132</v>
      </c>
      <c r="I104" s="225"/>
      <c r="J104" s="224">
        <f>ROUND(I104*H104,0)</f>
        <v>0</v>
      </c>
      <c r="K104" s="222" t="s">
        <v>180</v>
      </c>
      <c r="L104" s="46"/>
      <c r="M104" s="226" t="s">
        <v>20</v>
      </c>
      <c r="N104" s="227" t="s">
        <v>48</v>
      </c>
      <c r="O104" s="86"/>
      <c r="P104" s="228">
        <f>O104*H104</f>
        <v>0</v>
      </c>
      <c r="Q104" s="228">
        <v>4.6E-05</v>
      </c>
      <c r="R104" s="228">
        <f>Q104*H104</f>
        <v>0.006072</v>
      </c>
      <c r="S104" s="228">
        <v>0</v>
      </c>
      <c r="T104" s="229">
        <f>S104*H104</f>
        <v>0</v>
      </c>
      <c r="U104" s="40"/>
      <c r="V104" s="40"/>
      <c r="W104" s="40"/>
      <c r="X104" s="40"/>
      <c r="Y104" s="40"/>
      <c r="Z104" s="40"/>
      <c r="AA104" s="40"/>
      <c r="AB104" s="40"/>
      <c r="AC104" s="40"/>
      <c r="AD104" s="40"/>
      <c r="AE104" s="40"/>
      <c r="AR104" s="230" t="s">
        <v>173</v>
      </c>
      <c r="AT104" s="230" t="s">
        <v>169</v>
      </c>
      <c r="AU104" s="230" t="s">
        <v>86</v>
      </c>
      <c r="AY104" s="19" t="s">
        <v>167</v>
      </c>
      <c r="BE104" s="231">
        <f>IF(N104="základní",J104,0)</f>
        <v>0</v>
      </c>
      <c r="BF104" s="231">
        <f>IF(N104="snížená",J104,0)</f>
        <v>0</v>
      </c>
      <c r="BG104" s="231">
        <f>IF(N104="zákl. přenesená",J104,0)</f>
        <v>0</v>
      </c>
      <c r="BH104" s="231">
        <f>IF(N104="sníž. přenesená",J104,0)</f>
        <v>0</v>
      </c>
      <c r="BI104" s="231">
        <f>IF(N104="nulová",J104,0)</f>
        <v>0</v>
      </c>
      <c r="BJ104" s="19" t="s">
        <v>8</v>
      </c>
      <c r="BK104" s="231">
        <f>ROUND(I104*H104,0)</f>
        <v>0</v>
      </c>
      <c r="BL104" s="19" t="s">
        <v>173</v>
      </c>
      <c r="BM104" s="230" t="s">
        <v>1297</v>
      </c>
    </row>
    <row r="105" spans="1:47" s="2" customFormat="1" ht="12">
      <c r="A105" s="40"/>
      <c r="B105" s="41"/>
      <c r="C105" s="42"/>
      <c r="D105" s="232" t="s">
        <v>182</v>
      </c>
      <c r="E105" s="42"/>
      <c r="F105" s="233" t="s">
        <v>806</v>
      </c>
      <c r="G105" s="42"/>
      <c r="H105" s="42"/>
      <c r="I105" s="138"/>
      <c r="J105" s="42"/>
      <c r="K105" s="42"/>
      <c r="L105" s="46"/>
      <c r="M105" s="234"/>
      <c r="N105" s="235"/>
      <c r="O105" s="86"/>
      <c r="P105" s="86"/>
      <c r="Q105" s="86"/>
      <c r="R105" s="86"/>
      <c r="S105" s="86"/>
      <c r="T105" s="87"/>
      <c r="U105" s="40"/>
      <c r="V105" s="40"/>
      <c r="W105" s="40"/>
      <c r="X105" s="40"/>
      <c r="Y105" s="40"/>
      <c r="Z105" s="40"/>
      <c r="AA105" s="40"/>
      <c r="AB105" s="40"/>
      <c r="AC105" s="40"/>
      <c r="AD105" s="40"/>
      <c r="AE105" s="40"/>
      <c r="AT105" s="19" t="s">
        <v>182</v>
      </c>
      <c r="AU105" s="19" t="s">
        <v>86</v>
      </c>
    </row>
    <row r="106" spans="1:47" s="2" customFormat="1" ht="12">
      <c r="A106" s="40"/>
      <c r="B106" s="41"/>
      <c r="C106" s="42"/>
      <c r="D106" s="232" t="s">
        <v>175</v>
      </c>
      <c r="E106" s="42"/>
      <c r="F106" s="233" t="s">
        <v>1298</v>
      </c>
      <c r="G106" s="42"/>
      <c r="H106" s="42"/>
      <c r="I106" s="138"/>
      <c r="J106" s="42"/>
      <c r="K106" s="42"/>
      <c r="L106" s="46"/>
      <c r="M106" s="234"/>
      <c r="N106" s="235"/>
      <c r="O106" s="86"/>
      <c r="P106" s="86"/>
      <c r="Q106" s="86"/>
      <c r="R106" s="86"/>
      <c r="S106" s="86"/>
      <c r="T106" s="87"/>
      <c r="U106" s="40"/>
      <c r="V106" s="40"/>
      <c r="W106" s="40"/>
      <c r="X106" s="40"/>
      <c r="Y106" s="40"/>
      <c r="Z106" s="40"/>
      <c r="AA106" s="40"/>
      <c r="AB106" s="40"/>
      <c r="AC106" s="40"/>
      <c r="AD106" s="40"/>
      <c r="AE106" s="40"/>
      <c r="AT106" s="19" t="s">
        <v>175</v>
      </c>
      <c r="AU106" s="19" t="s">
        <v>86</v>
      </c>
    </row>
    <row r="107" spans="1:51" s="13" customFormat="1" ht="12">
      <c r="A107" s="13"/>
      <c r="B107" s="236"/>
      <c r="C107" s="237"/>
      <c r="D107" s="232" t="s">
        <v>184</v>
      </c>
      <c r="E107" s="238" t="s">
        <v>20</v>
      </c>
      <c r="F107" s="239" t="s">
        <v>1299</v>
      </c>
      <c r="G107" s="237"/>
      <c r="H107" s="240">
        <v>132</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184</v>
      </c>
      <c r="AU107" s="246" t="s">
        <v>86</v>
      </c>
      <c r="AV107" s="13" t="s">
        <v>86</v>
      </c>
      <c r="AW107" s="13" t="s">
        <v>38</v>
      </c>
      <c r="AX107" s="13" t="s">
        <v>8</v>
      </c>
      <c r="AY107" s="246" t="s">
        <v>167</v>
      </c>
    </row>
    <row r="108" spans="1:65" s="2" customFormat="1" ht="20.5" customHeight="1">
      <c r="A108" s="40"/>
      <c r="B108" s="41"/>
      <c r="C108" s="279" t="s">
        <v>337</v>
      </c>
      <c r="D108" s="279" t="s">
        <v>381</v>
      </c>
      <c r="E108" s="280" t="s">
        <v>808</v>
      </c>
      <c r="F108" s="281" t="s">
        <v>809</v>
      </c>
      <c r="G108" s="282" t="s">
        <v>389</v>
      </c>
      <c r="H108" s="283">
        <v>132</v>
      </c>
      <c r="I108" s="284"/>
      <c r="J108" s="283">
        <f>ROUND(I108*H108,0)</f>
        <v>0</v>
      </c>
      <c r="K108" s="281" t="s">
        <v>180</v>
      </c>
      <c r="L108" s="285"/>
      <c r="M108" s="286" t="s">
        <v>20</v>
      </c>
      <c r="N108" s="287" t="s">
        <v>48</v>
      </c>
      <c r="O108" s="86"/>
      <c r="P108" s="228">
        <f>O108*H108</f>
        <v>0</v>
      </c>
      <c r="Q108" s="228">
        <v>0.00354</v>
      </c>
      <c r="R108" s="228">
        <f>Q108*H108</f>
        <v>0.46728000000000003</v>
      </c>
      <c r="S108" s="228">
        <v>0</v>
      </c>
      <c r="T108" s="229">
        <f>S108*H108</f>
        <v>0</v>
      </c>
      <c r="U108" s="40"/>
      <c r="V108" s="40"/>
      <c r="W108" s="40"/>
      <c r="X108" s="40"/>
      <c r="Y108" s="40"/>
      <c r="Z108" s="40"/>
      <c r="AA108" s="40"/>
      <c r="AB108" s="40"/>
      <c r="AC108" s="40"/>
      <c r="AD108" s="40"/>
      <c r="AE108" s="40"/>
      <c r="AR108" s="230" t="s">
        <v>274</v>
      </c>
      <c r="AT108" s="230" t="s">
        <v>381</v>
      </c>
      <c r="AU108" s="230" t="s">
        <v>86</v>
      </c>
      <c r="AY108" s="19" t="s">
        <v>167</v>
      </c>
      <c r="BE108" s="231">
        <f>IF(N108="základní",J108,0)</f>
        <v>0</v>
      </c>
      <c r="BF108" s="231">
        <f>IF(N108="snížená",J108,0)</f>
        <v>0</v>
      </c>
      <c r="BG108" s="231">
        <f>IF(N108="zákl. přenesená",J108,0)</f>
        <v>0</v>
      </c>
      <c r="BH108" s="231">
        <f>IF(N108="sníž. přenesená",J108,0)</f>
        <v>0</v>
      </c>
      <c r="BI108" s="231">
        <f>IF(N108="nulová",J108,0)</f>
        <v>0</v>
      </c>
      <c r="BJ108" s="19" t="s">
        <v>8</v>
      </c>
      <c r="BK108" s="231">
        <f>ROUND(I108*H108,0)</f>
        <v>0</v>
      </c>
      <c r="BL108" s="19" t="s">
        <v>173</v>
      </c>
      <c r="BM108" s="230" t="s">
        <v>1300</v>
      </c>
    </row>
    <row r="109" spans="1:65" s="2" customFormat="1" ht="20.5" customHeight="1">
      <c r="A109" s="40"/>
      <c r="B109" s="41"/>
      <c r="C109" s="220" t="s">
        <v>202</v>
      </c>
      <c r="D109" s="220" t="s">
        <v>169</v>
      </c>
      <c r="E109" s="221" t="s">
        <v>820</v>
      </c>
      <c r="F109" s="222" t="s">
        <v>821</v>
      </c>
      <c r="G109" s="223" t="s">
        <v>389</v>
      </c>
      <c r="H109" s="224">
        <v>89</v>
      </c>
      <c r="I109" s="225"/>
      <c r="J109" s="224">
        <f>ROUND(I109*H109,0)</f>
        <v>0</v>
      </c>
      <c r="K109" s="222" t="s">
        <v>180</v>
      </c>
      <c r="L109" s="46"/>
      <c r="M109" s="226" t="s">
        <v>20</v>
      </c>
      <c r="N109" s="227" t="s">
        <v>48</v>
      </c>
      <c r="O109" s="86"/>
      <c r="P109" s="228">
        <f>O109*H109</f>
        <v>0</v>
      </c>
      <c r="Q109" s="228">
        <v>5.2E-05</v>
      </c>
      <c r="R109" s="228">
        <f>Q109*H109</f>
        <v>0.004627999999999999</v>
      </c>
      <c r="S109" s="228">
        <v>0</v>
      </c>
      <c r="T109" s="229">
        <f>S109*H109</f>
        <v>0</v>
      </c>
      <c r="U109" s="40"/>
      <c r="V109" s="40"/>
      <c r="W109" s="40"/>
      <c r="X109" s="40"/>
      <c r="Y109" s="40"/>
      <c r="Z109" s="40"/>
      <c r="AA109" s="40"/>
      <c r="AB109" s="40"/>
      <c r="AC109" s="40"/>
      <c r="AD109" s="40"/>
      <c r="AE109" s="40"/>
      <c r="AR109" s="230" t="s">
        <v>173</v>
      </c>
      <c r="AT109" s="230" t="s">
        <v>169</v>
      </c>
      <c r="AU109" s="230" t="s">
        <v>86</v>
      </c>
      <c r="AY109" s="19" t="s">
        <v>167</v>
      </c>
      <c r="BE109" s="231">
        <f>IF(N109="základní",J109,0)</f>
        <v>0</v>
      </c>
      <c r="BF109" s="231">
        <f>IF(N109="snížená",J109,0)</f>
        <v>0</v>
      </c>
      <c r="BG109" s="231">
        <f>IF(N109="zákl. přenesená",J109,0)</f>
        <v>0</v>
      </c>
      <c r="BH109" s="231">
        <f>IF(N109="sníž. přenesená",J109,0)</f>
        <v>0</v>
      </c>
      <c r="BI109" s="231">
        <f>IF(N109="nulová",J109,0)</f>
        <v>0</v>
      </c>
      <c r="BJ109" s="19" t="s">
        <v>8</v>
      </c>
      <c r="BK109" s="231">
        <f>ROUND(I109*H109,0)</f>
        <v>0</v>
      </c>
      <c r="BL109" s="19" t="s">
        <v>173</v>
      </c>
      <c r="BM109" s="230" t="s">
        <v>1301</v>
      </c>
    </row>
    <row r="110" spans="1:47" s="2" customFormat="1" ht="12">
      <c r="A110" s="40"/>
      <c r="B110" s="41"/>
      <c r="C110" s="42"/>
      <c r="D110" s="232" t="s">
        <v>182</v>
      </c>
      <c r="E110" s="42"/>
      <c r="F110" s="233" t="s">
        <v>806</v>
      </c>
      <c r="G110" s="42"/>
      <c r="H110" s="42"/>
      <c r="I110" s="138"/>
      <c r="J110" s="42"/>
      <c r="K110" s="42"/>
      <c r="L110" s="46"/>
      <c r="M110" s="234"/>
      <c r="N110" s="235"/>
      <c r="O110" s="86"/>
      <c r="P110" s="86"/>
      <c r="Q110" s="86"/>
      <c r="R110" s="86"/>
      <c r="S110" s="86"/>
      <c r="T110" s="87"/>
      <c r="U110" s="40"/>
      <c r="V110" s="40"/>
      <c r="W110" s="40"/>
      <c r="X110" s="40"/>
      <c r="Y110" s="40"/>
      <c r="Z110" s="40"/>
      <c r="AA110" s="40"/>
      <c r="AB110" s="40"/>
      <c r="AC110" s="40"/>
      <c r="AD110" s="40"/>
      <c r="AE110" s="40"/>
      <c r="AT110" s="19" t="s">
        <v>182</v>
      </c>
      <c r="AU110" s="19" t="s">
        <v>86</v>
      </c>
    </row>
    <row r="111" spans="1:47" s="2" customFormat="1" ht="12">
      <c r="A111" s="40"/>
      <c r="B111" s="41"/>
      <c r="C111" s="42"/>
      <c r="D111" s="232" t="s">
        <v>175</v>
      </c>
      <c r="E111" s="42"/>
      <c r="F111" s="233" t="s">
        <v>823</v>
      </c>
      <c r="G111" s="42"/>
      <c r="H111" s="42"/>
      <c r="I111" s="138"/>
      <c r="J111" s="42"/>
      <c r="K111" s="42"/>
      <c r="L111" s="46"/>
      <c r="M111" s="234"/>
      <c r="N111" s="235"/>
      <c r="O111" s="86"/>
      <c r="P111" s="86"/>
      <c r="Q111" s="86"/>
      <c r="R111" s="86"/>
      <c r="S111" s="86"/>
      <c r="T111" s="87"/>
      <c r="U111" s="40"/>
      <c r="V111" s="40"/>
      <c r="W111" s="40"/>
      <c r="X111" s="40"/>
      <c r="Y111" s="40"/>
      <c r="Z111" s="40"/>
      <c r="AA111" s="40"/>
      <c r="AB111" s="40"/>
      <c r="AC111" s="40"/>
      <c r="AD111" s="40"/>
      <c r="AE111" s="40"/>
      <c r="AT111" s="19" t="s">
        <v>175</v>
      </c>
      <c r="AU111" s="19" t="s">
        <v>86</v>
      </c>
    </row>
    <row r="112" spans="1:51" s="13" customFormat="1" ht="12">
      <c r="A112" s="13"/>
      <c r="B112" s="236"/>
      <c r="C112" s="237"/>
      <c r="D112" s="232" t="s">
        <v>184</v>
      </c>
      <c r="E112" s="238" t="s">
        <v>20</v>
      </c>
      <c r="F112" s="239" t="s">
        <v>1302</v>
      </c>
      <c r="G112" s="237"/>
      <c r="H112" s="240">
        <v>89</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184</v>
      </c>
      <c r="AU112" s="246" t="s">
        <v>86</v>
      </c>
      <c r="AV112" s="13" t="s">
        <v>86</v>
      </c>
      <c r="AW112" s="13" t="s">
        <v>38</v>
      </c>
      <c r="AX112" s="13" t="s">
        <v>8</v>
      </c>
      <c r="AY112" s="246" t="s">
        <v>167</v>
      </c>
    </row>
    <row r="113" spans="1:65" s="2" customFormat="1" ht="20.5" customHeight="1">
      <c r="A113" s="40"/>
      <c r="B113" s="41"/>
      <c r="C113" s="279" t="s">
        <v>253</v>
      </c>
      <c r="D113" s="279" t="s">
        <v>381</v>
      </c>
      <c r="E113" s="280" t="s">
        <v>817</v>
      </c>
      <c r="F113" s="281" t="s">
        <v>818</v>
      </c>
      <c r="G113" s="282" t="s">
        <v>389</v>
      </c>
      <c r="H113" s="283">
        <v>178</v>
      </c>
      <c r="I113" s="284"/>
      <c r="J113" s="283">
        <f>ROUND(I113*H113,0)</f>
        <v>0</v>
      </c>
      <c r="K113" s="281" t="s">
        <v>180</v>
      </c>
      <c r="L113" s="285"/>
      <c r="M113" s="286" t="s">
        <v>20</v>
      </c>
      <c r="N113" s="287" t="s">
        <v>48</v>
      </c>
      <c r="O113" s="86"/>
      <c r="P113" s="228">
        <f>O113*H113</f>
        <v>0</v>
      </c>
      <c r="Q113" s="228">
        <v>0.00472</v>
      </c>
      <c r="R113" s="228">
        <f>Q113*H113</f>
        <v>0.84016</v>
      </c>
      <c r="S113" s="228">
        <v>0</v>
      </c>
      <c r="T113" s="229">
        <f>S113*H113</f>
        <v>0</v>
      </c>
      <c r="U113" s="40"/>
      <c r="V113" s="40"/>
      <c r="W113" s="40"/>
      <c r="X113" s="40"/>
      <c r="Y113" s="40"/>
      <c r="Z113" s="40"/>
      <c r="AA113" s="40"/>
      <c r="AB113" s="40"/>
      <c r="AC113" s="40"/>
      <c r="AD113" s="40"/>
      <c r="AE113" s="40"/>
      <c r="AR113" s="230" t="s">
        <v>274</v>
      </c>
      <c r="AT113" s="230" t="s">
        <v>381</v>
      </c>
      <c r="AU113" s="230" t="s">
        <v>86</v>
      </c>
      <c r="AY113" s="19" t="s">
        <v>167</v>
      </c>
      <c r="BE113" s="231">
        <f>IF(N113="základní",J113,0)</f>
        <v>0</v>
      </c>
      <c r="BF113" s="231">
        <f>IF(N113="snížená",J113,0)</f>
        <v>0</v>
      </c>
      <c r="BG113" s="231">
        <f>IF(N113="zákl. přenesená",J113,0)</f>
        <v>0</v>
      </c>
      <c r="BH113" s="231">
        <f>IF(N113="sníž. přenesená",J113,0)</f>
        <v>0</v>
      </c>
      <c r="BI113" s="231">
        <f>IF(N113="nulová",J113,0)</f>
        <v>0</v>
      </c>
      <c r="BJ113" s="19" t="s">
        <v>8</v>
      </c>
      <c r="BK113" s="231">
        <f>ROUND(I113*H113,0)</f>
        <v>0</v>
      </c>
      <c r="BL113" s="19" t="s">
        <v>173</v>
      </c>
      <c r="BM113" s="230" t="s">
        <v>1303</v>
      </c>
    </row>
    <row r="114" spans="1:51" s="13" customFormat="1" ht="12">
      <c r="A114" s="13"/>
      <c r="B114" s="236"/>
      <c r="C114" s="237"/>
      <c r="D114" s="232" t="s">
        <v>184</v>
      </c>
      <c r="E114" s="237"/>
      <c r="F114" s="239" t="s">
        <v>1304</v>
      </c>
      <c r="G114" s="237"/>
      <c r="H114" s="240">
        <v>178</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184</v>
      </c>
      <c r="AU114" s="246" t="s">
        <v>86</v>
      </c>
      <c r="AV114" s="13" t="s">
        <v>86</v>
      </c>
      <c r="AW114" s="13" t="s">
        <v>4</v>
      </c>
      <c r="AX114" s="13" t="s">
        <v>8</v>
      </c>
      <c r="AY114" s="246" t="s">
        <v>167</v>
      </c>
    </row>
    <row r="115" spans="1:65" s="2" customFormat="1" ht="20.5" customHeight="1">
      <c r="A115" s="40"/>
      <c r="B115" s="41"/>
      <c r="C115" s="220" t="s">
        <v>259</v>
      </c>
      <c r="D115" s="220" t="s">
        <v>169</v>
      </c>
      <c r="E115" s="221" t="s">
        <v>828</v>
      </c>
      <c r="F115" s="222" t="s">
        <v>829</v>
      </c>
      <c r="G115" s="223" t="s">
        <v>389</v>
      </c>
      <c r="H115" s="224">
        <v>89</v>
      </c>
      <c r="I115" s="225"/>
      <c r="J115" s="224">
        <f>ROUND(I115*H115,0)</f>
        <v>0</v>
      </c>
      <c r="K115" s="222" t="s">
        <v>20</v>
      </c>
      <c r="L115" s="46"/>
      <c r="M115" s="226" t="s">
        <v>20</v>
      </c>
      <c r="N115" s="227" t="s">
        <v>48</v>
      </c>
      <c r="O115" s="86"/>
      <c r="P115" s="228">
        <f>O115*H115</f>
        <v>0</v>
      </c>
      <c r="Q115" s="228">
        <v>0</v>
      </c>
      <c r="R115" s="228">
        <f>Q115*H115</f>
        <v>0</v>
      </c>
      <c r="S115" s="228">
        <v>0</v>
      </c>
      <c r="T115" s="229">
        <f>S115*H115</f>
        <v>0</v>
      </c>
      <c r="U115" s="40"/>
      <c r="V115" s="40"/>
      <c r="W115" s="40"/>
      <c r="X115" s="40"/>
      <c r="Y115" s="40"/>
      <c r="Z115" s="40"/>
      <c r="AA115" s="40"/>
      <c r="AB115" s="40"/>
      <c r="AC115" s="40"/>
      <c r="AD115" s="40"/>
      <c r="AE115" s="40"/>
      <c r="AR115" s="230" t="s">
        <v>173</v>
      </c>
      <c r="AT115" s="230" t="s">
        <v>169</v>
      </c>
      <c r="AU115" s="230" t="s">
        <v>86</v>
      </c>
      <c r="AY115" s="19" t="s">
        <v>167</v>
      </c>
      <c r="BE115" s="231">
        <f>IF(N115="základní",J115,0)</f>
        <v>0</v>
      </c>
      <c r="BF115" s="231">
        <f>IF(N115="snížená",J115,0)</f>
        <v>0</v>
      </c>
      <c r="BG115" s="231">
        <f>IF(N115="zákl. přenesená",J115,0)</f>
        <v>0</v>
      </c>
      <c r="BH115" s="231">
        <f>IF(N115="sníž. přenesená",J115,0)</f>
        <v>0</v>
      </c>
      <c r="BI115" s="231">
        <f>IF(N115="nulová",J115,0)</f>
        <v>0</v>
      </c>
      <c r="BJ115" s="19" t="s">
        <v>8</v>
      </c>
      <c r="BK115" s="231">
        <f>ROUND(I115*H115,0)</f>
        <v>0</v>
      </c>
      <c r="BL115" s="19" t="s">
        <v>173</v>
      </c>
      <c r="BM115" s="230" t="s">
        <v>1305</v>
      </c>
    </row>
    <row r="116" spans="1:65" s="2" customFormat="1" ht="20.5" customHeight="1">
      <c r="A116" s="40"/>
      <c r="B116" s="41"/>
      <c r="C116" s="220" t="s">
        <v>274</v>
      </c>
      <c r="D116" s="220" t="s">
        <v>169</v>
      </c>
      <c r="E116" s="221" t="s">
        <v>1306</v>
      </c>
      <c r="F116" s="222" t="s">
        <v>1307</v>
      </c>
      <c r="G116" s="223" t="s">
        <v>389</v>
      </c>
      <c r="H116" s="224">
        <v>132</v>
      </c>
      <c r="I116" s="225"/>
      <c r="J116" s="224">
        <f>ROUND(I116*H116,0)</f>
        <v>0</v>
      </c>
      <c r="K116" s="222" t="s">
        <v>180</v>
      </c>
      <c r="L116" s="46"/>
      <c r="M116" s="226" t="s">
        <v>20</v>
      </c>
      <c r="N116" s="227" t="s">
        <v>48</v>
      </c>
      <c r="O116" s="86"/>
      <c r="P116" s="228">
        <f>O116*H116</f>
        <v>0</v>
      </c>
      <c r="Q116" s="228">
        <v>0</v>
      </c>
      <c r="R116" s="228">
        <f>Q116*H116</f>
        <v>0</v>
      </c>
      <c r="S116" s="228">
        <v>0</v>
      </c>
      <c r="T116" s="229">
        <f>S116*H116</f>
        <v>0</v>
      </c>
      <c r="U116" s="40"/>
      <c r="V116" s="40"/>
      <c r="W116" s="40"/>
      <c r="X116" s="40"/>
      <c r="Y116" s="40"/>
      <c r="Z116" s="40"/>
      <c r="AA116" s="40"/>
      <c r="AB116" s="40"/>
      <c r="AC116" s="40"/>
      <c r="AD116" s="40"/>
      <c r="AE116" s="40"/>
      <c r="AR116" s="230" t="s">
        <v>173</v>
      </c>
      <c r="AT116" s="230" t="s">
        <v>169</v>
      </c>
      <c r="AU116" s="230" t="s">
        <v>86</v>
      </c>
      <c r="AY116" s="19" t="s">
        <v>167</v>
      </c>
      <c r="BE116" s="231">
        <f>IF(N116="základní",J116,0)</f>
        <v>0</v>
      </c>
      <c r="BF116" s="231">
        <f>IF(N116="snížená",J116,0)</f>
        <v>0</v>
      </c>
      <c r="BG116" s="231">
        <f>IF(N116="zákl. přenesená",J116,0)</f>
        <v>0</v>
      </c>
      <c r="BH116" s="231">
        <f>IF(N116="sníž. přenesená",J116,0)</f>
        <v>0</v>
      </c>
      <c r="BI116" s="231">
        <f>IF(N116="nulová",J116,0)</f>
        <v>0</v>
      </c>
      <c r="BJ116" s="19" t="s">
        <v>8</v>
      </c>
      <c r="BK116" s="231">
        <f>ROUND(I116*H116,0)</f>
        <v>0</v>
      </c>
      <c r="BL116" s="19" t="s">
        <v>173</v>
      </c>
      <c r="BM116" s="230" t="s">
        <v>1308</v>
      </c>
    </row>
    <row r="117" spans="1:47" s="2" customFormat="1" ht="12">
      <c r="A117" s="40"/>
      <c r="B117" s="41"/>
      <c r="C117" s="42"/>
      <c r="D117" s="232" t="s">
        <v>182</v>
      </c>
      <c r="E117" s="42"/>
      <c r="F117" s="233" t="s">
        <v>1309</v>
      </c>
      <c r="G117" s="42"/>
      <c r="H117" s="42"/>
      <c r="I117" s="138"/>
      <c r="J117" s="42"/>
      <c r="K117" s="42"/>
      <c r="L117" s="46"/>
      <c r="M117" s="234"/>
      <c r="N117" s="235"/>
      <c r="O117" s="86"/>
      <c r="P117" s="86"/>
      <c r="Q117" s="86"/>
      <c r="R117" s="86"/>
      <c r="S117" s="86"/>
      <c r="T117" s="87"/>
      <c r="U117" s="40"/>
      <c r="V117" s="40"/>
      <c r="W117" s="40"/>
      <c r="X117" s="40"/>
      <c r="Y117" s="40"/>
      <c r="Z117" s="40"/>
      <c r="AA117" s="40"/>
      <c r="AB117" s="40"/>
      <c r="AC117" s="40"/>
      <c r="AD117" s="40"/>
      <c r="AE117" s="40"/>
      <c r="AT117" s="19" t="s">
        <v>182</v>
      </c>
      <c r="AU117" s="19" t="s">
        <v>86</v>
      </c>
    </row>
    <row r="118" spans="1:51" s="13" customFormat="1" ht="12">
      <c r="A118" s="13"/>
      <c r="B118" s="236"/>
      <c r="C118" s="237"/>
      <c r="D118" s="232" t="s">
        <v>184</v>
      </c>
      <c r="E118" s="238" t="s">
        <v>20</v>
      </c>
      <c r="F118" s="239" t="s">
        <v>1310</v>
      </c>
      <c r="G118" s="237"/>
      <c r="H118" s="240">
        <v>132</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184</v>
      </c>
      <c r="AU118" s="246" t="s">
        <v>86</v>
      </c>
      <c r="AV118" s="13" t="s">
        <v>86</v>
      </c>
      <c r="AW118" s="13" t="s">
        <v>38</v>
      </c>
      <c r="AX118" s="13" t="s">
        <v>8</v>
      </c>
      <c r="AY118" s="246" t="s">
        <v>167</v>
      </c>
    </row>
    <row r="119" spans="1:65" s="2" customFormat="1" ht="20.5" customHeight="1">
      <c r="A119" s="40"/>
      <c r="B119" s="41"/>
      <c r="C119" s="279" t="s">
        <v>279</v>
      </c>
      <c r="D119" s="279" t="s">
        <v>381</v>
      </c>
      <c r="E119" s="280" t="s">
        <v>1311</v>
      </c>
      <c r="F119" s="281" t="s">
        <v>1312</v>
      </c>
      <c r="G119" s="282" t="s">
        <v>384</v>
      </c>
      <c r="H119" s="283">
        <v>2</v>
      </c>
      <c r="I119" s="284"/>
      <c r="J119" s="283">
        <f>ROUND(I119*H119,0)</f>
        <v>0</v>
      </c>
      <c r="K119" s="281" t="s">
        <v>20</v>
      </c>
      <c r="L119" s="285"/>
      <c r="M119" s="286" t="s">
        <v>20</v>
      </c>
      <c r="N119" s="287" t="s">
        <v>48</v>
      </c>
      <c r="O119" s="86"/>
      <c r="P119" s="228">
        <f>O119*H119</f>
        <v>0</v>
      </c>
      <c r="Q119" s="228">
        <v>0</v>
      </c>
      <c r="R119" s="228">
        <f>Q119*H119</f>
        <v>0</v>
      </c>
      <c r="S119" s="228">
        <v>0</v>
      </c>
      <c r="T119" s="229">
        <f>S119*H119</f>
        <v>0</v>
      </c>
      <c r="U119" s="40"/>
      <c r="V119" s="40"/>
      <c r="W119" s="40"/>
      <c r="X119" s="40"/>
      <c r="Y119" s="40"/>
      <c r="Z119" s="40"/>
      <c r="AA119" s="40"/>
      <c r="AB119" s="40"/>
      <c r="AC119" s="40"/>
      <c r="AD119" s="40"/>
      <c r="AE119" s="40"/>
      <c r="AR119" s="230" t="s">
        <v>274</v>
      </c>
      <c r="AT119" s="230" t="s">
        <v>381</v>
      </c>
      <c r="AU119" s="230" t="s">
        <v>86</v>
      </c>
      <c r="AY119" s="19" t="s">
        <v>167</v>
      </c>
      <c r="BE119" s="231">
        <f>IF(N119="základní",J119,0)</f>
        <v>0</v>
      </c>
      <c r="BF119" s="231">
        <f>IF(N119="snížená",J119,0)</f>
        <v>0</v>
      </c>
      <c r="BG119" s="231">
        <f>IF(N119="zákl. přenesená",J119,0)</f>
        <v>0</v>
      </c>
      <c r="BH119" s="231">
        <f>IF(N119="sníž. přenesená",J119,0)</f>
        <v>0</v>
      </c>
      <c r="BI119" s="231">
        <f>IF(N119="nulová",J119,0)</f>
        <v>0</v>
      </c>
      <c r="BJ119" s="19" t="s">
        <v>8</v>
      </c>
      <c r="BK119" s="231">
        <f>ROUND(I119*H119,0)</f>
        <v>0</v>
      </c>
      <c r="BL119" s="19" t="s">
        <v>173</v>
      </c>
      <c r="BM119" s="230" t="s">
        <v>1313</v>
      </c>
    </row>
    <row r="120" spans="1:47" s="2" customFormat="1" ht="12">
      <c r="A120" s="40"/>
      <c r="B120" s="41"/>
      <c r="C120" s="42"/>
      <c r="D120" s="232" t="s">
        <v>175</v>
      </c>
      <c r="E120" s="42"/>
      <c r="F120" s="233" t="s">
        <v>1314</v>
      </c>
      <c r="G120" s="42"/>
      <c r="H120" s="42"/>
      <c r="I120" s="138"/>
      <c r="J120" s="42"/>
      <c r="K120" s="42"/>
      <c r="L120" s="46"/>
      <c r="M120" s="234"/>
      <c r="N120" s="235"/>
      <c r="O120" s="86"/>
      <c r="P120" s="86"/>
      <c r="Q120" s="86"/>
      <c r="R120" s="86"/>
      <c r="S120" s="86"/>
      <c r="T120" s="87"/>
      <c r="U120" s="40"/>
      <c r="V120" s="40"/>
      <c r="W120" s="40"/>
      <c r="X120" s="40"/>
      <c r="Y120" s="40"/>
      <c r="Z120" s="40"/>
      <c r="AA120" s="40"/>
      <c r="AB120" s="40"/>
      <c r="AC120" s="40"/>
      <c r="AD120" s="40"/>
      <c r="AE120" s="40"/>
      <c r="AT120" s="19" t="s">
        <v>175</v>
      </c>
      <c r="AU120" s="19" t="s">
        <v>86</v>
      </c>
    </row>
    <row r="121" spans="1:51" s="13" customFormat="1" ht="12">
      <c r="A121" s="13"/>
      <c r="B121" s="236"/>
      <c r="C121" s="237"/>
      <c r="D121" s="232" t="s">
        <v>184</v>
      </c>
      <c r="E121" s="238" t="s">
        <v>20</v>
      </c>
      <c r="F121" s="239" t="s">
        <v>1315</v>
      </c>
      <c r="G121" s="237"/>
      <c r="H121" s="240">
        <v>2</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184</v>
      </c>
      <c r="AU121" s="246" t="s">
        <v>86</v>
      </c>
      <c r="AV121" s="13" t="s">
        <v>86</v>
      </c>
      <c r="AW121" s="13" t="s">
        <v>38</v>
      </c>
      <c r="AX121" s="13" t="s">
        <v>8</v>
      </c>
      <c r="AY121" s="246" t="s">
        <v>167</v>
      </c>
    </row>
    <row r="122" spans="1:65" s="2" customFormat="1" ht="20.5" customHeight="1">
      <c r="A122" s="40"/>
      <c r="B122" s="41"/>
      <c r="C122" s="220" t="s">
        <v>309</v>
      </c>
      <c r="D122" s="220" t="s">
        <v>169</v>
      </c>
      <c r="E122" s="221" t="s">
        <v>832</v>
      </c>
      <c r="F122" s="222" t="s">
        <v>833</v>
      </c>
      <c r="G122" s="223" t="s">
        <v>834</v>
      </c>
      <c r="H122" s="224">
        <v>89</v>
      </c>
      <c r="I122" s="225"/>
      <c r="J122" s="224">
        <f>ROUND(I122*H122,0)</f>
        <v>0</v>
      </c>
      <c r="K122" s="222" t="s">
        <v>20</v>
      </c>
      <c r="L122" s="46"/>
      <c r="M122" s="226" t="s">
        <v>20</v>
      </c>
      <c r="N122" s="227" t="s">
        <v>48</v>
      </c>
      <c r="O122" s="86"/>
      <c r="P122" s="228">
        <f>O122*H122</f>
        <v>0</v>
      </c>
      <c r="Q122" s="228">
        <v>2E-05</v>
      </c>
      <c r="R122" s="228">
        <f>Q122*H122</f>
        <v>0.0017800000000000001</v>
      </c>
      <c r="S122" s="228">
        <v>0</v>
      </c>
      <c r="T122" s="229">
        <f>S122*H122</f>
        <v>0</v>
      </c>
      <c r="U122" s="40"/>
      <c r="V122" s="40"/>
      <c r="W122" s="40"/>
      <c r="X122" s="40"/>
      <c r="Y122" s="40"/>
      <c r="Z122" s="40"/>
      <c r="AA122" s="40"/>
      <c r="AB122" s="40"/>
      <c r="AC122" s="40"/>
      <c r="AD122" s="40"/>
      <c r="AE122" s="40"/>
      <c r="AR122" s="230" t="s">
        <v>173</v>
      </c>
      <c r="AT122" s="230" t="s">
        <v>169</v>
      </c>
      <c r="AU122" s="230" t="s">
        <v>86</v>
      </c>
      <c r="AY122" s="19" t="s">
        <v>167</v>
      </c>
      <c r="BE122" s="231">
        <f>IF(N122="základní",J122,0)</f>
        <v>0</v>
      </c>
      <c r="BF122" s="231">
        <f>IF(N122="snížená",J122,0)</f>
        <v>0</v>
      </c>
      <c r="BG122" s="231">
        <f>IF(N122="zákl. přenesená",J122,0)</f>
        <v>0</v>
      </c>
      <c r="BH122" s="231">
        <f>IF(N122="sníž. přenesená",J122,0)</f>
        <v>0</v>
      </c>
      <c r="BI122" s="231">
        <f>IF(N122="nulová",J122,0)</f>
        <v>0</v>
      </c>
      <c r="BJ122" s="19" t="s">
        <v>8</v>
      </c>
      <c r="BK122" s="231">
        <f>ROUND(I122*H122,0)</f>
        <v>0</v>
      </c>
      <c r="BL122" s="19" t="s">
        <v>173</v>
      </c>
      <c r="BM122" s="230" t="s">
        <v>1316</v>
      </c>
    </row>
    <row r="123" spans="1:51" s="13" customFormat="1" ht="12">
      <c r="A123" s="13"/>
      <c r="B123" s="236"/>
      <c r="C123" s="237"/>
      <c r="D123" s="232" t="s">
        <v>184</v>
      </c>
      <c r="E123" s="238" t="s">
        <v>20</v>
      </c>
      <c r="F123" s="239" t="s">
        <v>1302</v>
      </c>
      <c r="G123" s="237"/>
      <c r="H123" s="240">
        <v>89</v>
      </c>
      <c r="I123" s="241"/>
      <c r="J123" s="237"/>
      <c r="K123" s="237"/>
      <c r="L123" s="242"/>
      <c r="M123" s="243"/>
      <c r="N123" s="244"/>
      <c r="O123" s="244"/>
      <c r="P123" s="244"/>
      <c r="Q123" s="244"/>
      <c r="R123" s="244"/>
      <c r="S123" s="244"/>
      <c r="T123" s="245"/>
      <c r="U123" s="13"/>
      <c r="V123" s="13"/>
      <c r="W123" s="13"/>
      <c r="X123" s="13"/>
      <c r="Y123" s="13"/>
      <c r="Z123" s="13"/>
      <c r="AA123" s="13"/>
      <c r="AB123" s="13"/>
      <c r="AC123" s="13"/>
      <c r="AD123" s="13"/>
      <c r="AE123" s="13"/>
      <c r="AT123" s="246" t="s">
        <v>184</v>
      </c>
      <c r="AU123" s="246" t="s">
        <v>86</v>
      </c>
      <c r="AV123" s="13" t="s">
        <v>86</v>
      </c>
      <c r="AW123" s="13" t="s">
        <v>38</v>
      </c>
      <c r="AX123" s="13" t="s">
        <v>8</v>
      </c>
      <c r="AY123" s="246" t="s">
        <v>167</v>
      </c>
    </row>
    <row r="124" spans="1:65" s="2" customFormat="1" ht="20.5" customHeight="1">
      <c r="A124" s="40"/>
      <c r="B124" s="41"/>
      <c r="C124" s="220" t="s">
        <v>291</v>
      </c>
      <c r="D124" s="220" t="s">
        <v>169</v>
      </c>
      <c r="E124" s="221" t="s">
        <v>915</v>
      </c>
      <c r="F124" s="222" t="s">
        <v>916</v>
      </c>
      <c r="G124" s="223" t="s">
        <v>389</v>
      </c>
      <c r="H124" s="224">
        <v>221</v>
      </c>
      <c r="I124" s="225"/>
      <c r="J124" s="224">
        <f>ROUND(I124*H124,0)</f>
        <v>0</v>
      </c>
      <c r="K124" s="222" t="s">
        <v>650</v>
      </c>
      <c r="L124" s="46"/>
      <c r="M124" s="226" t="s">
        <v>20</v>
      </c>
      <c r="N124" s="227" t="s">
        <v>48</v>
      </c>
      <c r="O124" s="86"/>
      <c r="P124" s="228">
        <f>O124*H124</f>
        <v>0</v>
      </c>
      <c r="Q124" s="228">
        <v>0</v>
      </c>
      <c r="R124" s="228">
        <f>Q124*H124</f>
        <v>0</v>
      </c>
      <c r="S124" s="228">
        <v>0</v>
      </c>
      <c r="T124" s="229">
        <f>S124*H124</f>
        <v>0</v>
      </c>
      <c r="U124" s="40"/>
      <c r="V124" s="40"/>
      <c r="W124" s="40"/>
      <c r="X124" s="40"/>
      <c r="Y124" s="40"/>
      <c r="Z124" s="40"/>
      <c r="AA124" s="40"/>
      <c r="AB124" s="40"/>
      <c r="AC124" s="40"/>
      <c r="AD124" s="40"/>
      <c r="AE124" s="40"/>
      <c r="AR124" s="230" t="s">
        <v>173</v>
      </c>
      <c r="AT124" s="230" t="s">
        <v>169</v>
      </c>
      <c r="AU124" s="230" t="s">
        <v>86</v>
      </c>
      <c r="AY124" s="19" t="s">
        <v>167</v>
      </c>
      <c r="BE124" s="231">
        <f>IF(N124="základní",J124,0)</f>
        <v>0</v>
      </c>
      <c r="BF124" s="231">
        <f>IF(N124="snížená",J124,0)</f>
        <v>0</v>
      </c>
      <c r="BG124" s="231">
        <f>IF(N124="zákl. přenesená",J124,0)</f>
        <v>0</v>
      </c>
      <c r="BH124" s="231">
        <f>IF(N124="sníž. přenesená",J124,0)</f>
        <v>0</v>
      </c>
      <c r="BI124" s="231">
        <f>IF(N124="nulová",J124,0)</f>
        <v>0</v>
      </c>
      <c r="BJ124" s="19" t="s">
        <v>8</v>
      </c>
      <c r="BK124" s="231">
        <f>ROUND(I124*H124,0)</f>
        <v>0</v>
      </c>
      <c r="BL124" s="19" t="s">
        <v>173</v>
      </c>
      <c r="BM124" s="230" t="s">
        <v>1317</v>
      </c>
    </row>
    <row r="125" spans="1:47" s="2" customFormat="1" ht="12">
      <c r="A125" s="40"/>
      <c r="B125" s="41"/>
      <c r="C125" s="42"/>
      <c r="D125" s="232" t="s">
        <v>182</v>
      </c>
      <c r="E125" s="42"/>
      <c r="F125" s="233" t="s">
        <v>918</v>
      </c>
      <c r="G125" s="42"/>
      <c r="H125" s="42"/>
      <c r="I125" s="138"/>
      <c r="J125" s="42"/>
      <c r="K125" s="42"/>
      <c r="L125" s="46"/>
      <c r="M125" s="234"/>
      <c r="N125" s="235"/>
      <c r="O125" s="86"/>
      <c r="P125" s="86"/>
      <c r="Q125" s="86"/>
      <c r="R125" s="86"/>
      <c r="S125" s="86"/>
      <c r="T125" s="87"/>
      <c r="U125" s="40"/>
      <c r="V125" s="40"/>
      <c r="W125" s="40"/>
      <c r="X125" s="40"/>
      <c r="Y125" s="40"/>
      <c r="Z125" s="40"/>
      <c r="AA125" s="40"/>
      <c r="AB125" s="40"/>
      <c r="AC125" s="40"/>
      <c r="AD125" s="40"/>
      <c r="AE125" s="40"/>
      <c r="AT125" s="19" t="s">
        <v>182</v>
      </c>
      <c r="AU125" s="19" t="s">
        <v>86</v>
      </c>
    </row>
    <row r="126" spans="1:47" s="2" customFormat="1" ht="12">
      <c r="A126" s="40"/>
      <c r="B126" s="41"/>
      <c r="C126" s="42"/>
      <c r="D126" s="232" t="s">
        <v>175</v>
      </c>
      <c r="E126" s="42"/>
      <c r="F126" s="233" t="s">
        <v>919</v>
      </c>
      <c r="G126" s="42"/>
      <c r="H126" s="42"/>
      <c r="I126" s="138"/>
      <c r="J126" s="42"/>
      <c r="K126" s="42"/>
      <c r="L126" s="46"/>
      <c r="M126" s="234"/>
      <c r="N126" s="235"/>
      <c r="O126" s="86"/>
      <c r="P126" s="86"/>
      <c r="Q126" s="86"/>
      <c r="R126" s="86"/>
      <c r="S126" s="86"/>
      <c r="T126" s="87"/>
      <c r="U126" s="40"/>
      <c r="V126" s="40"/>
      <c r="W126" s="40"/>
      <c r="X126" s="40"/>
      <c r="Y126" s="40"/>
      <c r="Z126" s="40"/>
      <c r="AA126" s="40"/>
      <c r="AB126" s="40"/>
      <c r="AC126" s="40"/>
      <c r="AD126" s="40"/>
      <c r="AE126" s="40"/>
      <c r="AT126" s="19" t="s">
        <v>175</v>
      </c>
      <c r="AU126" s="19" t="s">
        <v>86</v>
      </c>
    </row>
    <row r="127" spans="1:51" s="13" customFormat="1" ht="12">
      <c r="A127" s="13"/>
      <c r="B127" s="236"/>
      <c r="C127" s="237"/>
      <c r="D127" s="232" t="s">
        <v>184</v>
      </c>
      <c r="E127" s="238" t="s">
        <v>20</v>
      </c>
      <c r="F127" s="239" t="s">
        <v>1318</v>
      </c>
      <c r="G127" s="237"/>
      <c r="H127" s="240">
        <v>221</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184</v>
      </c>
      <c r="AU127" s="246" t="s">
        <v>86</v>
      </c>
      <c r="AV127" s="13" t="s">
        <v>86</v>
      </c>
      <c r="AW127" s="13" t="s">
        <v>38</v>
      </c>
      <c r="AX127" s="13" t="s">
        <v>8</v>
      </c>
      <c r="AY127" s="246" t="s">
        <v>167</v>
      </c>
    </row>
    <row r="128" spans="1:65" s="2" customFormat="1" ht="20.5" customHeight="1">
      <c r="A128" s="40"/>
      <c r="B128" s="41"/>
      <c r="C128" s="279" t="s">
        <v>302</v>
      </c>
      <c r="D128" s="279" t="s">
        <v>381</v>
      </c>
      <c r="E128" s="280" t="s">
        <v>921</v>
      </c>
      <c r="F128" s="281" t="s">
        <v>922</v>
      </c>
      <c r="G128" s="282" t="s">
        <v>189</v>
      </c>
      <c r="H128" s="283">
        <v>4.42</v>
      </c>
      <c r="I128" s="284"/>
      <c r="J128" s="283">
        <f>ROUND(I128*H128,0)</f>
        <v>0</v>
      </c>
      <c r="K128" s="281" t="s">
        <v>180</v>
      </c>
      <c r="L128" s="285"/>
      <c r="M128" s="286" t="s">
        <v>20</v>
      </c>
      <c r="N128" s="287" t="s">
        <v>48</v>
      </c>
      <c r="O128" s="86"/>
      <c r="P128" s="228">
        <f>O128*H128</f>
        <v>0</v>
      </c>
      <c r="Q128" s="228">
        <v>0.2</v>
      </c>
      <c r="R128" s="228">
        <f>Q128*H128</f>
        <v>0.884</v>
      </c>
      <c r="S128" s="228">
        <v>0</v>
      </c>
      <c r="T128" s="229">
        <f>S128*H128</f>
        <v>0</v>
      </c>
      <c r="U128" s="40"/>
      <c r="V128" s="40"/>
      <c r="W128" s="40"/>
      <c r="X128" s="40"/>
      <c r="Y128" s="40"/>
      <c r="Z128" s="40"/>
      <c r="AA128" s="40"/>
      <c r="AB128" s="40"/>
      <c r="AC128" s="40"/>
      <c r="AD128" s="40"/>
      <c r="AE128" s="40"/>
      <c r="AR128" s="230" t="s">
        <v>274</v>
      </c>
      <c r="AT128" s="230" t="s">
        <v>381</v>
      </c>
      <c r="AU128" s="230" t="s">
        <v>86</v>
      </c>
      <c r="AY128" s="19" t="s">
        <v>167</v>
      </c>
      <c r="BE128" s="231">
        <f>IF(N128="základní",J128,0)</f>
        <v>0</v>
      </c>
      <c r="BF128" s="231">
        <f>IF(N128="snížená",J128,0)</f>
        <v>0</v>
      </c>
      <c r="BG128" s="231">
        <f>IF(N128="zákl. přenesená",J128,0)</f>
        <v>0</v>
      </c>
      <c r="BH128" s="231">
        <f>IF(N128="sníž. přenesená",J128,0)</f>
        <v>0</v>
      </c>
      <c r="BI128" s="231">
        <f>IF(N128="nulová",J128,0)</f>
        <v>0</v>
      </c>
      <c r="BJ128" s="19" t="s">
        <v>8</v>
      </c>
      <c r="BK128" s="231">
        <f>ROUND(I128*H128,0)</f>
        <v>0</v>
      </c>
      <c r="BL128" s="19" t="s">
        <v>173</v>
      </c>
      <c r="BM128" s="230" t="s">
        <v>1319</v>
      </c>
    </row>
    <row r="129" spans="1:51" s="13" customFormat="1" ht="12">
      <c r="A129" s="13"/>
      <c r="B129" s="236"/>
      <c r="C129" s="237"/>
      <c r="D129" s="232" t="s">
        <v>184</v>
      </c>
      <c r="E129" s="238" t="s">
        <v>20</v>
      </c>
      <c r="F129" s="239" t="s">
        <v>1320</v>
      </c>
      <c r="G129" s="237"/>
      <c r="H129" s="240">
        <v>4.42</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184</v>
      </c>
      <c r="AU129" s="246" t="s">
        <v>86</v>
      </c>
      <c r="AV129" s="13" t="s">
        <v>86</v>
      </c>
      <c r="AW129" s="13" t="s">
        <v>38</v>
      </c>
      <c r="AX129" s="13" t="s">
        <v>8</v>
      </c>
      <c r="AY129" s="246" t="s">
        <v>167</v>
      </c>
    </row>
    <row r="130" spans="1:65" s="2" customFormat="1" ht="14.5" customHeight="1">
      <c r="A130" s="40"/>
      <c r="B130" s="41"/>
      <c r="C130" s="279" t="s">
        <v>344</v>
      </c>
      <c r="D130" s="279" t="s">
        <v>381</v>
      </c>
      <c r="E130" s="280" t="s">
        <v>837</v>
      </c>
      <c r="F130" s="281" t="s">
        <v>838</v>
      </c>
      <c r="G130" s="282" t="s">
        <v>389</v>
      </c>
      <c r="H130" s="283">
        <v>12</v>
      </c>
      <c r="I130" s="284"/>
      <c r="J130" s="283">
        <f>ROUND(I130*H130,0)</f>
        <v>0</v>
      </c>
      <c r="K130" s="281" t="s">
        <v>20</v>
      </c>
      <c r="L130" s="285"/>
      <c r="M130" s="286" t="s">
        <v>20</v>
      </c>
      <c r="N130" s="287" t="s">
        <v>48</v>
      </c>
      <c r="O130" s="86"/>
      <c r="P130" s="228">
        <f>O130*H130</f>
        <v>0</v>
      </c>
      <c r="Q130" s="228">
        <v>0.018</v>
      </c>
      <c r="R130" s="228">
        <f>Q130*H130</f>
        <v>0.21599999999999997</v>
      </c>
      <c r="S130" s="228">
        <v>0</v>
      </c>
      <c r="T130" s="229">
        <f>S130*H130</f>
        <v>0</v>
      </c>
      <c r="U130" s="40"/>
      <c r="V130" s="40"/>
      <c r="W130" s="40"/>
      <c r="X130" s="40"/>
      <c r="Y130" s="40"/>
      <c r="Z130" s="40"/>
      <c r="AA130" s="40"/>
      <c r="AB130" s="40"/>
      <c r="AC130" s="40"/>
      <c r="AD130" s="40"/>
      <c r="AE130" s="40"/>
      <c r="AR130" s="230" t="s">
        <v>274</v>
      </c>
      <c r="AT130" s="230" t="s">
        <v>381</v>
      </c>
      <c r="AU130" s="230" t="s">
        <v>86</v>
      </c>
      <c r="AY130" s="19" t="s">
        <v>167</v>
      </c>
      <c r="BE130" s="231">
        <f>IF(N130="základní",J130,0)</f>
        <v>0</v>
      </c>
      <c r="BF130" s="231">
        <f>IF(N130="snížená",J130,0)</f>
        <v>0</v>
      </c>
      <c r="BG130" s="231">
        <f>IF(N130="zákl. přenesená",J130,0)</f>
        <v>0</v>
      </c>
      <c r="BH130" s="231">
        <f>IF(N130="sníž. přenesená",J130,0)</f>
        <v>0</v>
      </c>
      <c r="BI130" s="231">
        <f>IF(N130="nulová",J130,0)</f>
        <v>0</v>
      </c>
      <c r="BJ130" s="19" t="s">
        <v>8</v>
      </c>
      <c r="BK130" s="231">
        <f>ROUND(I130*H130,0)</f>
        <v>0</v>
      </c>
      <c r="BL130" s="19" t="s">
        <v>173</v>
      </c>
      <c r="BM130" s="230" t="s">
        <v>1321</v>
      </c>
    </row>
    <row r="131" spans="1:65" s="2" customFormat="1" ht="14.5" customHeight="1">
      <c r="A131" s="40"/>
      <c r="B131" s="41"/>
      <c r="C131" s="279" t="s">
        <v>463</v>
      </c>
      <c r="D131" s="279" t="s">
        <v>381</v>
      </c>
      <c r="E131" s="280" t="s">
        <v>1322</v>
      </c>
      <c r="F131" s="281" t="s">
        <v>991</v>
      </c>
      <c r="G131" s="282" t="s">
        <v>389</v>
      </c>
      <c r="H131" s="283">
        <v>9</v>
      </c>
      <c r="I131" s="284"/>
      <c r="J131" s="283">
        <f>ROUND(I131*H131,0)</f>
        <v>0</v>
      </c>
      <c r="K131" s="281" t="s">
        <v>20</v>
      </c>
      <c r="L131" s="285"/>
      <c r="M131" s="286" t="s">
        <v>20</v>
      </c>
      <c r="N131" s="287" t="s">
        <v>48</v>
      </c>
      <c r="O131" s="86"/>
      <c r="P131" s="228">
        <f>O131*H131</f>
        <v>0</v>
      </c>
      <c r="Q131" s="228">
        <v>0</v>
      </c>
      <c r="R131" s="228">
        <f>Q131*H131</f>
        <v>0</v>
      </c>
      <c r="S131" s="228">
        <v>0</v>
      </c>
      <c r="T131" s="229">
        <f>S131*H131</f>
        <v>0</v>
      </c>
      <c r="U131" s="40"/>
      <c r="V131" s="40"/>
      <c r="W131" s="40"/>
      <c r="X131" s="40"/>
      <c r="Y131" s="40"/>
      <c r="Z131" s="40"/>
      <c r="AA131" s="40"/>
      <c r="AB131" s="40"/>
      <c r="AC131" s="40"/>
      <c r="AD131" s="40"/>
      <c r="AE131" s="40"/>
      <c r="AR131" s="230" t="s">
        <v>274</v>
      </c>
      <c r="AT131" s="230" t="s">
        <v>381</v>
      </c>
      <c r="AU131" s="230" t="s">
        <v>86</v>
      </c>
      <c r="AY131" s="19" t="s">
        <v>167</v>
      </c>
      <c r="BE131" s="231">
        <f>IF(N131="základní",J131,0)</f>
        <v>0</v>
      </c>
      <c r="BF131" s="231">
        <f>IF(N131="snížená",J131,0)</f>
        <v>0</v>
      </c>
      <c r="BG131" s="231">
        <f>IF(N131="zákl. přenesená",J131,0)</f>
        <v>0</v>
      </c>
      <c r="BH131" s="231">
        <f>IF(N131="sníž. přenesená",J131,0)</f>
        <v>0</v>
      </c>
      <c r="BI131" s="231">
        <f>IF(N131="nulová",J131,0)</f>
        <v>0</v>
      </c>
      <c r="BJ131" s="19" t="s">
        <v>8</v>
      </c>
      <c r="BK131" s="231">
        <f>ROUND(I131*H131,0)</f>
        <v>0</v>
      </c>
      <c r="BL131" s="19" t="s">
        <v>173</v>
      </c>
      <c r="BM131" s="230" t="s">
        <v>1323</v>
      </c>
    </row>
    <row r="132" spans="1:65" s="2" customFormat="1" ht="14.5" customHeight="1">
      <c r="A132" s="40"/>
      <c r="B132" s="41"/>
      <c r="C132" s="279" t="s">
        <v>359</v>
      </c>
      <c r="D132" s="279" t="s">
        <v>381</v>
      </c>
      <c r="E132" s="280" t="s">
        <v>1324</v>
      </c>
      <c r="F132" s="281" t="s">
        <v>1325</v>
      </c>
      <c r="G132" s="282" t="s">
        <v>389</v>
      </c>
      <c r="H132" s="283">
        <v>7</v>
      </c>
      <c r="I132" s="284"/>
      <c r="J132" s="283">
        <f>ROUND(I132*H132,0)</f>
        <v>0</v>
      </c>
      <c r="K132" s="281" t="s">
        <v>20</v>
      </c>
      <c r="L132" s="285"/>
      <c r="M132" s="286" t="s">
        <v>20</v>
      </c>
      <c r="N132" s="287" t="s">
        <v>48</v>
      </c>
      <c r="O132" s="86"/>
      <c r="P132" s="228">
        <f>O132*H132</f>
        <v>0</v>
      </c>
      <c r="Q132" s="228">
        <v>0.018</v>
      </c>
      <c r="R132" s="228">
        <f>Q132*H132</f>
        <v>0.126</v>
      </c>
      <c r="S132" s="228">
        <v>0</v>
      </c>
      <c r="T132" s="229">
        <f>S132*H132</f>
        <v>0</v>
      </c>
      <c r="U132" s="40"/>
      <c r="V132" s="40"/>
      <c r="W132" s="40"/>
      <c r="X132" s="40"/>
      <c r="Y132" s="40"/>
      <c r="Z132" s="40"/>
      <c r="AA132" s="40"/>
      <c r="AB132" s="40"/>
      <c r="AC132" s="40"/>
      <c r="AD132" s="40"/>
      <c r="AE132" s="40"/>
      <c r="AR132" s="230" t="s">
        <v>274</v>
      </c>
      <c r="AT132" s="230" t="s">
        <v>381</v>
      </c>
      <c r="AU132" s="230" t="s">
        <v>86</v>
      </c>
      <c r="AY132" s="19" t="s">
        <v>167</v>
      </c>
      <c r="BE132" s="231">
        <f>IF(N132="základní",J132,0)</f>
        <v>0</v>
      </c>
      <c r="BF132" s="231">
        <f>IF(N132="snížená",J132,0)</f>
        <v>0</v>
      </c>
      <c r="BG132" s="231">
        <f>IF(N132="zákl. přenesená",J132,0)</f>
        <v>0</v>
      </c>
      <c r="BH132" s="231">
        <f>IF(N132="sníž. přenesená",J132,0)</f>
        <v>0</v>
      </c>
      <c r="BI132" s="231">
        <f>IF(N132="nulová",J132,0)</f>
        <v>0</v>
      </c>
      <c r="BJ132" s="19" t="s">
        <v>8</v>
      </c>
      <c r="BK132" s="231">
        <f>ROUND(I132*H132,0)</f>
        <v>0</v>
      </c>
      <c r="BL132" s="19" t="s">
        <v>173</v>
      </c>
      <c r="BM132" s="230" t="s">
        <v>1326</v>
      </c>
    </row>
    <row r="133" spans="1:65" s="2" customFormat="1" ht="14.5" customHeight="1">
      <c r="A133" s="40"/>
      <c r="B133" s="41"/>
      <c r="C133" s="279" t="s">
        <v>7</v>
      </c>
      <c r="D133" s="279" t="s">
        <v>381</v>
      </c>
      <c r="E133" s="280" t="s">
        <v>897</v>
      </c>
      <c r="F133" s="281" t="s">
        <v>895</v>
      </c>
      <c r="G133" s="282" t="s">
        <v>389</v>
      </c>
      <c r="H133" s="283">
        <v>15</v>
      </c>
      <c r="I133" s="284"/>
      <c r="J133" s="283">
        <f>ROUND(I133*H133,0)</f>
        <v>0</v>
      </c>
      <c r="K133" s="281" t="s">
        <v>20</v>
      </c>
      <c r="L133" s="285"/>
      <c r="M133" s="286" t="s">
        <v>20</v>
      </c>
      <c r="N133" s="287" t="s">
        <v>48</v>
      </c>
      <c r="O133" s="86"/>
      <c r="P133" s="228">
        <f>O133*H133</f>
        <v>0</v>
      </c>
      <c r="Q133" s="228">
        <v>4E-05</v>
      </c>
      <c r="R133" s="228">
        <f>Q133*H133</f>
        <v>0.0006000000000000001</v>
      </c>
      <c r="S133" s="228">
        <v>0</v>
      </c>
      <c r="T133" s="229">
        <f>S133*H133</f>
        <v>0</v>
      </c>
      <c r="U133" s="40"/>
      <c r="V133" s="40"/>
      <c r="W133" s="40"/>
      <c r="X133" s="40"/>
      <c r="Y133" s="40"/>
      <c r="Z133" s="40"/>
      <c r="AA133" s="40"/>
      <c r="AB133" s="40"/>
      <c r="AC133" s="40"/>
      <c r="AD133" s="40"/>
      <c r="AE133" s="40"/>
      <c r="AR133" s="230" t="s">
        <v>274</v>
      </c>
      <c r="AT133" s="230" t="s">
        <v>381</v>
      </c>
      <c r="AU133" s="230" t="s">
        <v>86</v>
      </c>
      <c r="AY133" s="19" t="s">
        <v>167</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173</v>
      </c>
      <c r="BM133" s="230" t="s">
        <v>1327</v>
      </c>
    </row>
    <row r="134" spans="1:65" s="2" customFormat="1" ht="14.5" customHeight="1">
      <c r="A134" s="40"/>
      <c r="B134" s="41"/>
      <c r="C134" s="279" t="s">
        <v>415</v>
      </c>
      <c r="D134" s="279" t="s">
        <v>381</v>
      </c>
      <c r="E134" s="280" t="s">
        <v>880</v>
      </c>
      <c r="F134" s="281" t="s">
        <v>1328</v>
      </c>
      <c r="G134" s="282" t="s">
        <v>389</v>
      </c>
      <c r="H134" s="283">
        <v>17</v>
      </c>
      <c r="I134" s="284"/>
      <c r="J134" s="283">
        <f>ROUND(I134*H134,0)</f>
        <v>0</v>
      </c>
      <c r="K134" s="281" t="s">
        <v>20</v>
      </c>
      <c r="L134" s="285"/>
      <c r="M134" s="286" t="s">
        <v>20</v>
      </c>
      <c r="N134" s="287" t="s">
        <v>48</v>
      </c>
      <c r="O134" s="86"/>
      <c r="P134" s="228">
        <f>O134*H134</f>
        <v>0</v>
      </c>
      <c r="Q134" s="228">
        <v>0.018</v>
      </c>
      <c r="R134" s="228">
        <f>Q134*H134</f>
        <v>0.306</v>
      </c>
      <c r="S134" s="228">
        <v>0</v>
      </c>
      <c r="T134" s="229">
        <f>S134*H134</f>
        <v>0</v>
      </c>
      <c r="U134" s="40"/>
      <c r="V134" s="40"/>
      <c r="W134" s="40"/>
      <c r="X134" s="40"/>
      <c r="Y134" s="40"/>
      <c r="Z134" s="40"/>
      <c r="AA134" s="40"/>
      <c r="AB134" s="40"/>
      <c r="AC134" s="40"/>
      <c r="AD134" s="40"/>
      <c r="AE134" s="40"/>
      <c r="AR134" s="230" t="s">
        <v>274</v>
      </c>
      <c r="AT134" s="230" t="s">
        <v>381</v>
      </c>
      <c r="AU134" s="230" t="s">
        <v>86</v>
      </c>
      <c r="AY134" s="19" t="s">
        <v>167</v>
      </c>
      <c r="BE134" s="231">
        <f>IF(N134="základní",J134,0)</f>
        <v>0</v>
      </c>
      <c r="BF134" s="231">
        <f>IF(N134="snížená",J134,0)</f>
        <v>0</v>
      </c>
      <c r="BG134" s="231">
        <f>IF(N134="zákl. přenesená",J134,0)</f>
        <v>0</v>
      </c>
      <c r="BH134" s="231">
        <f>IF(N134="sníž. přenesená",J134,0)</f>
        <v>0</v>
      </c>
      <c r="BI134" s="231">
        <f>IF(N134="nulová",J134,0)</f>
        <v>0</v>
      </c>
      <c r="BJ134" s="19" t="s">
        <v>8</v>
      </c>
      <c r="BK134" s="231">
        <f>ROUND(I134*H134,0)</f>
        <v>0</v>
      </c>
      <c r="BL134" s="19" t="s">
        <v>173</v>
      </c>
      <c r="BM134" s="230" t="s">
        <v>1329</v>
      </c>
    </row>
    <row r="135" spans="1:65" s="2" customFormat="1" ht="14.5" customHeight="1">
      <c r="A135" s="40"/>
      <c r="B135" s="41"/>
      <c r="C135" s="279" t="s">
        <v>421</v>
      </c>
      <c r="D135" s="279" t="s">
        <v>381</v>
      </c>
      <c r="E135" s="280" t="s">
        <v>1330</v>
      </c>
      <c r="F135" s="281" t="s">
        <v>1331</v>
      </c>
      <c r="G135" s="282" t="s">
        <v>389</v>
      </c>
      <c r="H135" s="283">
        <v>10</v>
      </c>
      <c r="I135" s="284"/>
      <c r="J135" s="283">
        <f>ROUND(I135*H135,0)</f>
        <v>0</v>
      </c>
      <c r="K135" s="281" t="s">
        <v>20</v>
      </c>
      <c r="L135" s="285"/>
      <c r="M135" s="286" t="s">
        <v>20</v>
      </c>
      <c r="N135" s="287" t="s">
        <v>48</v>
      </c>
      <c r="O135" s="86"/>
      <c r="P135" s="228">
        <f>O135*H135</f>
        <v>0</v>
      </c>
      <c r="Q135" s="228">
        <v>4E-05</v>
      </c>
      <c r="R135" s="228">
        <f>Q135*H135</f>
        <v>0.0004</v>
      </c>
      <c r="S135" s="228">
        <v>0</v>
      </c>
      <c r="T135" s="229">
        <f>S135*H135</f>
        <v>0</v>
      </c>
      <c r="U135" s="40"/>
      <c r="V135" s="40"/>
      <c r="W135" s="40"/>
      <c r="X135" s="40"/>
      <c r="Y135" s="40"/>
      <c r="Z135" s="40"/>
      <c r="AA135" s="40"/>
      <c r="AB135" s="40"/>
      <c r="AC135" s="40"/>
      <c r="AD135" s="40"/>
      <c r="AE135" s="40"/>
      <c r="AR135" s="230" t="s">
        <v>274</v>
      </c>
      <c r="AT135" s="230" t="s">
        <v>381</v>
      </c>
      <c r="AU135" s="230" t="s">
        <v>86</v>
      </c>
      <c r="AY135" s="19" t="s">
        <v>167</v>
      </c>
      <c r="BE135" s="231">
        <f>IF(N135="základní",J135,0)</f>
        <v>0</v>
      </c>
      <c r="BF135" s="231">
        <f>IF(N135="snížená",J135,0)</f>
        <v>0</v>
      </c>
      <c r="BG135" s="231">
        <f>IF(N135="zákl. přenesená",J135,0)</f>
        <v>0</v>
      </c>
      <c r="BH135" s="231">
        <f>IF(N135="sníž. přenesená",J135,0)</f>
        <v>0</v>
      </c>
      <c r="BI135" s="231">
        <f>IF(N135="nulová",J135,0)</f>
        <v>0</v>
      </c>
      <c r="BJ135" s="19" t="s">
        <v>8</v>
      </c>
      <c r="BK135" s="231">
        <f>ROUND(I135*H135,0)</f>
        <v>0</v>
      </c>
      <c r="BL135" s="19" t="s">
        <v>173</v>
      </c>
      <c r="BM135" s="230" t="s">
        <v>1332</v>
      </c>
    </row>
    <row r="136" spans="1:65" s="2" customFormat="1" ht="14.5" customHeight="1">
      <c r="A136" s="40"/>
      <c r="B136" s="41"/>
      <c r="C136" s="279" t="s">
        <v>428</v>
      </c>
      <c r="D136" s="279" t="s">
        <v>381</v>
      </c>
      <c r="E136" s="280" t="s">
        <v>1333</v>
      </c>
      <c r="F136" s="281" t="s">
        <v>1331</v>
      </c>
      <c r="G136" s="282" t="s">
        <v>389</v>
      </c>
      <c r="H136" s="283">
        <v>132</v>
      </c>
      <c r="I136" s="284"/>
      <c r="J136" s="283">
        <f>ROUND(I136*H136,0)</f>
        <v>0</v>
      </c>
      <c r="K136" s="281" t="s">
        <v>20</v>
      </c>
      <c r="L136" s="285"/>
      <c r="M136" s="286" t="s">
        <v>20</v>
      </c>
      <c r="N136" s="287" t="s">
        <v>48</v>
      </c>
      <c r="O136" s="86"/>
      <c r="P136" s="228">
        <f>O136*H136</f>
        <v>0</v>
      </c>
      <c r="Q136" s="228">
        <v>4E-05</v>
      </c>
      <c r="R136" s="228">
        <f>Q136*H136</f>
        <v>0.005280000000000001</v>
      </c>
      <c r="S136" s="228">
        <v>0</v>
      </c>
      <c r="T136" s="229">
        <f>S136*H136</f>
        <v>0</v>
      </c>
      <c r="U136" s="40"/>
      <c r="V136" s="40"/>
      <c r="W136" s="40"/>
      <c r="X136" s="40"/>
      <c r="Y136" s="40"/>
      <c r="Z136" s="40"/>
      <c r="AA136" s="40"/>
      <c r="AB136" s="40"/>
      <c r="AC136" s="40"/>
      <c r="AD136" s="40"/>
      <c r="AE136" s="40"/>
      <c r="AR136" s="230" t="s">
        <v>274</v>
      </c>
      <c r="AT136" s="230" t="s">
        <v>381</v>
      </c>
      <c r="AU136" s="230" t="s">
        <v>86</v>
      </c>
      <c r="AY136" s="19" t="s">
        <v>167</v>
      </c>
      <c r="BE136" s="231">
        <f>IF(N136="základní",J136,0)</f>
        <v>0</v>
      </c>
      <c r="BF136" s="231">
        <f>IF(N136="snížená",J136,0)</f>
        <v>0</v>
      </c>
      <c r="BG136" s="231">
        <f>IF(N136="zákl. přenesená",J136,0)</f>
        <v>0</v>
      </c>
      <c r="BH136" s="231">
        <f>IF(N136="sníž. přenesená",J136,0)</f>
        <v>0</v>
      </c>
      <c r="BI136" s="231">
        <f>IF(N136="nulová",J136,0)</f>
        <v>0</v>
      </c>
      <c r="BJ136" s="19" t="s">
        <v>8</v>
      </c>
      <c r="BK136" s="231">
        <f>ROUND(I136*H136,0)</f>
        <v>0</v>
      </c>
      <c r="BL136" s="19" t="s">
        <v>173</v>
      </c>
      <c r="BM136" s="230" t="s">
        <v>1334</v>
      </c>
    </row>
    <row r="137" spans="1:65" s="2" customFormat="1" ht="14.5" customHeight="1">
      <c r="A137" s="40"/>
      <c r="B137" s="41"/>
      <c r="C137" s="279" t="s">
        <v>406</v>
      </c>
      <c r="D137" s="279" t="s">
        <v>381</v>
      </c>
      <c r="E137" s="280" t="s">
        <v>883</v>
      </c>
      <c r="F137" s="281" t="s">
        <v>1335</v>
      </c>
      <c r="G137" s="282" t="s">
        <v>389</v>
      </c>
      <c r="H137" s="283">
        <v>16</v>
      </c>
      <c r="I137" s="284"/>
      <c r="J137" s="283">
        <f>ROUND(I137*H137,0)</f>
        <v>0</v>
      </c>
      <c r="K137" s="281" t="s">
        <v>20</v>
      </c>
      <c r="L137" s="285"/>
      <c r="M137" s="286" t="s">
        <v>20</v>
      </c>
      <c r="N137" s="287" t="s">
        <v>48</v>
      </c>
      <c r="O137" s="86"/>
      <c r="P137" s="228">
        <f>O137*H137</f>
        <v>0</v>
      </c>
      <c r="Q137" s="228">
        <v>0.002</v>
      </c>
      <c r="R137" s="228">
        <f>Q137*H137</f>
        <v>0.032</v>
      </c>
      <c r="S137" s="228">
        <v>0</v>
      </c>
      <c r="T137" s="229">
        <f>S137*H137</f>
        <v>0</v>
      </c>
      <c r="U137" s="40"/>
      <c r="V137" s="40"/>
      <c r="W137" s="40"/>
      <c r="X137" s="40"/>
      <c r="Y137" s="40"/>
      <c r="Z137" s="40"/>
      <c r="AA137" s="40"/>
      <c r="AB137" s="40"/>
      <c r="AC137" s="40"/>
      <c r="AD137" s="40"/>
      <c r="AE137" s="40"/>
      <c r="AR137" s="230" t="s">
        <v>274</v>
      </c>
      <c r="AT137" s="230" t="s">
        <v>381</v>
      </c>
      <c r="AU137" s="230" t="s">
        <v>86</v>
      </c>
      <c r="AY137" s="19" t="s">
        <v>167</v>
      </c>
      <c r="BE137" s="231">
        <f>IF(N137="základní",J137,0)</f>
        <v>0</v>
      </c>
      <c r="BF137" s="231">
        <f>IF(N137="snížená",J137,0)</f>
        <v>0</v>
      </c>
      <c r="BG137" s="231">
        <f>IF(N137="zákl. přenesená",J137,0)</f>
        <v>0</v>
      </c>
      <c r="BH137" s="231">
        <f>IF(N137="sníž. přenesená",J137,0)</f>
        <v>0</v>
      </c>
      <c r="BI137" s="231">
        <f>IF(N137="nulová",J137,0)</f>
        <v>0</v>
      </c>
      <c r="BJ137" s="19" t="s">
        <v>8</v>
      </c>
      <c r="BK137" s="231">
        <f>ROUND(I137*H137,0)</f>
        <v>0</v>
      </c>
      <c r="BL137" s="19" t="s">
        <v>173</v>
      </c>
      <c r="BM137" s="230" t="s">
        <v>1336</v>
      </c>
    </row>
    <row r="138" spans="1:65" s="2" customFormat="1" ht="14.5" customHeight="1">
      <c r="A138" s="40"/>
      <c r="B138" s="41"/>
      <c r="C138" s="279" t="s">
        <v>380</v>
      </c>
      <c r="D138" s="279" t="s">
        <v>381</v>
      </c>
      <c r="E138" s="280" t="s">
        <v>1337</v>
      </c>
      <c r="F138" s="281" t="s">
        <v>1338</v>
      </c>
      <c r="G138" s="282" t="s">
        <v>389</v>
      </c>
      <c r="H138" s="283">
        <v>8</v>
      </c>
      <c r="I138" s="284"/>
      <c r="J138" s="283">
        <f>ROUND(I138*H138,0)</f>
        <v>0</v>
      </c>
      <c r="K138" s="281" t="s">
        <v>20</v>
      </c>
      <c r="L138" s="285"/>
      <c r="M138" s="286" t="s">
        <v>20</v>
      </c>
      <c r="N138" s="287" t="s">
        <v>48</v>
      </c>
      <c r="O138" s="86"/>
      <c r="P138" s="228">
        <f>O138*H138</f>
        <v>0</v>
      </c>
      <c r="Q138" s="228">
        <v>0.018</v>
      </c>
      <c r="R138" s="228">
        <f>Q138*H138</f>
        <v>0.144</v>
      </c>
      <c r="S138" s="228">
        <v>0</v>
      </c>
      <c r="T138" s="229">
        <f>S138*H138</f>
        <v>0</v>
      </c>
      <c r="U138" s="40"/>
      <c r="V138" s="40"/>
      <c r="W138" s="40"/>
      <c r="X138" s="40"/>
      <c r="Y138" s="40"/>
      <c r="Z138" s="40"/>
      <c r="AA138" s="40"/>
      <c r="AB138" s="40"/>
      <c r="AC138" s="40"/>
      <c r="AD138" s="40"/>
      <c r="AE138" s="40"/>
      <c r="AR138" s="230" t="s">
        <v>274</v>
      </c>
      <c r="AT138" s="230" t="s">
        <v>381</v>
      </c>
      <c r="AU138" s="230" t="s">
        <v>86</v>
      </c>
      <c r="AY138" s="19" t="s">
        <v>167</v>
      </c>
      <c r="BE138" s="231">
        <f>IF(N138="základní",J138,0)</f>
        <v>0</v>
      </c>
      <c r="BF138" s="231">
        <f>IF(N138="snížená",J138,0)</f>
        <v>0</v>
      </c>
      <c r="BG138" s="231">
        <f>IF(N138="zákl. přenesená",J138,0)</f>
        <v>0</v>
      </c>
      <c r="BH138" s="231">
        <f>IF(N138="sníž. přenesená",J138,0)</f>
        <v>0</v>
      </c>
      <c r="BI138" s="231">
        <f>IF(N138="nulová",J138,0)</f>
        <v>0</v>
      </c>
      <c r="BJ138" s="19" t="s">
        <v>8</v>
      </c>
      <c r="BK138" s="231">
        <f>ROUND(I138*H138,0)</f>
        <v>0</v>
      </c>
      <c r="BL138" s="19" t="s">
        <v>173</v>
      </c>
      <c r="BM138" s="230" t="s">
        <v>1339</v>
      </c>
    </row>
    <row r="139" spans="1:65" s="2" customFormat="1" ht="20.5" customHeight="1">
      <c r="A139" s="40"/>
      <c r="B139" s="41"/>
      <c r="C139" s="279" t="s">
        <v>394</v>
      </c>
      <c r="D139" s="279" t="s">
        <v>381</v>
      </c>
      <c r="E139" s="280" t="s">
        <v>886</v>
      </c>
      <c r="F139" s="281" t="s">
        <v>887</v>
      </c>
      <c r="G139" s="282" t="s">
        <v>389</v>
      </c>
      <c r="H139" s="283">
        <v>1</v>
      </c>
      <c r="I139" s="284"/>
      <c r="J139" s="283">
        <f>ROUND(I139*H139,0)</f>
        <v>0</v>
      </c>
      <c r="K139" s="281" t="s">
        <v>20</v>
      </c>
      <c r="L139" s="285"/>
      <c r="M139" s="286" t="s">
        <v>20</v>
      </c>
      <c r="N139" s="287" t="s">
        <v>48</v>
      </c>
      <c r="O139" s="86"/>
      <c r="P139" s="228">
        <f>O139*H139</f>
        <v>0</v>
      </c>
      <c r="Q139" s="228">
        <v>0</v>
      </c>
      <c r="R139" s="228">
        <f>Q139*H139</f>
        <v>0</v>
      </c>
      <c r="S139" s="228">
        <v>0</v>
      </c>
      <c r="T139" s="229">
        <f>S139*H139</f>
        <v>0</v>
      </c>
      <c r="U139" s="40"/>
      <c r="V139" s="40"/>
      <c r="W139" s="40"/>
      <c r="X139" s="40"/>
      <c r="Y139" s="40"/>
      <c r="Z139" s="40"/>
      <c r="AA139" s="40"/>
      <c r="AB139" s="40"/>
      <c r="AC139" s="40"/>
      <c r="AD139" s="40"/>
      <c r="AE139" s="40"/>
      <c r="AR139" s="230" t="s">
        <v>274</v>
      </c>
      <c r="AT139" s="230" t="s">
        <v>381</v>
      </c>
      <c r="AU139" s="230" t="s">
        <v>86</v>
      </c>
      <c r="AY139" s="19" t="s">
        <v>167</v>
      </c>
      <c r="BE139" s="231">
        <f>IF(N139="základní",J139,0)</f>
        <v>0</v>
      </c>
      <c r="BF139" s="231">
        <f>IF(N139="snížená",J139,0)</f>
        <v>0</v>
      </c>
      <c r="BG139" s="231">
        <f>IF(N139="zákl. přenesená",J139,0)</f>
        <v>0</v>
      </c>
      <c r="BH139" s="231">
        <f>IF(N139="sníž. přenesená",J139,0)</f>
        <v>0</v>
      </c>
      <c r="BI139" s="231">
        <f>IF(N139="nulová",J139,0)</f>
        <v>0</v>
      </c>
      <c r="BJ139" s="19" t="s">
        <v>8</v>
      </c>
      <c r="BK139" s="231">
        <f>ROUND(I139*H139,0)</f>
        <v>0</v>
      </c>
      <c r="BL139" s="19" t="s">
        <v>173</v>
      </c>
      <c r="BM139" s="230" t="s">
        <v>1340</v>
      </c>
    </row>
    <row r="140" spans="1:65" s="2" customFormat="1" ht="14.5" customHeight="1">
      <c r="A140" s="40"/>
      <c r="B140" s="41"/>
      <c r="C140" s="279" t="s">
        <v>401</v>
      </c>
      <c r="D140" s="279" t="s">
        <v>381</v>
      </c>
      <c r="E140" s="280" t="s">
        <v>890</v>
      </c>
      <c r="F140" s="281" t="s">
        <v>1341</v>
      </c>
      <c r="G140" s="282" t="s">
        <v>389</v>
      </c>
      <c r="H140" s="283">
        <v>3</v>
      </c>
      <c r="I140" s="284"/>
      <c r="J140" s="283">
        <f>ROUND(I140*H140,0)</f>
        <v>0</v>
      </c>
      <c r="K140" s="281" t="s">
        <v>20</v>
      </c>
      <c r="L140" s="285"/>
      <c r="M140" s="286" t="s">
        <v>20</v>
      </c>
      <c r="N140" s="287" t="s">
        <v>48</v>
      </c>
      <c r="O140" s="86"/>
      <c r="P140" s="228">
        <f>O140*H140</f>
        <v>0</v>
      </c>
      <c r="Q140" s="228">
        <v>0.018</v>
      </c>
      <c r="R140" s="228">
        <f>Q140*H140</f>
        <v>0.05399999999999999</v>
      </c>
      <c r="S140" s="228">
        <v>0</v>
      </c>
      <c r="T140" s="229">
        <f>S140*H140</f>
        <v>0</v>
      </c>
      <c r="U140" s="40"/>
      <c r="V140" s="40"/>
      <c r="W140" s="40"/>
      <c r="X140" s="40"/>
      <c r="Y140" s="40"/>
      <c r="Z140" s="40"/>
      <c r="AA140" s="40"/>
      <c r="AB140" s="40"/>
      <c r="AC140" s="40"/>
      <c r="AD140" s="40"/>
      <c r="AE140" s="40"/>
      <c r="AR140" s="230" t="s">
        <v>274</v>
      </c>
      <c r="AT140" s="230" t="s">
        <v>381</v>
      </c>
      <c r="AU140" s="230" t="s">
        <v>86</v>
      </c>
      <c r="AY140" s="19" t="s">
        <v>167</v>
      </c>
      <c r="BE140" s="231">
        <f>IF(N140="základní",J140,0)</f>
        <v>0</v>
      </c>
      <c r="BF140" s="231">
        <f>IF(N140="snížená",J140,0)</f>
        <v>0</v>
      </c>
      <c r="BG140" s="231">
        <f>IF(N140="zákl. přenesená",J140,0)</f>
        <v>0</v>
      </c>
      <c r="BH140" s="231">
        <f>IF(N140="sníž. přenesená",J140,0)</f>
        <v>0</v>
      </c>
      <c r="BI140" s="231">
        <f>IF(N140="nulová",J140,0)</f>
        <v>0</v>
      </c>
      <c r="BJ140" s="19" t="s">
        <v>8</v>
      </c>
      <c r="BK140" s="231">
        <f>ROUND(I140*H140,0)</f>
        <v>0</v>
      </c>
      <c r="BL140" s="19" t="s">
        <v>173</v>
      </c>
      <c r="BM140" s="230" t="s">
        <v>1342</v>
      </c>
    </row>
    <row r="141" spans="1:65" s="2" customFormat="1" ht="20.5" customHeight="1">
      <c r="A141" s="40"/>
      <c r="B141" s="41"/>
      <c r="C141" s="220" t="s">
        <v>443</v>
      </c>
      <c r="D141" s="220" t="s">
        <v>169</v>
      </c>
      <c r="E141" s="221" t="s">
        <v>925</v>
      </c>
      <c r="F141" s="222" t="s">
        <v>926</v>
      </c>
      <c r="G141" s="223" t="s">
        <v>189</v>
      </c>
      <c r="H141" s="224">
        <v>8.84</v>
      </c>
      <c r="I141" s="225"/>
      <c r="J141" s="224">
        <f>ROUND(I141*H141,0)</f>
        <v>0</v>
      </c>
      <c r="K141" s="222" t="s">
        <v>180</v>
      </c>
      <c r="L141" s="46"/>
      <c r="M141" s="226" t="s">
        <v>20</v>
      </c>
      <c r="N141" s="227" t="s">
        <v>48</v>
      </c>
      <c r="O141" s="86"/>
      <c r="P141" s="228">
        <f>O141*H141</f>
        <v>0</v>
      </c>
      <c r="Q141" s="228">
        <v>0</v>
      </c>
      <c r="R141" s="228">
        <f>Q141*H141</f>
        <v>0</v>
      </c>
      <c r="S141" s="228">
        <v>0</v>
      </c>
      <c r="T141" s="229">
        <f>S141*H141</f>
        <v>0</v>
      </c>
      <c r="U141" s="40"/>
      <c r="V141" s="40"/>
      <c r="W141" s="40"/>
      <c r="X141" s="40"/>
      <c r="Y141" s="40"/>
      <c r="Z141" s="40"/>
      <c r="AA141" s="40"/>
      <c r="AB141" s="40"/>
      <c r="AC141" s="40"/>
      <c r="AD141" s="40"/>
      <c r="AE141" s="40"/>
      <c r="AR141" s="230" t="s">
        <v>173</v>
      </c>
      <c r="AT141" s="230" t="s">
        <v>169</v>
      </c>
      <c r="AU141" s="230" t="s">
        <v>86</v>
      </c>
      <c r="AY141" s="19" t="s">
        <v>167</v>
      </c>
      <c r="BE141" s="231">
        <f>IF(N141="základní",J141,0)</f>
        <v>0</v>
      </c>
      <c r="BF141" s="231">
        <f>IF(N141="snížená",J141,0)</f>
        <v>0</v>
      </c>
      <c r="BG141" s="231">
        <f>IF(N141="zákl. přenesená",J141,0)</f>
        <v>0</v>
      </c>
      <c r="BH141" s="231">
        <f>IF(N141="sníž. přenesená",J141,0)</f>
        <v>0</v>
      </c>
      <c r="BI141" s="231">
        <f>IF(N141="nulová",J141,0)</f>
        <v>0</v>
      </c>
      <c r="BJ141" s="19" t="s">
        <v>8</v>
      </c>
      <c r="BK141" s="231">
        <f>ROUND(I141*H141,0)</f>
        <v>0</v>
      </c>
      <c r="BL141" s="19" t="s">
        <v>173</v>
      </c>
      <c r="BM141" s="230" t="s">
        <v>1343</v>
      </c>
    </row>
    <row r="142" spans="1:47" s="2" customFormat="1" ht="12">
      <c r="A142" s="40"/>
      <c r="B142" s="41"/>
      <c r="C142" s="42"/>
      <c r="D142" s="232" t="s">
        <v>182</v>
      </c>
      <c r="E142" s="42"/>
      <c r="F142" s="233" t="s">
        <v>928</v>
      </c>
      <c r="G142" s="42"/>
      <c r="H142" s="42"/>
      <c r="I142" s="138"/>
      <c r="J142" s="42"/>
      <c r="K142" s="42"/>
      <c r="L142" s="46"/>
      <c r="M142" s="234"/>
      <c r="N142" s="235"/>
      <c r="O142" s="86"/>
      <c r="P142" s="86"/>
      <c r="Q142" s="86"/>
      <c r="R142" s="86"/>
      <c r="S142" s="86"/>
      <c r="T142" s="87"/>
      <c r="U142" s="40"/>
      <c r="V142" s="40"/>
      <c r="W142" s="40"/>
      <c r="X142" s="40"/>
      <c r="Y142" s="40"/>
      <c r="Z142" s="40"/>
      <c r="AA142" s="40"/>
      <c r="AB142" s="40"/>
      <c r="AC142" s="40"/>
      <c r="AD142" s="40"/>
      <c r="AE142" s="40"/>
      <c r="AT142" s="19" t="s">
        <v>182</v>
      </c>
      <c r="AU142" s="19" t="s">
        <v>86</v>
      </c>
    </row>
    <row r="143" spans="1:47" s="2" customFormat="1" ht="12">
      <c r="A143" s="40"/>
      <c r="B143" s="41"/>
      <c r="C143" s="42"/>
      <c r="D143" s="232" t="s">
        <v>175</v>
      </c>
      <c r="E143" s="42"/>
      <c r="F143" s="233" t="s">
        <v>929</v>
      </c>
      <c r="G143" s="42"/>
      <c r="H143" s="42"/>
      <c r="I143" s="138"/>
      <c r="J143" s="42"/>
      <c r="K143" s="42"/>
      <c r="L143" s="46"/>
      <c r="M143" s="234"/>
      <c r="N143" s="235"/>
      <c r="O143" s="86"/>
      <c r="P143" s="86"/>
      <c r="Q143" s="86"/>
      <c r="R143" s="86"/>
      <c r="S143" s="86"/>
      <c r="T143" s="87"/>
      <c r="U143" s="40"/>
      <c r="V143" s="40"/>
      <c r="W143" s="40"/>
      <c r="X143" s="40"/>
      <c r="Y143" s="40"/>
      <c r="Z143" s="40"/>
      <c r="AA143" s="40"/>
      <c r="AB143" s="40"/>
      <c r="AC143" s="40"/>
      <c r="AD143" s="40"/>
      <c r="AE143" s="40"/>
      <c r="AT143" s="19" t="s">
        <v>175</v>
      </c>
      <c r="AU143" s="19" t="s">
        <v>86</v>
      </c>
    </row>
    <row r="144" spans="1:51" s="13" customFormat="1" ht="12">
      <c r="A144" s="13"/>
      <c r="B144" s="236"/>
      <c r="C144" s="237"/>
      <c r="D144" s="232" t="s">
        <v>184</v>
      </c>
      <c r="E144" s="238" t="s">
        <v>20</v>
      </c>
      <c r="F144" s="239" t="s">
        <v>1344</v>
      </c>
      <c r="G144" s="237"/>
      <c r="H144" s="240">
        <v>8.84</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184</v>
      </c>
      <c r="AU144" s="246" t="s">
        <v>86</v>
      </c>
      <c r="AV144" s="13" t="s">
        <v>86</v>
      </c>
      <c r="AW144" s="13" t="s">
        <v>38</v>
      </c>
      <c r="AX144" s="13" t="s">
        <v>8</v>
      </c>
      <c r="AY144" s="246" t="s">
        <v>167</v>
      </c>
    </row>
    <row r="145" spans="1:65" s="2" customFormat="1" ht="20.5" customHeight="1">
      <c r="A145" s="40"/>
      <c r="B145" s="41"/>
      <c r="C145" s="220" t="s">
        <v>450</v>
      </c>
      <c r="D145" s="220" t="s">
        <v>169</v>
      </c>
      <c r="E145" s="221" t="s">
        <v>931</v>
      </c>
      <c r="F145" s="222" t="s">
        <v>932</v>
      </c>
      <c r="G145" s="223" t="s">
        <v>189</v>
      </c>
      <c r="H145" s="224">
        <v>17.68</v>
      </c>
      <c r="I145" s="225"/>
      <c r="J145" s="224">
        <f>ROUND(I145*H145,0)</f>
        <v>0</v>
      </c>
      <c r="K145" s="222" t="s">
        <v>180</v>
      </c>
      <c r="L145" s="46"/>
      <c r="M145" s="226" t="s">
        <v>20</v>
      </c>
      <c r="N145" s="227" t="s">
        <v>48</v>
      </c>
      <c r="O145" s="86"/>
      <c r="P145" s="228">
        <f>O145*H145</f>
        <v>0</v>
      </c>
      <c r="Q145" s="228">
        <v>0</v>
      </c>
      <c r="R145" s="228">
        <f>Q145*H145</f>
        <v>0</v>
      </c>
      <c r="S145" s="228">
        <v>0</v>
      </c>
      <c r="T145" s="229">
        <f>S145*H145</f>
        <v>0</v>
      </c>
      <c r="U145" s="40"/>
      <c r="V145" s="40"/>
      <c r="W145" s="40"/>
      <c r="X145" s="40"/>
      <c r="Y145" s="40"/>
      <c r="Z145" s="40"/>
      <c r="AA145" s="40"/>
      <c r="AB145" s="40"/>
      <c r="AC145" s="40"/>
      <c r="AD145" s="40"/>
      <c r="AE145" s="40"/>
      <c r="AR145" s="230" t="s">
        <v>173</v>
      </c>
      <c r="AT145" s="230" t="s">
        <v>169</v>
      </c>
      <c r="AU145" s="230" t="s">
        <v>86</v>
      </c>
      <c r="AY145" s="19" t="s">
        <v>167</v>
      </c>
      <c r="BE145" s="231">
        <f>IF(N145="základní",J145,0)</f>
        <v>0</v>
      </c>
      <c r="BF145" s="231">
        <f>IF(N145="snížená",J145,0)</f>
        <v>0</v>
      </c>
      <c r="BG145" s="231">
        <f>IF(N145="zákl. přenesená",J145,0)</f>
        <v>0</v>
      </c>
      <c r="BH145" s="231">
        <f>IF(N145="sníž. přenesená",J145,0)</f>
        <v>0</v>
      </c>
      <c r="BI145" s="231">
        <f>IF(N145="nulová",J145,0)</f>
        <v>0</v>
      </c>
      <c r="BJ145" s="19" t="s">
        <v>8</v>
      </c>
      <c r="BK145" s="231">
        <f>ROUND(I145*H145,0)</f>
        <v>0</v>
      </c>
      <c r="BL145" s="19" t="s">
        <v>173</v>
      </c>
      <c r="BM145" s="230" t="s">
        <v>1345</v>
      </c>
    </row>
    <row r="146" spans="1:47" s="2" customFormat="1" ht="12">
      <c r="A146" s="40"/>
      <c r="B146" s="41"/>
      <c r="C146" s="42"/>
      <c r="D146" s="232" t="s">
        <v>182</v>
      </c>
      <c r="E146" s="42"/>
      <c r="F146" s="233" t="s">
        <v>928</v>
      </c>
      <c r="G146" s="42"/>
      <c r="H146" s="42"/>
      <c r="I146" s="138"/>
      <c r="J146" s="42"/>
      <c r="K146" s="42"/>
      <c r="L146" s="46"/>
      <c r="M146" s="234"/>
      <c r="N146" s="235"/>
      <c r="O146" s="86"/>
      <c r="P146" s="86"/>
      <c r="Q146" s="86"/>
      <c r="R146" s="86"/>
      <c r="S146" s="86"/>
      <c r="T146" s="87"/>
      <c r="U146" s="40"/>
      <c r="V146" s="40"/>
      <c r="W146" s="40"/>
      <c r="X146" s="40"/>
      <c r="Y146" s="40"/>
      <c r="Z146" s="40"/>
      <c r="AA146" s="40"/>
      <c r="AB146" s="40"/>
      <c r="AC146" s="40"/>
      <c r="AD146" s="40"/>
      <c r="AE146" s="40"/>
      <c r="AT146" s="19" t="s">
        <v>182</v>
      </c>
      <c r="AU146" s="19" t="s">
        <v>86</v>
      </c>
    </row>
    <row r="147" spans="1:51" s="13" customFormat="1" ht="12">
      <c r="A147" s="13"/>
      <c r="B147" s="236"/>
      <c r="C147" s="237"/>
      <c r="D147" s="232" t="s">
        <v>184</v>
      </c>
      <c r="E147" s="238" t="s">
        <v>20</v>
      </c>
      <c r="F147" s="239" t="s">
        <v>1346</v>
      </c>
      <c r="G147" s="237"/>
      <c r="H147" s="240">
        <v>17.68</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184</v>
      </c>
      <c r="AU147" s="246" t="s">
        <v>86</v>
      </c>
      <c r="AV147" s="13" t="s">
        <v>86</v>
      </c>
      <c r="AW147" s="13" t="s">
        <v>38</v>
      </c>
      <c r="AX147" s="13" t="s">
        <v>8</v>
      </c>
      <c r="AY147" s="246" t="s">
        <v>167</v>
      </c>
    </row>
    <row r="148" spans="1:63" s="12" customFormat="1" ht="22.8" customHeight="1">
      <c r="A148" s="12"/>
      <c r="B148" s="204"/>
      <c r="C148" s="205"/>
      <c r="D148" s="206" t="s">
        <v>76</v>
      </c>
      <c r="E148" s="218" t="s">
        <v>713</v>
      </c>
      <c r="F148" s="218" t="s">
        <v>714</v>
      </c>
      <c r="G148" s="205"/>
      <c r="H148" s="205"/>
      <c r="I148" s="208"/>
      <c r="J148" s="219">
        <f>BK148</f>
        <v>0</v>
      </c>
      <c r="K148" s="205"/>
      <c r="L148" s="210"/>
      <c r="M148" s="211"/>
      <c r="N148" s="212"/>
      <c r="O148" s="212"/>
      <c r="P148" s="213">
        <f>P149</f>
        <v>0</v>
      </c>
      <c r="Q148" s="212"/>
      <c r="R148" s="213">
        <f>R149</f>
        <v>0</v>
      </c>
      <c r="S148" s="212"/>
      <c r="T148" s="214">
        <f>T149</f>
        <v>0</v>
      </c>
      <c r="U148" s="12"/>
      <c r="V148" s="12"/>
      <c r="W148" s="12"/>
      <c r="X148" s="12"/>
      <c r="Y148" s="12"/>
      <c r="Z148" s="12"/>
      <c r="AA148" s="12"/>
      <c r="AB148" s="12"/>
      <c r="AC148" s="12"/>
      <c r="AD148" s="12"/>
      <c r="AE148" s="12"/>
      <c r="AR148" s="215" t="s">
        <v>8</v>
      </c>
      <c r="AT148" s="216" t="s">
        <v>76</v>
      </c>
      <c r="AU148" s="216" t="s">
        <v>8</v>
      </c>
      <c r="AY148" s="215" t="s">
        <v>167</v>
      </c>
      <c r="BK148" s="217">
        <f>BK149</f>
        <v>0</v>
      </c>
    </row>
    <row r="149" spans="1:65" s="2" customFormat="1" ht="20.5" customHeight="1">
      <c r="A149" s="40"/>
      <c r="B149" s="41"/>
      <c r="C149" s="220" t="s">
        <v>435</v>
      </c>
      <c r="D149" s="220" t="s">
        <v>169</v>
      </c>
      <c r="E149" s="221" t="s">
        <v>935</v>
      </c>
      <c r="F149" s="222" t="s">
        <v>936</v>
      </c>
      <c r="G149" s="223" t="s">
        <v>323</v>
      </c>
      <c r="H149" s="224">
        <v>3.14</v>
      </c>
      <c r="I149" s="225"/>
      <c r="J149" s="224">
        <f>ROUND(I149*H149,0)</f>
        <v>0</v>
      </c>
      <c r="K149" s="222" t="s">
        <v>180</v>
      </c>
      <c r="L149" s="46"/>
      <c r="M149" s="292" t="s">
        <v>20</v>
      </c>
      <c r="N149" s="293" t="s">
        <v>48</v>
      </c>
      <c r="O149" s="290"/>
      <c r="P149" s="294">
        <f>O149*H149</f>
        <v>0</v>
      </c>
      <c r="Q149" s="294">
        <v>0</v>
      </c>
      <c r="R149" s="294">
        <f>Q149*H149</f>
        <v>0</v>
      </c>
      <c r="S149" s="294">
        <v>0</v>
      </c>
      <c r="T149" s="295">
        <f>S149*H149</f>
        <v>0</v>
      </c>
      <c r="U149" s="40"/>
      <c r="V149" s="40"/>
      <c r="W149" s="40"/>
      <c r="X149" s="40"/>
      <c r="Y149" s="40"/>
      <c r="Z149" s="40"/>
      <c r="AA149" s="40"/>
      <c r="AB149" s="40"/>
      <c r="AC149" s="40"/>
      <c r="AD149" s="40"/>
      <c r="AE149" s="40"/>
      <c r="AR149" s="230" t="s">
        <v>173</v>
      </c>
      <c r="AT149" s="230" t="s">
        <v>169</v>
      </c>
      <c r="AU149" s="230" t="s">
        <v>86</v>
      </c>
      <c r="AY149" s="19" t="s">
        <v>167</v>
      </c>
      <c r="BE149" s="231">
        <f>IF(N149="základní",J149,0)</f>
        <v>0</v>
      </c>
      <c r="BF149" s="231">
        <f>IF(N149="snížená",J149,0)</f>
        <v>0</v>
      </c>
      <c r="BG149" s="231">
        <f>IF(N149="zákl. přenesená",J149,0)</f>
        <v>0</v>
      </c>
      <c r="BH149" s="231">
        <f>IF(N149="sníž. přenesená",J149,0)</f>
        <v>0</v>
      </c>
      <c r="BI149" s="231">
        <f>IF(N149="nulová",J149,0)</f>
        <v>0</v>
      </c>
      <c r="BJ149" s="19" t="s">
        <v>8</v>
      </c>
      <c r="BK149" s="231">
        <f>ROUND(I149*H149,0)</f>
        <v>0</v>
      </c>
      <c r="BL149" s="19" t="s">
        <v>173</v>
      </c>
      <c r="BM149" s="230" t="s">
        <v>1347</v>
      </c>
    </row>
    <row r="150" spans="1:31" s="2" customFormat="1" ht="6.95" customHeight="1">
      <c r="A150" s="40"/>
      <c r="B150" s="61"/>
      <c r="C150" s="62"/>
      <c r="D150" s="62"/>
      <c r="E150" s="62"/>
      <c r="F150" s="62"/>
      <c r="G150" s="62"/>
      <c r="H150" s="62"/>
      <c r="I150" s="168"/>
      <c r="J150" s="62"/>
      <c r="K150" s="62"/>
      <c r="L150" s="46"/>
      <c r="M150" s="40"/>
      <c r="O150" s="40"/>
      <c r="P150" s="40"/>
      <c r="Q150" s="40"/>
      <c r="R150" s="40"/>
      <c r="S150" s="40"/>
      <c r="T150" s="40"/>
      <c r="U150" s="40"/>
      <c r="V150" s="40"/>
      <c r="W150" s="40"/>
      <c r="X150" s="40"/>
      <c r="Y150" s="40"/>
      <c r="Z150" s="40"/>
      <c r="AA150" s="40"/>
      <c r="AB150" s="40"/>
      <c r="AC150" s="40"/>
      <c r="AD150" s="40"/>
      <c r="AE150" s="40"/>
    </row>
  </sheetData>
  <sheetProtection password="CC35" sheet="1" objects="1" scenarios="1" formatColumns="0" formatRows="0" autoFilter="0"/>
  <autoFilter ref="C81:K149"/>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39"/>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125</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1348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57" customHeight="1">
      <c r="A27" s="144"/>
      <c r="B27" s="145"/>
      <c r="C27" s="144"/>
      <c r="D27" s="144"/>
      <c r="E27" s="146" t="s">
        <v>1349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ROUND(J81,0)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ROUND((SUM(BE81:BE138)),0)</f>
        <v>0</v>
      </c>
      <c r="G33" s="40"/>
      <c r="H33" s="40"/>
      <c r="I33" s="157">
        <v>0.21</v>
      </c>
      <c r="J33" s="156">
        <f>ROUND(((SUM(BE81:BE138))*I33),0)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ROUND((SUM(BF81:BF138)),0)</f>
        <v>0</v>
      </c>
      <c r="G34" s="40"/>
      <c r="H34" s="40"/>
      <c r="I34" s="157">
        <v>0.15</v>
      </c>
      <c r="J34" s="156">
        <f>ROUND(((SUM(BF81:BF138))*I34),0)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ROUND((SUM(BG81:BG138)),0)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ROUND((SUM(BH81:BH138)),0)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ROUND((SUM(BI81:BI138)),0)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16025-3.3 - Vegetační úpravy LBK2 - následná péče 1. rok</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J81</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J82</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J83</f>
        <v>0</v>
      </c>
      <c r="K61" s="186"/>
      <c r="L61" s="191"/>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138"/>
      <c r="J62" s="42"/>
      <c r="K62" s="42"/>
      <c r="L62" s="139"/>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68"/>
      <c r="J63" s="62"/>
      <c r="K63" s="62"/>
      <c r="L63" s="139"/>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71"/>
      <c r="J67" s="64"/>
      <c r="K67" s="64"/>
      <c r="L67" s="139"/>
      <c r="S67" s="40"/>
      <c r="T67" s="40"/>
      <c r="U67" s="40"/>
      <c r="V67" s="40"/>
      <c r="W67" s="40"/>
      <c r="X67" s="40"/>
      <c r="Y67" s="40"/>
      <c r="Z67" s="40"/>
      <c r="AA67" s="40"/>
      <c r="AB67" s="40"/>
      <c r="AC67" s="40"/>
      <c r="AD67" s="40"/>
      <c r="AE67" s="40"/>
    </row>
    <row r="68" spans="1:31" s="2" customFormat="1" ht="24.95" customHeight="1">
      <c r="A68" s="40"/>
      <c r="B68" s="41"/>
      <c r="C68" s="25" t="s">
        <v>152</v>
      </c>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2" customHeight="1">
      <c r="A70" s="40"/>
      <c r="B70" s="41"/>
      <c r="C70" s="34" t="s">
        <v>17</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4.5" customHeight="1">
      <c r="A71" s="40"/>
      <c r="B71" s="41"/>
      <c r="C71" s="42"/>
      <c r="D71" s="42"/>
      <c r="E71" s="172" t="str">
        <f>E7</f>
        <v>2020/I Společná zařízení v k. ú. Borotín u Boskovic - revitalizace</v>
      </c>
      <c r="F71" s="34"/>
      <c r="G71" s="34"/>
      <c r="H71" s="34"/>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136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5" customHeight="1">
      <c r="A73" s="40"/>
      <c r="B73" s="41"/>
      <c r="C73" s="42"/>
      <c r="D73" s="42"/>
      <c r="E73" s="71" t="str">
        <f>E9</f>
        <v>16025-3.3 - Vegetační úpravy LBK2 - následná péče 1. rok</v>
      </c>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Borotín</v>
      </c>
      <c r="G75" s="42"/>
      <c r="H75" s="42"/>
      <c r="I75" s="142" t="s">
        <v>24</v>
      </c>
      <c r="J75" s="74" t="str">
        <f>IF(J12="","",J12)</f>
        <v>2. 5. 2017</v>
      </c>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9" customHeight="1">
      <c r="A77" s="40"/>
      <c r="B77" s="41"/>
      <c r="C77" s="34" t="s">
        <v>26</v>
      </c>
      <c r="D77" s="42"/>
      <c r="E77" s="42"/>
      <c r="F77" s="29" t="str">
        <f>E15</f>
        <v>ČR - SPÚ, KPÚ pro JMK, pobočka Blansko</v>
      </c>
      <c r="G77" s="42"/>
      <c r="H77" s="42"/>
      <c r="I77" s="142" t="s">
        <v>34</v>
      </c>
      <c r="J77" s="38" t="str">
        <f>E21</f>
        <v>AGERIS s.r.o.</v>
      </c>
      <c r="K77" s="42"/>
      <c r="L77" s="139"/>
      <c r="S77" s="40"/>
      <c r="T77" s="40"/>
      <c r="U77" s="40"/>
      <c r="V77" s="40"/>
      <c r="W77" s="40"/>
      <c r="X77" s="40"/>
      <c r="Y77" s="40"/>
      <c r="Z77" s="40"/>
      <c r="AA77" s="40"/>
      <c r="AB77" s="40"/>
      <c r="AC77" s="40"/>
      <c r="AD77" s="40"/>
      <c r="AE77" s="40"/>
    </row>
    <row r="78" spans="1:31" s="2" customFormat="1" ht="14.9" customHeight="1">
      <c r="A78" s="40"/>
      <c r="B78" s="41"/>
      <c r="C78" s="34" t="s">
        <v>32</v>
      </c>
      <c r="D78" s="42"/>
      <c r="E78" s="42"/>
      <c r="F78" s="29" t="str">
        <f>IF(E18="","",E18)</f>
        <v>Vyplň údaj</v>
      </c>
      <c r="G78" s="42"/>
      <c r="H78" s="42"/>
      <c r="I78" s="142" t="s">
        <v>39</v>
      </c>
      <c r="J78" s="38" t="str">
        <f>E24</f>
        <v xml:space="preserve"> </v>
      </c>
      <c r="K78" s="42"/>
      <c r="L78" s="139"/>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11" customFormat="1" ht="29.25" customHeight="1">
      <c r="A80" s="192"/>
      <c r="B80" s="193"/>
      <c r="C80" s="194" t="s">
        <v>153</v>
      </c>
      <c r="D80" s="195" t="s">
        <v>62</v>
      </c>
      <c r="E80" s="195" t="s">
        <v>58</v>
      </c>
      <c r="F80" s="195" t="s">
        <v>59</v>
      </c>
      <c r="G80" s="195" t="s">
        <v>154</v>
      </c>
      <c r="H80" s="195" t="s">
        <v>155</v>
      </c>
      <c r="I80" s="196" t="s">
        <v>156</v>
      </c>
      <c r="J80" s="195" t="s">
        <v>140</v>
      </c>
      <c r="K80" s="197" t="s">
        <v>157</v>
      </c>
      <c r="L80" s="198"/>
      <c r="M80" s="94" t="s">
        <v>20</v>
      </c>
      <c r="N80" s="95" t="s">
        <v>47</v>
      </c>
      <c r="O80" s="95" t="s">
        <v>158</v>
      </c>
      <c r="P80" s="95" t="s">
        <v>159</v>
      </c>
      <c r="Q80" s="95" t="s">
        <v>160</v>
      </c>
      <c r="R80" s="95" t="s">
        <v>161</v>
      </c>
      <c r="S80" s="95" t="s">
        <v>162</v>
      </c>
      <c r="T80" s="96" t="s">
        <v>163</v>
      </c>
      <c r="U80" s="192"/>
      <c r="V80" s="192"/>
      <c r="W80" s="192"/>
      <c r="X80" s="192"/>
      <c r="Y80" s="192"/>
      <c r="Z80" s="192"/>
      <c r="AA80" s="192"/>
      <c r="AB80" s="192"/>
      <c r="AC80" s="192"/>
      <c r="AD80" s="192"/>
      <c r="AE80" s="192"/>
    </row>
    <row r="81" spans="1:63" s="2" customFormat="1" ht="22.8" customHeight="1">
      <c r="A81" s="40"/>
      <c r="B81" s="41"/>
      <c r="C81" s="101" t="s">
        <v>164</v>
      </c>
      <c r="D81" s="42"/>
      <c r="E81" s="42"/>
      <c r="F81" s="42"/>
      <c r="G81" s="42"/>
      <c r="H81" s="42"/>
      <c r="I81" s="138"/>
      <c r="J81" s="199">
        <f>BK81</f>
        <v>0</v>
      </c>
      <c r="K81" s="42"/>
      <c r="L81" s="46"/>
      <c r="M81" s="97"/>
      <c r="N81" s="200"/>
      <c r="O81" s="98"/>
      <c r="P81" s="201">
        <f>P82</f>
        <v>0</v>
      </c>
      <c r="Q81" s="98"/>
      <c r="R81" s="201">
        <f>R82</f>
        <v>0.22234600000000002</v>
      </c>
      <c r="S81" s="98"/>
      <c r="T81" s="202">
        <f>T82</f>
        <v>0</v>
      </c>
      <c r="U81" s="40"/>
      <c r="V81" s="40"/>
      <c r="W81" s="40"/>
      <c r="X81" s="40"/>
      <c r="Y81" s="40"/>
      <c r="Z81" s="40"/>
      <c r="AA81" s="40"/>
      <c r="AB81" s="40"/>
      <c r="AC81" s="40"/>
      <c r="AD81" s="40"/>
      <c r="AE81" s="40"/>
      <c r="AT81" s="19" t="s">
        <v>76</v>
      </c>
      <c r="AU81" s="19" t="s">
        <v>141</v>
      </c>
      <c r="BK81" s="203">
        <f>BK82</f>
        <v>0</v>
      </c>
    </row>
    <row r="82" spans="1:63" s="12" customFormat="1" ht="25.9" customHeight="1">
      <c r="A82" s="12"/>
      <c r="B82" s="204"/>
      <c r="C82" s="205"/>
      <c r="D82" s="206" t="s">
        <v>76</v>
      </c>
      <c r="E82" s="207" t="s">
        <v>165</v>
      </c>
      <c r="F82" s="207" t="s">
        <v>166</v>
      </c>
      <c r="G82" s="205"/>
      <c r="H82" s="205"/>
      <c r="I82" s="208"/>
      <c r="J82" s="209">
        <f>BK82</f>
        <v>0</v>
      </c>
      <c r="K82" s="205"/>
      <c r="L82" s="210"/>
      <c r="M82" s="211"/>
      <c r="N82" s="212"/>
      <c r="O82" s="212"/>
      <c r="P82" s="213">
        <f>P83</f>
        <v>0</v>
      </c>
      <c r="Q82" s="212"/>
      <c r="R82" s="213">
        <f>R83</f>
        <v>0.22234600000000002</v>
      </c>
      <c r="S82" s="212"/>
      <c r="T82" s="214">
        <f>T83</f>
        <v>0</v>
      </c>
      <c r="U82" s="12"/>
      <c r="V82" s="12"/>
      <c r="W82" s="12"/>
      <c r="X82" s="12"/>
      <c r="Y82" s="12"/>
      <c r="Z82" s="12"/>
      <c r="AA82" s="12"/>
      <c r="AB82" s="12"/>
      <c r="AC82" s="12"/>
      <c r="AD82" s="12"/>
      <c r="AE82" s="12"/>
      <c r="AR82" s="215" t="s">
        <v>8</v>
      </c>
      <c r="AT82" s="216" t="s">
        <v>76</v>
      </c>
      <c r="AU82" s="216" t="s">
        <v>77</v>
      </c>
      <c r="AY82" s="215" t="s">
        <v>167</v>
      </c>
      <c r="BK82" s="217">
        <f>BK83</f>
        <v>0</v>
      </c>
    </row>
    <row r="83" spans="1:63" s="12" customFormat="1" ht="22.8" customHeight="1">
      <c r="A83" s="12"/>
      <c r="B83" s="204"/>
      <c r="C83" s="205"/>
      <c r="D83" s="206" t="s">
        <v>76</v>
      </c>
      <c r="E83" s="218" t="s">
        <v>8</v>
      </c>
      <c r="F83" s="218" t="s">
        <v>168</v>
      </c>
      <c r="G83" s="205"/>
      <c r="H83" s="205"/>
      <c r="I83" s="208"/>
      <c r="J83" s="219">
        <f>BK83</f>
        <v>0</v>
      </c>
      <c r="K83" s="205"/>
      <c r="L83" s="210"/>
      <c r="M83" s="211"/>
      <c r="N83" s="212"/>
      <c r="O83" s="212"/>
      <c r="P83" s="213">
        <f>SUM(P84:P138)</f>
        <v>0</v>
      </c>
      <c r="Q83" s="212"/>
      <c r="R83" s="213">
        <f>SUM(R84:R138)</f>
        <v>0.22234600000000002</v>
      </c>
      <c r="S83" s="212"/>
      <c r="T83" s="214">
        <f>SUM(T84:T138)</f>
        <v>0</v>
      </c>
      <c r="U83" s="12"/>
      <c r="V83" s="12"/>
      <c r="W83" s="12"/>
      <c r="X83" s="12"/>
      <c r="Y83" s="12"/>
      <c r="Z83" s="12"/>
      <c r="AA83" s="12"/>
      <c r="AB83" s="12"/>
      <c r="AC83" s="12"/>
      <c r="AD83" s="12"/>
      <c r="AE83" s="12"/>
      <c r="AR83" s="215" t="s">
        <v>8</v>
      </c>
      <c r="AT83" s="216" t="s">
        <v>76</v>
      </c>
      <c r="AU83" s="216" t="s">
        <v>8</v>
      </c>
      <c r="AY83" s="215" t="s">
        <v>167</v>
      </c>
      <c r="BK83" s="217">
        <f>SUM(BK84:BK138)</f>
        <v>0</v>
      </c>
    </row>
    <row r="84" spans="1:65" s="2" customFormat="1" ht="20.5" customHeight="1">
      <c r="A84" s="40"/>
      <c r="B84" s="41"/>
      <c r="C84" s="220" t="s">
        <v>359</v>
      </c>
      <c r="D84" s="220" t="s">
        <v>169</v>
      </c>
      <c r="E84" s="221" t="s">
        <v>956</v>
      </c>
      <c r="F84" s="222" t="s">
        <v>957</v>
      </c>
      <c r="G84" s="223" t="s">
        <v>179</v>
      </c>
      <c r="H84" s="224">
        <v>11962</v>
      </c>
      <c r="I84" s="225"/>
      <c r="J84" s="224">
        <f>ROUND(I84*H84,0)</f>
        <v>0</v>
      </c>
      <c r="K84" s="222" t="s">
        <v>180</v>
      </c>
      <c r="L84" s="46"/>
      <c r="M84" s="226" t="s">
        <v>20</v>
      </c>
      <c r="N84" s="227" t="s">
        <v>48</v>
      </c>
      <c r="O84" s="86"/>
      <c r="P84" s="228">
        <f>O84*H84</f>
        <v>0</v>
      </c>
      <c r="Q84" s="228">
        <v>0</v>
      </c>
      <c r="R84" s="228">
        <f>Q84*H84</f>
        <v>0</v>
      </c>
      <c r="S84" s="228">
        <v>0</v>
      </c>
      <c r="T84" s="229">
        <f>S84*H84</f>
        <v>0</v>
      </c>
      <c r="U84" s="40"/>
      <c r="V84" s="40"/>
      <c r="W84" s="40"/>
      <c r="X84" s="40"/>
      <c r="Y84" s="40"/>
      <c r="Z84" s="40"/>
      <c r="AA84" s="40"/>
      <c r="AB84" s="40"/>
      <c r="AC84" s="40"/>
      <c r="AD84" s="40"/>
      <c r="AE84" s="40"/>
      <c r="AR84" s="230" t="s">
        <v>173</v>
      </c>
      <c r="AT84" s="230" t="s">
        <v>169</v>
      </c>
      <c r="AU84" s="230" t="s">
        <v>86</v>
      </c>
      <c r="AY84" s="19" t="s">
        <v>167</v>
      </c>
      <c r="BE84" s="231">
        <f>IF(N84="základní",J84,0)</f>
        <v>0</v>
      </c>
      <c r="BF84" s="231">
        <f>IF(N84="snížená",J84,0)</f>
        <v>0</v>
      </c>
      <c r="BG84" s="231">
        <f>IF(N84="zákl. přenesená",J84,0)</f>
        <v>0</v>
      </c>
      <c r="BH84" s="231">
        <f>IF(N84="sníž. přenesená",J84,0)</f>
        <v>0</v>
      </c>
      <c r="BI84" s="231">
        <f>IF(N84="nulová",J84,0)</f>
        <v>0</v>
      </c>
      <c r="BJ84" s="19" t="s">
        <v>8</v>
      </c>
      <c r="BK84" s="231">
        <f>ROUND(I84*H84,0)</f>
        <v>0</v>
      </c>
      <c r="BL84" s="19" t="s">
        <v>173</v>
      </c>
      <c r="BM84" s="230" t="s">
        <v>1350</v>
      </c>
    </row>
    <row r="85" spans="1:47" s="2" customFormat="1" ht="12">
      <c r="A85" s="40"/>
      <c r="B85" s="41"/>
      <c r="C85" s="42"/>
      <c r="D85" s="232" t="s">
        <v>182</v>
      </c>
      <c r="E85" s="42"/>
      <c r="F85" s="233" t="s">
        <v>959</v>
      </c>
      <c r="G85" s="42"/>
      <c r="H85" s="42"/>
      <c r="I85" s="138"/>
      <c r="J85" s="42"/>
      <c r="K85" s="42"/>
      <c r="L85" s="46"/>
      <c r="M85" s="234"/>
      <c r="N85" s="235"/>
      <c r="O85" s="86"/>
      <c r="P85" s="86"/>
      <c r="Q85" s="86"/>
      <c r="R85" s="86"/>
      <c r="S85" s="86"/>
      <c r="T85" s="87"/>
      <c r="U85" s="40"/>
      <c r="V85" s="40"/>
      <c r="W85" s="40"/>
      <c r="X85" s="40"/>
      <c r="Y85" s="40"/>
      <c r="Z85" s="40"/>
      <c r="AA85" s="40"/>
      <c r="AB85" s="40"/>
      <c r="AC85" s="40"/>
      <c r="AD85" s="40"/>
      <c r="AE85" s="40"/>
      <c r="AT85" s="19" t="s">
        <v>182</v>
      </c>
      <c r="AU85" s="19" t="s">
        <v>86</v>
      </c>
    </row>
    <row r="86" spans="1:51" s="13" customFormat="1" ht="12">
      <c r="A86" s="13"/>
      <c r="B86" s="236"/>
      <c r="C86" s="237"/>
      <c r="D86" s="232" t="s">
        <v>184</v>
      </c>
      <c r="E86" s="238" t="s">
        <v>20</v>
      </c>
      <c r="F86" s="239" t="s">
        <v>1351</v>
      </c>
      <c r="G86" s="237"/>
      <c r="H86" s="240">
        <v>11962</v>
      </c>
      <c r="I86" s="241"/>
      <c r="J86" s="237"/>
      <c r="K86" s="237"/>
      <c r="L86" s="242"/>
      <c r="M86" s="243"/>
      <c r="N86" s="244"/>
      <c r="O86" s="244"/>
      <c r="P86" s="244"/>
      <c r="Q86" s="244"/>
      <c r="R86" s="244"/>
      <c r="S86" s="244"/>
      <c r="T86" s="245"/>
      <c r="U86" s="13"/>
      <c r="V86" s="13"/>
      <c r="W86" s="13"/>
      <c r="X86" s="13"/>
      <c r="Y86" s="13"/>
      <c r="Z86" s="13"/>
      <c r="AA86" s="13"/>
      <c r="AB86" s="13"/>
      <c r="AC86" s="13"/>
      <c r="AD86" s="13"/>
      <c r="AE86" s="13"/>
      <c r="AT86" s="246" t="s">
        <v>184</v>
      </c>
      <c r="AU86" s="246" t="s">
        <v>86</v>
      </c>
      <c r="AV86" s="13" t="s">
        <v>86</v>
      </c>
      <c r="AW86" s="13" t="s">
        <v>38</v>
      </c>
      <c r="AX86" s="13" t="s">
        <v>8</v>
      </c>
      <c r="AY86" s="246" t="s">
        <v>167</v>
      </c>
    </row>
    <row r="87" spans="1:65" s="2" customFormat="1" ht="20.5" customHeight="1">
      <c r="A87" s="40"/>
      <c r="B87" s="41"/>
      <c r="C87" s="220" t="s">
        <v>259</v>
      </c>
      <c r="D87" s="220" t="s">
        <v>169</v>
      </c>
      <c r="E87" s="221" t="s">
        <v>783</v>
      </c>
      <c r="F87" s="222" t="s">
        <v>784</v>
      </c>
      <c r="G87" s="223" t="s">
        <v>389</v>
      </c>
      <c r="H87" s="224">
        <v>13</v>
      </c>
      <c r="I87" s="225"/>
      <c r="J87" s="224">
        <f>ROUND(I87*H87,0)</f>
        <v>0</v>
      </c>
      <c r="K87" s="222" t="s">
        <v>180</v>
      </c>
      <c r="L87" s="46"/>
      <c r="M87" s="226" t="s">
        <v>20</v>
      </c>
      <c r="N87" s="227" t="s">
        <v>48</v>
      </c>
      <c r="O87" s="86"/>
      <c r="P87" s="228">
        <f>O87*H87</f>
        <v>0</v>
      </c>
      <c r="Q87" s="228">
        <v>0</v>
      </c>
      <c r="R87" s="228">
        <f>Q87*H87</f>
        <v>0</v>
      </c>
      <c r="S87" s="228">
        <v>0</v>
      </c>
      <c r="T87" s="229">
        <f>S87*H87</f>
        <v>0</v>
      </c>
      <c r="U87" s="40"/>
      <c r="V87" s="40"/>
      <c r="W87" s="40"/>
      <c r="X87" s="40"/>
      <c r="Y87" s="40"/>
      <c r="Z87" s="40"/>
      <c r="AA87" s="40"/>
      <c r="AB87" s="40"/>
      <c r="AC87" s="40"/>
      <c r="AD87" s="40"/>
      <c r="AE87" s="40"/>
      <c r="AR87" s="230" t="s">
        <v>173</v>
      </c>
      <c r="AT87" s="230" t="s">
        <v>169</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1352</v>
      </c>
    </row>
    <row r="88" spans="1:47" s="2" customFormat="1" ht="12">
      <c r="A88" s="40"/>
      <c r="B88" s="41"/>
      <c r="C88" s="42"/>
      <c r="D88" s="232" t="s">
        <v>182</v>
      </c>
      <c r="E88" s="42"/>
      <c r="F88" s="233" t="s">
        <v>786</v>
      </c>
      <c r="G88" s="42"/>
      <c r="H88" s="42"/>
      <c r="I88" s="138"/>
      <c r="J88" s="42"/>
      <c r="K88" s="42"/>
      <c r="L88" s="46"/>
      <c r="M88" s="234"/>
      <c r="N88" s="235"/>
      <c r="O88" s="86"/>
      <c r="P88" s="86"/>
      <c r="Q88" s="86"/>
      <c r="R88" s="86"/>
      <c r="S88" s="86"/>
      <c r="T88" s="87"/>
      <c r="U88" s="40"/>
      <c r="V88" s="40"/>
      <c r="W88" s="40"/>
      <c r="X88" s="40"/>
      <c r="Y88" s="40"/>
      <c r="Z88" s="40"/>
      <c r="AA88" s="40"/>
      <c r="AB88" s="40"/>
      <c r="AC88" s="40"/>
      <c r="AD88" s="40"/>
      <c r="AE88" s="40"/>
      <c r="AT88" s="19" t="s">
        <v>182</v>
      </c>
      <c r="AU88" s="19" t="s">
        <v>86</v>
      </c>
    </row>
    <row r="89" spans="1:47" s="2" customFormat="1" ht="12">
      <c r="A89" s="40"/>
      <c r="B89" s="41"/>
      <c r="C89" s="42"/>
      <c r="D89" s="232" t="s">
        <v>175</v>
      </c>
      <c r="E89" s="42"/>
      <c r="F89" s="233" t="s">
        <v>1289</v>
      </c>
      <c r="G89" s="42"/>
      <c r="H89" s="42"/>
      <c r="I89" s="138"/>
      <c r="J89" s="42"/>
      <c r="K89" s="42"/>
      <c r="L89" s="46"/>
      <c r="M89" s="234"/>
      <c r="N89" s="235"/>
      <c r="O89" s="86"/>
      <c r="P89" s="86"/>
      <c r="Q89" s="86"/>
      <c r="R89" s="86"/>
      <c r="S89" s="86"/>
      <c r="T89" s="87"/>
      <c r="U89" s="40"/>
      <c r="V89" s="40"/>
      <c r="W89" s="40"/>
      <c r="X89" s="40"/>
      <c r="Y89" s="40"/>
      <c r="Z89" s="40"/>
      <c r="AA89" s="40"/>
      <c r="AB89" s="40"/>
      <c r="AC89" s="40"/>
      <c r="AD89" s="40"/>
      <c r="AE89" s="40"/>
      <c r="AT89" s="19" t="s">
        <v>175</v>
      </c>
      <c r="AU89" s="19" t="s">
        <v>86</v>
      </c>
    </row>
    <row r="90" spans="1:51" s="13" customFormat="1" ht="12">
      <c r="A90" s="13"/>
      <c r="B90" s="236"/>
      <c r="C90" s="237"/>
      <c r="D90" s="232" t="s">
        <v>184</v>
      </c>
      <c r="E90" s="238" t="s">
        <v>20</v>
      </c>
      <c r="F90" s="239" t="s">
        <v>1353</v>
      </c>
      <c r="G90" s="237"/>
      <c r="H90" s="240">
        <v>13</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184</v>
      </c>
      <c r="AU90" s="246" t="s">
        <v>86</v>
      </c>
      <c r="AV90" s="13" t="s">
        <v>86</v>
      </c>
      <c r="AW90" s="13" t="s">
        <v>38</v>
      </c>
      <c r="AX90" s="13" t="s">
        <v>8</v>
      </c>
      <c r="AY90" s="246" t="s">
        <v>167</v>
      </c>
    </row>
    <row r="91" spans="1:65" s="2" customFormat="1" ht="20.5" customHeight="1">
      <c r="A91" s="40"/>
      <c r="B91" s="41"/>
      <c r="C91" s="220" t="s">
        <v>8</v>
      </c>
      <c r="D91" s="220" t="s">
        <v>169</v>
      </c>
      <c r="E91" s="221" t="s">
        <v>788</v>
      </c>
      <c r="F91" s="222" t="s">
        <v>789</v>
      </c>
      <c r="G91" s="223" t="s">
        <v>389</v>
      </c>
      <c r="H91" s="224">
        <v>89</v>
      </c>
      <c r="I91" s="225"/>
      <c r="J91" s="224">
        <f>ROUND(I91*H91,0)</f>
        <v>0</v>
      </c>
      <c r="K91" s="222" t="s">
        <v>180</v>
      </c>
      <c r="L91" s="46"/>
      <c r="M91" s="226" t="s">
        <v>20</v>
      </c>
      <c r="N91" s="227" t="s">
        <v>48</v>
      </c>
      <c r="O91" s="86"/>
      <c r="P91" s="228">
        <f>O91*H91</f>
        <v>0</v>
      </c>
      <c r="Q91" s="228">
        <v>0</v>
      </c>
      <c r="R91" s="228">
        <f>Q91*H91</f>
        <v>0</v>
      </c>
      <c r="S91" s="228">
        <v>0</v>
      </c>
      <c r="T91" s="229">
        <f>S91*H91</f>
        <v>0</v>
      </c>
      <c r="U91" s="40"/>
      <c r="V91" s="40"/>
      <c r="W91" s="40"/>
      <c r="X91" s="40"/>
      <c r="Y91" s="40"/>
      <c r="Z91" s="40"/>
      <c r="AA91" s="40"/>
      <c r="AB91" s="40"/>
      <c r="AC91" s="40"/>
      <c r="AD91" s="40"/>
      <c r="AE91" s="40"/>
      <c r="AR91" s="230" t="s">
        <v>173</v>
      </c>
      <c r="AT91" s="230" t="s">
        <v>169</v>
      </c>
      <c r="AU91" s="230" t="s">
        <v>86</v>
      </c>
      <c r="AY91" s="19" t="s">
        <v>167</v>
      </c>
      <c r="BE91" s="231">
        <f>IF(N91="základní",J91,0)</f>
        <v>0</v>
      </c>
      <c r="BF91" s="231">
        <f>IF(N91="snížená",J91,0)</f>
        <v>0</v>
      </c>
      <c r="BG91" s="231">
        <f>IF(N91="zákl. přenesená",J91,0)</f>
        <v>0</v>
      </c>
      <c r="BH91" s="231">
        <f>IF(N91="sníž. přenesená",J91,0)</f>
        <v>0</v>
      </c>
      <c r="BI91" s="231">
        <f>IF(N91="nulová",J91,0)</f>
        <v>0</v>
      </c>
      <c r="BJ91" s="19" t="s">
        <v>8</v>
      </c>
      <c r="BK91" s="231">
        <f>ROUND(I91*H91,0)</f>
        <v>0</v>
      </c>
      <c r="BL91" s="19" t="s">
        <v>173</v>
      </c>
      <c r="BM91" s="230" t="s">
        <v>1354</v>
      </c>
    </row>
    <row r="92" spans="1:47" s="2" customFormat="1" ht="12">
      <c r="A92" s="40"/>
      <c r="B92" s="41"/>
      <c r="C92" s="42"/>
      <c r="D92" s="232" t="s">
        <v>182</v>
      </c>
      <c r="E92" s="42"/>
      <c r="F92" s="233" t="s">
        <v>786</v>
      </c>
      <c r="G92" s="42"/>
      <c r="H92" s="42"/>
      <c r="I92" s="138"/>
      <c r="J92" s="42"/>
      <c r="K92" s="42"/>
      <c r="L92" s="46"/>
      <c r="M92" s="234"/>
      <c r="N92" s="235"/>
      <c r="O92" s="86"/>
      <c r="P92" s="86"/>
      <c r="Q92" s="86"/>
      <c r="R92" s="86"/>
      <c r="S92" s="86"/>
      <c r="T92" s="87"/>
      <c r="U92" s="40"/>
      <c r="V92" s="40"/>
      <c r="W92" s="40"/>
      <c r="X92" s="40"/>
      <c r="Y92" s="40"/>
      <c r="Z92" s="40"/>
      <c r="AA92" s="40"/>
      <c r="AB92" s="40"/>
      <c r="AC92" s="40"/>
      <c r="AD92" s="40"/>
      <c r="AE92" s="40"/>
      <c r="AT92" s="19" t="s">
        <v>182</v>
      </c>
      <c r="AU92" s="19" t="s">
        <v>86</v>
      </c>
    </row>
    <row r="93" spans="1:47" s="2" customFormat="1" ht="12">
      <c r="A93" s="40"/>
      <c r="B93" s="41"/>
      <c r="C93" s="42"/>
      <c r="D93" s="232" t="s">
        <v>175</v>
      </c>
      <c r="E93" s="42"/>
      <c r="F93" s="233" t="s">
        <v>791</v>
      </c>
      <c r="G93" s="42"/>
      <c r="H93" s="42"/>
      <c r="I93" s="138"/>
      <c r="J93" s="42"/>
      <c r="K93" s="42"/>
      <c r="L93" s="46"/>
      <c r="M93" s="234"/>
      <c r="N93" s="235"/>
      <c r="O93" s="86"/>
      <c r="P93" s="86"/>
      <c r="Q93" s="86"/>
      <c r="R93" s="86"/>
      <c r="S93" s="86"/>
      <c r="T93" s="87"/>
      <c r="U93" s="40"/>
      <c r="V93" s="40"/>
      <c r="W93" s="40"/>
      <c r="X93" s="40"/>
      <c r="Y93" s="40"/>
      <c r="Z93" s="40"/>
      <c r="AA93" s="40"/>
      <c r="AB93" s="40"/>
      <c r="AC93" s="40"/>
      <c r="AD93" s="40"/>
      <c r="AE93" s="40"/>
      <c r="AT93" s="19" t="s">
        <v>175</v>
      </c>
      <c r="AU93" s="19" t="s">
        <v>86</v>
      </c>
    </row>
    <row r="94" spans="1:51" s="13" customFormat="1" ht="12">
      <c r="A94" s="13"/>
      <c r="B94" s="236"/>
      <c r="C94" s="237"/>
      <c r="D94" s="232" t="s">
        <v>184</v>
      </c>
      <c r="E94" s="238" t="s">
        <v>20</v>
      </c>
      <c r="F94" s="239" t="s">
        <v>1292</v>
      </c>
      <c r="G94" s="237"/>
      <c r="H94" s="240">
        <v>89</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184</v>
      </c>
      <c r="AU94" s="246" t="s">
        <v>86</v>
      </c>
      <c r="AV94" s="13" t="s">
        <v>86</v>
      </c>
      <c r="AW94" s="13" t="s">
        <v>38</v>
      </c>
      <c r="AX94" s="13" t="s">
        <v>77</v>
      </c>
      <c r="AY94" s="246" t="s">
        <v>167</v>
      </c>
    </row>
    <row r="95" spans="1:51" s="13" customFormat="1" ht="12">
      <c r="A95" s="13"/>
      <c r="B95" s="236"/>
      <c r="C95" s="237"/>
      <c r="D95" s="232" t="s">
        <v>184</v>
      </c>
      <c r="E95" s="238" t="s">
        <v>20</v>
      </c>
      <c r="F95" s="239" t="s">
        <v>1355</v>
      </c>
      <c r="G95" s="237"/>
      <c r="H95" s="240">
        <v>0</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184</v>
      </c>
      <c r="AU95" s="246" t="s">
        <v>86</v>
      </c>
      <c r="AV95" s="13" t="s">
        <v>86</v>
      </c>
      <c r="AW95" s="13" t="s">
        <v>38</v>
      </c>
      <c r="AX95" s="13" t="s">
        <v>77</v>
      </c>
      <c r="AY95" s="246" t="s">
        <v>167</v>
      </c>
    </row>
    <row r="96" spans="1:51" s="14" customFormat="1" ht="12">
      <c r="A96" s="14"/>
      <c r="B96" s="247"/>
      <c r="C96" s="248"/>
      <c r="D96" s="232" t="s">
        <v>184</v>
      </c>
      <c r="E96" s="249" t="s">
        <v>20</v>
      </c>
      <c r="F96" s="250" t="s">
        <v>195</v>
      </c>
      <c r="G96" s="248"/>
      <c r="H96" s="251">
        <v>89</v>
      </c>
      <c r="I96" s="252"/>
      <c r="J96" s="248"/>
      <c r="K96" s="248"/>
      <c r="L96" s="253"/>
      <c r="M96" s="254"/>
      <c r="N96" s="255"/>
      <c r="O96" s="255"/>
      <c r="P96" s="255"/>
      <c r="Q96" s="255"/>
      <c r="R96" s="255"/>
      <c r="S96" s="255"/>
      <c r="T96" s="256"/>
      <c r="U96" s="14"/>
      <c r="V96" s="14"/>
      <c r="W96" s="14"/>
      <c r="X96" s="14"/>
      <c r="Y96" s="14"/>
      <c r="Z96" s="14"/>
      <c r="AA96" s="14"/>
      <c r="AB96" s="14"/>
      <c r="AC96" s="14"/>
      <c r="AD96" s="14"/>
      <c r="AE96" s="14"/>
      <c r="AT96" s="257" t="s">
        <v>184</v>
      </c>
      <c r="AU96" s="257" t="s">
        <v>86</v>
      </c>
      <c r="AV96" s="14" t="s">
        <v>173</v>
      </c>
      <c r="AW96" s="14" t="s">
        <v>38</v>
      </c>
      <c r="AX96" s="14" t="s">
        <v>8</v>
      </c>
      <c r="AY96" s="257" t="s">
        <v>167</v>
      </c>
    </row>
    <row r="97" spans="1:65" s="2" customFormat="1" ht="20.5" customHeight="1">
      <c r="A97" s="40"/>
      <c r="B97" s="41"/>
      <c r="C97" s="220" t="s">
        <v>86</v>
      </c>
      <c r="D97" s="220" t="s">
        <v>169</v>
      </c>
      <c r="E97" s="221" t="s">
        <v>794</v>
      </c>
      <c r="F97" s="222" t="s">
        <v>795</v>
      </c>
      <c r="G97" s="223" t="s">
        <v>389</v>
      </c>
      <c r="H97" s="224">
        <v>9</v>
      </c>
      <c r="I97" s="225"/>
      <c r="J97" s="224">
        <f>ROUND(I97*H97,0)</f>
        <v>0</v>
      </c>
      <c r="K97" s="222" t="s">
        <v>180</v>
      </c>
      <c r="L97" s="46"/>
      <c r="M97" s="226" t="s">
        <v>20</v>
      </c>
      <c r="N97" s="227" t="s">
        <v>48</v>
      </c>
      <c r="O97" s="86"/>
      <c r="P97" s="228">
        <f>O97*H97</f>
        <v>0</v>
      </c>
      <c r="Q97" s="228">
        <v>0</v>
      </c>
      <c r="R97" s="228">
        <f>Q97*H97</f>
        <v>0</v>
      </c>
      <c r="S97" s="228">
        <v>0</v>
      </c>
      <c r="T97" s="229">
        <f>S97*H97</f>
        <v>0</v>
      </c>
      <c r="U97" s="40"/>
      <c r="V97" s="40"/>
      <c r="W97" s="40"/>
      <c r="X97" s="40"/>
      <c r="Y97" s="40"/>
      <c r="Z97" s="40"/>
      <c r="AA97" s="40"/>
      <c r="AB97" s="40"/>
      <c r="AC97" s="40"/>
      <c r="AD97" s="40"/>
      <c r="AE97" s="40"/>
      <c r="AR97" s="230" t="s">
        <v>173</v>
      </c>
      <c r="AT97" s="230" t="s">
        <v>169</v>
      </c>
      <c r="AU97" s="230" t="s">
        <v>86</v>
      </c>
      <c r="AY97" s="19" t="s">
        <v>167</v>
      </c>
      <c r="BE97" s="231">
        <f>IF(N97="základní",J97,0)</f>
        <v>0</v>
      </c>
      <c r="BF97" s="231">
        <f>IF(N97="snížená",J97,0)</f>
        <v>0</v>
      </c>
      <c r="BG97" s="231">
        <f>IF(N97="zákl. přenesená",J97,0)</f>
        <v>0</v>
      </c>
      <c r="BH97" s="231">
        <f>IF(N97="sníž. přenesená",J97,0)</f>
        <v>0</v>
      </c>
      <c r="BI97" s="231">
        <f>IF(N97="nulová",J97,0)</f>
        <v>0</v>
      </c>
      <c r="BJ97" s="19" t="s">
        <v>8</v>
      </c>
      <c r="BK97" s="231">
        <f>ROUND(I97*H97,0)</f>
        <v>0</v>
      </c>
      <c r="BL97" s="19" t="s">
        <v>173</v>
      </c>
      <c r="BM97" s="230" t="s">
        <v>1356</v>
      </c>
    </row>
    <row r="98" spans="1:47" s="2" customFormat="1" ht="12">
      <c r="A98" s="40"/>
      <c r="B98" s="41"/>
      <c r="C98" s="42"/>
      <c r="D98" s="232" t="s">
        <v>182</v>
      </c>
      <c r="E98" s="42"/>
      <c r="F98" s="233" t="s">
        <v>797</v>
      </c>
      <c r="G98" s="42"/>
      <c r="H98" s="42"/>
      <c r="I98" s="138"/>
      <c r="J98" s="42"/>
      <c r="K98" s="42"/>
      <c r="L98" s="46"/>
      <c r="M98" s="234"/>
      <c r="N98" s="235"/>
      <c r="O98" s="86"/>
      <c r="P98" s="86"/>
      <c r="Q98" s="86"/>
      <c r="R98" s="86"/>
      <c r="S98" s="86"/>
      <c r="T98" s="87"/>
      <c r="U98" s="40"/>
      <c r="V98" s="40"/>
      <c r="W98" s="40"/>
      <c r="X98" s="40"/>
      <c r="Y98" s="40"/>
      <c r="Z98" s="40"/>
      <c r="AA98" s="40"/>
      <c r="AB98" s="40"/>
      <c r="AC98" s="40"/>
      <c r="AD98" s="40"/>
      <c r="AE98" s="40"/>
      <c r="AT98" s="19" t="s">
        <v>182</v>
      </c>
      <c r="AU98" s="19" t="s">
        <v>86</v>
      </c>
    </row>
    <row r="99" spans="1:51" s="13" customFormat="1" ht="12">
      <c r="A99" s="13"/>
      <c r="B99" s="236"/>
      <c r="C99" s="237"/>
      <c r="D99" s="232" t="s">
        <v>184</v>
      </c>
      <c r="E99" s="238" t="s">
        <v>20</v>
      </c>
      <c r="F99" s="239" t="s">
        <v>1357</v>
      </c>
      <c r="G99" s="237"/>
      <c r="H99" s="240">
        <v>9</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184</v>
      </c>
      <c r="AU99" s="246" t="s">
        <v>86</v>
      </c>
      <c r="AV99" s="13" t="s">
        <v>86</v>
      </c>
      <c r="AW99" s="13" t="s">
        <v>38</v>
      </c>
      <c r="AX99" s="13" t="s">
        <v>8</v>
      </c>
      <c r="AY99" s="246" t="s">
        <v>167</v>
      </c>
    </row>
    <row r="100" spans="1:65" s="2" customFormat="1" ht="31" customHeight="1">
      <c r="A100" s="40"/>
      <c r="B100" s="41"/>
      <c r="C100" s="220" t="s">
        <v>274</v>
      </c>
      <c r="D100" s="220" t="s">
        <v>169</v>
      </c>
      <c r="E100" s="221" t="s">
        <v>800</v>
      </c>
      <c r="F100" s="222" t="s">
        <v>801</v>
      </c>
      <c r="G100" s="223" t="s">
        <v>389</v>
      </c>
      <c r="H100" s="224">
        <v>13</v>
      </c>
      <c r="I100" s="225"/>
      <c r="J100" s="224">
        <f>ROUND(I100*H100,0)</f>
        <v>0</v>
      </c>
      <c r="K100" s="222" t="s">
        <v>180</v>
      </c>
      <c r="L100" s="46"/>
      <c r="M100" s="226" t="s">
        <v>20</v>
      </c>
      <c r="N100" s="227" t="s">
        <v>48</v>
      </c>
      <c r="O100" s="86"/>
      <c r="P100" s="228">
        <f>O100*H100</f>
        <v>0</v>
      </c>
      <c r="Q100" s="228">
        <v>0</v>
      </c>
      <c r="R100" s="228">
        <f>Q100*H100</f>
        <v>0</v>
      </c>
      <c r="S100" s="228">
        <v>0</v>
      </c>
      <c r="T100" s="229">
        <f>S100*H100</f>
        <v>0</v>
      </c>
      <c r="U100" s="40"/>
      <c r="V100" s="40"/>
      <c r="W100" s="40"/>
      <c r="X100" s="40"/>
      <c r="Y100" s="40"/>
      <c r="Z100" s="40"/>
      <c r="AA100" s="40"/>
      <c r="AB100" s="40"/>
      <c r="AC100" s="40"/>
      <c r="AD100" s="40"/>
      <c r="AE100" s="40"/>
      <c r="AR100" s="230" t="s">
        <v>173</v>
      </c>
      <c r="AT100" s="230" t="s">
        <v>169</v>
      </c>
      <c r="AU100" s="230" t="s">
        <v>86</v>
      </c>
      <c r="AY100" s="19" t="s">
        <v>167</v>
      </c>
      <c r="BE100" s="231">
        <f>IF(N100="základní",J100,0)</f>
        <v>0</v>
      </c>
      <c r="BF100" s="231">
        <f>IF(N100="snížená",J100,0)</f>
        <v>0</v>
      </c>
      <c r="BG100" s="231">
        <f>IF(N100="zákl. přenesená",J100,0)</f>
        <v>0</v>
      </c>
      <c r="BH100" s="231">
        <f>IF(N100="sníž. přenesená",J100,0)</f>
        <v>0</v>
      </c>
      <c r="BI100" s="231">
        <f>IF(N100="nulová",J100,0)</f>
        <v>0</v>
      </c>
      <c r="BJ100" s="19" t="s">
        <v>8</v>
      </c>
      <c r="BK100" s="231">
        <f>ROUND(I100*H100,0)</f>
        <v>0</v>
      </c>
      <c r="BL100" s="19" t="s">
        <v>173</v>
      </c>
      <c r="BM100" s="230" t="s">
        <v>1358</v>
      </c>
    </row>
    <row r="101" spans="1:47" s="2" customFormat="1" ht="12">
      <c r="A101" s="40"/>
      <c r="B101" s="41"/>
      <c r="C101" s="42"/>
      <c r="D101" s="232" t="s">
        <v>182</v>
      </c>
      <c r="E101" s="42"/>
      <c r="F101" s="233" t="s">
        <v>797</v>
      </c>
      <c r="G101" s="42"/>
      <c r="H101" s="42"/>
      <c r="I101" s="138"/>
      <c r="J101" s="42"/>
      <c r="K101" s="42"/>
      <c r="L101" s="46"/>
      <c r="M101" s="234"/>
      <c r="N101" s="235"/>
      <c r="O101" s="86"/>
      <c r="P101" s="86"/>
      <c r="Q101" s="86"/>
      <c r="R101" s="86"/>
      <c r="S101" s="86"/>
      <c r="T101" s="87"/>
      <c r="U101" s="40"/>
      <c r="V101" s="40"/>
      <c r="W101" s="40"/>
      <c r="X101" s="40"/>
      <c r="Y101" s="40"/>
      <c r="Z101" s="40"/>
      <c r="AA101" s="40"/>
      <c r="AB101" s="40"/>
      <c r="AC101" s="40"/>
      <c r="AD101" s="40"/>
      <c r="AE101" s="40"/>
      <c r="AT101" s="19" t="s">
        <v>182</v>
      </c>
      <c r="AU101" s="19" t="s">
        <v>86</v>
      </c>
    </row>
    <row r="102" spans="1:51" s="13" customFormat="1" ht="12">
      <c r="A102" s="13"/>
      <c r="B102" s="236"/>
      <c r="C102" s="237"/>
      <c r="D102" s="232" t="s">
        <v>184</v>
      </c>
      <c r="E102" s="238" t="s">
        <v>20</v>
      </c>
      <c r="F102" s="239" t="s">
        <v>1359</v>
      </c>
      <c r="G102" s="237"/>
      <c r="H102" s="240">
        <v>13</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184</v>
      </c>
      <c r="AU102" s="246" t="s">
        <v>86</v>
      </c>
      <c r="AV102" s="13" t="s">
        <v>86</v>
      </c>
      <c r="AW102" s="13" t="s">
        <v>38</v>
      </c>
      <c r="AX102" s="13" t="s">
        <v>8</v>
      </c>
      <c r="AY102" s="246" t="s">
        <v>167</v>
      </c>
    </row>
    <row r="103" spans="1:65" s="2" customFormat="1" ht="20.5" customHeight="1">
      <c r="A103" s="40"/>
      <c r="B103" s="41"/>
      <c r="C103" s="220" t="s">
        <v>279</v>
      </c>
      <c r="D103" s="220" t="s">
        <v>169</v>
      </c>
      <c r="E103" s="221" t="s">
        <v>803</v>
      </c>
      <c r="F103" s="222" t="s">
        <v>804</v>
      </c>
      <c r="G103" s="223" t="s">
        <v>389</v>
      </c>
      <c r="H103" s="224">
        <v>13</v>
      </c>
      <c r="I103" s="225"/>
      <c r="J103" s="224">
        <f>ROUND(I103*H103,0)</f>
        <v>0</v>
      </c>
      <c r="K103" s="222" t="s">
        <v>180</v>
      </c>
      <c r="L103" s="46"/>
      <c r="M103" s="226" t="s">
        <v>20</v>
      </c>
      <c r="N103" s="227" t="s">
        <v>48</v>
      </c>
      <c r="O103" s="86"/>
      <c r="P103" s="228">
        <f>O103*H103</f>
        <v>0</v>
      </c>
      <c r="Q103" s="228">
        <v>4.6E-05</v>
      </c>
      <c r="R103" s="228">
        <f>Q103*H103</f>
        <v>0.000598</v>
      </c>
      <c r="S103" s="228">
        <v>0</v>
      </c>
      <c r="T103" s="229">
        <f>S103*H103</f>
        <v>0</v>
      </c>
      <c r="U103" s="40"/>
      <c r="V103" s="40"/>
      <c r="W103" s="40"/>
      <c r="X103" s="40"/>
      <c r="Y103" s="40"/>
      <c r="Z103" s="40"/>
      <c r="AA103" s="40"/>
      <c r="AB103" s="40"/>
      <c r="AC103" s="40"/>
      <c r="AD103" s="40"/>
      <c r="AE103" s="40"/>
      <c r="AR103" s="230" t="s">
        <v>173</v>
      </c>
      <c r="AT103" s="230" t="s">
        <v>169</v>
      </c>
      <c r="AU103" s="230" t="s">
        <v>86</v>
      </c>
      <c r="AY103" s="19" t="s">
        <v>167</v>
      </c>
      <c r="BE103" s="231">
        <f>IF(N103="základní",J103,0)</f>
        <v>0</v>
      </c>
      <c r="BF103" s="231">
        <f>IF(N103="snížená",J103,0)</f>
        <v>0</v>
      </c>
      <c r="BG103" s="231">
        <f>IF(N103="zákl. přenesená",J103,0)</f>
        <v>0</v>
      </c>
      <c r="BH103" s="231">
        <f>IF(N103="sníž. přenesená",J103,0)</f>
        <v>0</v>
      </c>
      <c r="BI103" s="231">
        <f>IF(N103="nulová",J103,0)</f>
        <v>0</v>
      </c>
      <c r="BJ103" s="19" t="s">
        <v>8</v>
      </c>
      <c r="BK103" s="231">
        <f>ROUND(I103*H103,0)</f>
        <v>0</v>
      </c>
      <c r="BL103" s="19" t="s">
        <v>173</v>
      </c>
      <c r="BM103" s="230" t="s">
        <v>1360</v>
      </c>
    </row>
    <row r="104" spans="1:47" s="2" customFormat="1" ht="12">
      <c r="A104" s="40"/>
      <c r="B104" s="41"/>
      <c r="C104" s="42"/>
      <c r="D104" s="232" t="s">
        <v>182</v>
      </c>
      <c r="E104" s="42"/>
      <c r="F104" s="233" t="s">
        <v>806</v>
      </c>
      <c r="G104" s="42"/>
      <c r="H104" s="42"/>
      <c r="I104" s="138"/>
      <c r="J104" s="42"/>
      <c r="K104" s="42"/>
      <c r="L104" s="46"/>
      <c r="M104" s="234"/>
      <c r="N104" s="235"/>
      <c r="O104" s="86"/>
      <c r="P104" s="86"/>
      <c r="Q104" s="86"/>
      <c r="R104" s="86"/>
      <c r="S104" s="86"/>
      <c r="T104" s="87"/>
      <c r="U104" s="40"/>
      <c r="V104" s="40"/>
      <c r="W104" s="40"/>
      <c r="X104" s="40"/>
      <c r="Y104" s="40"/>
      <c r="Z104" s="40"/>
      <c r="AA104" s="40"/>
      <c r="AB104" s="40"/>
      <c r="AC104" s="40"/>
      <c r="AD104" s="40"/>
      <c r="AE104" s="40"/>
      <c r="AT104" s="19" t="s">
        <v>182</v>
      </c>
      <c r="AU104" s="19" t="s">
        <v>86</v>
      </c>
    </row>
    <row r="105" spans="1:47" s="2" customFormat="1" ht="12">
      <c r="A105" s="40"/>
      <c r="B105" s="41"/>
      <c r="C105" s="42"/>
      <c r="D105" s="232" t="s">
        <v>175</v>
      </c>
      <c r="E105" s="42"/>
      <c r="F105" s="233" t="s">
        <v>1298</v>
      </c>
      <c r="G105" s="42"/>
      <c r="H105" s="42"/>
      <c r="I105" s="138"/>
      <c r="J105" s="42"/>
      <c r="K105" s="42"/>
      <c r="L105" s="46"/>
      <c r="M105" s="234"/>
      <c r="N105" s="235"/>
      <c r="O105" s="86"/>
      <c r="P105" s="86"/>
      <c r="Q105" s="86"/>
      <c r="R105" s="86"/>
      <c r="S105" s="86"/>
      <c r="T105" s="87"/>
      <c r="U105" s="40"/>
      <c r="V105" s="40"/>
      <c r="W105" s="40"/>
      <c r="X105" s="40"/>
      <c r="Y105" s="40"/>
      <c r="Z105" s="40"/>
      <c r="AA105" s="40"/>
      <c r="AB105" s="40"/>
      <c r="AC105" s="40"/>
      <c r="AD105" s="40"/>
      <c r="AE105" s="40"/>
      <c r="AT105" s="19" t="s">
        <v>175</v>
      </c>
      <c r="AU105" s="19" t="s">
        <v>86</v>
      </c>
    </row>
    <row r="106" spans="1:51" s="13" customFormat="1" ht="12">
      <c r="A106" s="13"/>
      <c r="B106" s="236"/>
      <c r="C106" s="237"/>
      <c r="D106" s="232" t="s">
        <v>184</v>
      </c>
      <c r="E106" s="238" t="s">
        <v>20</v>
      </c>
      <c r="F106" s="239" t="s">
        <v>1361</v>
      </c>
      <c r="G106" s="237"/>
      <c r="H106" s="240">
        <v>13</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184</v>
      </c>
      <c r="AU106" s="246" t="s">
        <v>86</v>
      </c>
      <c r="AV106" s="13" t="s">
        <v>86</v>
      </c>
      <c r="AW106" s="13" t="s">
        <v>38</v>
      </c>
      <c r="AX106" s="13" t="s">
        <v>8</v>
      </c>
      <c r="AY106" s="246" t="s">
        <v>167</v>
      </c>
    </row>
    <row r="107" spans="1:65" s="2" customFormat="1" ht="20.5" customHeight="1">
      <c r="A107" s="40"/>
      <c r="B107" s="41"/>
      <c r="C107" s="279" t="s">
        <v>291</v>
      </c>
      <c r="D107" s="279" t="s">
        <v>381</v>
      </c>
      <c r="E107" s="280" t="s">
        <v>808</v>
      </c>
      <c r="F107" s="281" t="s">
        <v>809</v>
      </c>
      <c r="G107" s="282" t="s">
        <v>389</v>
      </c>
      <c r="H107" s="283">
        <v>13</v>
      </c>
      <c r="I107" s="284"/>
      <c r="J107" s="283">
        <f>ROUND(I107*H107,0)</f>
        <v>0</v>
      </c>
      <c r="K107" s="281" t="s">
        <v>180</v>
      </c>
      <c r="L107" s="285"/>
      <c r="M107" s="286" t="s">
        <v>20</v>
      </c>
      <c r="N107" s="287" t="s">
        <v>48</v>
      </c>
      <c r="O107" s="86"/>
      <c r="P107" s="228">
        <f>O107*H107</f>
        <v>0</v>
      </c>
      <c r="Q107" s="228">
        <v>0.00354</v>
      </c>
      <c r="R107" s="228">
        <f>Q107*H107</f>
        <v>0.046020000000000005</v>
      </c>
      <c r="S107" s="228">
        <v>0</v>
      </c>
      <c r="T107" s="229">
        <f>S107*H107</f>
        <v>0</v>
      </c>
      <c r="U107" s="40"/>
      <c r="V107" s="40"/>
      <c r="W107" s="40"/>
      <c r="X107" s="40"/>
      <c r="Y107" s="40"/>
      <c r="Z107" s="40"/>
      <c r="AA107" s="40"/>
      <c r="AB107" s="40"/>
      <c r="AC107" s="40"/>
      <c r="AD107" s="40"/>
      <c r="AE107" s="40"/>
      <c r="AR107" s="230" t="s">
        <v>274</v>
      </c>
      <c r="AT107" s="230" t="s">
        <v>381</v>
      </c>
      <c r="AU107" s="230" t="s">
        <v>86</v>
      </c>
      <c r="AY107" s="19" t="s">
        <v>167</v>
      </c>
      <c r="BE107" s="231">
        <f>IF(N107="základní",J107,0)</f>
        <v>0</v>
      </c>
      <c r="BF107" s="231">
        <f>IF(N107="snížená",J107,0)</f>
        <v>0</v>
      </c>
      <c r="BG107" s="231">
        <f>IF(N107="zákl. přenesená",J107,0)</f>
        <v>0</v>
      </c>
      <c r="BH107" s="231">
        <f>IF(N107="sníž. přenesená",J107,0)</f>
        <v>0</v>
      </c>
      <c r="BI107" s="231">
        <f>IF(N107="nulová",J107,0)</f>
        <v>0</v>
      </c>
      <c r="BJ107" s="19" t="s">
        <v>8</v>
      </c>
      <c r="BK107" s="231">
        <f>ROUND(I107*H107,0)</f>
        <v>0</v>
      </c>
      <c r="BL107" s="19" t="s">
        <v>173</v>
      </c>
      <c r="BM107" s="230" t="s">
        <v>1362</v>
      </c>
    </row>
    <row r="108" spans="1:65" s="2" customFormat="1" ht="20.5" customHeight="1">
      <c r="A108" s="40"/>
      <c r="B108" s="41"/>
      <c r="C108" s="220" t="s">
        <v>186</v>
      </c>
      <c r="D108" s="220" t="s">
        <v>169</v>
      </c>
      <c r="E108" s="221" t="s">
        <v>820</v>
      </c>
      <c r="F108" s="222" t="s">
        <v>821</v>
      </c>
      <c r="G108" s="223" t="s">
        <v>389</v>
      </c>
      <c r="H108" s="224">
        <v>9</v>
      </c>
      <c r="I108" s="225"/>
      <c r="J108" s="224">
        <f>ROUND(I108*H108,0)</f>
        <v>0</v>
      </c>
      <c r="K108" s="222" t="s">
        <v>180</v>
      </c>
      <c r="L108" s="46"/>
      <c r="M108" s="226" t="s">
        <v>20</v>
      </c>
      <c r="N108" s="227" t="s">
        <v>48</v>
      </c>
      <c r="O108" s="86"/>
      <c r="P108" s="228">
        <f>O108*H108</f>
        <v>0</v>
      </c>
      <c r="Q108" s="228">
        <v>5.2E-05</v>
      </c>
      <c r="R108" s="228">
        <f>Q108*H108</f>
        <v>0.000468</v>
      </c>
      <c r="S108" s="228">
        <v>0</v>
      </c>
      <c r="T108" s="229">
        <f>S108*H108</f>
        <v>0</v>
      </c>
      <c r="U108" s="40"/>
      <c r="V108" s="40"/>
      <c r="W108" s="40"/>
      <c r="X108" s="40"/>
      <c r="Y108" s="40"/>
      <c r="Z108" s="40"/>
      <c r="AA108" s="40"/>
      <c r="AB108" s="40"/>
      <c r="AC108" s="40"/>
      <c r="AD108" s="40"/>
      <c r="AE108" s="40"/>
      <c r="AR108" s="230" t="s">
        <v>173</v>
      </c>
      <c r="AT108" s="230" t="s">
        <v>169</v>
      </c>
      <c r="AU108" s="230" t="s">
        <v>86</v>
      </c>
      <c r="AY108" s="19" t="s">
        <v>167</v>
      </c>
      <c r="BE108" s="231">
        <f>IF(N108="základní",J108,0)</f>
        <v>0</v>
      </c>
      <c r="BF108" s="231">
        <f>IF(N108="snížená",J108,0)</f>
        <v>0</v>
      </c>
      <c r="BG108" s="231">
        <f>IF(N108="zákl. přenesená",J108,0)</f>
        <v>0</v>
      </c>
      <c r="BH108" s="231">
        <f>IF(N108="sníž. přenesená",J108,0)</f>
        <v>0</v>
      </c>
      <c r="BI108" s="231">
        <f>IF(N108="nulová",J108,0)</f>
        <v>0</v>
      </c>
      <c r="BJ108" s="19" t="s">
        <v>8</v>
      </c>
      <c r="BK108" s="231">
        <f>ROUND(I108*H108,0)</f>
        <v>0</v>
      </c>
      <c r="BL108" s="19" t="s">
        <v>173</v>
      </c>
      <c r="BM108" s="230" t="s">
        <v>1363</v>
      </c>
    </row>
    <row r="109" spans="1:47" s="2" customFormat="1" ht="12">
      <c r="A109" s="40"/>
      <c r="B109" s="41"/>
      <c r="C109" s="42"/>
      <c r="D109" s="232" t="s">
        <v>182</v>
      </c>
      <c r="E109" s="42"/>
      <c r="F109" s="233" t="s">
        <v>806</v>
      </c>
      <c r="G109" s="42"/>
      <c r="H109" s="42"/>
      <c r="I109" s="138"/>
      <c r="J109" s="42"/>
      <c r="K109" s="42"/>
      <c r="L109" s="46"/>
      <c r="M109" s="234"/>
      <c r="N109" s="235"/>
      <c r="O109" s="86"/>
      <c r="P109" s="86"/>
      <c r="Q109" s="86"/>
      <c r="R109" s="86"/>
      <c r="S109" s="86"/>
      <c r="T109" s="87"/>
      <c r="U109" s="40"/>
      <c r="V109" s="40"/>
      <c r="W109" s="40"/>
      <c r="X109" s="40"/>
      <c r="Y109" s="40"/>
      <c r="Z109" s="40"/>
      <c r="AA109" s="40"/>
      <c r="AB109" s="40"/>
      <c r="AC109" s="40"/>
      <c r="AD109" s="40"/>
      <c r="AE109" s="40"/>
      <c r="AT109" s="19" t="s">
        <v>182</v>
      </c>
      <c r="AU109" s="19" t="s">
        <v>86</v>
      </c>
    </row>
    <row r="110" spans="1:47" s="2" customFormat="1" ht="12">
      <c r="A110" s="40"/>
      <c r="B110" s="41"/>
      <c r="C110" s="42"/>
      <c r="D110" s="232" t="s">
        <v>175</v>
      </c>
      <c r="E110" s="42"/>
      <c r="F110" s="233" t="s">
        <v>823</v>
      </c>
      <c r="G110" s="42"/>
      <c r="H110" s="42"/>
      <c r="I110" s="138"/>
      <c r="J110" s="42"/>
      <c r="K110" s="42"/>
      <c r="L110" s="46"/>
      <c r="M110" s="234"/>
      <c r="N110" s="235"/>
      <c r="O110" s="86"/>
      <c r="P110" s="86"/>
      <c r="Q110" s="86"/>
      <c r="R110" s="86"/>
      <c r="S110" s="86"/>
      <c r="T110" s="87"/>
      <c r="U110" s="40"/>
      <c r="V110" s="40"/>
      <c r="W110" s="40"/>
      <c r="X110" s="40"/>
      <c r="Y110" s="40"/>
      <c r="Z110" s="40"/>
      <c r="AA110" s="40"/>
      <c r="AB110" s="40"/>
      <c r="AC110" s="40"/>
      <c r="AD110" s="40"/>
      <c r="AE110" s="40"/>
      <c r="AT110" s="19" t="s">
        <v>175</v>
      </c>
      <c r="AU110" s="19" t="s">
        <v>86</v>
      </c>
    </row>
    <row r="111" spans="1:51" s="13" customFormat="1" ht="12">
      <c r="A111" s="13"/>
      <c r="B111" s="236"/>
      <c r="C111" s="237"/>
      <c r="D111" s="232" t="s">
        <v>184</v>
      </c>
      <c r="E111" s="238" t="s">
        <v>20</v>
      </c>
      <c r="F111" s="239" t="s">
        <v>279</v>
      </c>
      <c r="G111" s="237"/>
      <c r="H111" s="240">
        <v>9</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184</v>
      </c>
      <c r="AU111" s="246" t="s">
        <v>86</v>
      </c>
      <c r="AV111" s="13" t="s">
        <v>86</v>
      </c>
      <c r="AW111" s="13" t="s">
        <v>38</v>
      </c>
      <c r="AX111" s="13" t="s">
        <v>8</v>
      </c>
      <c r="AY111" s="246" t="s">
        <v>167</v>
      </c>
    </row>
    <row r="112" spans="1:65" s="2" customFormat="1" ht="20.5" customHeight="1">
      <c r="A112" s="40"/>
      <c r="B112" s="41"/>
      <c r="C112" s="279" t="s">
        <v>173</v>
      </c>
      <c r="D112" s="279" t="s">
        <v>381</v>
      </c>
      <c r="E112" s="280" t="s">
        <v>817</v>
      </c>
      <c r="F112" s="281" t="s">
        <v>818</v>
      </c>
      <c r="G112" s="282" t="s">
        <v>389</v>
      </c>
      <c r="H112" s="283">
        <v>18</v>
      </c>
      <c r="I112" s="284"/>
      <c r="J112" s="283">
        <f>ROUND(I112*H112,0)</f>
        <v>0</v>
      </c>
      <c r="K112" s="281" t="s">
        <v>180</v>
      </c>
      <c r="L112" s="285"/>
      <c r="M112" s="286" t="s">
        <v>20</v>
      </c>
      <c r="N112" s="287" t="s">
        <v>48</v>
      </c>
      <c r="O112" s="86"/>
      <c r="P112" s="228">
        <f>O112*H112</f>
        <v>0</v>
      </c>
      <c r="Q112" s="228">
        <v>0.00472</v>
      </c>
      <c r="R112" s="228">
        <f>Q112*H112</f>
        <v>0.08496000000000001</v>
      </c>
      <c r="S112" s="228">
        <v>0</v>
      </c>
      <c r="T112" s="229">
        <f>S112*H112</f>
        <v>0</v>
      </c>
      <c r="U112" s="40"/>
      <c r="V112" s="40"/>
      <c r="W112" s="40"/>
      <c r="X112" s="40"/>
      <c r="Y112" s="40"/>
      <c r="Z112" s="40"/>
      <c r="AA112" s="40"/>
      <c r="AB112" s="40"/>
      <c r="AC112" s="40"/>
      <c r="AD112" s="40"/>
      <c r="AE112" s="40"/>
      <c r="AR112" s="230" t="s">
        <v>274</v>
      </c>
      <c r="AT112" s="230" t="s">
        <v>381</v>
      </c>
      <c r="AU112" s="230" t="s">
        <v>86</v>
      </c>
      <c r="AY112" s="19" t="s">
        <v>167</v>
      </c>
      <c r="BE112" s="231">
        <f>IF(N112="základní",J112,0)</f>
        <v>0</v>
      </c>
      <c r="BF112" s="231">
        <f>IF(N112="snížená",J112,0)</f>
        <v>0</v>
      </c>
      <c r="BG112" s="231">
        <f>IF(N112="zákl. přenesená",J112,0)</f>
        <v>0</v>
      </c>
      <c r="BH112" s="231">
        <f>IF(N112="sníž. přenesená",J112,0)</f>
        <v>0</v>
      </c>
      <c r="BI112" s="231">
        <f>IF(N112="nulová",J112,0)</f>
        <v>0</v>
      </c>
      <c r="BJ112" s="19" t="s">
        <v>8</v>
      </c>
      <c r="BK112" s="231">
        <f>ROUND(I112*H112,0)</f>
        <v>0</v>
      </c>
      <c r="BL112" s="19" t="s">
        <v>173</v>
      </c>
      <c r="BM112" s="230" t="s">
        <v>1364</v>
      </c>
    </row>
    <row r="113" spans="1:51" s="13" customFormat="1" ht="12">
      <c r="A113" s="13"/>
      <c r="B113" s="236"/>
      <c r="C113" s="237"/>
      <c r="D113" s="232" t="s">
        <v>184</v>
      </c>
      <c r="E113" s="237"/>
      <c r="F113" s="239" t="s">
        <v>1365</v>
      </c>
      <c r="G113" s="237"/>
      <c r="H113" s="240">
        <v>18</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184</v>
      </c>
      <c r="AU113" s="246" t="s">
        <v>86</v>
      </c>
      <c r="AV113" s="13" t="s">
        <v>86</v>
      </c>
      <c r="AW113" s="13" t="s">
        <v>4</v>
      </c>
      <c r="AX113" s="13" t="s">
        <v>8</v>
      </c>
      <c r="AY113" s="246" t="s">
        <v>167</v>
      </c>
    </row>
    <row r="114" spans="1:65" s="2" customFormat="1" ht="20.5" customHeight="1">
      <c r="A114" s="40"/>
      <c r="B114" s="41"/>
      <c r="C114" s="220" t="s">
        <v>202</v>
      </c>
      <c r="D114" s="220" t="s">
        <v>169</v>
      </c>
      <c r="E114" s="221" t="s">
        <v>828</v>
      </c>
      <c r="F114" s="222" t="s">
        <v>829</v>
      </c>
      <c r="G114" s="223" t="s">
        <v>389</v>
      </c>
      <c r="H114" s="224">
        <v>9</v>
      </c>
      <c r="I114" s="225"/>
      <c r="J114" s="224">
        <f>ROUND(I114*H114,0)</f>
        <v>0</v>
      </c>
      <c r="K114" s="222" t="s">
        <v>20</v>
      </c>
      <c r="L114" s="46"/>
      <c r="M114" s="226" t="s">
        <v>20</v>
      </c>
      <c r="N114" s="227" t="s">
        <v>48</v>
      </c>
      <c r="O114" s="86"/>
      <c r="P114" s="228">
        <f>O114*H114</f>
        <v>0</v>
      </c>
      <c r="Q114" s="228">
        <v>0</v>
      </c>
      <c r="R114" s="228">
        <f>Q114*H114</f>
        <v>0</v>
      </c>
      <c r="S114" s="228">
        <v>0</v>
      </c>
      <c r="T114" s="229">
        <f>S114*H114</f>
        <v>0</v>
      </c>
      <c r="U114" s="40"/>
      <c r="V114" s="40"/>
      <c r="W114" s="40"/>
      <c r="X114" s="40"/>
      <c r="Y114" s="40"/>
      <c r="Z114" s="40"/>
      <c r="AA114" s="40"/>
      <c r="AB114" s="40"/>
      <c r="AC114" s="40"/>
      <c r="AD114" s="40"/>
      <c r="AE114" s="40"/>
      <c r="AR114" s="230" t="s">
        <v>173</v>
      </c>
      <c r="AT114" s="230" t="s">
        <v>169</v>
      </c>
      <c r="AU114" s="230" t="s">
        <v>86</v>
      </c>
      <c r="AY114" s="19" t="s">
        <v>167</v>
      </c>
      <c r="BE114" s="231">
        <f>IF(N114="základní",J114,0)</f>
        <v>0</v>
      </c>
      <c r="BF114" s="231">
        <f>IF(N114="snížená",J114,0)</f>
        <v>0</v>
      </c>
      <c r="BG114" s="231">
        <f>IF(N114="zákl. přenesená",J114,0)</f>
        <v>0</v>
      </c>
      <c r="BH114" s="231">
        <f>IF(N114="sníž. přenesená",J114,0)</f>
        <v>0</v>
      </c>
      <c r="BI114" s="231">
        <f>IF(N114="nulová",J114,0)</f>
        <v>0</v>
      </c>
      <c r="BJ114" s="19" t="s">
        <v>8</v>
      </c>
      <c r="BK114" s="231">
        <f>ROUND(I114*H114,0)</f>
        <v>0</v>
      </c>
      <c r="BL114" s="19" t="s">
        <v>173</v>
      </c>
      <c r="BM114" s="230" t="s">
        <v>1366</v>
      </c>
    </row>
    <row r="115" spans="1:65" s="2" customFormat="1" ht="20.5" customHeight="1">
      <c r="A115" s="40"/>
      <c r="B115" s="41"/>
      <c r="C115" s="220" t="s">
        <v>320</v>
      </c>
      <c r="D115" s="220" t="s">
        <v>169</v>
      </c>
      <c r="E115" s="221" t="s">
        <v>1306</v>
      </c>
      <c r="F115" s="222" t="s">
        <v>1307</v>
      </c>
      <c r="G115" s="223" t="s">
        <v>389</v>
      </c>
      <c r="H115" s="224">
        <v>13</v>
      </c>
      <c r="I115" s="225"/>
      <c r="J115" s="224">
        <f>ROUND(I115*H115,0)</f>
        <v>0</v>
      </c>
      <c r="K115" s="222" t="s">
        <v>180</v>
      </c>
      <c r="L115" s="46"/>
      <c r="M115" s="226" t="s">
        <v>20</v>
      </c>
      <c r="N115" s="227" t="s">
        <v>48</v>
      </c>
      <c r="O115" s="86"/>
      <c r="P115" s="228">
        <f>O115*H115</f>
        <v>0</v>
      </c>
      <c r="Q115" s="228">
        <v>0</v>
      </c>
      <c r="R115" s="228">
        <f>Q115*H115</f>
        <v>0</v>
      </c>
      <c r="S115" s="228">
        <v>0</v>
      </c>
      <c r="T115" s="229">
        <f>S115*H115</f>
        <v>0</v>
      </c>
      <c r="U115" s="40"/>
      <c r="V115" s="40"/>
      <c r="W115" s="40"/>
      <c r="X115" s="40"/>
      <c r="Y115" s="40"/>
      <c r="Z115" s="40"/>
      <c r="AA115" s="40"/>
      <c r="AB115" s="40"/>
      <c r="AC115" s="40"/>
      <c r="AD115" s="40"/>
      <c r="AE115" s="40"/>
      <c r="AR115" s="230" t="s">
        <v>173</v>
      </c>
      <c r="AT115" s="230" t="s">
        <v>169</v>
      </c>
      <c r="AU115" s="230" t="s">
        <v>86</v>
      </c>
      <c r="AY115" s="19" t="s">
        <v>167</v>
      </c>
      <c r="BE115" s="231">
        <f>IF(N115="základní",J115,0)</f>
        <v>0</v>
      </c>
      <c r="BF115" s="231">
        <f>IF(N115="snížená",J115,0)</f>
        <v>0</v>
      </c>
      <c r="BG115" s="231">
        <f>IF(N115="zákl. přenesená",J115,0)</f>
        <v>0</v>
      </c>
      <c r="BH115" s="231">
        <f>IF(N115="sníž. přenesená",J115,0)</f>
        <v>0</v>
      </c>
      <c r="BI115" s="231">
        <f>IF(N115="nulová",J115,0)</f>
        <v>0</v>
      </c>
      <c r="BJ115" s="19" t="s">
        <v>8</v>
      </c>
      <c r="BK115" s="231">
        <f>ROUND(I115*H115,0)</f>
        <v>0</v>
      </c>
      <c r="BL115" s="19" t="s">
        <v>173</v>
      </c>
      <c r="BM115" s="230" t="s">
        <v>1367</v>
      </c>
    </row>
    <row r="116" spans="1:47" s="2" customFormat="1" ht="12">
      <c r="A116" s="40"/>
      <c r="B116" s="41"/>
      <c r="C116" s="42"/>
      <c r="D116" s="232" t="s">
        <v>182</v>
      </c>
      <c r="E116" s="42"/>
      <c r="F116" s="233" t="s">
        <v>1309</v>
      </c>
      <c r="G116" s="42"/>
      <c r="H116" s="42"/>
      <c r="I116" s="138"/>
      <c r="J116" s="42"/>
      <c r="K116" s="42"/>
      <c r="L116" s="46"/>
      <c r="M116" s="234"/>
      <c r="N116" s="235"/>
      <c r="O116" s="86"/>
      <c r="P116" s="86"/>
      <c r="Q116" s="86"/>
      <c r="R116" s="86"/>
      <c r="S116" s="86"/>
      <c r="T116" s="87"/>
      <c r="U116" s="40"/>
      <c r="V116" s="40"/>
      <c r="W116" s="40"/>
      <c r="X116" s="40"/>
      <c r="Y116" s="40"/>
      <c r="Z116" s="40"/>
      <c r="AA116" s="40"/>
      <c r="AB116" s="40"/>
      <c r="AC116" s="40"/>
      <c r="AD116" s="40"/>
      <c r="AE116" s="40"/>
      <c r="AT116" s="19" t="s">
        <v>182</v>
      </c>
      <c r="AU116" s="19" t="s">
        <v>86</v>
      </c>
    </row>
    <row r="117" spans="1:51" s="13" customFormat="1" ht="12">
      <c r="A117" s="13"/>
      <c r="B117" s="236"/>
      <c r="C117" s="237"/>
      <c r="D117" s="232" t="s">
        <v>184</v>
      </c>
      <c r="E117" s="238" t="s">
        <v>20</v>
      </c>
      <c r="F117" s="239" t="s">
        <v>1368</v>
      </c>
      <c r="G117" s="237"/>
      <c r="H117" s="240">
        <v>13</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184</v>
      </c>
      <c r="AU117" s="246" t="s">
        <v>86</v>
      </c>
      <c r="AV117" s="13" t="s">
        <v>86</v>
      </c>
      <c r="AW117" s="13" t="s">
        <v>38</v>
      </c>
      <c r="AX117" s="13" t="s">
        <v>8</v>
      </c>
      <c r="AY117" s="246" t="s">
        <v>167</v>
      </c>
    </row>
    <row r="118" spans="1:65" s="2" customFormat="1" ht="20.5" customHeight="1">
      <c r="A118" s="40"/>
      <c r="B118" s="41"/>
      <c r="C118" s="279" t="s">
        <v>326</v>
      </c>
      <c r="D118" s="279" t="s">
        <v>381</v>
      </c>
      <c r="E118" s="280" t="s">
        <v>1311</v>
      </c>
      <c r="F118" s="281" t="s">
        <v>1312</v>
      </c>
      <c r="G118" s="282" t="s">
        <v>384</v>
      </c>
      <c r="H118" s="283">
        <v>0.3</v>
      </c>
      <c r="I118" s="284"/>
      <c r="J118" s="283">
        <f>ROUND(I118*H118,0)</f>
        <v>0</v>
      </c>
      <c r="K118" s="281" t="s">
        <v>20</v>
      </c>
      <c r="L118" s="285"/>
      <c r="M118" s="286" t="s">
        <v>20</v>
      </c>
      <c r="N118" s="287" t="s">
        <v>48</v>
      </c>
      <c r="O118" s="86"/>
      <c r="P118" s="228">
        <f>O118*H118</f>
        <v>0</v>
      </c>
      <c r="Q118" s="228">
        <v>0</v>
      </c>
      <c r="R118" s="228">
        <f>Q118*H118</f>
        <v>0</v>
      </c>
      <c r="S118" s="228">
        <v>0</v>
      </c>
      <c r="T118" s="229">
        <f>S118*H118</f>
        <v>0</v>
      </c>
      <c r="U118" s="40"/>
      <c r="V118" s="40"/>
      <c r="W118" s="40"/>
      <c r="X118" s="40"/>
      <c r="Y118" s="40"/>
      <c r="Z118" s="40"/>
      <c r="AA118" s="40"/>
      <c r="AB118" s="40"/>
      <c r="AC118" s="40"/>
      <c r="AD118" s="40"/>
      <c r="AE118" s="40"/>
      <c r="AR118" s="230" t="s">
        <v>274</v>
      </c>
      <c r="AT118" s="230" t="s">
        <v>381</v>
      </c>
      <c r="AU118" s="230" t="s">
        <v>86</v>
      </c>
      <c r="AY118" s="19" t="s">
        <v>167</v>
      </c>
      <c r="BE118" s="231">
        <f>IF(N118="základní",J118,0)</f>
        <v>0</v>
      </c>
      <c r="BF118" s="231">
        <f>IF(N118="snížená",J118,0)</f>
        <v>0</v>
      </c>
      <c r="BG118" s="231">
        <f>IF(N118="zákl. přenesená",J118,0)</f>
        <v>0</v>
      </c>
      <c r="BH118" s="231">
        <f>IF(N118="sníž. přenesená",J118,0)</f>
        <v>0</v>
      </c>
      <c r="BI118" s="231">
        <f>IF(N118="nulová",J118,0)</f>
        <v>0</v>
      </c>
      <c r="BJ118" s="19" t="s">
        <v>8</v>
      </c>
      <c r="BK118" s="231">
        <f>ROUND(I118*H118,0)</f>
        <v>0</v>
      </c>
      <c r="BL118" s="19" t="s">
        <v>173</v>
      </c>
      <c r="BM118" s="230" t="s">
        <v>1369</v>
      </c>
    </row>
    <row r="119" spans="1:47" s="2" customFormat="1" ht="12">
      <c r="A119" s="40"/>
      <c r="B119" s="41"/>
      <c r="C119" s="42"/>
      <c r="D119" s="232" t="s">
        <v>175</v>
      </c>
      <c r="E119" s="42"/>
      <c r="F119" s="233" t="s">
        <v>1314</v>
      </c>
      <c r="G119" s="42"/>
      <c r="H119" s="42"/>
      <c r="I119" s="138"/>
      <c r="J119" s="42"/>
      <c r="K119" s="42"/>
      <c r="L119" s="46"/>
      <c r="M119" s="234"/>
      <c r="N119" s="235"/>
      <c r="O119" s="86"/>
      <c r="P119" s="86"/>
      <c r="Q119" s="86"/>
      <c r="R119" s="86"/>
      <c r="S119" s="86"/>
      <c r="T119" s="87"/>
      <c r="U119" s="40"/>
      <c r="V119" s="40"/>
      <c r="W119" s="40"/>
      <c r="X119" s="40"/>
      <c r="Y119" s="40"/>
      <c r="Z119" s="40"/>
      <c r="AA119" s="40"/>
      <c r="AB119" s="40"/>
      <c r="AC119" s="40"/>
      <c r="AD119" s="40"/>
      <c r="AE119" s="40"/>
      <c r="AT119" s="19" t="s">
        <v>175</v>
      </c>
      <c r="AU119" s="19" t="s">
        <v>86</v>
      </c>
    </row>
    <row r="120" spans="1:51" s="13" customFormat="1" ht="12">
      <c r="A120" s="13"/>
      <c r="B120" s="236"/>
      <c r="C120" s="237"/>
      <c r="D120" s="232" t="s">
        <v>184</v>
      </c>
      <c r="E120" s="238" t="s">
        <v>20</v>
      </c>
      <c r="F120" s="239" t="s">
        <v>1370</v>
      </c>
      <c r="G120" s="237"/>
      <c r="H120" s="240">
        <v>0.3</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184</v>
      </c>
      <c r="AU120" s="246" t="s">
        <v>86</v>
      </c>
      <c r="AV120" s="13" t="s">
        <v>86</v>
      </c>
      <c r="AW120" s="13" t="s">
        <v>38</v>
      </c>
      <c r="AX120" s="13" t="s">
        <v>8</v>
      </c>
      <c r="AY120" s="246" t="s">
        <v>167</v>
      </c>
    </row>
    <row r="121" spans="1:65" s="2" customFormat="1" ht="14.5" customHeight="1">
      <c r="A121" s="40"/>
      <c r="B121" s="41"/>
      <c r="C121" s="279" t="s">
        <v>9</v>
      </c>
      <c r="D121" s="279" t="s">
        <v>381</v>
      </c>
      <c r="E121" s="280" t="s">
        <v>1322</v>
      </c>
      <c r="F121" s="281" t="s">
        <v>991</v>
      </c>
      <c r="G121" s="282" t="s">
        <v>389</v>
      </c>
      <c r="H121" s="283">
        <v>9</v>
      </c>
      <c r="I121" s="284"/>
      <c r="J121" s="283">
        <f>ROUND(I121*H121,0)</f>
        <v>0</v>
      </c>
      <c r="K121" s="281" t="s">
        <v>20</v>
      </c>
      <c r="L121" s="285"/>
      <c r="M121" s="286" t="s">
        <v>20</v>
      </c>
      <c r="N121" s="287" t="s">
        <v>48</v>
      </c>
      <c r="O121" s="86"/>
      <c r="P121" s="228">
        <f>O121*H121</f>
        <v>0</v>
      </c>
      <c r="Q121" s="228">
        <v>0</v>
      </c>
      <c r="R121" s="228">
        <f>Q121*H121</f>
        <v>0</v>
      </c>
      <c r="S121" s="228">
        <v>0</v>
      </c>
      <c r="T121" s="229">
        <f>S121*H121</f>
        <v>0</v>
      </c>
      <c r="U121" s="40"/>
      <c r="V121" s="40"/>
      <c r="W121" s="40"/>
      <c r="X121" s="40"/>
      <c r="Y121" s="40"/>
      <c r="Z121" s="40"/>
      <c r="AA121" s="40"/>
      <c r="AB121" s="40"/>
      <c r="AC121" s="40"/>
      <c r="AD121" s="40"/>
      <c r="AE121" s="40"/>
      <c r="AR121" s="230" t="s">
        <v>274</v>
      </c>
      <c r="AT121" s="230" t="s">
        <v>381</v>
      </c>
      <c r="AU121" s="230" t="s">
        <v>86</v>
      </c>
      <c r="AY121" s="19" t="s">
        <v>167</v>
      </c>
      <c r="BE121" s="231">
        <f>IF(N121="základní",J121,0)</f>
        <v>0</v>
      </c>
      <c r="BF121" s="231">
        <f>IF(N121="snížená",J121,0)</f>
        <v>0</v>
      </c>
      <c r="BG121" s="231">
        <f>IF(N121="zákl. přenesená",J121,0)</f>
        <v>0</v>
      </c>
      <c r="BH121" s="231">
        <f>IF(N121="sníž. přenesená",J121,0)</f>
        <v>0</v>
      </c>
      <c r="BI121" s="231">
        <f>IF(N121="nulová",J121,0)</f>
        <v>0</v>
      </c>
      <c r="BJ121" s="19" t="s">
        <v>8</v>
      </c>
      <c r="BK121" s="231">
        <f>ROUND(I121*H121,0)</f>
        <v>0</v>
      </c>
      <c r="BL121" s="19" t="s">
        <v>173</v>
      </c>
      <c r="BM121" s="230" t="s">
        <v>1371</v>
      </c>
    </row>
    <row r="122" spans="1:51" s="13" customFormat="1" ht="12">
      <c r="A122" s="13"/>
      <c r="B122" s="236"/>
      <c r="C122" s="237"/>
      <c r="D122" s="232" t="s">
        <v>184</v>
      </c>
      <c r="E122" s="238" t="s">
        <v>20</v>
      </c>
      <c r="F122" s="239" t="s">
        <v>1372</v>
      </c>
      <c r="G122" s="237"/>
      <c r="H122" s="240">
        <v>9</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184</v>
      </c>
      <c r="AU122" s="246" t="s">
        <v>86</v>
      </c>
      <c r="AV122" s="13" t="s">
        <v>86</v>
      </c>
      <c r="AW122" s="13" t="s">
        <v>38</v>
      </c>
      <c r="AX122" s="13" t="s">
        <v>8</v>
      </c>
      <c r="AY122" s="246" t="s">
        <v>167</v>
      </c>
    </row>
    <row r="123" spans="1:65" s="2" customFormat="1" ht="20.5" customHeight="1">
      <c r="A123" s="40"/>
      <c r="B123" s="41"/>
      <c r="C123" s="220" t="s">
        <v>253</v>
      </c>
      <c r="D123" s="220" t="s">
        <v>169</v>
      </c>
      <c r="E123" s="221" t="s">
        <v>832</v>
      </c>
      <c r="F123" s="222" t="s">
        <v>833</v>
      </c>
      <c r="G123" s="223" t="s">
        <v>834</v>
      </c>
      <c r="H123" s="224">
        <v>89</v>
      </c>
      <c r="I123" s="225"/>
      <c r="J123" s="224">
        <f>ROUND(I123*H123,0)</f>
        <v>0</v>
      </c>
      <c r="K123" s="222" t="s">
        <v>20</v>
      </c>
      <c r="L123" s="46"/>
      <c r="M123" s="226" t="s">
        <v>20</v>
      </c>
      <c r="N123" s="227" t="s">
        <v>48</v>
      </c>
      <c r="O123" s="86"/>
      <c r="P123" s="228">
        <f>O123*H123</f>
        <v>0</v>
      </c>
      <c r="Q123" s="228">
        <v>2E-05</v>
      </c>
      <c r="R123" s="228">
        <f>Q123*H123</f>
        <v>0.0017800000000000001</v>
      </c>
      <c r="S123" s="228">
        <v>0</v>
      </c>
      <c r="T123" s="229">
        <f>S123*H123</f>
        <v>0</v>
      </c>
      <c r="U123" s="40"/>
      <c r="V123" s="40"/>
      <c r="W123" s="40"/>
      <c r="X123" s="40"/>
      <c r="Y123" s="40"/>
      <c r="Z123" s="40"/>
      <c r="AA123" s="40"/>
      <c r="AB123" s="40"/>
      <c r="AC123" s="40"/>
      <c r="AD123" s="40"/>
      <c r="AE123" s="40"/>
      <c r="AR123" s="230" t="s">
        <v>173</v>
      </c>
      <c r="AT123" s="230" t="s">
        <v>169</v>
      </c>
      <c r="AU123" s="230" t="s">
        <v>86</v>
      </c>
      <c r="AY123" s="19" t="s">
        <v>167</v>
      </c>
      <c r="BE123" s="231">
        <f>IF(N123="základní",J123,0)</f>
        <v>0</v>
      </c>
      <c r="BF123" s="231">
        <f>IF(N123="snížená",J123,0)</f>
        <v>0</v>
      </c>
      <c r="BG123" s="231">
        <f>IF(N123="zákl. přenesená",J123,0)</f>
        <v>0</v>
      </c>
      <c r="BH123" s="231">
        <f>IF(N123="sníž. přenesená",J123,0)</f>
        <v>0</v>
      </c>
      <c r="BI123" s="231">
        <f>IF(N123="nulová",J123,0)</f>
        <v>0</v>
      </c>
      <c r="BJ123" s="19" t="s">
        <v>8</v>
      </c>
      <c r="BK123" s="231">
        <f>ROUND(I123*H123,0)</f>
        <v>0</v>
      </c>
      <c r="BL123" s="19" t="s">
        <v>173</v>
      </c>
      <c r="BM123" s="230" t="s">
        <v>1373</v>
      </c>
    </row>
    <row r="124" spans="1:51" s="13" customFormat="1" ht="12">
      <c r="A124" s="13"/>
      <c r="B124" s="236"/>
      <c r="C124" s="237"/>
      <c r="D124" s="232" t="s">
        <v>184</v>
      </c>
      <c r="E124" s="238" t="s">
        <v>20</v>
      </c>
      <c r="F124" s="239" t="s">
        <v>1302</v>
      </c>
      <c r="G124" s="237"/>
      <c r="H124" s="240">
        <v>89</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184</v>
      </c>
      <c r="AU124" s="246" t="s">
        <v>86</v>
      </c>
      <c r="AV124" s="13" t="s">
        <v>86</v>
      </c>
      <c r="AW124" s="13" t="s">
        <v>38</v>
      </c>
      <c r="AX124" s="13" t="s">
        <v>8</v>
      </c>
      <c r="AY124" s="246" t="s">
        <v>167</v>
      </c>
    </row>
    <row r="125" spans="1:65" s="2" customFormat="1" ht="20.5" customHeight="1">
      <c r="A125" s="40"/>
      <c r="B125" s="41"/>
      <c r="C125" s="220" t="s">
        <v>302</v>
      </c>
      <c r="D125" s="220" t="s">
        <v>169</v>
      </c>
      <c r="E125" s="221" t="s">
        <v>915</v>
      </c>
      <c r="F125" s="222" t="s">
        <v>916</v>
      </c>
      <c r="G125" s="223" t="s">
        <v>389</v>
      </c>
      <c r="H125" s="224">
        <v>22</v>
      </c>
      <c r="I125" s="225"/>
      <c r="J125" s="224">
        <f>ROUND(I125*H125,0)</f>
        <v>0</v>
      </c>
      <c r="K125" s="222" t="s">
        <v>650</v>
      </c>
      <c r="L125" s="46"/>
      <c r="M125" s="226" t="s">
        <v>20</v>
      </c>
      <c r="N125" s="227" t="s">
        <v>48</v>
      </c>
      <c r="O125" s="86"/>
      <c r="P125" s="228">
        <f>O125*H125</f>
        <v>0</v>
      </c>
      <c r="Q125" s="228">
        <v>0</v>
      </c>
      <c r="R125" s="228">
        <f>Q125*H125</f>
        <v>0</v>
      </c>
      <c r="S125" s="228">
        <v>0</v>
      </c>
      <c r="T125" s="229">
        <f>S125*H125</f>
        <v>0</v>
      </c>
      <c r="U125" s="40"/>
      <c r="V125" s="40"/>
      <c r="W125" s="40"/>
      <c r="X125" s="40"/>
      <c r="Y125" s="40"/>
      <c r="Z125" s="40"/>
      <c r="AA125" s="40"/>
      <c r="AB125" s="40"/>
      <c r="AC125" s="40"/>
      <c r="AD125" s="40"/>
      <c r="AE125" s="40"/>
      <c r="AR125" s="230" t="s">
        <v>173</v>
      </c>
      <c r="AT125" s="230" t="s">
        <v>169</v>
      </c>
      <c r="AU125" s="230" t="s">
        <v>86</v>
      </c>
      <c r="AY125" s="19" t="s">
        <v>167</v>
      </c>
      <c r="BE125" s="231">
        <f>IF(N125="základní",J125,0)</f>
        <v>0</v>
      </c>
      <c r="BF125" s="231">
        <f>IF(N125="snížená",J125,0)</f>
        <v>0</v>
      </c>
      <c r="BG125" s="231">
        <f>IF(N125="zákl. přenesená",J125,0)</f>
        <v>0</v>
      </c>
      <c r="BH125" s="231">
        <f>IF(N125="sníž. přenesená",J125,0)</f>
        <v>0</v>
      </c>
      <c r="BI125" s="231">
        <f>IF(N125="nulová",J125,0)</f>
        <v>0</v>
      </c>
      <c r="BJ125" s="19" t="s">
        <v>8</v>
      </c>
      <c r="BK125" s="231">
        <f>ROUND(I125*H125,0)</f>
        <v>0</v>
      </c>
      <c r="BL125" s="19" t="s">
        <v>173</v>
      </c>
      <c r="BM125" s="230" t="s">
        <v>1374</v>
      </c>
    </row>
    <row r="126" spans="1:47" s="2" customFormat="1" ht="12">
      <c r="A126" s="40"/>
      <c r="B126" s="41"/>
      <c r="C126" s="42"/>
      <c r="D126" s="232" t="s">
        <v>182</v>
      </c>
      <c r="E126" s="42"/>
      <c r="F126" s="233" t="s">
        <v>918</v>
      </c>
      <c r="G126" s="42"/>
      <c r="H126" s="42"/>
      <c r="I126" s="138"/>
      <c r="J126" s="42"/>
      <c r="K126" s="42"/>
      <c r="L126" s="46"/>
      <c r="M126" s="234"/>
      <c r="N126" s="235"/>
      <c r="O126" s="86"/>
      <c r="P126" s="86"/>
      <c r="Q126" s="86"/>
      <c r="R126" s="86"/>
      <c r="S126" s="86"/>
      <c r="T126" s="87"/>
      <c r="U126" s="40"/>
      <c r="V126" s="40"/>
      <c r="W126" s="40"/>
      <c r="X126" s="40"/>
      <c r="Y126" s="40"/>
      <c r="Z126" s="40"/>
      <c r="AA126" s="40"/>
      <c r="AB126" s="40"/>
      <c r="AC126" s="40"/>
      <c r="AD126" s="40"/>
      <c r="AE126" s="40"/>
      <c r="AT126" s="19" t="s">
        <v>182</v>
      </c>
      <c r="AU126" s="19" t="s">
        <v>86</v>
      </c>
    </row>
    <row r="127" spans="1:47" s="2" customFormat="1" ht="12">
      <c r="A127" s="40"/>
      <c r="B127" s="41"/>
      <c r="C127" s="42"/>
      <c r="D127" s="232" t="s">
        <v>175</v>
      </c>
      <c r="E127" s="42"/>
      <c r="F127" s="233" t="s">
        <v>919</v>
      </c>
      <c r="G127" s="42"/>
      <c r="H127" s="42"/>
      <c r="I127" s="138"/>
      <c r="J127" s="42"/>
      <c r="K127" s="42"/>
      <c r="L127" s="46"/>
      <c r="M127" s="234"/>
      <c r="N127" s="235"/>
      <c r="O127" s="86"/>
      <c r="P127" s="86"/>
      <c r="Q127" s="86"/>
      <c r="R127" s="86"/>
      <c r="S127" s="86"/>
      <c r="T127" s="87"/>
      <c r="U127" s="40"/>
      <c r="V127" s="40"/>
      <c r="W127" s="40"/>
      <c r="X127" s="40"/>
      <c r="Y127" s="40"/>
      <c r="Z127" s="40"/>
      <c r="AA127" s="40"/>
      <c r="AB127" s="40"/>
      <c r="AC127" s="40"/>
      <c r="AD127" s="40"/>
      <c r="AE127" s="40"/>
      <c r="AT127" s="19" t="s">
        <v>175</v>
      </c>
      <c r="AU127" s="19" t="s">
        <v>86</v>
      </c>
    </row>
    <row r="128" spans="1:51" s="13" customFormat="1" ht="12">
      <c r="A128" s="13"/>
      <c r="B128" s="236"/>
      <c r="C128" s="237"/>
      <c r="D128" s="232" t="s">
        <v>184</v>
      </c>
      <c r="E128" s="238" t="s">
        <v>20</v>
      </c>
      <c r="F128" s="239" t="s">
        <v>1375</v>
      </c>
      <c r="G128" s="237"/>
      <c r="H128" s="240">
        <v>22</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184</v>
      </c>
      <c r="AU128" s="246" t="s">
        <v>86</v>
      </c>
      <c r="AV128" s="13" t="s">
        <v>86</v>
      </c>
      <c r="AW128" s="13" t="s">
        <v>38</v>
      </c>
      <c r="AX128" s="13" t="s">
        <v>8</v>
      </c>
      <c r="AY128" s="246" t="s">
        <v>167</v>
      </c>
    </row>
    <row r="129" spans="1:65" s="2" customFormat="1" ht="20.5" customHeight="1">
      <c r="A129" s="40"/>
      <c r="B129" s="41"/>
      <c r="C129" s="279" t="s">
        <v>309</v>
      </c>
      <c r="D129" s="279" t="s">
        <v>381</v>
      </c>
      <c r="E129" s="280" t="s">
        <v>921</v>
      </c>
      <c r="F129" s="281" t="s">
        <v>922</v>
      </c>
      <c r="G129" s="282" t="s">
        <v>189</v>
      </c>
      <c r="H129" s="283">
        <v>0.44</v>
      </c>
      <c r="I129" s="284"/>
      <c r="J129" s="283">
        <f>ROUND(I129*H129,0)</f>
        <v>0</v>
      </c>
      <c r="K129" s="281" t="s">
        <v>180</v>
      </c>
      <c r="L129" s="285"/>
      <c r="M129" s="286" t="s">
        <v>20</v>
      </c>
      <c r="N129" s="287" t="s">
        <v>48</v>
      </c>
      <c r="O129" s="86"/>
      <c r="P129" s="228">
        <f>O129*H129</f>
        <v>0</v>
      </c>
      <c r="Q129" s="228">
        <v>0.2</v>
      </c>
      <c r="R129" s="228">
        <f>Q129*H129</f>
        <v>0.08800000000000001</v>
      </c>
      <c r="S129" s="228">
        <v>0</v>
      </c>
      <c r="T129" s="229">
        <f>S129*H129</f>
        <v>0</v>
      </c>
      <c r="U129" s="40"/>
      <c r="V129" s="40"/>
      <c r="W129" s="40"/>
      <c r="X129" s="40"/>
      <c r="Y129" s="40"/>
      <c r="Z129" s="40"/>
      <c r="AA129" s="40"/>
      <c r="AB129" s="40"/>
      <c r="AC129" s="40"/>
      <c r="AD129" s="40"/>
      <c r="AE129" s="40"/>
      <c r="AR129" s="230" t="s">
        <v>274</v>
      </c>
      <c r="AT129" s="230" t="s">
        <v>381</v>
      </c>
      <c r="AU129" s="230" t="s">
        <v>86</v>
      </c>
      <c r="AY129" s="19" t="s">
        <v>167</v>
      </c>
      <c r="BE129" s="231">
        <f>IF(N129="základní",J129,0)</f>
        <v>0</v>
      </c>
      <c r="BF129" s="231">
        <f>IF(N129="snížená",J129,0)</f>
        <v>0</v>
      </c>
      <c r="BG129" s="231">
        <f>IF(N129="zákl. přenesená",J129,0)</f>
        <v>0</v>
      </c>
      <c r="BH129" s="231">
        <f>IF(N129="sníž. přenesená",J129,0)</f>
        <v>0</v>
      </c>
      <c r="BI129" s="231">
        <f>IF(N129="nulová",J129,0)</f>
        <v>0</v>
      </c>
      <c r="BJ129" s="19" t="s">
        <v>8</v>
      </c>
      <c r="BK129" s="231">
        <f>ROUND(I129*H129,0)</f>
        <v>0</v>
      </c>
      <c r="BL129" s="19" t="s">
        <v>173</v>
      </c>
      <c r="BM129" s="230" t="s">
        <v>1376</v>
      </c>
    </row>
    <row r="130" spans="1:51" s="13" customFormat="1" ht="12">
      <c r="A130" s="13"/>
      <c r="B130" s="236"/>
      <c r="C130" s="237"/>
      <c r="D130" s="232" t="s">
        <v>184</v>
      </c>
      <c r="E130" s="238" t="s">
        <v>20</v>
      </c>
      <c r="F130" s="239" t="s">
        <v>1377</v>
      </c>
      <c r="G130" s="237"/>
      <c r="H130" s="240">
        <v>0.44</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184</v>
      </c>
      <c r="AU130" s="246" t="s">
        <v>86</v>
      </c>
      <c r="AV130" s="13" t="s">
        <v>86</v>
      </c>
      <c r="AW130" s="13" t="s">
        <v>38</v>
      </c>
      <c r="AX130" s="13" t="s">
        <v>8</v>
      </c>
      <c r="AY130" s="246" t="s">
        <v>167</v>
      </c>
    </row>
    <row r="131" spans="1:65" s="2" customFormat="1" ht="14.5" customHeight="1">
      <c r="A131" s="40"/>
      <c r="B131" s="41"/>
      <c r="C131" s="279" t="s">
        <v>337</v>
      </c>
      <c r="D131" s="279" t="s">
        <v>381</v>
      </c>
      <c r="E131" s="280" t="s">
        <v>1333</v>
      </c>
      <c r="F131" s="281" t="s">
        <v>1331</v>
      </c>
      <c r="G131" s="282" t="s">
        <v>389</v>
      </c>
      <c r="H131" s="283">
        <v>13</v>
      </c>
      <c r="I131" s="284"/>
      <c r="J131" s="283">
        <f>ROUND(I131*H131,0)</f>
        <v>0</v>
      </c>
      <c r="K131" s="281" t="s">
        <v>20</v>
      </c>
      <c r="L131" s="285"/>
      <c r="M131" s="286" t="s">
        <v>20</v>
      </c>
      <c r="N131" s="287" t="s">
        <v>48</v>
      </c>
      <c r="O131" s="86"/>
      <c r="P131" s="228">
        <f>O131*H131</f>
        <v>0</v>
      </c>
      <c r="Q131" s="228">
        <v>4E-05</v>
      </c>
      <c r="R131" s="228">
        <f>Q131*H131</f>
        <v>0.0005200000000000001</v>
      </c>
      <c r="S131" s="228">
        <v>0</v>
      </c>
      <c r="T131" s="229">
        <f>S131*H131</f>
        <v>0</v>
      </c>
      <c r="U131" s="40"/>
      <c r="V131" s="40"/>
      <c r="W131" s="40"/>
      <c r="X131" s="40"/>
      <c r="Y131" s="40"/>
      <c r="Z131" s="40"/>
      <c r="AA131" s="40"/>
      <c r="AB131" s="40"/>
      <c r="AC131" s="40"/>
      <c r="AD131" s="40"/>
      <c r="AE131" s="40"/>
      <c r="AR131" s="230" t="s">
        <v>274</v>
      </c>
      <c r="AT131" s="230" t="s">
        <v>381</v>
      </c>
      <c r="AU131" s="230" t="s">
        <v>86</v>
      </c>
      <c r="AY131" s="19" t="s">
        <v>167</v>
      </c>
      <c r="BE131" s="231">
        <f>IF(N131="základní",J131,0)</f>
        <v>0</v>
      </c>
      <c r="BF131" s="231">
        <f>IF(N131="snížená",J131,0)</f>
        <v>0</v>
      </c>
      <c r="BG131" s="231">
        <f>IF(N131="zákl. přenesená",J131,0)</f>
        <v>0</v>
      </c>
      <c r="BH131" s="231">
        <f>IF(N131="sníž. přenesená",J131,0)</f>
        <v>0</v>
      </c>
      <c r="BI131" s="231">
        <f>IF(N131="nulová",J131,0)</f>
        <v>0</v>
      </c>
      <c r="BJ131" s="19" t="s">
        <v>8</v>
      </c>
      <c r="BK131" s="231">
        <f>ROUND(I131*H131,0)</f>
        <v>0</v>
      </c>
      <c r="BL131" s="19" t="s">
        <v>173</v>
      </c>
      <c r="BM131" s="230" t="s">
        <v>1378</v>
      </c>
    </row>
    <row r="132" spans="1:65" s="2" customFormat="1" ht="20.5" customHeight="1">
      <c r="A132" s="40"/>
      <c r="B132" s="41"/>
      <c r="C132" s="220" t="s">
        <v>344</v>
      </c>
      <c r="D132" s="220" t="s">
        <v>169</v>
      </c>
      <c r="E132" s="221" t="s">
        <v>925</v>
      </c>
      <c r="F132" s="222" t="s">
        <v>926</v>
      </c>
      <c r="G132" s="223" t="s">
        <v>189</v>
      </c>
      <c r="H132" s="224">
        <v>8.84</v>
      </c>
      <c r="I132" s="225"/>
      <c r="J132" s="224">
        <f>ROUND(I132*H132,0)</f>
        <v>0</v>
      </c>
      <c r="K132" s="222" t="s">
        <v>180</v>
      </c>
      <c r="L132" s="46"/>
      <c r="M132" s="226" t="s">
        <v>20</v>
      </c>
      <c r="N132" s="227" t="s">
        <v>48</v>
      </c>
      <c r="O132" s="86"/>
      <c r="P132" s="228">
        <f>O132*H132</f>
        <v>0</v>
      </c>
      <c r="Q132" s="228">
        <v>0</v>
      </c>
      <c r="R132" s="228">
        <f>Q132*H132</f>
        <v>0</v>
      </c>
      <c r="S132" s="228">
        <v>0</v>
      </c>
      <c r="T132" s="229">
        <f>S132*H132</f>
        <v>0</v>
      </c>
      <c r="U132" s="40"/>
      <c r="V132" s="40"/>
      <c r="W132" s="40"/>
      <c r="X132" s="40"/>
      <c r="Y132" s="40"/>
      <c r="Z132" s="40"/>
      <c r="AA132" s="40"/>
      <c r="AB132" s="40"/>
      <c r="AC132" s="40"/>
      <c r="AD132" s="40"/>
      <c r="AE132" s="40"/>
      <c r="AR132" s="230" t="s">
        <v>173</v>
      </c>
      <c r="AT132" s="230" t="s">
        <v>169</v>
      </c>
      <c r="AU132" s="230" t="s">
        <v>86</v>
      </c>
      <c r="AY132" s="19" t="s">
        <v>167</v>
      </c>
      <c r="BE132" s="231">
        <f>IF(N132="základní",J132,0)</f>
        <v>0</v>
      </c>
      <c r="BF132" s="231">
        <f>IF(N132="snížená",J132,0)</f>
        <v>0</v>
      </c>
      <c r="BG132" s="231">
        <f>IF(N132="zákl. přenesená",J132,0)</f>
        <v>0</v>
      </c>
      <c r="BH132" s="231">
        <f>IF(N132="sníž. přenesená",J132,0)</f>
        <v>0</v>
      </c>
      <c r="BI132" s="231">
        <f>IF(N132="nulová",J132,0)</f>
        <v>0</v>
      </c>
      <c r="BJ132" s="19" t="s">
        <v>8</v>
      </c>
      <c r="BK132" s="231">
        <f>ROUND(I132*H132,0)</f>
        <v>0</v>
      </c>
      <c r="BL132" s="19" t="s">
        <v>173</v>
      </c>
      <c r="BM132" s="230" t="s">
        <v>1379</v>
      </c>
    </row>
    <row r="133" spans="1:47" s="2" customFormat="1" ht="12">
      <c r="A133" s="40"/>
      <c r="B133" s="41"/>
      <c r="C133" s="42"/>
      <c r="D133" s="232" t="s">
        <v>182</v>
      </c>
      <c r="E133" s="42"/>
      <c r="F133" s="233" t="s">
        <v>928</v>
      </c>
      <c r="G133" s="42"/>
      <c r="H133" s="42"/>
      <c r="I133" s="138"/>
      <c r="J133" s="42"/>
      <c r="K133" s="42"/>
      <c r="L133" s="46"/>
      <c r="M133" s="234"/>
      <c r="N133" s="235"/>
      <c r="O133" s="86"/>
      <c r="P133" s="86"/>
      <c r="Q133" s="86"/>
      <c r="R133" s="86"/>
      <c r="S133" s="86"/>
      <c r="T133" s="87"/>
      <c r="U133" s="40"/>
      <c r="V133" s="40"/>
      <c r="W133" s="40"/>
      <c r="X133" s="40"/>
      <c r="Y133" s="40"/>
      <c r="Z133" s="40"/>
      <c r="AA133" s="40"/>
      <c r="AB133" s="40"/>
      <c r="AC133" s="40"/>
      <c r="AD133" s="40"/>
      <c r="AE133" s="40"/>
      <c r="AT133" s="19" t="s">
        <v>182</v>
      </c>
      <c r="AU133" s="19" t="s">
        <v>86</v>
      </c>
    </row>
    <row r="134" spans="1:47" s="2" customFormat="1" ht="12">
      <c r="A134" s="40"/>
      <c r="B134" s="41"/>
      <c r="C134" s="42"/>
      <c r="D134" s="232" t="s">
        <v>175</v>
      </c>
      <c r="E134" s="42"/>
      <c r="F134" s="233" t="s">
        <v>929</v>
      </c>
      <c r="G134" s="42"/>
      <c r="H134" s="42"/>
      <c r="I134" s="138"/>
      <c r="J134" s="42"/>
      <c r="K134" s="42"/>
      <c r="L134" s="46"/>
      <c r="M134" s="234"/>
      <c r="N134" s="235"/>
      <c r="O134" s="86"/>
      <c r="P134" s="86"/>
      <c r="Q134" s="86"/>
      <c r="R134" s="86"/>
      <c r="S134" s="86"/>
      <c r="T134" s="87"/>
      <c r="U134" s="40"/>
      <c r="V134" s="40"/>
      <c r="W134" s="40"/>
      <c r="X134" s="40"/>
      <c r="Y134" s="40"/>
      <c r="Z134" s="40"/>
      <c r="AA134" s="40"/>
      <c r="AB134" s="40"/>
      <c r="AC134" s="40"/>
      <c r="AD134" s="40"/>
      <c r="AE134" s="40"/>
      <c r="AT134" s="19" t="s">
        <v>175</v>
      </c>
      <c r="AU134" s="19" t="s">
        <v>86</v>
      </c>
    </row>
    <row r="135" spans="1:51" s="13" customFormat="1" ht="12">
      <c r="A135" s="13"/>
      <c r="B135" s="236"/>
      <c r="C135" s="237"/>
      <c r="D135" s="232" t="s">
        <v>184</v>
      </c>
      <c r="E135" s="238" t="s">
        <v>20</v>
      </c>
      <c r="F135" s="239" t="s">
        <v>1344</v>
      </c>
      <c r="G135" s="237"/>
      <c r="H135" s="240">
        <v>8.84</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184</v>
      </c>
      <c r="AU135" s="246" t="s">
        <v>86</v>
      </c>
      <c r="AV135" s="13" t="s">
        <v>86</v>
      </c>
      <c r="AW135" s="13" t="s">
        <v>38</v>
      </c>
      <c r="AX135" s="13" t="s">
        <v>8</v>
      </c>
      <c r="AY135" s="246" t="s">
        <v>167</v>
      </c>
    </row>
    <row r="136" spans="1:65" s="2" customFormat="1" ht="20.5" customHeight="1">
      <c r="A136" s="40"/>
      <c r="B136" s="41"/>
      <c r="C136" s="220" t="s">
        <v>348</v>
      </c>
      <c r="D136" s="220" t="s">
        <v>169</v>
      </c>
      <c r="E136" s="221" t="s">
        <v>931</v>
      </c>
      <c r="F136" s="222" t="s">
        <v>932</v>
      </c>
      <c r="G136" s="223" t="s">
        <v>189</v>
      </c>
      <c r="H136" s="224">
        <v>17.68</v>
      </c>
      <c r="I136" s="225"/>
      <c r="J136" s="224">
        <f>ROUND(I136*H136,0)</f>
        <v>0</v>
      </c>
      <c r="K136" s="222" t="s">
        <v>180</v>
      </c>
      <c r="L136" s="46"/>
      <c r="M136" s="226" t="s">
        <v>20</v>
      </c>
      <c r="N136" s="227" t="s">
        <v>48</v>
      </c>
      <c r="O136" s="86"/>
      <c r="P136" s="228">
        <f>O136*H136</f>
        <v>0</v>
      </c>
      <c r="Q136" s="228">
        <v>0</v>
      </c>
      <c r="R136" s="228">
        <f>Q136*H136</f>
        <v>0</v>
      </c>
      <c r="S136" s="228">
        <v>0</v>
      </c>
      <c r="T136" s="229">
        <f>S136*H136</f>
        <v>0</v>
      </c>
      <c r="U136" s="40"/>
      <c r="V136" s="40"/>
      <c r="W136" s="40"/>
      <c r="X136" s="40"/>
      <c r="Y136" s="40"/>
      <c r="Z136" s="40"/>
      <c r="AA136" s="40"/>
      <c r="AB136" s="40"/>
      <c r="AC136" s="40"/>
      <c r="AD136" s="40"/>
      <c r="AE136" s="40"/>
      <c r="AR136" s="230" t="s">
        <v>173</v>
      </c>
      <c r="AT136" s="230" t="s">
        <v>169</v>
      </c>
      <c r="AU136" s="230" t="s">
        <v>86</v>
      </c>
      <c r="AY136" s="19" t="s">
        <v>167</v>
      </c>
      <c r="BE136" s="231">
        <f>IF(N136="základní",J136,0)</f>
        <v>0</v>
      </c>
      <c r="BF136" s="231">
        <f>IF(N136="snížená",J136,0)</f>
        <v>0</v>
      </c>
      <c r="BG136" s="231">
        <f>IF(N136="zákl. přenesená",J136,0)</f>
        <v>0</v>
      </c>
      <c r="BH136" s="231">
        <f>IF(N136="sníž. přenesená",J136,0)</f>
        <v>0</v>
      </c>
      <c r="BI136" s="231">
        <f>IF(N136="nulová",J136,0)</f>
        <v>0</v>
      </c>
      <c r="BJ136" s="19" t="s">
        <v>8</v>
      </c>
      <c r="BK136" s="231">
        <f>ROUND(I136*H136,0)</f>
        <v>0</v>
      </c>
      <c r="BL136" s="19" t="s">
        <v>173</v>
      </c>
      <c r="BM136" s="230" t="s">
        <v>1380</v>
      </c>
    </row>
    <row r="137" spans="1:47" s="2" customFormat="1" ht="12">
      <c r="A137" s="40"/>
      <c r="B137" s="41"/>
      <c r="C137" s="42"/>
      <c r="D137" s="232" t="s">
        <v>182</v>
      </c>
      <c r="E137" s="42"/>
      <c r="F137" s="233" t="s">
        <v>928</v>
      </c>
      <c r="G137" s="42"/>
      <c r="H137" s="42"/>
      <c r="I137" s="138"/>
      <c r="J137" s="42"/>
      <c r="K137" s="42"/>
      <c r="L137" s="46"/>
      <c r="M137" s="234"/>
      <c r="N137" s="235"/>
      <c r="O137" s="86"/>
      <c r="P137" s="86"/>
      <c r="Q137" s="86"/>
      <c r="R137" s="86"/>
      <c r="S137" s="86"/>
      <c r="T137" s="87"/>
      <c r="U137" s="40"/>
      <c r="V137" s="40"/>
      <c r="W137" s="40"/>
      <c r="X137" s="40"/>
      <c r="Y137" s="40"/>
      <c r="Z137" s="40"/>
      <c r="AA137" s="40"/>
      <c r="AB137" s="40"/>
      <c r="AC137" s="40"/>
      <c r="AD137" s="40"/>
      <c r="AE137" s="40"/>
      <c r="AT137" s="19" t="s">
        <v>182</v>
      </c>
      <c r="AU137" s="19" t="s">
        <v>86</v>
      </c>
    </row>
    <row r="138" spans="1:51" s="13" customFormat="1" ht="12">
      <c r="A138" s="13"/>
      <c r="B138" s="236"/>
      <c r="C138" s="237"/>
      <c r="D138" s="232" t="s">
        <v>184</v>
      </c>
      <c r="E138" s="238" t="s">
        <v>20</v>
      </c>
      <c r="F138" s="239" t="s">
        <v>1346</v>
      </c>
      <c r="G138" s="237"/>
      <c r="H138" s="240">
        <v>17.68</v>
      </c>
      <c r="I138" s="241"/>
      <c r="J138" s="237"/>
      <c r="K138" s="237"/>
      <c r="L138" s="242"/>
      <c r="M138" s="298"/>
      <c r="N138" s="299"/>
      <c r="O138" s="299"/>
      <c r="P138" s="299"/>
      <c r="Q138" s="299"/>
      <c r="R138" s="299"/>
      <c r="S138" s="299"/>
      <c r="T138" s="300"/>
      <c r="U138" s="13"/>
      <c r="V138" s="13"/>
      <c r="W138" s="13"/>
      <c r="X138" s="13"/>
      <c r="Y138" s="13"/>
      <c r="Z138" s="13"/>
      <c r="AA138" s="13"/>
      <c r="AB138" s="13"/>
      <c r="AC138" s="13"/>
      <c r="AD138" s="13"/>
      <c r="AE138" s="13"/>
      <c r="AT138" s="246" t="s">
        <v>184</v>
      </c>
      <c r="AU138" s="246" t="s">
        <v>86</v>
      </c>
      <c r="AV138" s="13" t="s">
        <v>86</v>
      </c>
      <c r="AW138" s="13" t="s">
        <v>38</v>
      </c>
      <c r="AX138" s="13" t="s">
        <v>8</v>
      </c>
      <c r="AY138" s="246" t="s">
        <v>167</v>
      </c>
    </row>
    <row r="139" spans="1:31" s="2" customFormat="1" ht="6.95" customHeight="1">
      <c r="A139" s="40"/>
      <c r="B139" s="61"/>
      <c r="C139" s="62"/>
      <c r="D139" s="62"/>
      <c r="E139" s="62"/>
      <c r="F139" s="62"/>
      <c r="G139" s="62"/>
      <c r="H139" s="62"/>
      <c r="I139" s="168"/>
      <c r="J139" s="62"/>
      <c r="K139" s="62"/>
      <c r="L139" s="46"/>
      <c r="M139" s="40"/>
      <c r="O139" s="40"/>
      <c r="P139" s="40"/>
      <c r="Q139" s="40"/>
      <c r="R139" s="40"/>
      <c r="S139" s="40"/>
      <c r="T139" s="40"/>
      <c r="U139" s="40"/>
      <c r="V139" s="40"/>
      <c r="W139" s="40"/>
      <c r="X139" s="40"/>
      <c r="Y139" s="40"/>
      <c r="Z139" s="40"/>
      <c r="AA139" s="40"/>
      <c r="AB139" s="40"/>
      <c r="AC139" s="40"/>
      <c r="AD139" s="40"/>
      <c r="AE139" s="40"/>
    </row>
  </sheetData>
  <sheetProtection password="CC35" sheet="1" objects="1" scenarios="1" formatColumns="0" formatRows="0" autoFilter="0"/>
  <autoFilter ref="C80:K138"/>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39"/>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128</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1381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57" customHeight="1">
      <c r="A27" s="144"/>
      <c r="B27" s="145"/>
      <c r="C27" s="144"/>
      <c r="D27" s="144"/>
      <c r="E27" s="146" t="s">
        <v>1349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ROUND(J81,0)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ROUND((SUM(BE81:BE138)),0)</f>
        <v>0</v>
      </c>
      <c r="G33" s="40"/>
      <c r="H33" s="40"/>
      <c r="I33" s="157">
        <v>0.21</v>
      </c>
      <c r="J33" s="156">
        <f>ROUND(((SUM(BE81:BE138))*I33),0)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ROUND((SUM(BF81:BF138)),0)</f>
        <v>0</v>
      </c>
      <c r="G34" s="40"/>
      <c r="H34" s="40"/>
      <c r="I34" s="157">
        <v>0.15</v>
      </c>
      <c r="J34" s="156">
        <f>ROUND(((SUM(BF81:BF138))*I34),0)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ROUND((SUM(BG81:BG138)),0)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ROUND((SUM(BH81:BH138)),0)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ROUND((SUM(BI81:BI138)),0)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16025-3.4 - Vegetační úpravy LBK2 - následná péče 2. rok</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J81</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J82</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J83</f>
        <v>0</v>
      </c>
      <c r="K61" s="186"/>
      <c r="L61" s="191"/>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138"/>
      <c r="J62" s="42"/>
      <c r="K62" s="42"/>
      <c r="L62" s="139"/>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68"/>
      <c r="J63" s="62"/>
      <c r="K63" s="62"/>
      <c r="L63" s="139"/>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71"/>
      <c r="J67" s="64"/>
      <c r="K67" s="64"/>
      <c r="L67" s="139"/>
      <c r="S67" s="40"/>
      <c r="T67" s="40"/>
      <c r="U67" s="40"/>
      <c r="V67" s="40"/>
      <c r="W67" s="40"/>
      <c r="X67" s="40"/>
      <c r="Y67" s="40"/>
      <c r="Z67" s="40"/>
      <c r="AA67" s="40"/>
      <c r="AB67" s="40"/>
      <c r="AC67" s="40"/>
      <c r="AD67" s="40"/>
      <c r="AE67" s="40"/>
    </row>
    <row r="68" spans="1:31" s="2" customFormat="1" ht="24.95" customHeight="1">
      <c r="A68" s="40"/>
      <c r="B68" s="41"/>
      <c r="C68" s="25" t="s">
        <v>152</v>
      </c>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2" customHeight="1">
      <c r="A70" s="40"/>
      <c r="B70" s="41"/>
      <c r="C70" s="34" t="s">
        <v>17</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4.5" customHeight="1">
      <c r="A71" s="40"/>
      <c r="B71" s="41"/>
      <c r="C71" s="42"/>
      <c r="D71" s="42"/>
      <c r="E71" s="172" t="str">
        <f>E7</f>
        <v>2020/I Společná zařízení v k. ú. Borotín u Boskovic - revitalizace</v>
      </c>
      <c r="F71" s="34"/>
      <c r="G71" s="34"/>
      <c r="H71" s="34"/>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136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5" customHeight="1">
      <c r="A73" s="40"/>
      <c r="B73" s="41"/>
      <c r="C73" s="42"/>
      <c r="D73" s="42"/>
      <c r="E73" s="71" t="str">
        <f>E9</f>
        <v>16025-3.4 - Vegetační úpravy LBK2 - následná péče 2. rok</v>
      </c>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Borotín</v>
      </c>
      <c r="G75" s="42"/>
      <c r="H75" s="42"/>
      <c r="I75" s="142" t="s">
        <v>24</v>
      </c>
      <c r="J75" s="74" t="str">
        <f>IF(J12="","",J12)</f>
        <v>2. 5. 2017</v>
      </c>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9" customHeight="1">
      <c r="A77" s="40"/>
      <c r="B77" s="41"/>
      <c r="C77" s="34" t="s">
        <v>26</v>
      </c>
      <c r="D77" s="42"/>
      <c r="E77" s="42"/>
      <c r="F77" s="29" t="str">
        <f>E15</f>
        <v>ČR - SPÚ, KPÚ pro JMK, pobočka Blansko</v>
      </c>
      <c r="G77" s="42"/>
      <c r="H77" s="42"/>
      <c r="I77" s="142" t="s">
        <v>34</v>
      </c>
      <c r="J77" s="38" t="str">
        <f>E21</f>
        <v>AGERIS s.r.o.</v>
      </c>
      <c r="K77" s="42"/>
      <c r="L77" s="139"/>
      <c r="S77" s="40"/>
      <c r="T77" s="40"/>
      <c r="U77" s="40"/>
      <c r="V77" s="40"/>
      <c r="W77" s="40"/>
      <c r="X77" s="40"/>
      <c r="Y77" s="40"/>
      <c r="Z77" s="40"/>
      <c r="AA77" s="40"/>
      <c r="AB77" s="40"/>
      <c r="AC77" s="40"/>
      <c r="AD77" s="40"/>
      <c r="AE77" s="40"/>
    </row>
    <row r="78" spans="1:31" s="2" customFormat="1" ht="14.9" customHeight="1">
      <c r="A78" s="40"/>
      <c r="B78" s="41"/>
      <c r="C78" s="34" t="s">
        <v>32</v>
      </c>
      <c r="D78" s="42"/>
      <c r="E78" s="42"/>
      <c r="F78" s="29" t="str">
        <f>IF(E18="","",E18)</f>
        <v>Vyplň údaj</v>
      </c>
      <c r="G78" s="42"/>
      <c r="H78" s="42"/>
      <c r="I78" s="142" t="s">
        <v>39</v>
      </c>
      <c r="J78" s="38" t="str">
        <f>E24</f>
        <v xml:space="preserve"> </v>
      </c>
      <c r="K78" s="42"/>
      <c r="L78" s="139"/>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11" customFormat="1" ht="29.25" customHeight="1">
      <c r="A80" s="192"/>
      <c r="B80" s="193"/>
      <c r="C80" s="194" t="s">
        <v>153</v>
      </c>
      <c r="D80" s="195" t="s">
        <v>62</v>
      </c>
      <c r="E80" s="195" t="s">
        <v>58</v>
      </c>
      <c r="F80" s="195" t="s">
        <v>59</v>
      </c>
      <c r="G80" s="195" t="s">
        <v>154</v>
      </c>
      <c r="H80" s="195" t="s">
        <v>155</v>
      </c>
      <c r="I80" s="196" t="s">
        <v>156</v>
      </c>
      <c r="J80" s="195" t="s">
        <v>140</v>
      </c>
      <c r="K80" s="197" t="s">
        <v>157</v>
      </c>
      <c r="L80" s="198"/>
      <c r="M80" s="94" t="s">
        <v>20</v>
      </c>
      <c r="N80" s="95" t="s">
        <v>47</v>
      </c>
      <c r="O80" s="95" t="s">
        <v>158</v>
      </c>
      <c r="P80" s="95" t="s">
        <v>159</v>
      </c>
      <c r="Q80" s="95" t="s">
        <v>160</v>
      </c>
      <c r="R80" s="95" t="s">
        <v>161</v>
      </c>
      <c r="S80" s="95" t="s">
        <v>162</v>
      </c>
      <c r="T80" s="96" t="s">
        <v>163</v>
      </c>
      <c r="U80" s="192"/>
      <c r="V80" s="192"/>
      <c r="W80" s="192"/>
      <c r="X80" s="192"/>
      <c r="Y80" s="192"/>
      <c r="Z80" s="192"/>
      <c r="AA80" s="192"/>
      <c r="AB80" s="192"/>
      <c r="AC80" s="192"/>
      <c r="AD80" s="192"/>
      <c r="AE80" s="192"/>
    </row>
    <row r="81" spans="1:63" s="2" customFormat="1" ht="22.8" customHeight="1">
      <c r="A81" s="40"/>
      <c r="B81" s="41"/>
      <c r="C81" s="101" t="s">
        <v>164</v>
      </c>
      <c r="D81" s="42"/>
      <c r="E81" s="42"/>
      <c r="F81" s="42"/>
      <c r="G81" s="42"/>
      <c r="H81" s="42"/>
      <c r="I81" s="138"/>
      <c r="J81" s="199">
        <f>BK81</f>
        <v>0</v>
      </c>
      <c r="K81" s="42"/>
      <c r="L81" s="46"/>
      <c r="M81" s="97"/>
      <c r="N81" s="200"/>
      <c r="O81" s="98"/>
      <c r="P81" s="201">
        <f>P82</f>
        <v>0</v>
      </c>
      <c r="Q81" s="98"/>
      <c r="R81" s="201">
        <f>R82</f>
        <v>0.22234600000000002</v>
      </c>
      <c r="S81" s="98"/>
      <c r="T81" s="202">
        <f>T82</f>
        <v>0</v>
      </c>
      <c r="U81" s="40"/>
      <c r="V81" s="40"/>
      <c r="W81" s="40"/>
      <c r="X81" s="40"/>
      <c r="Y81" s="40"/>
      <c r="Z81" s="40"/>
      <c r="AA81" s="40"/>
      <c r="AB81" s="40"/>
      <c r="AC81" s="40"/>
      <c r="AD81" s="40"/>
      <c r="AE81" s="40"/>
      <c r="AT81" s="19" t="s">
        <v>76</v>
      </c>
      <c r="AU81" s="19" t="s">
        <v>141</v>
      </c>
      <c r="BK81" s="203">
        <f>BK82</f>
        <v>0</v>
      </c>
    </row>
    <row r="82" spans="1:63" s="12" customFormat="1" ht="25.9" customHeight="1">
      <c r="A82" s="12"/>
      <c r="B82" s="204"/>
      <c r="C82" s="205"/>
      <c r="D82" s="206" t="s">
        <v>76</v>
      </c>
      <c r="E82" s="207" t="s">
        <v>165</v>
      </c>
      <c r="F82" s="207" t="s">
        <v>166</v>
      </c>
      <c r="G82" s="205"/>
      <c r="H82" s="205"/>
      <c r="I82" s="208"/>
      <c r="J82" s="209">
        <f>BK82</f>
        <v>0</v>
      </c>
      <c r="K82" s="205"/>
      <c r="L82" s="210"/>
      <c r="M82" s="211"/>
      <c r="N82" s="212"/>
      <c r="O82" s="212"/>
      <c r="P82" s="213">
        <f>P83</f>
        <v>0</v>
      </c>
      <c r="Q82" s="212"/>
      <c r="R82" s="213">
        <f>R83</f>
        <v>0.22234600000000002</v>
      </c>
      <c r="S82" s="212"/>
      <c r="T82" s="214">
        <f>T83</f>
        <v>0</v>
      </c>
      <c r="U82" s="12"/>
      <c r="V82" s="12"/>
      <c r="W82" s="12"/>
      <c r="X82" s="12"/>
      <c r="Y82" s="12"/>
      <c r="Z82" s="12"/>
      <c r="AA82" s="12"/>
      <c r="AB82" s="12"/>
      <c r="AC82" s="12"/>
      <c r="AD82" s="12"/>
      <c r="AE82" s="12"/>
      <c r="AR82" s="215" t="s">
        <v>8</v>
      </c>
      <c r="AT82" s="216" t="s">
        <v>76</v>
      </c>
      <c r="AU82" s="216" t="s">
        <v>77</v>
      </c>
      <c r="AY82" s="215" t="s">
        <v>167</v>
      </c>
      <c r="BK82" s="217">
        <f>BK83</f>
        <v>0</v>
      </c>
    </row>
    <row r="83" spans="1:63" s="12" customFormat="1" ht="22.8" customHeight="1">
      <c r="A83" s="12"/>
      <c r="B83" s="204"/>
      <c r="C83" s="205"/>
      <c r="D83" s="206" t="s">
        <v>76</v>
      </c>
      <c r="E83" s="218" t="s">
        <v>8</v>
      </c>
      <c r="F83" s="218" t="s">
        <v>168</v>
      </c>
      <c r="G83" s="205"/>
      <c r="H83" s="205"/>
      <c r="I83" s="208"/>
      <c r="J83" s="219">
        <f>BK83</f>
        <v>0</v>
      </c>
      <c r="K83" s="205"/>
      <c r="L83" s="210"/>
      <c r="M83" s="211"/>
      <c r="N83" s="212"/>
      <c r="O83" s="212"/>
      <c r="P83" s="213">
        <f>SUM(P84:P138)</f>
        <v>0</v>
      </c>
      <c r="Q83" s="212"/>
      <c r="R83" s="213">
        <f>SUM(R84:R138)</f>
        <v>0.22234600000000002</v>
      </c>
      <c r="S83" s="212"/>
      <c r="T83" s="214">
        <f>SUM(T84:T138)</f>
        <v>0</v>
      </c>
      <c r="U83" s="12"/>
      <c r="V83" s="12"/>
      <c r="W83" s="12"/>
      <c r="X83" s="12"/>
      <c r="Y83" s="12"/>
      <c r="Z83" s="12"/>
      <c r="AA83" s="12"/>
      <c r="AB83" s="12"/>
      <c r="AC83" s="12"/>
      <c r="AD83" s="12"/>
      <c r="AE83" s="12"/>
      <c r="AR83" s="215" t="s">
        <v>8</v>
      </c>
      <c r="AT83" s="216" t="s">
        <v>76</v>
      </c>
      <c r="AU83" s="216" t="s">
        <v>8</v>
      </c>
      <c r="AY83" s="215" t="s">
        <v>167</v>
      </c>
      <c r="BK83" s="217">
        <f>SUM(BK84:BK138)</f>
        <v>0</v>
      </c>
    </row>
    <row r="84" spans="1:65" s="2" customFormat="1" ht="20.5" customHeight="1">
      <c r="A84" s="40"/>
      <c r="B84" s="41"/>
      <c r="C84" s="220" t="s">
        <v>359</v>
      </c>
      <c r="D84" s="220" t="s">
        <v>169</v>
      </c>
      <c r="E84" s="221" t="s">
        <v>956</v>
      </c>
      <c r="F84" s="222" t="s">
        <v>957</v>
      </c>
      <c r="G84" s="223" t="s">
        <v>179</v>
      </c>
      <c r="H84" s="224">
        <v>11962</v>
      </c>
      <c r="I84" s="225"/>
      <c r="J84" s="224">
        <f>ROUND(I84*H84,0)</f>
        <v>0</v>
      </c>
      <c r="K84" s="222" t="s">
        <v>180</v>
      </c>
      <c r="L84" s="46"/>
      <c r="M84" s="226" t="s">
        <v>20</v>
      </c>
      <c r="N84" s="227" t="s">
        <v>48</v>
      </c>
      <c r="O84" s="86"/>
      <c r="P84" s="228">
        <f>O84*H84</f>
        <v>0</v>
      </c>
      <c r="Q84" s="228">
        <v>0</v>
      </c>
      <c r="R84" s="228">
        <f>Q84*H84</f>
        <v>0</v>
      </c>
      <c r="S84" s="228">
        <v>0</v>
      </c>
      <c r="T84" s="229">
        <f>S84*H84</f>
        <v>0</v>
      </c>
      <c r="U84" s="40"/>
      <c r="V84" s="40"/>
      <c r="W84" s="40"/>
      <c r="X84" s="40"/>
      <c r="Y84" s="40"/>
      <c r="Z84" s="40"/>
      <c r="AA84" s="40"/>
      <c r="AB84" s="40"/>
      <c r="AC84" s="40"/>
      <c r="AD84" s="40"/>
      <c r="AE84" s="40"/>
      <c r="AR84" s="230" t="s">
        <v>173</v>
      </c>
      <c r="AT84" s="230" t="s">
        <v>169</v>
      </c>
      <c r="AU84" s="230" t="s">
        <v>86</v>
      </c>
      <c r="AY84" s="19" t="s">
        <v>167</v>
      </c>
      <c r="BE84" s="231">
        <f>IF(N84="základní",J84,0)</f>
        <v>0</v>
      </c>
      <c r="BF84" s="231">
        <f>IF(N84="snížená",J84,0)</f>
        <v>0</v>
      </c>
      <c r="BG84" s="231">
        <f>IF(N84="zákl. přenesená",J84,0)</f>
        <v>0</v>
      </c>
      <c r="BH84" s="231">
        <f>IF(N84="sníž. přenesená",J84,0)</f>
        <v>0</v>
      </c>
      <c r="BI84" s="231">
        <f>IF(N84="nulová",J84,0)</f>
        <v>0</v>
      </c>
      <c r="BJ84" s="19" t="s">
        <v>8</v>
      </c>
      <c r="BK84" s="231">
        <f>ROUND(I84*H84,0)</f>
        <v>0</v>
      </c>
      <c r="BL84" s="19" t="s">
        <v>173</v>
      </c>
      <c r="BM84" s="230" t="s">
        <v>1350</v>
      </c>
    </row>
    <row r="85" spans="1:47" s="2" customFormat="1" ht="12">
      <c r="A85" s="40"/>
      <c r="B85" s="41"/>
      <c r="C85" s="42"/>
      <c r="D85" s="232" t="s">
        <v>182</v>
      </c>
      <c r="E85" s="42"/>
      <c r="F85" s="233" t="s">
        <v>959</v>
      </c>
      <c r="G85" s="42"/>
      <c r="H85" s="42"/>
      <c r="I85" s="138"/>
      <c r="J85" s="42"/>
      <c r="K85" s="42"/>
      <c r="L85" s="46"/>
      <c r="M85" s="234"/>
      <c r="N85" s="235"/>
      <c r="O85" s="86"/>
      <c r="P85" s="86"/>
      <c r="Q85" s="86"/>
      <c r="R85" s="86"/>
      <c r="S85" s="86"/>
      <c r="T85" s="87"/>
      <c r="U85" s="40"/>
      <c r="V85" s="40"/>
      <c r="W85" s="40"/>
      <c r="X85" s="40"/>
      <c r="Y85" s="40"/>
      <c r="Z85" s="40"/>
      <c r="AA85" s="40"/>
      <c r="AB85" s="40"/>
      <c r="AC85" s="40"/>
      <c r="AD85" s="40"/>
      <c r="AE85" s="40"/>
      <c r="AT85" s="19" t="s">
        <v>182</v>
      </c>
      <c r="AU85" s="19" t="s">
        <v>86</v>
      </c>
    </row>
    <row r="86" spans="1:51" s="13" customFormat="1" ht="12">
      <c r="A86" s="13"/>
      <c r="B86" s="236"/>
      <c r="C86" s="237"/>
      <c r="D86" s="232" t="s">
        <v>184</v>
      </c>
      <c r="E86" s="238" t="s">
        <v>20</v>
      </c>
      <c r="F86" s="239" t="s">
        <v>1351</v>
      </c>
      <c r="G86" s="237"/>
      <c r="H86" s="240">
        <v>11962</v>
      </c>
      <c r="I86" s="241"/>
      <c r="J86" s="237"/>
      <c r="K86" s="237"/>
      <c r="L86" s="242"/>
      <c r="M86" s="243"/>
      <c r="N86" s="244"/>
      <c r="O86" s="244"/>
      <c r="P86" s="244"/>
      <c r="Q86" s="244"/>
      <c r="R86" s="244"/>
      <c r="S86" s="244"/>
      <c r="T86" s="245"/>
      <c r="U86" s="13"/>
      <c r="V86" s="13"/>
      <c r="W86" s="13"/>
      <c r="X86" s="13"/>
      <c r="Y86" s="13"/>
      <c r="Z86" s="13"/>
      <c r="AA86" s="13"/>
      <c r="AB86" s="13"/>
      <c r="AC86" s="13"/>
      <c r="AD86" s="13"/>
      <c r="AE86" s="13"/>
      <c r="AT86" s="246" t="s">
        <v>184</v>
      </c>
      <c r="AU86" s="246" t="s">
        <v>86</v>
      </c>
      <c r="AV86" s="13" t="s">
        <v>86</v>
      </c>
      <c r="AW86" s="13" t="s">
        <v>38</v>
      </c>
      <c r="AX86" s="13" t="s">
        <v>8</v>
      </c>
      <c r="AY86" s="246" t="s">
        <v>167</v>
      </c>
    </row>
    <row r="87" spans="1:65" s="2" customFormat="1" ht="20.5" customHeight="1">
      <c r="A87" s="40"/>
      <c r="B87" s="41"/>
      <c r="C87" s="220" t="s">
        <v>259</v>
      </c>
      <c r="D87" s="220" t="s">
        <v>169</v>
      </c>
      <c r="E87" s="221" t="s">
        <v>783</v>
      </c>
      <c r="F87" s="222" t="s">
        <v>784</v>
      </c>
      <c r="G87" s="223" t="s">
        <v>389</v>
      </c>
      <c r="H87" s="224">
        <v>13</v>
      </c>
      <c r="I87" s="225"/>
      <c r="J87" s="224">
        <f>ROUND(I87*H87,0)</f>
        <v>0</v>
      </c>
      <c r="K87" s="222" t="s">
        <v>180</v>
      </c>
      <c r="L87" s="46"/>
      <c r="M87" s="226" t="s">
        <v>20</v>
      </c>
      <c r="N87" s="227" t="s">
        <v>48</v>
      </c>
      <c r="O87" s="86"/>
      <c r="P87" s="228">
        <f>O87*H87</f>
        <v>0</v>
      </c>
      <c r="Q87" s="228">
        <v>0</v>
      </c>
      <c r="R87" s="228">
        <f>Q87*H87</f>
        <v>0</v>
      </c>
      <c r="S87" s="228">
        <v>0</v>
      </c>
      <c r="T87" s="229">
        <f>S87*H87</f>
        <v>0</v>
      </c>
      <c r="U87" s="40"/>
      <c r="V87" s="40"/>
      <c r="W87" s="40"/>
      <c r="X87" s="40"/>
      <c r="Y87" s="40"/>
      <c r="Z87" s="40"/>
      <c r="AA87" s="40"/>
      <c r="AB87" s="40"/>
      <c r="AC87" s="40"/>
      <c r="AD87" s="40"/>
      <c r="AE87" s="40"/>
      <c r="AR87" s="230" t="s">
        <v>173</v>
      </c>
      <c r="AT87" s="230" t="s">
        <v>169</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1352</v>
      </c>
    </row>
    <row r="88" spans="1:47" s="2" customFormat="1" ht="12">
      <c r="A88" s="40"/>
      <c r="B88" s="41"/>
      <c r="C88" s="42"/>
      <c r="D88" s="232" t="s">
        <v>182</v>
      </c>
      <c r="E88" s="42"/>
      <c r="F88" s="233" t="s">
        <v>786</v>
      </c>
      <c r="G88" s="42"/>
      <c r="H88" s="42"/>
      <c r="I88" s="138"/>
      <c r="J88" s="42"/>
      <c r="K88" s="42"/>
      <c r="L88" s="46"/>
      <c r="M88" s="234"/>
      <c r="N88" s="235"/>
      <c r="O88" s="86"/>
      <c r="P88" s="86"/>
      <c r="Q88" s="86"/>
      <c r="R88" s="86"/>
      <c r="S88" s="86"/>
      <c r="T88" s="87"/>
      <c r="U88" s="40"/>
      <c r="V88" s="40"/>
      <c r="W88" s="40"/>
      <c r="X88" s="40"/>
      <c r="Y88" s="40"/>
      <c r="Z88" s="40"/>
      <c r="AA88" s="40"/>
      <c r="AB88" s="40"/>
      <c r="AC88" s="40"/>
      <c r="AD88" s="40"/>
      <c r="AE88" s="40"/>
      <c r="AT88" s="19" t="s">
        <v>182</v>
      </c>
      <c r="AU88" s="19" t="s">
        <v>86</v>
      </c>
    </row>
    <row r="89" spans="1:47" s="2" customFormat="1" ht="12">
      <c r="A89" s="40"/>
      <c r="B89" s="41"/>
      <c r="C89" s="42"/>
      <c r="D89" s="232" t="s">
        <v>175</v>
      </c>
      <c r="E89" s="42"/>
      <c r="F89" s="233" t="s">
        <v>1289</v>
      </c>
      <c r="G89" s="42"/>
      <c r="H89" s="42"/>
      <c r="I89" s="138"/>
      <c r="J89" s="42"/>
      <c r="K89" s="42"/>
      <c r="L89" s="46"/>
      <c r="M89" s="234"/>
      <c r="N89" s="235"/>
      <c r="O89" s="86"/>
      <c r="P89" s="86"/>
      <c r="Q89" s="86"/>
      <c r="R89" s="86"/>
      <c r="S89" s="86"/>
      <c r="T89" s="87"/>
      <c r="U89" s="40"/>
      <c r="V89" s="40"/>
      <c r="W89" s="40"/>
      <c r="X89" s="40"/>
      <c r="Y89" s="40"/>
      <c r="Z89" s="40"/>
      <c r="AA89" s="40"/>
      <c r="AB89" s="40"/>
      <c r="AC89" s="40"/>
      <c r="AD89" s="40"/>
      <c r="AE89" s="40"/>
      <c r="AT89" s="19" t="s">
        <v>175</v>
      </c>
      <c r="AU89" s="19" t="s">
        <v>86</v>
      </c>
    </row>
    <row r="90" spans="1:51" s="13" customFormat="1" ht="12">
      <c r="A90" s="13"/>
      <c r="B90" s="236"/>
      <c r="C90" s="237"/>
      <c r="D90" s="232" t="s">
        <v>184</v>
      </c>
      <c r="E90" s="238" t="s">
        <v>20</v>
      </c>
      <c r="F90" s="239" t="s">
        <v>1353</v>
      </c>
      <c r="G90" s="237"/>
      <c r="H90" s="240">
        <v>13</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184</v>
      </c>
      <c r="AU90" s="246" t="s">
        <v>86</v>
      </c>
      <c r="AV90" s="13" t="s">
        <v>86</v>
      </c>
      <c r="AW90" s="13" t="s">
        <v>38</v>
      </c>
      <c r="AX90" s="13" t="s">
        <v>8</v>
      </c>
      <c r="AY90" s="246" t="s">
        <v>167</v>
      </c>
    </row>
    <row r="91" spans="1:65" s="2" customFormat="1" ht="20.5" customHeight="1">
      <c r="A91" s="40"/>
      <c r="B91" s="41"/>
      <c r="C91" s="220" t="s">
        <v>8</v>
      </c>
      <c r="D91" s="220" t="s">
        <v>169</v>
      </c>
      <c r="E91" s="221" t="s">
        <v>788</v>
      </c>
      <c r="F91" s="222" t="s">
        <v>789</v>
      </c>
      <c r="G91" s="223" t="s">
        <v>389</v>
      </c>
      <c r="H91" s="224">
        <v>89</v>
      </c>
      <c r="I91" s="225"/>
      <c r="J91" s="224">
        <f>ROUND(I91*H91,0)</f>
        <v>0</v>
      </c>
      <c r="K91" s="222" t="s">
        <v>180</v>
      </c>
      <c r="L91" s="46"/>
      <c r="M91" s="226" t="s">
        <v>20</v>
      </c>
      <c r="N91" s="227" t="s">
        <v>48</v>
      </c>
      <c r="O91" s="86"/>
      <c r="P91" s="228">
        <f>O91*H91</f>
        <v>0</v>
      </c>
      <c r="Q91" s="228">
        <v>0</v>
      </c>
      <c r="R91" s="228">
        <f>Q91*H91</f>
        <v>0</v>
      </c>
      <c r="S91" s="228">
        <v>0</v>
      </c>
      <c r="T91" s="229">
        <f>S91*H91</f>
        <v>0</v>
      </c>
      <c r="U91" s="40"/>
      <c r="V91" s="40"/>
      <c r="W91" s="40"/>
      <c r="X91" s="40"/>
      <c r="Y91" s="40"/>
      <c r="Z91" s="40"/>
      <c r="AA91" s="40"/>
      <c r="AB91" s="40"/>
      <c r="AC91" s="40"/>
      <c r="AD91" s="40"/>
      <c r="AE91" s="40"/>
      <c r="AR91" s="230" t="s">
        <v>173</v>
      </c>
      <c r="AT91" s="230" t="s">
        <v>169</v>
      </c>
      <c r="AU91" s="230" t="s">
        <v>86</v>
      </c>
      <c r="AY91" s="19" t="s">
        <v>167</v>
      </c>
      <c r="BE91" s="231">
        <f>IF(N91="základní",J91,0)</f>
        <v>0</v>
      </c>
      <c r="BF91" s="231">
        <f>IF(N91="snížená",J91,0)</f>
        <v>0</v>
      </c>
      <c r="BG91" s="231">
        <f>IF(N91="zákl. přenesená",J91,0)</f>
        <v>0</v>
      </c>
      <c r="BH91" s="231">
        <f>IF(N91="sníž. přenesená",J91,0)</f>
        <v>0</v>
      </c>
      <c r="BI91" s="231">
        <f>IF(N91="nulová",J91,0)</f>
        <v>0</v>
      </c>
      <c r="BJ91" s="19" t="s">
        <v>8</v>
      </c>
      <c r="BK91" s="231">
        <f>ROUND(I91*H91,0)</f>
        <v>0</v>
      </c>
      <c r="BL91" s="19" t="s">
        <v>173</v>
      </c>
      <c r="BM91" s="230" t="s">
        <v>1354</v>
      </c>
    </row>
    <row r="92" spans="1:47" s="2" customFormat="1" ht="12">
      <c r="A92" s="40"/>
      <c r="B92" s="41"/>
      <c r="C92" s="42"/>
      <c r="D92" s="232" t="s">
        <v>182</v>
      </c>
      <c r="E92" s="42"/>
      <c r="F92" s="233" t="s">
        <v>786</v>
      </c>
      <c r="G92" s="42"/>
      <c r="H92" s="42"/>
      <c r="I92" s="138"/>
      <c r="J92" s="42"/>
      <c r="K92" s="42"/>
      <c r="L92" s="46"/>
      <c r="M92" s="234"/>
      <c r="N92" s="235"/>
      <c r="O92" s="86"/>
      <c r="P92" s="86"/>
      <c r="Q92" s="86"/>
      <c r="R92" s="86"/>
      <c r="S92" s="86"/>
      <c r="T92" s="87"/>
      <c r="U92" s="40"/>
      <c r="V92" s="40"/>
      <c r="W92" s="40"/>
      <c r="X92" s="40"/>
      <c r="Y92" s="40"/>
      <c r="Z92" s="40"/>
      <c r="AA92" s="40"/>
      <c r="AB92" s="40"/>
      <c r="AC92" s="40"/>
      <c r="AD92" s="40"/>
      <c r="AE92" s="40"/>
      <c r="AT92" s="19" t="s">
        <v>182</v>
      </c>
      <c r="AU92" s="19" t="s">
        <v>86</v>
      </c>
    </row>
    <row r="93" spans="1:47" s="2" customFormat="1" ht="12">
      <c r="A93" s="40"/>
      <c r="B93" s="41"/>
      <c r="C93" s="42"/>
      <c r="D93" s="232" t="s">
        <v>175</v>
      </c>
      <c r="E93" s="42"/>
      <c r="F93" s="233" t="s">
        <v>791</v>
      </c>
      <c r="G93" s="42"/>
      <c r="H93" s="42"/>
      <c r="I93" s="138"/>
      <c r="J93" s="42"/>
      <c r="K93" s="42"/>
      <c r="L93" s="46"/>
      <c r="M93" s="234"/>
      <c r="N93" s="235"/>
      <c r="O93" s="86"/>
      <c r="P93" s="86"/>
      <c r="Q93" s="86"/>
      <c r="R93" s="86"/>
      <c r="S93" s="86"/>
      <c r="T93" s="87"/>
      <c r="U93" s="40"/>
      <c r="V93" s="40"/>
      <c r="W93" s="40"/>
      <c r="X93" s="40"/>
      <c r="Y93" s="40"/>
      <c r="Z93" s="40"/>
      <c r="AA93" s="40"/>
      <c r="AB93" s="40"/>
      <c r="AC93" s="40"/>
      <c r="AD93" s="40"/>
      <c r="AE93" s="40"/>
      <c r="AT93" s="19" t="s">
        <v>175</v>
      </c>
      <c r="AU93" s="19" t="s">
        <v>86</v>
      </c>
    </row>
    <row r="94" spans="1:51" s="13" customFormat="1" ht="12">
      <c r="A94" s="13"/>
      <c r="B94" s="236"/>
      <c r="C94" s="237"/>
      <c r="D94" s="232" t="s">
        <v>184</v>
      </c>
      <c r="E94" s="238" t="s">
        <v>20</v>
      </c>
      <c r="F94" s="239" t="s">
        <v>1292</v>
      </c>
      <c r="G94" s="237"/>
      <c r="H94" s="240">
        <v>89</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184</v>
      </c>
      <c r="AU94" s="246" t="s">
        <v>86</v>
      </c>
      <c r="AV94" s="13" t="s">
        <v>86</v>
      </c>
      <c r="AW94" s="13" t="s">
        <v>38</v>
      </c>
      <c r="AX94" s="13" t="s">
        <v>77</v>
      </c>
      <c r="AY94" s="246" t="s">
        <v>167</v>
      </c>
    </row>
    <row r="95" spans="1:51" s="13" customFormat="1" ht="12">
      <c r="A95" s="13"/>
      <c r="B95" s="236"/>
      <c r="C95" s="237"/>
      <c r="D95" s="232" t="s">
        <v>184</v>
      </c>
      <c r="E95" s="238" t="s">
        <v>20</v>
      </c>
      <c r="F95" s="239" t="s">
        <v>1355</v>
      </c>
      <c r="G95" s="237"/>
      <c r="H95" s="240">
        <v>0</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184</v>
      </c>
      <c r="AU95" s="246" t="s">
        <v>86</v>
      </c>
      <c r="AV95" s="13" t="s">
        <v>86</v>
      </c>
      <c r="AW95" s="13" t="s">
        <v>38</v>
      </c>
      <c r="AX95" s="13" t="s">
        <v>77</v>
      </c>
      <c r="AY95" s="246" t="s">
        <v>167</v>
      </c>
    </row>
    <row r="96" spans="1:51" s="14" customFormat="1" ht="12">
      <c r="A96" s="14"/>
      <c r="B96" s="247"/>
      <c r="C96" s="248"/>
      <c r="D96" s="232" t="s">
        <v>184</v>
      </c>
      <c r="E96" s="249" t="s">
        <v>20</v>
      </c>
      <c r="F96" s="250" t="s">
        <v>195</v>
      </c>
      <c r="G96" s="248"/>
      <c r="H96" s="251">
        <v>89</v>
      </c>
      <c r="I96" s="252"/>
      <c r="J96" s="248"/>
      <c r="K96" s="248"/>
      <c r="L96" s="253"/>
      <c r="M96" s="254"/>
      <c r="N96" s="255"/>
      <c r="O96" s="255"/>
      <c r="P96" s="255"/>
      <c r="Q96" s="255"/>
      <c r="R96" s="255"/>
      <c r="S96" s="255"/>
      <c r="T96" s="256"/>
      <c r="U96" s="14"/>
      <c r="V96" s="14"/>
      <c r="W96" s="14"/>
      <c r="X96" s="14"/>
      <c r="Y96" s="14"/>
      <c r="Z96" s="14"/>
      <c r="AA96" s="14"/>
      <c r="AB96" s="14"/>
      <c r="AC96" s="14"/>
      <c r="AD96" s="14"/>
      <c r="AE96" s="14"/>
      <c r="AT96" s="257" t="s">
        <v>184</v>
      </c>
      <c r="AU96" s="257" t="s">
        <v>86</v>
      </c>
      <c r="AV96" s="14" t="s">
        <v>173</v>
      </c>
      <c r="AW96" s="14" t="s">
        <v>38</v>
      </c>
      <c r="AX96" s="14" t="s">
        <v>8</v>
      </c>
      <c r="AY96" s="257" t="s">
        <v>167</v>
      </c>
    </row>
    <row r="97" spans="1:65" s="2" customFormat="1" ht="20.5" customHeight="1">
      <c r="A97" s="40"/>
      <c r="B97" s="41"/>
      <c r="C97" s="220" t="s">
        <v>86</v>
      </c>
      <c r="D97" s="220" t="s">
        <v>169</v>
      </c>
      <c r="E97" s="221" t="s">
        <v>794</v>
      </c>
      <c r="F97" s="222" t="s">
        <v>795</v>
      </c>
      <c r="G97" s="223" t="s">
        <v>389</v>
      </c>
      <c r="H97" s="224">
        <v>9</v>
      </c>
      <c r="I97" s="225"/>
      <c r="J97" s="224">
        <f>ROUND(I97*H97,0)</f>
        <v>0</v>
      </c>
      <c r="K97" s="222" t="s">
        <v>180</v>
      </c>
      <c r="L97" s="46"/>
      <c r="M97" s="226" t="s">
        <v>20</v>
      </c>
      <c r="N97" s="227" t="s">
        <v>48</v>
      </c>
      <c r="O97" s="86"/>
      <c r="P97" s="228">
        <f>O97*H97</f>
        <v>0</v>
      </c>
      <c r="Q97" s="228">
        <v>0</v>
      </c>
      <c r="R97" s="228">
        <f>Q97*H97</f>
        <v>0</v>
      </c>
      <c r="S97" s="228">
        <v>0</v>
      </c>
      <c r="T97" s="229">
        <f>S97*H97</f>
        <v>0</v>
      </c>
      <c r="U97" s="40"/>
      <c r="V97" s="40"/>
      <c r="W97" s="40"/>
      <c r="X97" s="40"/>
      <c r="Y97" s="40"/>
      <c r="Z97" s="40"/>
      <c r="AA97" s="40"/>
      <c r="AB97" s="40"/>
      <c r="AC97" s="40"/>
      <c r="AD97" s="40"/>
      <c r="AE97" s="40"/>
      <c r="AR97" s="230" t="s">
        <v>173</v>
      </c>
      <c r="AT97" s="230" t="s">
        <v>169</v>
      </c>
      <c r="AU97" s="230" t="s">
        <v>86</v>
      </c>
      <c r="AY97" s="19" t="s">
        <v>167</v>
      </c>
      <c r="BE97" s="231">
        <f>IF(N97="základní",J97,0)</f>
        <v>0</v>
      </c>
      <c r="BF97" s="231">
        <f>IF(N97="snížená",J97,0)</f>
        <v>0</v>
      </c>
      <c r="BG97" s="231">
        <f>IF(N97="zákl. přenesená",J97,0)</f>
        <v>0</v>
      </c>
      <c r="BH97" s="231">
        <f>IF(N97="sníž. přenesená",J97,0)</f>
        <v>0</v>
      </c>
      <c r="BI97" s="231">
        <f>IF(N97="nulová",J97,0)</f>
        <v>0</v>
      </c>
      <c r="BJ97" s="19" t="s">
        <v>8</v>
      </c>
      <c r="BK97" s="231">
        <f>ROUND(I97*H97,0)</f>
        <v>0</v>
      </c>
      <c r="BL97" s="19" t="s">
        <v>173</v>
      </c>
      <c r="BM97" s="230" t="s">
        <v>1356</v>
      </c>
    </row>
    <row r="98" spans="1:47" s="2" customFormat="1" ht="12">
      <c r="A98" s="40"/>
      <c r="B98" s="41"/>
      <c r="C98" s="42"/>
      <c r="D98" s="232" t="s">
        <v>182</v>
      </c>
      <c r="E98" s="42"/>
      <c r="F98" s="233" t="s">
        <v>797</v>
      </c>
      <c r="G98" s="42"/>
      <c r="H98" s="42"/>
      <c r="I98" s="138"/>
      <c r="J98" s="42"/>
      <c r="K98" s="42"/>
      <c r="L98" s="46"/>
      <c r="M98" s="234"/>
      <c r="N98" s="235"/>
      <c r="O98" s="86"/>
      <c r="P98" s="86"/>
      <c r="Q98" s="86"/>
      <c r="R98" s="86"/>
      <c r="S98" s="86"/>
      <c r="T98" s="87"/>
      <c r="U98" s="40"/>
      <c r="V98" s="40"/>
      <c r="W98" s="40"/>
      <c r="X98" s="40"/>
      <c r="Y98" s="40"/>
      <c r="Z98" s="40"/>
      <c r="AA98" s="40"/>
      <c r="AB98" s="40"/>
      <c r="AC98" s="40"/>
      <c r="AD98" s="40"/>
      <c r="AE98" s="40"/>
      <c r="AT98" s="19" t="s">
        <v>182</v>
      </c>
      <c r="AU98" s="19" t="s">
        <v>86</v>
      </c>
    </row>
    <row r="99" spans="1:51" s="13" customFormat="1" ht="12">
      <c r="A99" s="13"/>
      <c r="B99" s="236"/>
      <c r="C99" s="237"/>
      <c r="D99" s="232" t="s">
        <v>184</v>
      </c>
      <c r="E99" s="238" t="s">
        <v>20</v>
      </c>
      <c r="F99" s="239" t="s">
        <v>1357</v>
      </c>
      <c r="G99" s="237"/>
      <c r="H99" s="240">
        <v>9</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184</v>
      </c>
      <c r="AU99" s="246" t="s">
        <v>86</v>
      </c>
      <c r="AV99" s="13" t="s">
        <v>86</v>
      </c>
      <c r="AW99" s="13" t="s">
        <v>38</v>
      </c>
      <c r="AX99" s="13" t="s">
        <v>8</v>
      </c>
      <c r="AY99" s="246" t="s">
        <v>167</v>
      </c>
    </row>
    <row r="100" spans="1:65" s="2" customFormat="1" ht="31" customHeight="1">
      <c r="A100" s="40"/>
      <c r="B100" s="41"/>
      <c r="C100" s="220" t="s">
        <v>274</v>
      </c>
      <c r="D100" s="220" t="s">
        <v>169</v>
      </c>
      <c r="E100" s="221" t="s">
        <v>800</v>
      </c>
      <c r="F100" s="222" t="s">
        <v>801</v>
      </c>
      <c r="G100" s="223" t="s">
        <v>389</v>
      </c>
      <c r="H100" s="224">
        <v>13</v>
      </c>
      <c r="I100" s="225"/>
      <c r="J100" s="224">
        <f>ROUND(I100*H100,0)</f>
        <v>0</v>
      </c>
      <c r="K100" s="222" t="s">
        <v>180</v>
      </c>
      <c r="L100" s="46"/>
      <c r="M100" s="226" t="s">
        <v>20</v>
      </c>
      <c r="N100" s="227" t="s">
        <v>48</v>
      </c>
      <c r="O100" s="86"/>
      <c r="P100" s="228">
        <f>O100*H100</f>
        <v>0</v>
      </c>
      <c r="Q100" s="228">
        <v>0</v>
      </c>
      <c r="R100" s="228">
        <f>Q100*H100</f>
        <v>0</v>
      </c>
      <c r="S100" s="228">
        <v>0</v>
      </c>
      <c r="T100" s="229">
        <f>S100*H100</f>
        <v>0</v>
      </c>
      <c r="U100" s="40"/>
      <c r="V100" s="40"/>
      <c r="W100" s="40"/>
      <c r="X100" s="40"/>
      <c r="Y100" s="40"/>
      <c r="Z100" s="40"/>
      <c r="AA100" s="40"/>
      <c r="AB100" s="40"/>
      <c r="AC100" s="40"/>
      <c r="AD100" s="40"/>
      <c r="AE100" s="40"/>
      <c r="AR100" s="230" t="s">
        <v>173</v>
      </c>
      <c r="AT100" s="230" t="s">
        <v>169</v>
      </c>
      <c r="AU100" s="230" t="s">
        <v>86</v>
      </c>
      <c r="AY100" s="19" t="s">
        <v>167</v>
      </c>
      <c r="BE100" s="231">
        <f>IF(N100="základní",J100,0)</f>
        <v>0</v>
      </c>
      <c r="BF100" s="231">
        <f>IF(N100="snížená",J100,0)</f>
        <v>0</v>
      </c>
      <c r="BG100" s="231">
        <f>IF(N100="zákl. přenesená",J100,0)</f>
        <v>0</v>
      </c>
      <c r="BH100" s="231">
        <f>IF(N100="sníž. přenesená",J100,0)</f>
        <v>0</v>
      </c>
      <c r="BI100" s="231">
        <f>IF(N100="nulová",J100,0)</f>
        <v>0</v>
      </c>
      <c r="BJ100" s="19" t="s">
        <v>8</v>
      </c>
      <c r="BK100" s="231">
        <f>ROUND(I100*H100,0)</f>
        <v>0</v>
      </c>
      <c r="BL100" s="19" t="s">
        <v>173</v>
      </c>
      <c r="BM100" s="230" t="s">
        <v>1358</v>
      </c>
    </row>
    <row r="101" spans="1:47" s="2" customFormat="1" ht="12">
      <c r="A101" s="40"/>
      <c r="B101" s="41"/>
      <c r="C101" s="42"/>
      <c r="D101" s="232" t="s">
        <v>182</v>
      </c>
      <c r="E101" s="42"/>
      <c r="F101" s="233" t="s">
        <v>797</v>
      </c>
      <c r="G101" s="42"/>
      <c r="H101" s="42"/>
      <c r="I101" s="138"/>
      <c r="J101" s="42"/>
      <c r="K101" s="42"/>
      <c r="L101" s="46"/>
      <c r="M101" s="234"/>
      <c r="N101" s="235"/>
      <c r="O101" s="86"/>
      <c r="P101" s="86"/>
      <c r="Q101" s="86"/>
      <c r="R101" s="86"/>
      <c r="S101" s="86"/>
      <c r="T101" s="87"/>
      <c r="U101" s="40"/>
      <c r="V101" s="40"/>
      <c r="W101" s="40"/>
      <c r="X101" s="40"/>
      <c r="Y101" s="40"/>
      <c r="Z101" s="40"/>
      <c r="AA101" s="40"/>
      <c r="AB101" s="40"/>
      <c r="AC101" s="40"/>
      <c r="AD101" s="40"/>
      <c r="AE101" s="40"/>
      <c r="AT101" s="19" t="s">
        <v>182</v>
      </c>
      <c r="AU101" s="19" t="s">
        <v>86</v>
      </c>
    </row>
    <row r="102" spans="1:51" s="13" customFormat="1" ht="12">
      <c r="A102" s="13"/>
      <c r="B102" s="236"/>
      <c r="C102" s="237"/>
      <c r="D102" s="232" t="s">
        <v>184</v>
      </c>
      <c r="E102" s="238" t="s">
        <v>20</v>
      </c>
      <c r="F102" s="239" t="s">
        <v>1359</v>
      </c>
      <c r="G102" s="237"/>
      <c r="H102" s="240">
        <v>13</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184</v>
      </c>
      <c r="AU102" s="246" t="s">
        <v>86</v>
      </c>
      <c r="AV102" s="13" t="s">
        <v>86</v>
      </c>
      <c r="AW102" s="13" t="s">
        <v>38</v>
      </c>
      <c r="AX102" s="13" t="s">
        <v>8</v>
      </c>
      <c r="AY102" s="246" t="s">
        <v>167</v>
      </c>
    </row>
    <row r="103" spans="1:65" s="2" customFormat="1" ht="20.5" customHeight="1">
      <c r="A103" s="40"/>
      <c r="B103" s="41"/>
      <c r="C103" s="220" t="s">
        <v>279</v>
      </c>
      <c r="D103" s="220" t="s">
        <v>169</v>
      </c>
      <c r="E103" s="221" t="s">
        <v>803</v>
      </c>
      <c r="F103" s="222" t="s">
        <v>804</v>
      </c>
      <c r="G103" s="223" t="s">
        <v>389</v>
      </c>
      <c r="H103" s="224">
        <v>13</v>
      </c>
      <c r="I103" s="225"/>
      <c r="J103" s="224">
        <f>ROUND(I103*H103,0)</f>
        <v>0</v>
      </c>
      <c r="K103" s="222" t="s">
        <v>180</v>
      </c>
      <c r="L103" s="46"/>
      <c r="M103" s="226" t="s">
        <v>20</v>
      </c>
      <c r="N103" s="227" t="s">
        <v>48</v>
      </c>
      <c r="O103" s="86"/>
      <c r="P103" s="228">
        <f>O103*H103</f>
        <v>0</v>
      </c>
      <c r="Q103" s="228">
        <v>4.6E-05</v>
      </c>
      <c r="R103" s="228">
        <f>Q103*H103</f>
        <v>0.000598</v>
      </c>
      <c r="S103" s="228">
        <v>0</v>
      </c>
      <c r="T103" s="229">
        <f>S103*H103</f>
        <v>0</v>
      </c>
      <c r="U103" s="40"/>
      <c r="V103" s="40"/>
      <c r="W103" s="40"/>
      <c r="X103" s="40"/>
      <c r="Y103" s="40"/>
      <c r="Z103" s="40"/>
      <c r="AA103" s="40"/>
      <c r="AB103" s="40"/>
      <c r="AC103" s="40"/>
      <c r="AD103" s="40"/>
      <c r="AE103" s="40"/>
      <c r="AR103" s="230" t="s">
        <v>173</v>
      </c>
      <c r="AT103" s="230" t="s">
        <v>169</v>
      </c>
      <c r="AU103" s="230" t="s">
        <v>86</v>
      </c>
      <c r="AY103" s="19" t="s">
        <v>167</v>
      </c>
      <c r="BE103" s="231">
        <f>IF(N103="základní",J103,0)</f>
        <v>0</v>
      </c>
      <c r="BF103" s="231">
        <f>IF(N103="snížená",J103,0)</f>
        <v>0</v>
      </c>
      <c r="BG103" s="231">
        <f>IF(N103="zákl. přenesená",J103,0)</f>
        <v>0</v>
      </c>
      <c r="BH103" s="231">
        <f>IF(N103="sníž. přenesená",J103,0)</f>
        <v>0</v>
      </c>
      <c r="BI103" s="231">
        <f>IF(N103="nulová",J103,0)</f>
        <v>0</v>
      </c>
      <c r="BJ103" s="19" t="s">
        <v>8</v>
      </c>
      <c r="BK103" s="231">
        <f>ROUND(I103*H103,0)</f>
        <v>0</v>
      </c>
      <c r="BL103" s="19" t="s">
        <v>173</v>
      </c>
      <c r="BM103" s="230" t="s">
        <v>1360</v>
      </c>
    </row>
    <row r="104" spans="1:47" s="2" customFormat="1" ht="12">
      <c r="A104" s="40"/>
      <c r="B104" s="41"/>
      <c r="C104" s="42"/>
      <c r="D104" s="232" t="s">
        <v>182</v>
      </c>
      <c r="E104" s="42"/>
      <c r="F104" s="233" t="s">
        <v>806</v>
      </c>
      <c r="G104" s="42"/>
      <c r="H104" s="42"/>
      <c r="I104" s="138"/>
      <c r="J104" s="42"/>
      <c r="K104" s="42"/>
      <c r="L104" s="46"/>
      <c r="M104" s="234"/>
      <c r="N104" s="235"/>
      <c r="O104" s="86"/>
      <c r="P104" s="86"/>
      <c r="Q104" s="86"/>
      <c r="R104" s="86"/>
      <c r="S104" s="86"/>
      <c r="T104" s="87"/>
      <c r="U104" s="40"/>
      <c r="V104" s="40"/>
      <c r="W104" s="40"/>
      <c r="X104" s="40"/>
      <c r="Y104" s="40"/>
      <c r="Z104" s="40"/>
      <c r="AA104" s="40"/>
      <c r="AB104" s="40"/>
      <c r="AC104" s="40"/>
      <c r="AD104" s="40"/>
      <c r="AE104" s="40"/>
      <c r="AT104" s="19" t="s">
        <v>182</v>
      </c>
      <c r="AU104" s="19" t="s">
        <v>86</v>
      </c>
    </row>
    <row r="105" spans="1:47" s="2" customFormat="1" ht="12">
      <c r="A105" s="40"/>
      <c r="B105" s="41"/>
      <c r="C105" s="42"/>
      <c r="D105" s="232" t="s">
        <v>175</v>
      </c>
      <c r="E105" s="42"/>
      <c r="F105" s="233" t="s">
        <v>1298</v>
      </c>
      <c r="G105" s="42"/>
      <c r="H105" s="42"/>
      <c r="I105" s="138"/>
      <c r="J105" s="42"/>
      <c r="K105" s="42"/>
      <c r="L105" s="46"/>
      <c r="M105" s="234"/>
      <c r="N105" s="235"/>
      <c r="O105" s="86"/>
      <c r="P105" s="86"/>
      <c r="Q105" s="86"/>
      <c r="R105" s="86"/>
      <c r="S105" s="86"/>
      <c r="T105" s="87"/>
      <c r="U105" s="40"/>
      <c r="V105" s="40"/>
      <c r="W105" s="40"/>
      <c r="X105" s="40"/>
      <c r="Y105" s="40"/>
      <c r="Z105" s="40"/>
      <c r="AA105" s="40"/>
      <c r="AB105" s="40"/>
      <c r="AC105" s="40"/>
      <c r="AD105" s="40"/>
      <c r="AE105" s="40"/>
      <c r="AT105" s="19" t="s">
        <v>175</v>
      </c>
      <c r="AU105" s="19" t="s">
        <v>86</v>
      </c>
    </row>
    <row r="106" spans="1:51" s="13" customFormat="1" ht="12">
      <c r="A106" s="13"/>
      <c r="B106" s="236"/>
      <c r="C106" s="237"/>
      <c r="D106" s="232" t="s">
        <v>184</v>
      </c>
      <c r="E106" s="238" t="s">
        <v>20</v>
      </c>
      <c r="F106" s="239" t="s">
        <v>1361</v>
      </c>
      <c r="G106" s="237"/>
      <c r="H106" s="240">
        <v>13</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184</v>
      </c>
      <c r="AU106" s="246" t="s">
        <v>86</v>
      </c>
      <c r="AV106" s="13" t="s">
        <v>86</v>
      </c>
      <c r="AW106" s="13" t="s">
        <v>38</v>
      </c>
      <c r="AX106" s="13" t="s">
        <v>8</v>
      </c>
      <c r="AY106" s="246" t="s">
        <v>167</v>
      </c>
    </row>
    <row r="107" spans="1:65" s="2" customFormat="1" ht="20.5" customHeight="1">
      <c r="A107" s="40"/>
      <c r="B107" s="41"/>
      <c r="C107" s="279" t="s">
        <v>291</v>
      </c>
      <c r="D107" s="279" t="s">
        <v>381</v>
      </c>
      <c r="E107" s="280" t="s">
        <v>808</v>
      </c>
      <c r="F107" s="281" t="s">
        <v>809</v>
      </c>
      <c r="G107" s="282" t="s">
        <v>389</v>
      </c>
      <c r="H107" s="283">
        <v>13</v>
      </c>
      <c r="I107" s="284"/>
      <c r="J107" s="283">
        <f>ROUND(I107*H107,0)</f>
        <v>0</v>
      </c>
      <c r="K107" s="281" t="s">
        <v>180</v>
      </c>
      <c r="L107" s="285"/>
      <c r="M107" s="286" t="s">
        <v>20</v>
      </c>
      <c r="N107" s="287" t="s">
        <v>48</v>
      </c>
      <c r="O107" s="86"/>
      <c r="P107" s="228">
        <f>O107*H107</f>
        <v>0</v>
      </c>
      <c r="Q107" s="228">
        <v>0.00354</v>
      </c>
      <c r="R107" s="228">
        <f>Q107*H107</f>
        <v>0.046020000000000005</v>
      </c>
      <c r="S107" s="228">
        <v>0</v>
      </c>
      <c r="T107" s="229">
        <f>S107*H107</f>
        <v>0</v>
      </c>
      <c r="U107" s="40"/>
      <c r="V107" s="40"/>
      <c r="W107" s="40"/>
      <c r="X107" s="40"/>
      <c r="Y107" s="40"/>
      <c r="Z107" s="40"/>
      <c r="AA107" s="40"/>
      <c r="AB107" s="40"/>
      <c r="AC107" s="40"/>
      <c r="AD107" s="40"/>
      <c r="AE107" s="40"/>
      <c r="AR107" s="230" t="s">
        <v>274</v>
      </c>
      <c r="AT107" s="230" t="s">
        <v>381</v>
      </c>
      <c r="AU107" s="230" t="s">
        <v>86</v>
      </c>
      <c r="AY107" s="19" t="s">
        <v>167</v>
      </c>
      <c r="BE107" s="231">
        <f>IF(N107="základní",J107,0)</f>
        <v>0</v>
      </c>
      <c r="BF107" s="231">
        <f>IF(N107="snížená",J107,0)</f>
        <v>0</v>
      </c>
      <c r="BG107" s="231">
        <f>IF(N107="zákl. přenesená",J107,0)</f>
        <v>0</v>
      </c>
      <c r="BH107" s="231">
        <f>IF(N107="sníž. přenesená",J107,0)</f>
        <v>0</v>
      </c>
      <c r="BI107" s="231">
        <f>IF(N107="nulová",J107,0)</f>
        <v>0</v>
      </c>
      <c r="BJ107" s="19" t="s">
        <v>8</v>
      </c>
      <c r="BK107" s="231">
        <f>ROUND(I107*H107,0)</f>
        <v>0</v>
      </c>
      <c r="BL107" s="19" t="s">
        <v>173</v>
      </c>
      <c r="BM107" s="230" t="s">
        <v>1362</v>
      </c>
    </row>
    <row r="108" spans="1:65" s="2" customFormat="1" ht="20.5" customHeight="1">
      <c r="A108" s="40"/>
      <c r="B108" s="41"/>
      <c r="C108" s="220" t="s">
        <v>186</v>
      </c>
      <c r="D108" s="220" t="s">
        <v>169</v>
      </c>
      <c r="E108" s="221" t="s">
        <v>820</v>
      </c>
      <c r="F108" s="222" t="s">
        <v>821</v>
      </c>
      <c r="G108" s="223" t="s">
        <v>389</v>
      </c>
      <c r="H108" s="224">
        <v>9</v>
      </c>
      <c r="I108" s="225"/>
      <c r="J108" s="224">
        <f>ROUND(I108*H108,0)</f>
        <v>0</v>
      </c>
      <c r="K108" s="222" t="s">
        <v>180</v>
      </c>
      <c r="L108" s="46"/>
      <c r="M108" s="226" t="s">
        <v>20</v>
      </c>
      <c r="N108" s="227" t="s">
        <v>48</v>
      </c>
      <c r="O108" s="86"/>
      <c r="P108" s="228">
        <f>O108*H108</f>
        <v>0</v>
      </c>
      <c r="Q108" s="228">
        <v>5.2E-05</v>
      </c>
      <c r="R108" s="228">
        <f>Q108*H108</f>
        <v>0.000468</v>
      </c>
      <c r="S108" s="228">
        <v>0</v>
      </c>
      <c r="T108" s="229">
        <f>S108*H108</f>
        <v>0</v>
      </c>
      <c r="U108" s="40"/>
      <c r="V108" s="40"/>
      <c r="W108" s="40"/>
      <c r="X108" s="40"/>
      <c r="Y108" s="40"/>
      <c r="Z108" s="40"/>
      <c r="AA108" s="40"/>
      <c r="AB108" s="40"/>
      <c r="AC108" s="40"/>
      <c r="AD108" s="40"/>
      <c r="AE108" s="40"/>
      <c r="AR108" s="230" t="s">
        <v>173</v>
      </c>
      <c r="AT108" s="230" t="s">
        <v>169</v>
      </c>
      <c r="AU108" s="230" t="s">
        <v>86</v>
      </c>
      <c r="AY108" s="19" t="s">
        <v>167</v>
      </c>
      <c r="BE108" s="231">
        <f>IF(N108="základní",J108,0)</f>
        <v>0</v>
      </c>
      <c r="BF108" s="231">
        <f>IF(N108="snížená",J108,0)</f>
        <v>0</v>
      </c>
      <c r="BG108" s="231">
        <f>IF(N108="zákl. přenesená",J108,0)</f>
        <v>0</v>
      </c>
      <c r="BH108" s="231">
        <f>IF(N108="sníž. přenesená",J108,0)</f>
        <v>0</v>
      </c>
      <c r="BI108" s="231">
        <f>IF(N108="nulová",J108,0)</f>
        <v>0</v>
      </c>
      <c r="BJ108" s="19" t="s">
        <v>8</v>
      </c>
      <c r="BK108" s="231">
        <f>ROUND(I108*H108,0)</f>
        <v>0</v>
      </c>
      <c r="BL108" s="19" t="s">
        <v>173</v>
      </c>
      <c r="BM108" s="230" t="s">
        <v>1363</v>
      </c>
    </row>
    <row r="109" spans="1:47" s="2" customFormat="1" ht="12">
      <c r="A109" s="40"/>
      <c r="B109" s="41"/>
      <c r="C109" s="42"/>
      <c r="D109" s="232" t="s">
        <v>182</v>
      </c>
      <c r="E109" s="42"/>
      <c r="F109" s="233" t="s">
        <v>806</v>
      </c>
      <c r="G109" s="42"/>
      <c r="H109" s="42"/>
      <c r="I109" s="138"/>
      <c r="J109" s="42"/>
      <c r="K109" s="42"/>
      <c r="L109" s="46"/>
      <c r="M109" s="234"/>
      <c r="N109" s="235"/>
      <c r="O109" s="86"/>
      <c r="P109" s="86"/>
      <c r="Q109" s="86"/>
      <c r="R109" s="86"/>
      <c r="S109" s="86"/>
      <c r="T109" s="87"/>
      <c r="U109" s="40"/>
      <c r="V109" s="40"/>
      <c r="W109" s="40"/>
      <c r="X109" s="40"/>
      <c r="Y109" s="40"/>
      <c r="Z109" s="40"/>
      <c r="AA109" s="40"/>
      <c r="AB109" s="40"/>
      <c r="AC109" s="40"/>
      <c r="AD109" s="40"/>
      <c r="AE109" s="40"/>
      <c r="AT109" s="19" t="s">
        <v>182</v>
      </c>
      <c r="AU109" s="19" t="s">
        <v>86</v>
      </c>
    </row>
    <row r="110" spans="1:47" s="2" customFormat="1" ht="12">
      <c r="A110" s="40"/>
      <c r="B110" s="41"/>
      <c r="C110" s="42"/>
      <c r="D110" s="232" t="s">
        <v>175</v>
      </c>
      <c r="E110" s="42"/>
      <c r="F110" s="233" t="s">
        <v>823</v>
      </c>
      <c r="G110" s="42"/>
      <c r="H110" s="42"/>
      <c r="I110" s="138"/>
      <c r="J110" s="42"/>
      <c r="K110" s="42"/>
      <c r="L110" s="46"/>
      <c r="M110" s="234"/>
      <c r="N110" s="235"/>
      <c r="O110" s="86"/>
      <c r="P110" s="86"/>
      <c r="Q110" s="86"/>
      <c r="R110" s="86"/>
      <c r="S110" s="86"/>
      <c r="T110" s="87"/>
      <c r="U110" s="40"/>
      <c r="V110" s="40"/>
      <c r="W110" s="40"/>
      <c r="X110" s="40"/>
      <c r="Y110" s="40"/>
      <c r="Z110" s="40"/>
      <c r="AA110" s="40"/>
      <c r="AB110" s="40"/>
      <c r="AC110" s="40"/>
      <c r="AD110" s="40"/>
      <c r="AE110" s="40"/>
      <c r="AT110" s="19" t="s">
        <v>175</v>
      </c>
      <c r="AU110" s="19" t="s">
        <v>86</v>
      </c>
    </row>
    <row r="111" spans="1:51" s="13" customFormat="1" ht="12">
      <c r="A111" s="13"/>
      <c r="B111" s="236"/>
      <c r="C111" s="237"/>
      <c r="D111" s="232" t="s">
        <v>184</v>
      </c>
      <c r="E111" s="238" t="s">
        <v>20</v>
      </c>
      <c r="F111" s="239" t="s">
        <v>279</v>
      </c>
      <c r="G111" s="237"/>
      <c r="H111" s="240">
        <v>9</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184</v>
      </c>
      <c r="AU111" s="246" t="s">
        <v>86</v>
      </c>
      <c r="AV111" s="13" t="s">
        <v>86</v>
      </c>
      <c r="AW111" s="13" t="s">
        <v>38</v>
      </c>
      <c r="AX111" s="13" t="s">
        <v>8</v>
      </c>
      <c r="AY111" s="246" t="s">
        <v>167</v>
      </c>
    </row>
    <row r="112" spans="1:65" s="2" customFormat="1" ht="20.5" customHeight="1">
      <c r="A112" s="40"/>
      <c r="B112" s="41"/>
      <c r="C112" s="279" t="s">
        <v>173</v>
      </c>
      <c r="D112" s="279" t="s">
        <v>381</v>
      </c>
      <c r="E112" s="280" t="s">
        <v>817</v>
      </c>
      <c r="F112" s="281" t="s">
        <v>818</v>
      </c>
      <c r="G112" s="282" t="s">
        <v>389</v>
      </c>
      <c r="H112" s="283">
        <v>18</v>
      </c>
      <c r="I112" s="284"/>
      <c r="J112" s="283">
        <f>ROUND(I112*H112,0)</f>
        <v>0</v>
      </c>
      <c r="K112" s="281" t="s">
        <v>180</v>
      </c>
      <c r="L112" s="285"/>
      <c r="M112" s="286" t="s">
        <v>20</v>
      </c>
      <c r="N112" s="287" t="s">
        <v>48</v>
      </c>
      <c r="O112" s="86"/>
      <c r="P112" s="228">
        <f>O112*H112</f>
        <v>0</v>
      </c>
      <c r="Q112" s="228">
        <v>0.00472</v>
      </c>
      <c r="R112" s="228">
        <f>Q112*H112</f>
        <v>0.08496000000000001</v>
      </c>
      <c r="S112" s="228">
        <v>0</v>
      </c>
      <c r="T112" s="229">
        <f>S112*H112</f>
        <v>0</v>
      </c>
      <c r="U112" s="40"/>
      <c r="V112" s="40"/>
      <c r="W112" s="40"/>
      <c r="X112" s="40"/>
      <c r="Y112" s="40"/>
      <c r="Z112" s="40"/>
      <c r="AA112" s="40"/>
      <c r="AB112" s="40"/>
      <c r="AC112" s="40"/>
      <c r="AD112" s="40"/>
      <c r="AE112" s="40"/>
      <c r="AR112" s="230" t="s">
        <v>274</v>
      </c>
      <c r="AT112" s="230" t="s">
        <v>381</v>
      </c>
      <c r="AU112" s="230" t="s">
        <v>86</v>
      </c>
      <c r="AY112" s="19" t="s">
        <v>167</v>
      </c>
      <c r="BE112" s="231">
        <f>IF(N112="základní",J112,0)</f>
        <v>0</v>
      </c>
      <c r="BF112" s="231">
        <f>IF(N112="snížená",J112,0)</f>
        <v>0</v>
      </c>
      <c r="BG112" s="231">
        <f>IF(N112="zákl. přenesená",J112,0)</f>
        <v>0</v>
      </c>
      <c r="BH112" s="231">
        <f>IF(N112="sníž. přenesená",J112,0)</f>
        <v>0</v>
      </c>
      <c r="BI112" s="231">
        <f>IF(N112="nulová",J112,0)</f>
        <v>0</v>
      </c>
      <c r="BJ112" s="19" t="s">
        <v>8</v>
      </c>
      <c r="BK112" s="231">
        <f>ROUND(I112*H112,0)</f>
        <v>0</v>
      </c>
      <c r="BL112" s="19" t="s">
        <v>173</v>
      </c>
      <c r="BM112" s="230" t="s">
        <v>1364</v>
      </c>
    </row>
    <row r="113" spans="1:51" s="13" customFormat="1" ht="12">
      <c r="A113" s="13"/>
      <c r="B113" s="236"/>
      <c r="C113" s="237"/>
      <c r="D113" s="232" t="s">
        <v>184</v>
      </c>
      <c r="E113" s="237"/>
      <c r="F113" s="239" t="s">
        <v>1365</v>
      </c>
      <c r="G113" s="237"/>
      <c r="H113" s="240">
        <v>18</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184</v>
      </c>
      <c r="AU113" s="246" t="s">
        <v>86</v>
      </c>
      <c r="AV113" s="13" t="s">
        <v>86</v>
      </c>
      <c r="AW113" s="13" t="s">
        <v>4</v>
      </c>
      <c r="AX113" s="13" t="s">
        <v>8</v>
      </c>
      <c r="AY113" s="246" t="s">
        <v>167</v>
      </c>
    </row>
    <row r="114" spans="1:65" s="2" customFormat="1" ht="20.5" customHeight="1">
      <c r="A114" s="40"/>
      <c r="B114" s="41"/>
      <c r="C114" s="220" t="s">
        <v>202</v>
      </c>
      <c r="D114" s="220" t="s">
        <v>169</v>
      </c>
      <c r="E114" s="221" t="s">
        <v>828</v>
      </c>
      <c r="F114" s="222" t="s">
        <v>829</v>
      </c>
      <c r="G114" s="223" t="s">
        <v>389</v>
      </c>
      <c r="H114" s="224">
        <v>9</v>
      </c>
      <c r="I114" s="225"/>
      <c r="J114" s="224">
        <f>ROUND(I114*H114,0)</f>
        <v>0</v>
      </c>
      <c r="K114" s="222" t="s">
        <v>20</v>
      </c>
      <c r="L114" s="46"/>
      <c r="M114" s="226" t="s">
        <v>20</v>
      </c>
      <c r="N114" s="227" t="s">
        <v>48</v>
      </c>
      <c r="O114" s="86"/>
      <c r="P114" s="228">
        <f>O114*H114</f>
        <v>0</v>
      </c>
      <c r="Q114" s="228">
        <v>0</v>
      </c>
      <c r="R114" s="228">
        <f>Q114*H114</f>
        <v>0</v>
      </c>
      <c r="S114" s="228">
        <v>0</v>
      </c>
      <c r="T114" s="229">
        <f>S114*H114</f>
        <v>0</v>
      </c>
      <c r="U114" s="40"/>
      <c r="V114" s="40"/>
      <c r="W114" s="40"/>
      <c r="X114" s="40"/>
      <c r="Y114" s="40"/>
      <c r="Z114" s="40"/>
      <c r="AA114" s="40"/>
      <c r="AB114" s="40"/>
      <c r="AC114" s="40"/>
      <c r="AD114" s="40"/>
      <c r="AE114" s="40"/>
      <c r="AR114" s="230" t="s">
        <v>173</v>
      </c>
      <c r="AT114" s="230" t="s">
        <v>169</v>
      </c>
      <c r="AU114" s="230" t="s">
        <v>86</v>
      </c>
      <c r="AY114" s="19" t="s">
        <v>167</v>
      </c>
      <c r="BE114" s="231">
        <f>IF(N114="základní",J114,0)</f>
        <v>0</v>
      </c>
      <c r="BF114" s="231">
        <f>IF(N114="snížená",J114,0)</f>
        <v>0</v>
      </c>
      <c r="BG114" s="231">
        <f>IF(N114="zákl. přenesená",J114,0)</f>
        <v>0</v>
      </c>
      <c r="BH114" s="231">
        <f>IF(N114="sníž. přenesená",J114,0)</f>
        <v>0</v>
      </c>
      <c r="BI114" s="231">
        <f>IF(N114="nulová",J114,0)</f>
        <v>0</v>
      </c>
      <c r="BJ114" s="19" t="s">
        <v>8</v>
      </c>
      <c r="BK114" s="231">
        <f>ROUND(I114*H114,0)</f>
        <v>0</v>
      </c>
      <c r="BL114" s="19" t="s">
        <v>173</v>
      </c>
      <c r="BM114" s="230" t="s">
        <v>1366</v>
      </c>
    </row>
    <row r="115" spans="1:65" s="2" customFormat="1" ht="20.5" customHeight="1">
      <c r="A115" s="40"/>
      <c r="B115" s="41"/>
      <c r="C115" s="220" t="s">
        <v>320</v>
      </c>
      <c r="D115" s="220" t="s">
        <v>169</v>
      </c>
      <c r="E115" s="221" t="s">
        <v>1306</v>
      </c>
      <c r="F115" s="222" t="s">
        <v>1307</v>
      </c>
      <c r="G115" s="223" t="s">
        <v>389</v>
      </c>
      <c r="H115" s="224">
        <v>13</v>
      </c>
      <c r="I115" s="225"/>
      <c r="J115" s="224">
        <f>ROUND(I115*H115,0)</f>
        <v>0</v>
      </c>
      <c r="K115" s="222" t="s">
        <v>180</v>
      </c>
      <c r="L115" s="46"/>
      <c r="M115" s="226" t="s">
        <v>20</v>
      </c>
      <c r="N115" s="227" t="s">
        <v>48</v>
      </c>
      <c r="O115" s="86"/>
      <c r="P115" s="228">
        <f>O115*H115</f>
        <v>0</v>
      </c>
      <c r="Q115" s="228">
        <v>0</v>
      </c>
      <c r="R115" s="228">
        <f>Q115*H115</f>
        <v>0</v>
      </c>
      <c r="S115" s="228">
        <v>0</v>
      </c>
      <c r="T115" s="229">
        <f>S115*H115</f>
        <v>0</v>
      </c>
      <c r="U115" s="40"/>
      <c r="V115" s="40"/>
      <c r="W115" s="40"/>
      <c r="X115" s="40"/>
      <c r="Y115" s="40"/>
      <c r="Z115" s="40"/>
      <c r="AA115" s="40"/>
      <c r="AB115" s="40"/>
      <c r="AC115" s="40"/>
      <c r="AD115" s="40"/>
      <c r="AE115" s="40"/>
      <c r="AR115" s="230" t="s">
        <v>173</v>
      </c>
      <c r="AT115" s="230" t="s">
        <v>169</v>
      </c>
      <c r="AU115" s="230" t="s">
        <v>86</v>
      </c>
      <c r="AY115" s="19" t="s">
        <v>167</v>
      </c>
      <c r="BE115" s="231">
        <f>IF(N115="základní",J115,0)</f>
        <v>0</v>
      </c>
      <c r="BF115" s="231">
        <f>IF(N115="snížená",J115,0)</f>
        <v>0</v>
      </c>
      <c r="BG115" s="231">
        <f>IF(N115="zákl. přenesená",J115,0)</f>
        <v>0</v>
      </c>
      <c r="BH115" s="231">
        <f>IF(N115="sníž. přenesená",J115,0)</f>
        <v>0</v>
      </c>
      <c r="BI115" s="231">
        <f>IF(N115="nulová",J115,0)</f>
        <v>0</v>
      </c>
      <c r="BJ115" s="19" t="s">
        <v>8</v>
      </c>
      <c r="BK115" s="231">
        <f>ROUND(I115*H115,0)</f>
        <v>0</v>
      </c>
      <c r="BL115" s="19" t="s">
        <v>173</v>
      </c>
      <c r="BM115" s="230" t="s">
        <v>1367</v>
      </c>
    </row>
    <row r="116" spans="1:47" s="2" customFormat="1" ht="12">
      <c r="A116" s="40"/>
      <c r="B116" s="41"/>
      <c r="C116" s="42"/>
      <c r="D116" s="232" t="s">
        <v>182</v>
      </c>
      <c r="E116" s="42"/>
      <c r="F116" s="233" t="s">
        <v>1309</v>
      </c>
      <c r="G116" s="42"/>
      <c r="H116" s="42"/>
      <c r="I116" s="138"/>
      <c r="J116" s="42"/>
      <c r="K116" s="42"/>
      <c r="L116" s="46"/>
      <c r="M116" s="234"/>
      <c r="N116" s="235"/>
      <c r="O116" s="86"/>
      <c r="P116" s="86"/>
      <c r="Q116" s="86"/>
      <c r="R116" s="86"/>
      <c r="S116" s="86"/>
      <c r="T116" s="87"/>
      <c r="U116" s="40"/>
      <c r="V116" s="40"/>
      <c r="W116" s="40"/>
      <c r="X116" s="40"/>
      <c r="Y116" s="40"/>
      <c r="Z116" s="40"/>
      <c r="AA116" s="40"/>
      <c r="AB116" s="40"/>
      <c r="AC116" s="40"/>
      <c r="AD116" s="40"/>
      <c r="AE116" s="40"/>
      <c r="AT116" s="19" t="s">
        <v>182</v>
      </c>
      <c r="AU116" s="19" t="s">
        <v>86</v>
      </c>
    </row>
    <row r="117" spans="1:51" s="13" customFormat="1" ht="12">
      <c r="A117" s="13"/>
      <c r="B117" s="236"/>
      <c r="C117" s="237"/>
      <c r="D117" s="232" t="s">
        <v>184</v>
      </c>
      <c r="E117" s="238" t="s">
        <v>20</v>
      </c>
      <c r="F117" s="239" t="s">
        <v>1368</v>
      </c>
      <c r="G117" s="237"/>
      <c r="H117" s="240">
        <v>13</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184</v>
      </c>
      <c r="AU117" s="246" t="s">
        <v>86</v>
      </c>
      <c r="AV117" s="13" t="s">
        <v>86</v>
      </c>
      <c r="AW117" s="13" t="s">
        <v>38</v>
      </c>
      <c r="AX117" s="13" t="s">
        <v>8</v>
      </c>
      <c r="AY117" s="246" t="s">
        <v>167</v>
      </c>
    </row>
    <row r="118" spans="1:65" s="2" customFormat="1" ht="20.5" customHeight="1">
      <c r="A118" s="40"/>
      <c r="B118" s="41"/>
      <c r="C118" s="279" t="s">
        <v>326</v>
      </c>
      <c r="D118" s="279" t="s">
        <v>381</v>
      </c>
      <c r="E118" s="280" t="s">
        <v>1311</v>
      </c>
      <c r="F118" s="281" t="s">
        <v>1312</v>
      </c>
      <c r="G118" s="282" t="s">
        <v>384</v>
      </c>
      <c r="H118" s="283">
        <v>0.3</v>
      </c>
      <c r="I118" s="284"/>
      <c r="J118" s="283">
        <f>ROUND(I118*H118,0)</f>
        <v>0</v>
      </c>
      <c r="K118" s="281" t="s">
        <v>20</v>
      </c>
      <c r="L118" s="285"/>
      <c r="M118" s="286" t="s">
        <v>20</v>
      </c>
      <c r="N118" s="287" t="s">
        <v>48</v>
      </c>
      <c r="O118" s="86"/>
      <c r="P118" s="228">
        <f>O118*H118</f>
        <v>0</v>
      </c>
      <c r="Q118" s="228">
        <v>0</v>
      </c>
      <c r="R118" s="228">
        <f>Q118*H118</f>
        <v>0</v>
      </c>
      <c r="S118" s="228">
        <v>0</v>
      </c>
      <c r="T118" s="229">
        <f>S118*H118</f>
        <v>0</v>
      </c>
      <c r="U118" s="40"/>
      <c r="V118" s="40"/>
      <c r="W118" s="40"/>
      <c r="X118" s="40"/>
      <c r="Y118" s="40"/>
      <c r="Z118" s="40"/>
      <c r="AA118" s="40"/>
      <c r="AB118" s="40"/>
      <c r="AC118" s="40"/>
      <c r="AD118" s="40"/>
      <c r="AE118" s="40"/>
      <c r="AR118" s="230" t="s">
        <v>274</v>
      </c>
      <c r="AT118" s="230" t="s">
        <v>381</v>
      </c>
      <c r="AU118" s="230" t="s">
        <v>86</v>
      </c>
      <c r="AY118" s="19" t="s">
        <v>167</v>
      </c>
      <c r="BE118" s="231">
        <f>IF(N118="základní",J118,0)</f>
        <v>0</v>
      </c>
      <c r="BF118" s="231">
        <f>IF(N118="snížená",J118,0)</f>
        <v>0</v>
      </c>
      <c r="BG118" s="231">
        <f>IF(N118="zákl. přenesená",J118,0)</f>
        <v>0</v>
      </c>
      <c r="BH118" s="231">
        <f>IF(N118="sníž. přenesená",J118,0)</f>
        <v>0</v>
      </c>
      <c r="BI118" s="231">
        <f>IF(N118="nulová",J118,0)</f>
        <v>0</v>
      </c>
      <c r="BJ118" s="19" t="s">
        <v>8</v>
      </c>
      <c r="BK118" s="231">
        <f>ROUND(I118*H118,0)</f>
        <v>0</v>
      </c>
      <c r="BL118" s="19" t="s">
        <v>173</v>
      </c>
      <c r="BM118" s="230" t="s">
        <v>1369</v>
      </c>
    </row>
    <row r="119" spans="1:47" s="2" customFormat="1" ht="12">
      <c r="A119" s="40"/>
      <c r="B119" s="41"/>
      <c r="C119" s="42"/>
      <c r="D119" s="232" t="s">
        <v>175</v>
      </c>
      <c r="E119" s="42"/>
      <c r="F119" s="233" t="s">
        <v>1314</v>
      </c>
      <c r="G119" s="42"/>
      <c r="H119" s="42"/>
      <c r="I119" s="138"/>
      <c r="J119" s="42"/>
      <c r="K119" s="42"/>
      <c r="L119" s="46"/>
      <c r="M119" s="234"/>
      <c r="N119" s="235"/>
      <c r="O119" s="86"/>
      <c r="P119" s="86"/>
      <c r="Q119" s="86"/>
      <c r="R119" s="86"/>
      <c r="S119" s="86"/>
      <c r="T119" s="87"/>
      <c r="U119" s="40"/>
      <c r="V119" s="40"/>
      <c r="W119" s="40"/>
      <c r="X119" s="40"/>
      <c r="Y119" s="40"/>
      <c r="Z119" s="40"/>
      <c r="AA119" s="40"/>
      <c r="AB119" s="40"/>
      <c r="AC119" s="40"/>
      <c r="AD119" s="40"/>
      <c r="AE119" s="40"/>
      <c r="AT119" s="19" t="s">
        <v>175</v>
      </c>
      <c r="AU119" s="19" t="s">
        <v>86</v>
      </c>
    </row>
    <row r="120" spans="1:51" s="13" customFormat="1" ht="12">
      <c r="A120" s="13"/>
      <c r="B120" s="236"/>
      <c r="C120" s="237"/>
      <c r="D120" s="232" t="s">
        <v>184</v>
      </c>
      <c r="E120" s="238" t="s">
        <v>20</v>
      </c>
      <c r="F120" s="239" t="s">
        <v>1370</v>
      </c>
      <c r="G120" s="237"/>
      <c r="H120" s="240">
        <v>0.3</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184</v>
      </c>
      <c r="AU120" s="246" t="s">
        <v>86</v>
      </c>
      <c r="AV120" s="13" t="s">
        <v>86</v>
      </c>
      <c r="AW120" s="13" t="s">
        <v>38</v>
      </c>
      <c r="AX120" s="13" t="s">
        <v>8</v>
      </c>
      <c r="AY120" s="246" t="s">
        <v>167</v>
      </c>
    </row>
    <row r="121" spans="1:65" s="2" customFormat="1" ht="14.5" customHeight="1">
      <c r="A121" s="40"/>
      <c r="B121" s="41"/>
      <c r="C121" s="279" t="s">
        <v>9</v>
      </c>
      <c r="D121" s="279" t="s">
        <v>381</v>
      </c>
      <c r="E121" s="280" t="s">
        <v>1322</v>
      </c>
      <c r="F121" s="281" t="s">
        <v>991</v>
      </c>
      <c r="G121" s="282" t="s">
        <v>389</v>
      </c>
      <c r="H121" s="283">
        <v>9</v>
      </c>
      <c r="I121" s="284"/>
      <c r="J121" s="283">
        <f>ROUND(I121*H121,0)</f>
        <v>0</v>
      </c>
      <c r="K121" s="281" t="s">
        <v>20</v>
      </c>
      <c r="L121" s="285"/>
      <c r="M121" s="286" t="s">
        <v>20</v>
      </c>
      <c r="N121" s="287" t="s">
        <v>48</v>
      </c>
      <c r="O121" s="86"/>
      <c r="P121" s="228">
        <f>O121*H121</f>
        <v>0</v>
      </c>
      <c r="Q121" s="228">
        <v>0</v>
      </c>
      <c r="R121" s="228">
        <f>Q121*H121</f>
        <v>0</v>
      </c>
      <c r="S121" s="228">
        <v>0</v>
      </c>
      <c r="T121" s="229">
        <f>S121*H121</f>
        <v>0</v>
      </c>
      <c r="U121" s="40"/>
      <c r="V121" s="40"/>
      <c r="W121" s="40"/>
      <c r="X121" s="40"/>
      <c r="Y121" s="40"/>
      <c r="Z121" s="40"/>
      <c r="AA121" s="40"/>
      <c r="AB121" s="40"/>
      <c r="AC121" s="40"/>
      <c r="AD121" s="40"/>
      <c r="AE121" s="40"/>
      <c r="AR121" s="230" t="s">
        <v>274</v>
      </c>
      <c r="AT121" s="230" t="s">
        <v>381</v>
      </c>
      <c r="AU121" s="230" t="s">
        <v>86</v>
      </c>
      <c r="AY121" s="19" t="s">
        <v>167</v>
      </c>
      <c r="BE121" s="231">
        <f>IF(N121="základní",J121,0)</f>
        <v>0</v>
      </c>
      <c r="BF121" s="231">
        <f>IF(N121="snížená",J121,0)</f>
        <v>0</v>
      </c>
      <c r="BG121" s="231">
        <f>IF(N121="zákl. přenesená",J121,0)</f>
        <v>0</v>
      </c>
      <c r="BH121" s="231">
        <f>IF(N121="sníž. přenesená",J121,0)</f>
        <v>0</v>
      </c>
      <c r="BI121" s="231">
        <f>IF(N121="nulová",J121,0)</f>
        <v>0</v>
      </c>
      <c r="BJ121" s="19" t="s">
        <v>8</v>
      </c>
      <c r="BK121" s="231">
        <f>ROUND(I121*H121,0)</f>
        <v>0</v>
      </c>
      <c r="BL121" s="19" t="s">
        <v>173</v>
      </c>
      <c r="BM121" s="230" t="s">
        <v>1371</v>
      </c>
    </row>
    <row r="122" spans="1:51" s="13" customFormat="1" ht="12">
      <c r="A122" s="13"/>
      <c r="B122" s="236"/>
      <c r="C122" s="237"/>
      <c r="D122" s="232" t="s">
        <v>184</v>
      </c>
      <c r="E122" s="238" t="s">
        <v>20</v>
      </c>
      <c r="F122" s="239" t="s">
        <v>1372</v>
      </c>
      <c r="G122" s="237"/>
      <c r="H122" s="240">
        <v>9</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184</v>
      </c>
      <c r="AU122" s="246" t="s">
        <v>86</v>
      </c>
      <c r="AV122" s="13" t="s">
        <v>86</v>
      </c>
      <c r="AW122" s="13" t="s">
        <v>38</v>
      </c>
      <c r="AX122" s="13" t="s">
        <v>8</v>
      </c>
      <c r="AY122" s="246" t="s">
        <v>167</v>
      </c>
    </row>
    <row r="123" spans="1:65" s="2" customFormat="1" ht="20.5" customHeight="1">
      <c r="A123" s="40"/>
      <c r="B123" s="41"/>
      <c r="C123" s="220" t="s">
        <v>253</v>
      </c>
      <c r="D123" s="220" t="s">
        <v>169</v>
      </c>
      <c r="E123" s="221" t="s">
        <v>832</v>
      </c>
      <c r="F123" s="222" t="s">
        <v>833</v>
      </c>
      <c r="G123" s="223" t="s">
        <v>834</v>
      </c>
      <c r="H123" s="224">
        <v>89</v>
      </c>
      <c r="I123" s="225"/>
      <c r="J123" s="224">
        <f>ROUND(I123*H123,0)</f>
        <v>0</v>
      </c>
      <c r="K123" s="222" t="s">
        <v>20</v>
      </c>
      <c r="L123" s="46"/>
      <c r="M123" s="226" t="s">
        <v>20</v>
      </c>
      <c r="N123" s="227" t="s">
        <v>48</v>
      </c>
      <c r="O123" s="86"/>
      <c r="P123" s="228">
        <f>O123*H123</f>
        <v>0</v>
      </c>
      <c r="Q123" s="228">
        <v>2E-05</v>
      </c>
      <c r="R123" s="228">
        <f>Q123*H123</f>
        <v>0.0017800000000000001</v>
      </c>
      <c r="S123" s="228">
        <v>0</v>
      </c>
      <c r="T123" s="229">
        <f>S123*H123</f>
        <v>0</v>
      </c>
      <c r="U123" s="40"/>
      <c r="V123" s="40"/>
      <c r="W123" s="40"/>
      <c r="X123" s="40"/>
      <c r="Y123" s="40"/>
      <c r="Z123" s="40"/>
      <c r="AA123" s="40"/>
      <c r="AB123" s="40"/>
      <c r="AC123" s="40"/>
      <c r="AD123" s="40"/>
      <c r="AE123" s="40"/>
      <c r="AR123" s="230" t="s">
        <v>173</v>
      </c>
      <c r="AT123" s="230" t="s">
        <v>169</v>
      </c>
      <c r="AU123" s="230" t="s">
        <v>86</v>
      </c>
      <c r="AY123" s="19" t="s">
        <v>167</v>
      </c>
      <c r="BE123" s="231">
        <f>IF(N123="základní",J123,0)</f>
        <v>0</v>
      </c>
      <c r="BF123" s="231">
        <f>IF(N123="snížená",J123,0)</f>
        <v>0</v>
      </c>
      <c r="BG123" s="231">
        <f>IF(N123="zákl. přenesená",J123,0)</f>
        <v>0</v>
      </c>
      <c r="BH123" s="231">
        <f>IF(N123="sníž. přenesená",J123,0)</f>
        <v>0</v>
      </c>
      <c r="BI123" s="231">
        <f>IF(N123="nulová",J123,0)</f>
        <v>0</v>
      </c>
      <c r="BJ123" s="19" t="s">
        <v>8</v>
      </c>
      <c r="BK123" s="231">
        <f>ROUND(I123*H123,0)</f>
        <v>0</v>
      </c>
      <c r="BL123" s="19" t="s">
        <v>173</v>
      </c>
      <c r="BM123" s="230" t="s">
        <v>1373</v>
      </c>
    </row>
    <row r="124" spans="1:51" s="13" customFormat="1" ht="12">
      <c r="A124" s="13"/>
      <c r="B124" s="236"/>
      <c r="C124" s="237"/>
      <c r="D124" s="232" t="s">
        <v>184</v>
      </c>
      <c r="E124" s="238" t="s">
        <v>20</v>
      </c>
      <c r="F124" s="239" t="s">
        <v>1302</v>
      </c>
      <c r="G124" s="237"/>
      <c r="H124" s="240">
        <v>89</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184</v>
      </c>
      <c r="AU124" s="246" t="s">
        <v>86</v>
      </c>
      <c r="AV124" s="13" t="s">
        <v>86</v>
      </c>
      <c r="AW124" s="13" t="s">
        <v>38</v>
      </c>
      <c r="AX124" s="13" t="s">
        <v>8</v>
      </c>
      <c r="AY124" s="246" t="s">
        <v>167</v>
      </c>
    </row>
    <row r="125" spans="1:65" s="2" customFormat="1" ht="20.5" customHeight="1">
      <c r="A125" s="40"/>
      <c r="B125" s="41"/>
      <c r="C125" s="220" t="s">
        <v>302</v>
      </c>
      <c r="D125" s="220" t="s">
        <v>169</v>
      </c>
      <c r="E125" s="221" t="s">
        <v>915</v>
      </c>
      <c r="F125" s="222" t="s">
        <v>916</v>
      </c>
      <c r="G125" s="223" t="s">
        <v>389</v>
      </c>
      <c r="H125" s="224">
        <v>22</v>
      </c>
      <c r="I125" s="225"/>
      <c r="J125" s="224">
        <f>ROUND(I125*H125,0)</f>
        <v>0</v>
      </c>
      <c r="K125" s="222" t="s">
        <v>650</v>
      </c>
      <c r="L125" s="46"/>
      <c r="M125" s="226" t="s">
        <v>20</v>
      </c>
      <c r="N125" s="227" t="s">
        <v>48</v>
      </c>
      <c r="O125" s="86"/>
      <c r="P125" s="228">
        <f>O125*H125</f>
        <v>0</v>
      </c>
      <c r="Q125" s="228">
        <v>0</v>
      </c>
      <c r="R125" s="228">
        <f>Q125*H125</f>
        <v>0</v>
      </c>
      <c r="S125" s="228">
        <v>0</v>
      </c>
      <c r="T125" s="229">
        <f>S125*H125</f>
        <v>0</v>
      </c>
      <c r="U125" s="40"/>
      <c r="V125" s="40"/>
      <c r="W125" s="40"/>
      <c r="X125" s="40"/>
      <c r="Y125" s="40"/>
      <c r="Z125" s="40"/>
      <c r="AA125" s="40"/>
      <c r="AB125" s="40"/>
      <c r="AC125" s="40"/>
      <c r="AD125" s="40"/>
      <c r="AE125" s="40"/>
      <c r="AR125" s="230" t="s">
        <v>173</v>
      </c>
      <c r="AT125" s="230" t="s">
        <v>169</v>
      </c>
      <c r="AU125" s="230" t="s">
        <v>86</v>
      </c>
      <c r="AY125" s="19" t="s">
        <v>167</v>
      </c>
      <c r="BE125" s="231">
        <f>IF(N125="základní",J125,0)</f>
        <v>0</v>
      </c>
      <c r="BF125" s="231">
        <f>IF(N125="snížená",J125,0)</f>
        <v>0</v>
      </c>
      <c r="BG125" s="231">
        <f>IF(N125="zákl. přenesená",J125,0)</f>
        <v>0</v>
      </c>
      <c r="BH125" s="231">
        <f>IF(N125="sníž. přenesená",J125,0)</f>
        <v>0</v>
      </c>
      <c r="BI125" s="231">
        <f>IF(N125="nulová",J125,0)</f>
        <v>0</v>
      </c>
      <c r="BJ125" s="19" t="s">
        <v>8</v>
      </c>
      <c r="BK125" s="231">
        <f>ROUND(I125*H125,0)</f>
        <v>0</v>
      </c>
      <c r="BL125" s="19" t="s">
        <v>173</v>
      </c>
      <c r="BM125" s="230" t="s">
        <v>1374</v>
      </c>
    </row>
    <row r="126" spans="1:47" s="2" customFormat="1" ht="12">
      <c r="A126" s="40"/>
      <c r="B126" s="41"/>
      <c r="C126" s="42"/>
      <c r="D126" s="232" t="s">
        <v>182</v>
      </c>
      <c r="E126" s="42"/>
      <c r="F126" s="233" t="s">
        <v>918</v>
      </c>
      <c r="G126" s="42"/>
      <c r="H126" s="42"/>
      <c r="I126" s="138"/>
      <c r="J126" s="42"/>
      <c r="K126" s="42"/>
      <c r="L126" s="46"/>
      <c r="M126" s="234"/>
      <c r="N126" s="235"/>
      <c r="O126" s="86"/>
      <c r="P126" s="86"/>
      <c r="Q126" s="86"/>
      <c r="R126" s="86"/>
      <c r="S126" s="86"/>
      <c r="T126" s="87"/>
      <c r="U126" s="40"/>
      <c r="V126" s="40"/>
      <c r="W126" s="40"/>
      <c r="X126" s="40"/>
      <c r="Y126" s="40"/>
      <c r="Z126" s="40"/>
      <c r="AA126" s="40"/>
      <c r="AB126" s="40"/>
      <c r="AC126" s="40"/>
      <c r="AD126" s="40"/>
      <c r="AE126" s="40"/>
      <c r="AT126" s="19" t="s">
        <v>182</v>
      </c>
      <c r="AU126" s="19" t="s">
        <v>86</v>
      </c>
    </row>
    <row r="127" spans="1:47" s="2" customFormat="1" ht="12">
      <c r="A127" s="40"/>
      <c r="B127" s="41"/>
      <c r="C127" s="42"/>
      <c r="D127" s="232" t="s">
        <v>175</v>
      </c>
      <c r="E127" s="42"/>
      <c r="F127" s="233" t="s">
        <v>919</v>
      </c>
      <c r="G127" s="42"/>
      <c r="H127" s="42"/>
      <c r="I127" s="138"/>
      <c r="J127" s="42"/>
      <c r="K127" s="42"/>
      <c r="L127" s="46"/>
      <c r="M127" s="234"/>
      <c r="N127" s="235"/>
      <c r="O127" s="86"/>
      <c r="P127" s="86"/>
      <c r="Q127" s="86"/>
      <c r="R127" s="86"/>
      <c r="S127" s="86"/>
      <c r="T127" s="87"/>
      <c r="U127" s="40"/>
      <c r="V127" s="40"/>
      <c r="W127" s="40"/>
      <c r="X127" s="40"/>
      <c r="Y127" s="40"/>
      <c r="Z127" s="40"/>
      <c r="AA127" s="40"/>
      <c r="AB127" s="40"/>
      <c r="AC127" s="40"/>
      <c r="AD127" s="40"/>
      <c r="AE127" s="40"/>
      <c r="AT127" s="19" t="s">
        <v>175</v>
      </c>
      <c r="AU127" s="19" t="s">
        <v>86</v>
      </c>
    </row>
    <row r="128" spans="1:51" s="13" customFormat="1" ht="12">
      <c r="A128" s="13"/>
      <c r="B128" s="236"/>
      <c r="C128" s="237"/>
      <c r="D128" s="232" t="s">
        <v>184</v>
      </c>
      <c r="E128" s="238" t="s">
        <v>20</v>
      </c>
      <c r="F128" s="239" t="s">
        <v>1375</v>
      </c>
      <c r="G128" s="237"/>
      <c r="H128" s="240">
        <v>22</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184</v>
      </c>
      <c r="AU128" s="246" t="s">
        <v>86</v>
      </c>
      <c r="AV128" s="13" t="s">
        <v>86</v>
      </c>
      <c r="AW128" s="13" t="s">
        <v>38</v>
      </c>
      <c r="AX128" s="13" t="s">
        <v>8</v>
      </c>
      <c r="AY128" s="246" t="s">
        <v>167</v>
      </c>
    </row>
    <row r="129" spans="1:65" s="2" customFormat="1" ht="20.5" customHeight="1">
      <c r="A129" s="40"/>
      <c r="B129" s="41"/>
      <c r="C129" s="279" t="s">
        <v>309</v>
      </c>
      <c r="D129" s="279" t="s">
        <v>381</v>
      </c>
      <c r="E129" s="280" t="s">
        <v>921</v>
      </c>
      <c r="F129" s="281" t="s">
        <v>922</v>
      </c>
      <c r="G129" s="282" t="s">
        <v>189</v>
      </c>
      <c r="H129" s="283">
        <v>0.44</v>
      </c>
      <c r="I129" s="284"/>
      <c r="J129" s="283">
        <f>ROUND(I129*H129,0)</f>
        <v>0</v>
      </c>
      <c r="K129" s="281" t="s">
        <v>180</v>
      </c>
      <c r="L129" s="285"/>
      <c r="M129" s="286" t="s">
        <v>20</v>
      </c>
      <c r="N129" s="287" t="s">
        <v>48</v>
      </c>
      <c r="O129" s="86"/>
      <c r="P129" s="228">
        <f>O129*H129</f>
        <v>0</v>
      </c>
      <c r="Q129" s="228">
        <v>0.2</v>
      </c>
      <c r="R129" s="228">
        <f>Q129*H129</f>
        <v>0.08800000000000001</v>
      </c>
      <c r="S129" s="228">
        <v>0</v>
      </c>
      <c r="T129" s="229">
        <f>S129*H129</f>
        <v>0</v>
      </c>
      <c r="U129" s="40"/>
      <c r="V129" s="40"/>
      <c r="W129" s="40"/>
      <c r="X129" s="40"/>
      <c r="Y129" s="40"/>
      <c r="Z129" s="40"/>
      <c r="AA129" s="40"/>
      <c r="AB129" s="40"/>
      <c r="AC129" s="40"/>
      <c r="AD129" s="40"/>
      <c r="AE129" s="40"/>
      <c r="AR129" s="230" t="s">
        <v>274</v>
      </c>
      <c r="AT129" s="230" t="s">
        <v>381</v>
      </c>
      <c r="AU129" s="230" t="s">
        <v>86</v>
      </c>
      <c r="AY129" s="19" t="s">
        <v>167</v>
      </c>
      <c r="BE129" s="231">
        <f>IF(N129="základní",J129,0)</f>
        <v>0</v>
      </c>
      <c r="BF129" s="231">
        <f>IF(N129="snížená",J129,0)</f>
        <v>0</v>
      </c>
      <c r="BG129" s="231">
        <f>IF(N129="zákl. přenesená",J129,0)</f>
        <v>0</v>
      </c>
      <c r="BH129" s="231">
        <f>IF(N129="sníž. přenesená",J129,0)</f>
        <v>0</v>
      </c>
      <c r="BI129" s="231">
        <f>IF(N129="nulová",J129,0)</f>
        <v>0</v>
      </c>
      <c r="BJ129" s="19" t="s">
        <v>8</v>
      </c>
      <c r="BK129" s="231">
        <f>ROUND(I129*H129,0)</f>
        <v>0</v>
      </c>
      <c r="BL129" s="19" t="s">
        <v>173</v>
      </c>
      <c r="BM129" s="230" t="s">
        <v>1376</v>
      </c>
    </row>
    <row r="130" spans="1:51" s="13" customFormat="1" ht="12">
      <c r="A130" s="13"/>
      <c r="B130" s="236"/>
      <c r="C130" s="237"/>
      <c r="D130" s="232" t="s">
        <v>184</v>
      </c>
      <c r="E130" s="238" t="s">
        <v>20</v>
      </c>
      <c r="F130" s="239" t="s">
        <v>1377</v>
      </c>
      <c r="G130" s="237"/>
      <c r="H130" s="240">
        <v>0.44</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184</v>
      </c>
      <c r="AU130" s="246" t="s">
        <v>86</v>
      </c>
      <c r="AV130" s="13" t="s">
        <v>86</v>
      </c>
      <c r="AW130" s="13" t="s">
        <v>38</v>
      </c>
      <c r="AX130" s="13" t="s">
        <v>8</v>
      </c>
      <c r="AY130" s="246" t="s">
        <v>167</v>
      </c>
    </row>
    <row r="131" spans="1:65" s="2" customFormat="1" ht="14.5" customHeight="1">
      <c r="A131" s="40"/>
      <c r="B131" s="41"/>
      <c r="C131" s="279" t="s">
        <v>337</v>
      </c>
      <c r="D131" s="279" t="s">
        <v>381</v>
      </c>
      <c r="E131" s="280" t="s">
        <v>1333</v>
      </c>
      <c r="F131" s="281" t="s">
        <v>1331</v>
      </c>
      <c r="G131" s="282" t="s">
        <v>389</v>
      </c>
      <c r="H131" s="283">
        <v>13</v>
      </c>
      <c r="I131" s="284"/>
      <c r="J131" s="283">
        <f>ROUND(I131*H131,0)</f>
        <v>0</v>
      </c>
      <c r="K131" s="281" t="s">
        <v>20</v>
      </c>
      <c r="L131" s="285"/>
      <c r="M131" s="286" t="s">
        <v>20</v>
      </c>
      <c r="N131" s="287" t="s">
        <v>48</v>
      </c>
      <c r="O131" s="86"/>
      <c r="P131" s="228">
        <f>O131*H131</f>
        <v>0</v>
      </c>
      <c r="Q131" s="228">
        <v>4E-05</v>
      </c>
      <c r="R131" s="228">
        <f>Q131*H131</f>
        <v>0.0005200000000000001</v>
      </c>
      <c r="S131" s="228">
        <v>0</v>
      </c>
      <c r="T131" s="229">
        <f>S131*H131</f>
        <v>0</v>
      </c>
      <c r="U131" s="40"/>
      <c r="V131" s="40"/>
      <c r="W131" s="40"/>
      <c r="X131" s="40"/>
      <c r="Y131" s="40"/>
      <c r="Z131" s="40"/>
      <c r="AA131" s="40"/>
      <c r="AB131" s="40"/>
      <c r="AC131" s="40"/>
      <c r="AD131" s="40"/>
      <c r="AE131" s="40"/>
      <c r="AR131" s="230" t="s">
        <v>274</v>
      </c>
      <c r="AT131" s="230" t="s">
        <v>381</v>
      </c>
      <c r="AU131" s="230" t="s">
        <v>86</v>
      </c>
      <c r="AY131" s="19" t="s">
        <v>167</v>
      </c>
      <c r="BE131" s="231">
        <f>IF(N131="základní",J131,0)</f>
        <v>0</v>
      </c>
      <c r="BF131" s="231">
        <f>IF(N131="snížená",J131,0)</f>
        <v>0</v>
      </c>
      <c r="BG131" s="231">
        <f>IF(N131="zákl. přenesená",J131,0)</f>
        <v>0</v>
      </c>
      <c r="BH131" s="231">
        <f>IF(N131="sníž. přenesená",J131,0)</f>
        <v>0</v>
      </c>
      <c r="BI131" s="231">
        <f>IF(N131="nulová",J131,0)</f>
        <v>0</v>
      </c>
      <c r="BJ131" s="19" t="s">
        <v>8</v>
      </c>
      <c r="BK131" s="231">
        <f>ROUND(I131*H131,0)</f>
        <v>0</v>
      </c>
      <c r="BL131" s="19" t="s">
        <v>173</v>
      </c>
      <c r="BM131" s="230" t="s">
        <v>1378</v>
      </c>
    </row>
    <row r="132" spans="1:65" s="2" customFormat="1" ht="20.5" customHeight="1">
      <c r="A132" s="40"/>
      <c r="B132" s="41"/>
      <c r="C132" s="220" t="s">
        <v>344</v>
      </c>
      <c r="D132" s="220" t="s">
        <v>169</v>
      </c>
      <c r="E132" s="221" t="s">
        <v>925</v>
      </c>
      <c r="F132" s="222" t="s">
        <v>926</v>
      </c>
      <c r="G132" s="223" t="s">
        <v>189</v>
      </c>
      <c r="H132" s="224">
        <v>8.84</v>
      </c>
      <c r="I132" s="225"/>
      <c r="J132" s="224">
        <f>ROUND(I132*H132,0)</f>
        <v>0</v>
      </c>
      <c r="K132" s="222" t="s">
        <v>180</v>
      </c>
      <c r="L132" s="46"/>
      <c r="M132" s="226" t="s">
        <v>20</v>
      </c>
      <c r="N132" s="227" t="s">
        <v>48</v>
      </c>
      <c r="O132" s="86"/>
      <c r="P132" s="228">
        <f>O132*H132</f>
        <v>0</v>
      </c>
      <c r="Q132" s="228">
        <v>0</v>
      </c>
      <c r="R132" s="228">
        <f>Q132*H132</f>
        <v>0</v>
      </c>
      <c r="S132" s="228">
        <v>0</v>
      </c>
      <c r="T132" s="229">
        <f>S132*H132</f>
        <v>0</v>
      </c>
      <c r="U132" s="40"/>
      <c r="V132" s="40"/>
      <c r="W132" s="40"/>
      <c r="X132" s="40"/>
      <c r="Y132" s="40"/>
      <c r="Z132" s="40"/>
      <c r="AA132" s="40"/>
      <c r="AB132" s="40"/>
      <c r="AC132" s="40"/>
      <c r="AD132" s="40"/>
      <c r="AE132" s="40"/>
      <c r="AR132" s="230" t="s">
        <v>173</v>
      </c>
      <c r="AT132" s="230" t="s">
        <v>169</v>
      </c>
      <c r="AU132" s="230" t="s">
        <v>86</v>
      </c>
      <c r="AY132" s="19" t="s">
        <v>167</v>
      </c>
      <c r="BE132" s="231">
        <f>IF(N132="základní",J132,0)</f>
        <v>0</v>
      </c>
      <c r="BF132" s="231">
        <f>IF(N132="snížená",J132,0)</f>
        <v>0</v>
      </c>
      <c r="BG132" s="231">
        <f>IF(N132="zákl. přenesená",J132,0)</f>
        <v>0</v>
      </c>
      <c r="BH132" s="231">
        <f>IF(N132="sníž. přenesená",J132,0)</f>
        <v>0</v>
      </c>
      <c r="BI132" s="231">
        <f>IF(N132="nulová",J132,0)</f>
        <v>0</v>
      </c>
      <c r="BJ132" s="19" t="s">
        <v>8</v>
      </c>
      <c r="BK132" s="231">
        <f>ROUND(I132*H132,0)</f>
        <v>0</v>
      </c>
      <c r="BL132" s="19" t="s">
        <v>173</v>
      </c>
      <c r="BM132" s="230" t="s">
        <v>1379</v>
      </c>
    </row>
    <row r="133" spans="1:47" s="2" customFormat="1" ht="12">
      <c r="A133" s="40"/>
      <c r="B133" s="41"/>
      <c r="C133" s="42"/>
      <c r="D133" s="232" t="s">
        <v>182</v>
      </c>
      <c r="E133" s="42"/>
      <c r="F133" s="233" t="s">
        <v>928</v>
      </c>
      <c r="G133" s="42"/>
      <c r="H133" s="42"/>
      <c r="I133" s="138"/>
      <c r="J133" s="42"/>
      <c r="K133" s="42"/>
      <c r="L133" s="46"/>
      <c r="M133" s="234"/>
      <c r="N133" s="235"/>
      <c r="O133" s="86"/>
      <c r="P133" s="86"/>
      <c r="Q133" s="86"/>
      <c r="R133" s="86"/>
      <c r="S133" s="86"/>
      <c r="T133" s="87"/>
      <c r="U133" s="40"/>
      <c r="V133" s="40"/>
      <c r="W133" s="40"/>
      <c r="X133" s="40"/>
      <c r="Y133" s="40"/>
      <c r="Z133" s="40"/>
      <c r="AA133" s="40"/>
      <c r="AB133" s="40"/>
      <c r="AC133" s="40"/>
      <c r="AD133" s="40"/>
      <c r="AE133" s="40"/>
      <c r="AT133" s="19" t="s">
        <v>182</v>
      </c>
      <c r="AU133" s="19" t="s">
        <v>86</v>
      </c>
    </row>
    <row r="134" spans="1:47" s="2" customFormat="1" ht="12">
      <c r="A134" s="40"/>
      <c r="B134" s="41"/>
      <c r="C134" s="42"/>
      <c r="D134" s="232" t="s">
        <v>175</v>
      </c>
      <c r="E134" s="42"/>
      <c r="F134" s="233" t="s">
        <v>929</v>
      </c>
      <c r="G134" s="42"/>
      <c r="H134" s="42"/>
      <c r="I134" s="138"/>
      <c r="J134" s="42"/>
      <c r="K134" s="42"/>
      <c r="L134" s="46"/>
      <c r="M134" s="234"/>
      <c r="N134" s="235"/>
      <c r="O134" s="86"/>
      <c r="P134" s="86"/>
      <c r="Q134" s="86"/>
      <c r="R134" s="86"/>
      <c r="S134" s="86"/>
      <c r="T134" s="87"/>
      <c r="U134" s="40"/>
      <c r="V134" s="40"/>
      <c r="W134" s="40"/>
      <c r="X134" s="40"/>
      <c r="Y134" s="40"/>
      <c r="Z134" s="40"/>
      <c r="AA134" s="40"/>
      <c r="AB134" s="40"/>
      <c r="AC134" s="40"/>
      <c r="AD134" s="40"/>
      <c r="AE134" s="40"/>
      <c r="AT134" s="19" t="s">
        <v>175</v>
      </c>
      <c r="AU134" s="19" t="s">
        <v>86</v>
      </c>
    </row>
    <row r="135" spans="1:51" s="13" customFormat="1" ht="12">
      <c r="A135" s="13"/>
      <c r="B135" s="236"/>
      <c r="C135" s="237"/>
      <c r="D135" s="232" t="s">
        <v>184</v>
      </c>
      <c r="E135" s="238" t="s">
        <v>20</v>
      </c>
      <c r="F135" s="239" t="s">
        <v>1344</v>
      </c>
      <c r="G135" s="237"/>
      <c r="H135" s="240">
        <v>8.84</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184</v>
      </c>
      <c r="AU135" s="246" t="s">
        <v>86</v>
      </c>
      <c r="AV135" s="13" t="s">
        <v>86</v>
      </c>
      <c r="AW135" s="13" t="s">
        <v>38</v>
      </c>
      <c r="AX135" s="13" t="s">
        <v>8</v>
      </c>
      <c r="AY135" s="246" t="s">
        <v>167</v>
      </c>
    </row>
    <row r="136" spans="1:65" s="2" customFormat="1" ht="20.5" customHeight="1">
      <c r="A136" s="40"/>
      <c r="B136" s="41"/>
      <c r="C136" s="220" t="s">
        <v>348</v>
      </c>
      <c r="D136" s="220" t="s">
        <v>169</v>
      </c>
      <c r="E136" s="221" t="s">
        <v>931</v>
      </c>
      <c r="F136" s="222" t="s">
        <v>932</v>
      </c>
      <c r="G136" s="223" t="s">
        <v>189</v>
      </c>
      <c r="H136" s="224">
        <v>17.68</v>
      </c>
      <c r="I136" s="225"/>
      <c r="J136" s="224">
        <f>ROUND(I136*H136,0)</f>
        <v>0</v>
      </c>
      <c r="K136" s="222" t="s">
        <v>180</v>
      </c>
      <c r="L136" s="46"/>
      <c r="M136" s="226" t="s">
        <v>20</v>
      </c>
      <c r="N136" s="227" t="s">
        <v>48</v>
      </c>
      <c r="O136" s="86"/>
      <c r="P136" s="228">
        <f>O136*H136</f>
        <v>0</v>
      </c>
      <c r="Q136" s="228">
        <v>0</v>
      </c>
      <c r="R136" s="228">
        <f>Q136*H136</f>
        <v>0</v>
      </c>
      <c r="S136" s="228">
        <v>0</v>
      </c>
      <c r="T136" s="229">
        <f>S136*H136</f>
        <v>0</v>
      </c>
      <c r="U136" s="40"/>
      <c r="V136" s="40"/>
      <c r="W136" s="40"/>
      <c r="X136" s="40"/>
      <c r="Y136" s="40"/>
      <c r="Z136" s="40"/>
      <c r="AA136" s="40"/>
      <c r="AB136" s="40"/>
      <c r="AC136" s="40"/>
      <c r="AD136" s="40"/>
      <c r="AE136" s="40"/>
      <c r="AR136" s="230" t="s">
        <v>173</v>
      </c>
      <c r="AT136" s="230" t="s">
        <v>169</v>
      </c>
      <c r="AU136" s="230" t="s">
        <v>86</v>
      </c>
      <c r="AY136" s="19" t="s">
        <v>167</v>
      </c>
      <c r="BE136" s="231">
        <f>IF(N136="základní",J136,0)</f>
        <v>0</v>
      </c>
      <c r="BF136" s="231">
        <f>IF(N136="snížená",J136,0)</f>
        <v>0</v>
      </c>
      <c r="BG136" s="231">
        <f>IF(N136="zákl. přenesená",J136,0)</f>
        <v>0</v>
      </c>
      <c r="BH136" s="231">
        <f>IF(N136="sníž. přenesená",J136,0)</f>
        <v>0</v>
      </c>
      <c r="BI136" s="231">
        <f>IF(N136="nulová",J136,0)</f>
        <v>0</v>
      </c>
      <c r="BJ136" s="19" t="s">
        <v>8</v>
      </c>
      <c r="BK136" s="231">
        <f>ROUND(I136*H136,0)</f>
        <v>0</v>
      </c>
      <c r="BL136" s="19" t="s">
        <v>173</v>
      </c>
      <c r="BM136" s="230" t="s">
        <v>1380</v>
      </c>
    </row>
    <row r="137" spans="1:47" s="2" customFormat="1" ht="12">
      <c r="A137" s="40"/>
      <c r="B137" s="41"/>
      <c r="C137" s="42"/>
      <c r="D137" s="232" t="s">
        <v>182</v>
      </c>
      <c r="E137" s="42"/>
      <c r="F137" s="233" t="s">
        <v>928</v>
      </c>
      <c r="G137" s="42"/>
      <c r="H137" s="42"/>
      <c r="I137" s="138"/>
      <c r="J137" s="42"/>
      <c r="K137" s="42"/>
      <c r="L137" s="46"/>
      <c r="M137" s="234"/>
      <c r="N137" s="235"/>
      <c r="O137" s="86"/>
      <c r="P137" s="86"/>
      <c r="Q137" s="86"/>
      <c r="R137" s="86"/>
      <c r="S137" s="86"/>
      <c r="T137" s="87"/>
      <c r="U137" s="40"/>
      <c r="V137" s="40"/>
      <c r="W137" s="40"/>
      <c r="X137" s="40"/>
      <c r="Y137" s="40"/>
      <c r="Z137" s="40"/>
      <c r="AA137" s="40"/>
      <c r="AB137" s="40"/>
      <c r="AC137" s="40"/>
      <c r="AD137" s="40"/>
      <c r="AE137" s="40"/>
      <c r="AT137" s="19" t="s">
        <v>182</v>
      </c>
      <c r="AU137" s="19" t="s">
        <v>86</v>
      </c>
    </row>
    <row r="138" spans="1:51" s="13" customFormat="1" ht="12">
      <c r="A138" s="13"/>
      <c r="B138" s="236"/>
      <c r="C138" s="237"/>
      <c r="D138" s="232" t="s">
        <v>184</v>
      </c>
      <c r="E138" s="238" t="s">
        <v>20</v>
      </c>
      <c r="F138" s="239" t="s">
        <v>1346</v>
      </c>
      <c r="G138" s="237"/>
      <c r="H138" s="240">
        <v>17.68</v>
      </c>
      <c r="I138" s="241"/>
      <c r="J138" s="237"/>
      <c r="K138" s="237"/>
      <c r="L138" s="242"/>
      <c r="M138" s="298"/>
      <c r="N138" s="299"/>
      <c r="O138" s="299"/>
      <c r="P138" s="299"/>
      <c r="Q138" s="299"/>
      <c r="R138" s="299"/>
      <c r="S138" s="299"/>
      <c r="T138" s="300"/>
      <c r="U138" s="13"/>
      <c r="V138" s="13"/>
      <c r="W138" s="13"/>
      <c r="X138" s="13"/>
      <c r="Y138" s="13"/>
      <c r="Z138" s="13"/>
      <c r="AA138" s="13"/>
      <c r="AB138" s="13"/>
      <c r="AC138" s="13"/>
      <c r="AD138" s="13"/>
      <c r="AE138" s="13"/>
      <c r="AT138" s="246" t="s">
        <v>184</v>
      </c>
      <c r="AU138" s="246" t="s">
        <v>86</v>
      </c>
      <c r="AV138" s="13" t="s">
        <v>86</v>
      </c>
      <c r="AW138" s="13" t="s">
        <v>38</v>
      </c>
      <c r="AX138" s="13" t="s">
        <v>8</v>
      </c>
      <c r="AY138" s="246" t="s">
        <v>167</v>
      </c>
    </row>
    <row r="139" spans="1:31" s="2" customFormat="1" ht="6.95" customHeight="1">
      <c r="A139" s="40"/>
      <c r="B139" s="61"/>
      <c r="C139" s="62"/>
      <c r="D139" s="62"/>
      <c r="E139" s="62"/>
      <c r="F139" s="62"/>
      <c r="G139" s="62"/>
      <c r="H139" s="62"/>
      <c r="I139" s="168"/>
      <c r="J139" s="62"/>
      <c r="K139" s="62"/>
      <c r="L139" s="46"/>
      <c r="M139" s="40"/>
      <c r="O139" s="40"/>
      <c r="P139" s="40"/>
      <c r="Q139" s="40"/>
      <c r="R139" s="40"/>
      <c r="S139" s="40"/>
      <c r="T139" s="40"/>
      <c r="U139" s="40"/>
      <c r="V139" s="40"/>
      <c r="W139" s="40"/>
      <c r="X139" s="40"/>
      <c r="Y139" s="40"/>
      <c r="Z139" s="40"/>
      <c r="AA139" s="40"/>
      <c r="AB139" s="40"/>
      <c r="AC139" s="40"/>
      <c r="AD139" s="40"/>
      <c r="AE139" s="40"/>
    </row>
  </sheetData>
  <sheetProtection password="CC35" sheet="1" objects="1" scenarios="1" formatColumns="0" formatRows="0" autoFilter="0"/>
  <autoFilter ref="C80:K138"/>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39"/>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131</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1382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57" customHeight="1">
      <c r="A27" s="144"/>
      <c r="B27" s="145"/>
      <c r="C27" s="144"/>
      <c r="D27" s="144"/>
      <c r="E27" s="146" t="s">
        <v>1349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ROUND(J81,0)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ROUND((SUM(BE81:BE138)),0)</f>
        <v>0</v>
      </c>
      <c r="G33" s="40"/>
      <c r="H33" s="40"/>
      <c r="I33" s="157">
        <v>0.21</v>
      </c>
      <c r="J33" s="156">
        <f>ROUND(((SUM(BE81:BE138))*I33),0)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ROUND((SUM(BF81:BF138)),0)</f>
        <v>0</v>
      </c>
      <c r="G34" s="40"/>
      <c r="H34" s="40"/>
      <c r="I34" s="157">
        <v>0.15</v>
      </c>
      <c r="J34" s="156">
        <f>ROUND(((SUM(BF81:BF138))*I34),0)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ROUND((SUM(BG81:BG138)),0)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ROUND((SUM(BH81:BH138)),0)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ROUND((SUM(BI81:BI138)),0)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16025-3.5 - Vegetační úpravy LBK2 - následná péče 3. rok</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J81</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J82</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J83</f>
        <v>0</v>
      </c>
      <c r="K61" s="186"/>
      <c r="L61" s="191"/>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138"/>
      <c r="J62" s="42"/>
      <c r="K62" s="42"/>
      <c r="L62" s="139"/>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68"/>
      <c r="J63" s="62"/>
      <c r="K63" s="62"/>
      <c r="L63" s="139"/>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71"/>
      <c r="J67" s="64"/>
      <c r="K67" s="64"/>
      <c r="L67" s="139"/>
      <c r="S67" s="40"/>
      <c r="T67" s="40"/>
      <c r="U67" s="40"/>
      <c r="V67" s="40"/>
      <c r="W67" s="40"/>
      <c r="X67" s="40"/>
      <c r="Y67" s="40"/>
      <c r="Z67" s="40"/>
      <c r="AA67" s="40"/>
      <c r="AB67" s="40"/>
      <c r="AC67" s="40"/>
      <c r="AD67" s="40"/>
      <c r="AE67" s="40"/>
    </row>
    <row r="68" spans="1:31" s="2" customFormat="1" ht="24.95" customHeight="1">
      <c r="A68" s="40"/>
      <c r="B68" s="41"/>
      <c r="C68" s="25" t="s">
        <v>152</v>
      </c>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2" customHeight="1">
      <c r="A70" s="40"/>
      <c r="B70" s="41"/>
      <c r="C70" s="34" t="s">
        <v>17</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4.5" customHeight="1">
      <c r="A71" s="40"/>
      <c r="B71" s="41"/>
      <c r="C71" s="42"/>
      <c r="D71" s="42"/>
      <c r="E71" s="172" t="str">
        <f>E7</f>
        <v>2020/I Společná zařízení v k. ú. Borotín u Boskovic - revitalizace</v>
      </c>
      <c r="F71" s="34"/>
      <c r="G71" s="34"/>
      <c r="H71" s="34"/>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136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5" customHeight="1">
      <c r="A73" s="40"/>
      <c r="B73" s="41"/>
      <c r="C73" s="42"/>
      <c r="D73" s="42"/>
      <c r="E73" s="71" t="str">
        <f>E9</f>
        <v>16025-3.5 - Vegetační úpravy LBK2 - následná péče 3. rok</v>
      </c>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Borotín</v>
      </c>
      <c r="G75" s="42"/>
      <c r="H75" s="42"/>
      <c r="I75" s="142" t="s">
        <v>24</v>
      </c>
      <c r="J75" s="74" t="str">
        <f>IF(J12="","",J12)</f>
        <v>2. 5. 2017</v>
      </c>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9" customHeight="1">
      <c r="A77" s="40"/>
      <c r="B77" s="41"/>
      <c r="C77" s="34" t="s">
        <v>26</v>
      </c>
      <c r="D77" s="42"/>
      <c r="E77" s="42"/>
      <c r="F77" s="29" t="str">
        <f>E15</f>
        <v>ČR - SPÚ, KPÚ pro JMK, pobočka Blansko</v>
      </c>
      <c r="G77" s="42"/>
      <c r="H77" s="42"/>
      <c r="I77" s="142" t="s">
        <v>34</v>
      </c>
      <c r="J77" s="38" t="str">
        <f>E21</f>
        <v>AGERIS s.r.o.</v>
      </c>
      <c r="K77" s="42"/>
      <c r="L77" s="139"/>
      <c r="S77" s="40"/>
      <c r="T77" s="40"/>
      <c r="U77" s="40"/>
      <c r="V77" s="40"/>
      <c r="W77" s="40"/>
      <c r="X77" s="40"/>
      <c r="Y77" s="40"/>
      <c r="Z77" s="40"/>
      <c r="AA77" s="40"/>
      <c r="AB77" s="40"/>
      <c r="AC77" s="40"/>
      <c r="AD77" s="40"/>
      <c r="AE77" s="40"/>
    </row>
    <row r="78" spans="1:31" s="2" customFormat="1" ht="14.9" customHeight="1">
      <c r="A78" s="40"/>
      <c r="B78" s="41"/>
      <c r="C78" s="34" t="s">
        <v>32</v>
      </c>
      <c r="D78" s="42"/>
      <c r="E78" s="42"/>
      <c r="F78" s="29" t="str">
        <f>IF(E18="","",E18)</f>
        <v>Vyplň údaj</v>
      </c>
      <c r="G78" s="42"/>
      <c r="H78" s="42"/>
      <c r="I78" s="142" t="s">
        <v>39</v>
      </c>
      <c r="J78" s="38" t="str">
        <f>E24</f>
        <v xml:space="preserve"> </v>
      </c>
      <c r="K78" s="42"/>
      <c r="L78" s="139"/>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11" customFormat="1" ht="29.25" customHeight="1">
      <c r="A80" s="192"/>
      <c r="B80" s="193"/>
      <c r="C80" s="194" t="s">
        <v>153</v>
      </c>
      <c r="D80" s="195" t="s">
        <v>62</v>
      </c>
      <c r="E80" s="195" t="s">
        <v>58</v>
      </c>
      <c r="F80" s="195" t="s">
        <v>59</v>
      </c>
      <c r="G80" s="195" t="s">
        <v>154</v>
      </c>
      <c r="H80" s="195" t="s">
        <v>155</v>
      </c>
      <c r="I80" s="196" t="s">
        <v>156</v>
      </c>
      <c r="J80" s="195" t="s">
        <v>140</v>
      </c>
      <c r="K80" s="197" t="s">
        <v>157</v>
      </c>
      <c r="L80" s="198"/>
      <c r="M80" s="94" t="s">
        <v>20</v>
      </c>
      <c r="N80" s="95" t="s">
        <v>47</v>
      </c>
      <c r="O80" s="95" t="s">
        <v>158</v>
      </c>
      <c r="P80" s="95" t="s">
        <v>159</v>
      </c>
      <c r="Q80" s="95" t="s">
        <v>160</v>
      </c>
      <c r="R80" s="95" t="s">
        <v>161</v>
      </c>
      <c r="S80" s="95" t="s">
        <v>162</v>
      </c>
      <c r="T80" s="96" t="s">
        <v>163</v>
      </c>
      <c r="U80" s="192"/>
      <c r="V80" s="192"/>
      <c r="W80" s="192"/>
      <c r="X80" s="192"/>
      <c r="Y80" s="192"/>
      <c r="Z80" s="192"/>
      <c r="AA80" s="192"/>
      <c r="AB80" s="192"/>
      <c r="AC80" s="192"/>
      <c r="AD80" s="192"/>
      <c r="AE80" s="192"/>
    </row>
    <row r="81" spans="1:63" s="2" customFormat="1" ht="22.8" customHeight="1">
      <c r="A81" s="40"/>
      <c r="B81" s="41"/>
      <c r="C81" s="101" t="s">
        <v>164</v>
      </c>
      <c r="D81" s="42"/>
      <c r="E81" s="42"/>
      <c r="F81" s="42"/>
      <c r="G81" s="42"/>
      <c r="H81" s="42"/>
      <c r="I81" s="138"/>
      <c r="J81" s="199">
        <f>BK81</f>
        <v>0</v>
      </c>
      <c r="K81" s="42"/>
      <c r="L81" s="46"/>
      <c r="M81" s="97"/>
      <c r="N81" s="200"/>
      <c r="O81" s="98"/>
      <c r="P81" s="201">
        <f>P82</f>
        <v>0</v>
      </c>
      <c r="Q81" s="98"/>
      <c r="R81" s="201">
        <f>R82</f>
        <v>0.22234600000000002</v>
      </c>
      <c r="S81" s="98"/>
      <c r="T81" s="202">
        <f>T82</f>
        <v>0</v>
      </c>
      <c r="U81" s="40"/>
      <c r="V81" s="40"/>
      <c r="W81" s="40"/>
      <c r="X81" s="40"/>
      <c r="Y81" s="40"/>
      <c r="Z81" s="40"/>
      <c r="AA81" s="40"/>
      <c r="AB81" s="40"/>
      <c r="AC81" s="40"/>
      <c r="AD81" s="40"/>
      <c r="AE81" s="40"/>
      <c r="AT81" s="19" t="s">
        <v>76</v>
      </c>
      <c r="AU81" s="19" t="s">
        <v>141</v>
      </c>
      <c r="BK81" s="203">
        <f>BK82</f>
        <v>0</v>
      </c>
    </row>
    <row r="82" spans="1:63" s="12" customFormat="1" ht="25.9" customHeight="1">
      <c r="A82" s="12"/>
      <c r="B82" s="204"/>
      <c r="C82" s="205"/>
      <c r="D82" s="206" t="s">
        <v>76</v>
      </c>
      <c r="E82" s="207" t="s">
        <v>165</v>
      </c>
      <c r="F82" s="207" t="s">
        <v>166</v>
      </c>
      <c r="G82" s="205"/>
      <c r="H82" s="205"/>
      <c r="I82" s="208"/>
      <c r="J82" s="209">
        <f>BK82</f>
        <v>0</v>
      </c>
      <c r="K82" s="205"/>
      <c r="L82" s="210"/>
      <c r="M82" s="211"/>
      <c r="N82" s="212"/>
      <c r="O82" s="212"/>
      <c r="P82" s="213">
        <f>P83</f>
        <v>0</v>
      </c>
      <c r="Q82" s="212"/>
      <c r="R82" s="213">
        <f>R83</f>
        <v>0.22234600000000002</v>
      </c>
      <c r="S82" s="212"/>
      <c r="T82" s="214">
        <f>T83</f>
        <v>0</v>
      </c>
      <c r="U82" s="12"/>
      <c r="V82" s="12"/>
      <c r="W82" s="12"/>
      <c r="X82" s="12"/>
      <c r="Y82" s="12"/>
      <c r="Z82" s="12"/>
      <c r="AA82" s="12"/>
      <c r="AB82" s="12"/>
      <c r="AC82" s="12"/>
      <c r="AD82" s="12"/>
      <c r="AE82" s="12"/>
      <c r="AR82" s="215" t="s">
        <v>8</v>
      </c>
      <c r="AT82" s="216" t="s">
        <v>76</v>
      </c>
      <c r="AU82" s="216" t="s">
        <v>77</v>
      </c>
      <c r="AY82" s="215" t="s">
        <v>167</v>
      </c>
      <c r="BK82" s="217">
        <f>BK83</f>
        <v>0</v>
      </c>
    </row>
    <row r="83" spans="1:63" s="12" customFormat="1" ht="22.8" customHeight="1">
      <c r="A83" s="12"/>
      <c r="B83" s="204"/>
      <c r="C83" s="205"/>
      <c r="D83" s="206" t="s">
        <v>76</v>
      </c>
      <c r="E83" s="218" t="s">
        <v>8</v>
      </c>
      <c r="F83" s="218" t="s">
        <v>168</v>
      </c>
      <c r="G83" s="205"/>
      <c r="H83" s="205"/>
      <c r="I83" s="208"/>
      <c r="J83" s="219">
        <f>BK83</f>
        <v>0</v>
      </c>
      <c r="K83" s="205"/>
      <c r="L83" s="210"/>
      <c r="M83" s="211"/>
      <c r="N83" s="212"/>
      <c r="O83" s="212"/>
      <c r="P83" s="213">
        <f>SUM(P84:P138)</f>
        <v>0</v>
      </c>
      <c r="Q83" s="212"/>
      <c r="R83" s="213">
        <f>SUM(R84:R138)</f>
        <v>0.22234600000000002</v>
      </c>
      <c r="S83" s="212"/>
      <c r="T83" s="214">
        <f>SUM(T84:T138)</f>
        <v>0</v>
      </c>
      <c r="U83" s="12"/>
      <c r="V83" s="12"/>
      <c r="W83" s="12"/>
      <c r="X83" s="12"/>
      <c r="Y83" s="12"/>
      <c r="Z83" s="12"/>
      <c r="AA83" s="12"/>
      <c r="AB83" s="12"/>
      <c r="AC83" s="12"/>
      <c r="AD83" s="12"/>
      <c r="AE83" s="12"/>
      <c r="AR83" s="215" t="s">
        <v>8</v>
      </c>
      <c r="AT83" s="216" t="s">
        <v>76</v>
      </c>
      <c r="AU83" s="216" t="s">
        <v>8</v>
      </c>
      <c r="AY83" s="215" t="s">
        <v>167</v>
      </c>
      <c r="BK83" s="217">
        <f>SUM(BK84:BK138)</f>
        <v>0</v>
      </c>
    </row>
    <row r="84" spans="1:65" s="2" customFormat="1" ht="20.5" customHeight="1">
      <c r="A84" s="40"/>
      <c r="B84" s="41"/>
      <c r="C84" s="220" t="s">
        <v>359</v>
      </c>
      <c r="D84" s="220" t="s">
        <v>169</v>
      </c>
      <c r="E84" s="221" t="s">
        <v>956</v>
      </c>
      <c r="F84" s="222" t="s">
        <v>957</v>
      </c>
      <c r="G84" s="223" t="s">
        <v>179</v>
      </c>
      <c r="H84" s="224">
        <v>11962</v>
      </c>
      <c r="I84" s="225"/>
      <c r="J84" s="224">
        <f>ROUND(I84*H84,0)</f>
        <v>0</v>
      </c>
      <c r="K84" s="222" t="s">
        <v>180</v>
      </c>
      <c r="L84" s="46"/>
      <c r="M84" s="226" t="s">
        <v>20</v>
      </c>
      <c r="N84" s="227" t="s">
        <v>48</v>
      </c>
      <c r="O84" s="86"/>
      <c r="P84" s="228">
        <f>O84*H84</f>
        <v>0</v>
      </c>
      <c r="Q84" s="228">
        <v>0</v>
      </c>
      <c r="R84" s="228">
        <f>Q84*H84</f>
        <v>0</v>
      </c>
      <c r="S84" s="228">
        <v>0</v>
      </c>
      <c r="T84" s="229">
        <f>S84*H84</f>
        <v>0</v>
      </c>
      <c r="U84" s="40"/>
      <c r="V84" s="40"/>
      <c r="W84" s="40"/>
      <c r="X84" s="40"/>
      <c r="Y84" s="40"/>
      <c r="Z84" s="40"/>
      <c r="AA84" s="40"/>
      <c r="AB84" s="40"/>
      <c r="AC84" s="40"/>
      <c r="AD84" s="40"/>
      <c r="AE84" s="40"/>
      <c r="AR84" s="230" t="s">
        <v>173</v>
      </c>
      <c r="AT84" s="230" t="s">
        <v>169</v>
      </c>
      <c r="AU84" s="230" t="s">
        <v>86</v>
      </c>
      <c r="AY84" s="19" t="s">
        <v>167</v>
      </c>
      <c r="BE84" s="231">
        <f>IF(N84="základní",J84,0)</f>
        <v>0</v>
      </c>
      <c r="BF84" s="231">
        <f>IF(N84="snížená",J84,0)</f>
        <v>0</v>
      </c>
      <c r="BG84" s="231">
        <f>IF(N84="zákl. přenesená",J84,0)</f>
        <v>0</v>
      </c>
      <c r="BH84" s="231">
        <f>IF(N84="sníž. přenesená",J84,0)</f>
        <v>0</v>
      </c>
      <c r="BI84" s="231">
        <f>IF(N84="nulová",J84,0)</f>
        <v>0</v>
      </c>
      <c r="BJ84" s="19" t="s">
        <v>8</v>
      </c>
      <c r="BK84" s="231">
        <f>ROUND(I84*H84,0)</f>
        <v>0</v>
      </c>
      <c r="BL84" s="19" t="s">
        <v>173</v>
      </c>
      <c r="BM84" s="230" t="s">
        <v>1350</v>
      </c>
    </row>
    <row r="85" spans="1:47" s="2" customFormat="1" ht="12">
      <c r="A85" s="40"/>
      <c r="B85" s="41"/>
      <c r="C85" s="42"/>
      <c r="D85" s="232" t="s">
        <v>182</v>
      </c>
      <c r="E85" s="42"/>
      <c r="F85" s="233" t="s">
        <v>959</v>
      </c>
      <c r="G85" s="42"/>
      <c r="H85" s="42"/>
      <c r="I85" s="138"/>
      <c r="J85" s="42"/>
      <c r="K85" s="42"/>
      <c r="L85" s="46"/>
      <c r="M85" s="234"/>
      <c r="N85" s="235"/>
      <c r="O85" s="86"/>
      <c r="P85" s="86"/>
      <c r="Q85" s="86"/>
      <c r="R85" s="86"/>
      <c r="S85" s="86"/>
      <c r="T85" s="87"/>
      <c r="U85" s="40"/>
      <c r="V85" s="40"/>
      <c r="W85" s="40"/>
      <c r="X85" s="40"/>
      <c r="Y85" s="40"/>
      <c r="Z85" s="40"/>
      <c r="AA85" s="40"/>
      <c r="AB85" s="40"/>
      <c r="AC85" s="40"/>
      <c r="AD85" s="40"/>
      <c r="AE85" s="40"/>
      <c r="AT85" s="19" t="s">
        <v>182</v>
      </c>
      <c r="AU85" s="19" t="s">
        <v>86</v>
      </c>
    </row>
    <row r="86" spans="1:51" s="13" customFormat="1" ht="12">
      <c r="A86" s="13"/>
      <c r="B86" s="236"/>
      <c r="C86" s="237"/>
      <c r="D86" s="232" t="s">
        <v>184</v>
      </c>
      <c r="E86" s="238" t="s">
        <v>20</v>
      </c>
      <c r="F86" s="239" t="s">
        <v>1351</v>
      </c>
      <c r="G86" s="237"/>
      <c r="H86" s="240">
        <v>11962</v>
      </c>
      <c r="I86" s="241"/>
      <c r="J86" s="237"/>
      <c r="K86" s="237"/>
      <c r="L86" s="242"/>
      <c r="M86" s="243"/>
      <c r="N86" s="244"/>
      <c r="O86" s="244"/>
      <c r="P86" s="244"/>
      <c r="Q86" s="244"/>
      <c r="R86" s="244"/>
      <c r="S86" s="244"/>
      <c r="T86" s="245"/>
      <c r="U86" s="13"/>
      <c r="V86" s="13"/>
      <c r="W86" s="13"/>
      <c r="X86" s="13"/>
      <c r="Y86" s="13"/>
      <c r="Z86" s="13"/>
      <c r="AA86" s="13"/>
      <c r="AB86" s="13"/>
      <c r="AC86" s="13"/>
      <c r="AD86" s="13"/>
      <c r="AE86" s="13"/>
      <c r="AT86" s="246" t="s">
        <v>184</v>
      </c>
      <c r="AU86" s="246" t="s">
        <v>86</v>
      </c>
      <c r="AV86" s="13" t="s">
        <v>86</v>
      </c>
      <c r="AW86" s="13" t="s">
        <v>38</v>
      </c>
      <c r="AX86" s="13" t="s">
        <v>8</v>
      </c>
      <c r="AY86" s="246" t="s">
        <v>167</v>
      </c>
    </row>
    <row r="87" spans="1:65" s="2" customFormat="1" ht="20.5" customHeight="1">
      <c r="A87" s="40"/>
      <c r="B87" s="41"/>
      <c r="C87" s="220" t="s">
        <v>259</v>
      </c>
      <c r="D87" s="220" t="s">
        <v>169</v>
      </c>
      <c r="E87" s="221" t="s">
        <v>783</v>
      </c>
      <c r="F87" s="222" t="s">
        <v>784</v>
      </c>
      <c r="G87" s="223" t="s">
        <v>389</v>
      </c>
      <c r="H87" s="224">
        <v>13</v>
      </c>
      <c r="I87" s="225"/>
      <c r="J87" s="224">
        <f>ROUND(I87*H87,0)</f>
        <v>0</v>
      </c>
      <c r="K87" s="222" t="s">
        <v>180</v>
      </c>
      <c r="L87" s="46"/>
      <c r="M87" s="226" t="s">
        <v>20</v>
      </c>
      <c r="N87" s="227" t="s">
        <v>48</v>
      </c>
      <c r="O87" s="86"/>
      <c r="P87" s="228">
        <f>O87*H87</f>
        <v>0</v>
      </c>
      <c r="Q87" s="228">
        <v>0</v>
      </c>
      <c r="R87" s="228">
        <f>Q87*H87</f>
        <v>0</v>
      </c>
      <c r="S87" s="228">
        <v>0</v>
      </c>
      <c r="T87" s="229">
        <f>S87*H87</f>
        <v>0</v>
      </c>
      <c r="U87" s="40"/>
      <c r="V87" s="40"/>
      <c r="W87" s="40"/>
      <c r="X87" s="40"/>
      <c r="Y87" s="40"/>
      <c r="Z87" s="40"/>
      <c r="AA87" s="40"/>
      <c r="AB87" s="40"/>
      <c r="AC87" s="40"/>
      <c r="AD87" s="40"/>
      <c r="AE87" s="40"/>
      <c r="AR87" s="230" t="s">
        <v>173</v>
      </c>
      <c r="AT87" s="230" t="s">
        <v>169</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1352</v>
      </c>
    </row>
    <row r="88" spans="1:47" s="2" customFormat="1" ht="12">
      <c r="A88" s="40"/>
      <c r="B88" s="41"/>
      <c r="C88" s="42"/>
      <c r="D88" s="232" t="s">
        <v>182</v>
      </c>
      <c r="E88" s="42"/>
      <c r="F88" s="233" t="s">
        <v>786</v>
      </c>
      <c r="G88" s="42"/>
      <c r="H88" s="42"/>
      <c r="I88" s="138"/>
      <c r="J88" s="42"/>
      <c r="K88" s="42"/>
      <c r="L88" s="46"/>
      <c r="M88" s="234"/>
      <c r="N88" s="235"/>
      <c r="O88" s="86"/>
      <c r="P88" s="86"/>
      <c r="Q88" s="86"/>
      <c r="R88" s="86"/>
      <c r="S88" s="86"/>
      <c r="T88" s="87"/>
      <c r="U88" s="40"/>
      <c r="V88" s="40"/>
      <c r="W88" s="40"/>
      <c r="X88" s="40"/>
      <c r="Y88" s="40"/>
      <c r="Z88" s="40"/>
      <c r="AA88" s="40"/>
      <c r="AB88" s="40"/>
      <c r="AC88" s="40"/>
      <c r="AD88" s="40"/>
      <c r="AE88" s="40"/>
      <c r="AT88" s="19" t="s">
        <v>182</v>
      </c>
      <c r="AU88" s="19" t="s">
        <v>86</v>
      </c>
    </row>
    <row r="89" spans="1:47" s="2" customFormat="1" ht="12">
      <c r="A89" s="40"/>
      <c r="B89" s="41"/>
      <c r="C89" s="42"/>
      <c r="D89" s="232" t="s">
        <v>175</v>
      </c>
      <c r="E89" s="42"/>
      <c r="F89" s="233" t="s">
        <v>1289</v>
      </c>
      <c r="G89" s="42"/>
      <c r="H89" s="42"/>
      <c r="I89" s="138"/>
      <c r="J89" s="42"/>
      <c r="K89" s="42"/>
      <c r="L89" s="46"/>
      <c r="M89" s="234"/>
      <c r="N89" s="235"/>
      <c r="O89" s="86"/>
      <c r="P89" s="86"/>
      <c r="Q89" s="86"/>
      <c r="R89" s="86"/>
      <c r="S89" s="86"/>
      <c r="T89" s="87"/>
      <c r="U89" s="40"/>
      <c r="V89" s="40"/>
      <c r="W89" s="40"/>
      <c r="X89" s="40"/>
      <c r="Y89" s="40"/>
      <c r="Z89" s="40"/>
      <c r="AA89" s="40"/>
      <c r="AB89" s="40"/>
      <c r="AC89" s="40"/>
      <c r="AD89" s="40"/>
      <c r="AE89" s="40"/>
      <c r="AT89" s="19" t="s">
        <v>175</v>
      </c>
      <c r="AU89" s="19" t="s">
        <v>86</v>
      </c>
    </row>
    <row r="90" spans="1:51" s="13" customFormat="1" ht="12">
      <c r="A90" s="13"/>
      <c r="B90" s="236"/>
      <c r="C90" s="237"/>
      <c r="D90" s="232" t="s">
        <v>184</v>
      </c>
      <c r="E90" s="238" t="s">
        <v>20</v>
      </c>
      <c r="F90" s="239" t="s">
        <v>1353</v>
      </c>
      <c r="G90" s="237"/>
      <c r="H90" s="240">
        <v>13</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184</v>
      </c>
      <c r="AU90" s="246" t="s">
        <v>86</v>
      </c>
      <c r="AV90" s="13" t="s">
        <v>86</v>
      </c>
      <c r="AW90" s="13" t="s">
        <v>38</v>
      </c>
      <c r="AX90" s="13" t="s">
        <v>8</v>
      </c>
      <c r="AY90" s="246" t="s">
        <v>167</v>
      </c>
    </row>
    <row r="91" spans="1:65" s="2" customFormat="1" ht="20.5" customHeight="1">
      <c r="A91" s="40"/>
      <c r="B91" s="41"/>
      <c r="C91" s="220" t="s">
        <v>8</v>
      </c>
      <c r="D91" s="220" t="s">
        <v>169</v>
      </c>
      <c r="E91" s="221" t="s">
        <v>788</v>
      </c>
      <c r="F91" s="222" t="s">
        <v>789</v>
      </c>
      <c r="G91" s="223" t="s">
        <v>389</v>
      </c>
      <c r="H91" s="224">
        <v>89</v>
      </c>
      <c r="I91" s="225"/>
      <c r="J91" s="224">
        <f>ROUND(I91*H91,0)</f>
        <v>0</v>
      </c>
      <c r="K91" s="222" t="s">
        <v>180</v>
      </c>
      <c r="L91" s="46"/>
      <c r="M91" s="226" t="s">
        <v>20</v>
      </c>
      <c r="N91" s="227" t="s">
        <v>48</v>
      </c>
      <c r="O91" s="86"/>
      <c r="P91" s="228">
        <f>O91*H91</f>
        <v>0</v>
      </c>
      <c r="Q91" s="228">
        <v>0</v>
      </c>
      <c r="R91" s="228">
        <f>Q91*H91</f>
        <v>0</v>
      </c>
      <c r="S91" s="228">
        <v>0</v>
      </c>
      <c r="T91" s="229">
        <f>S91*H91</f>
        <v>0</v>
      </c>
      <c r="U91" s="40"/>
      <c r="V91" s="40"/>
      <c r="W91" s="40"/>
      <c r="X91" s="40"/>
      <c r="Y91" s="40"/>
      <c r="Z91" s="40"/>
      <c r="AA91" s="40"/>
      <c r="AB91" s="40"/>
      <c r="AC91" s="40"/>
      <c r="AD91" s="40"/>
      <c r="AE91" s="40"/>
      <c r="AR91" s="230" t="s">
        <v>173</v>
      </c>
      <c r="AT91" s="230" t="s">
        <v>169</v>
      </c>
      <c r="AU91" s="230" t="s">
        <v>86</v>
      </c>
      <c r="AY91" s="19" t="s">
        <v>167</v>
      </c>
      <c r="BE91" s="231">
        <f>IF(N91="základní",J91,0)</f>
        <v>0</v>
      </c>
      <c r="BF91" s="231">
        <f>IF(N91="snížená",J91,0)</f>
        <v>0</v>
      </c>
      <c r="BG91" s="231">
        <f>IF(N91="zákl. přenesená",J91,0)</f>
        <v>0</v>
      </c>
      <c r="BH91" s="231">
        <f>IF(N91="sníž. přenesená",J91,0)</f>
        <v>0</v>
      </c>
      <c r="BI91" s="231">
        <f>IF(N91="nulová",J91,0)</f>
        <v>0</v>
      </c>
      <c r="BJ91" s="19" t="s">
        <v>8</v>
      </c>
      <c r="BK91" s="231">
        <f>ROUND(I91*H91,0)</f>
        <v>0</v>
      </c>
      <c r="BL91" s="19" t="s">
        <v>173</v>
      </c>
      <c r="BM91" s="230" t="s">
        <v>1354</v>
      </c>
    </row>
    <row r="92" spans="1:47" s="2" customFormat="1" ht="12">
      <c r="A92" s="40"/>
      <c r="B92" s="41"/>
      <c r="C92" s="42"/>
      <c r="D92" s="232" t="s">
        <v>182</v>
      </c>
      <c r="E92" s="42"/>
      <c r="F92" s="233" t="s">
        <v>786</v>
      </c>
      <c r="G92" s="42"/>
      <c r="H92" s="42"/>
      <c r="I92" s="138"/>
      <c r="J92" s="42"/>
      <c r="K92" s="42"/>
      <c r="L92" s="46"/>
      <c r="M92" s="234"/>
      <c r="N92" s="235"/>
      <c r="O92" s="86"/>
      <c r="P92" s="86"/>
      <c r="Q92" s="86"/>
      <c r="R92" s="86"/>
      <c r="S92" s="86"/>
      <c r="T92" s="87"/>
      <c r="U92" s="40"/>
      <c r="V92" s="40"/>
      <c r="W92" s="40"/>
      <c r="X92" s="40"/>
      <c r="Y92" s="40"/>
      <c r="Z92" s="40"/>
      <c r="AA92" s="40"/>
      <c r="AB92" s="40"/>
      <c r="AC92" s="40"/>
      <c r="AD92" s="40"/>
      <c r="AE92" s="40"/>
      <c r="AT92" s="19" t="s">
        <v>182</v>
      </c>
      <c r="AU92" s="19" t="s">
        <v>86</v>
      </c>
    </row>
    <row r="93" spans="1:47" s="2" customFormat="1" ht="12">
      <c r="A93" s="40"/>
      <c r="B93" s="41"/>
      <c r="C93" s="42"/>
      <c r="D93" s="232" t="s">
        <v>175</v>
      </c>
      <c r="E93" s="42"/>
      <c r="F93" s="233" t="s">
        <v>791</v>
      </c>
      <c r="G93" s="42"/>
      <c r="H93" s="42"/>
      <c r="I93" s="138"/>
      <c r="J93" s="42"/>
      <c r="K93" s="42"/>
      <c r="L93" s="46"/>
      <c r="M93" s="234"/>
      <c r="N93" s="235"/>
      <c r="O93" s="86"/>
      <c r="P93" s="86"/>
      <c r="Q93" s="86"/>
      <c r="R93" s="86"/>
      <c r="S93" s="86"/>
      <c r="T93" s="87"/>
      <c r="U93" s="40"/>
      <c r="V93" s="40"/>
      <c r="W93" s="40"/>
      <c r="X93" s="40"/>
      <c r="Y93" s="40"/>
      <c r="Z93" s="40"/>
      <c r="AA93" s="40"/>
      <c r="AB93" s="40"/>
      <c r="AC93" s="40"/>
      <c r="AD93" s="40"/>
      <c r="AE93" s="40"/>
      <c r="AT93" s="19" t="s">
        <v>175</v>
      </c>
      <c r="AU93" s="19" t="s">
        <v>86</v>
      </c>
    </row>
    <row r="94" spans="1:51" s="13" customFormat="1" ht="12">
      <c r="A94" s="13"/>
      <c r="B94" s="236"/>
      <c r="C94" s="237"/>
      <c r="D94" s="232" t="s">
        <v>184</v>
      </c>
      <c r="E94" s="238" t="s">
        <v>20</v>
      </c>
      <c r="F94" s="239" t="s">
        <v>1292</v>
      </c>
      <c r="G94" s="237"/>
      <c r="H94" s="240">
        <v>89</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184</v>
      </c>
      <c r="AU94" s="246" t="s">
        <v>86</v>
      </c>
      <c r="AV94" s="13" t="s">
        <v>86</v>
      </c>
      <c r="AW94" s="13" t="s">
        <v>38</v>
      </c>
      <c r="AX94" s="13" t="s">
        <v>77</v>
      </c>
      <c r="AY94" s="246" t="s">
        <v>167</v>
      </c>
    </row>
    <row r="95" spans="1:51" s="13" customFormat="1" ht="12">
      <c r="A95" s="13"/>
      <c r="B95" s="236"/>
      <c r="C95" s="237"/>
      <c r="D95" s="232" t="s">
        <v>184</v>
      </c>
      <c r="E95" s="238" t="s">
        <v>20</v>
      </c>
      <c r="F95" s="239" t="s">
        <v>1355</v>
      </c>
      <c r="G95" s="237"/>
      <c r="H95" s="240">
        <v>0</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184</v>
      </c>
      <c r="AU95" s="246" t="s">
        <v>86</v>
      </c>
      <c r="AV95" s="13" t="s">
        <v>86</v>
      </c>
      <c r="AW95" s="13" t="s">
        <v>38</v>
      </c>
      <c r="AX95" s="13" t="s">
        <v>77</v>
      </c>
      <c r="AY95" s="246" t="s">
        <v>167</v>
      </c>
    </row>
    <row r="96" spans="1:51" s="14" customFormat="1" ht="12">
      <c r="A96" s="14"/>
      <c r="B96" s="247"/>
      <c r="C96" s="248"/>
      <c r="D96" s="232" t="s">
        <v>184</v>
      </c>
      <c r="E96" s="249" t="s">
        <v>20</v>
      </c>
      <c r="F96" s="250" t="s">
        <v>195</v>
      </c>
      <c r="G96" s="248"/>
      <c r="H96" s="251">
        <v>89</v>
      </c>
      <c r="I96" s="252"/>
      <c r="J96" s="248"/>
      <c r="K96" s="248"/>
      <c r="L96" s="253"/>
      <c r="M96" s="254"/>
      <c r="N96" s="255"/>
      <c r="O96" s="255"/>
      <c r="P96" s="255"/>
      <c r="Q96" s="255"/>
      <c r="R96" s="255"/>
      <c r="S96" s="255"/>
      <c r="T96" s="256"/>
      <c r="U96" s="14"/>
      <c r="V96" s="14"/>
      <c r="W96" s="14"/>
      <c r="X96" s="14"/>
      <c r="Y96" s="14"/>
      <c r="Z96" s="14"/>
      <c r="AA96" s="14"/>
      <c r="AB96" s="14"/>
      <c r="AC96" s="14"/>
      <c r="AD96" s="14"/>
      <c r="AE96" s="14"/>
      <c r="AT96" s="257" t="s">
        <v>184</v>
      </c>
      <c r="AU96" s="257" t="s">
        <v>86</v>
      </c>
      <c r="AV96" s="14" t="s">
        <v>173</v>
      </c>
      <c r="AW96" s="14" t="s">
        <v>38</v>
      </c>
      <c r="AX96" s="14" t="s">
        <v>8</v>
      </c>
      <c r="AY96" s="257" t="s">
        <v>167</v>
      </c>
    </row>
    <row r="97" spans="1:65" s="2" customFormat="1" ht="20.5" customHeight="1">
      <c r="A97" s="40"/>
      <c r="B97" s="41"/>
      <c r="C97" s="220" t="s">
        <v>86</v>
      </c>
      <c r="D97" s="220" t="s">
        <v>169</v>
      </c>
      <c r="E97" s="221" t="s">
        <v>794</v>
      </c>
      <c r="F97" s="222" t="s">
        <v>795</v>
      </c>
      <c r="G97" s="223" t="s">
        <v>389</v>
      </c>
      <c r="H97" s="224">
        <v>9</v>
      </c>
      <c r="I97" s="225"/>
      <c r="J97" s="224">
        <f>ROUND(I97*H97,0)</f>
        <v>0</v>
      </c>
      <c r="K97" s="222" t="s">
        <v>180</v>
      </c>
      <c r="L97" s="46"/>
      <c r="M97" s="226" t="s">
        <v>20</v>
      </c>
      <c r="N97" s="227" t="s">
        <v>48</v>
      </c>
      <c r="O97" s="86"/>
      <c r="P97" s="228">
        <f>O97*H97</f>
        <v>0</v>
      </c>
      <c r="Q97" s="228">
        <v>0</v>
      </c>
      <c r="R97" s="228">
        <f>Q97*H97</f>
        <v>0</v>
      </c>
      <c r="S97" s="228">
        <v>0</v>
      </c>
      <c r="T97" s="229">
        <f>S97*H97</f>
        <v>0</v>
      </c>
      <c r="U97" s="40"/>
      <c r="V97" s="40"/>
      <c r="W97" s="40"/>
      <c r="X97" s="40"/>
      <c r="Y97" s="40"/>
      <c r="Z97" s="40"/>
      <c r="AA97" s="40"/>
      <c r="AB97" s="40"/>
      <c r="AC97" s="40"/>
      <c r="AD97" s="40"/>
      <c r="AE97" s="40"/>
      <c r="AR97" s="230" t="s">
        <v>173</v>
      </c>
      <c r="AT97" s="230" t="s">
        <v>169</v>
      </c>
      <c r="AU97" s="230" t="s">
        <v>86</v>
      </c>
      <c r="AY97" s="19" t="s">
        <v>167</v>
      </c>
      <c r="BE97" s="231">
        <f>IF(N97="základní",J97,0)</f>
        <v>0</v>
      </c>
      <c r="BF97" s="231">
        <f>IF(N97="snížená",J97,0)</f>
        <v>0</v>
      </c>
      <c r="BG97" s="231">
        <f>IF(N97="zákl. přenesená",J97,0)</f>
        <v>0</v>
      </c>
      <c r="BH97" s="231">
        <f>IF(N97="sníž. přenesená",J97,0)</f>
        <v>0</v>
      </c>
      <c r="BI97" s="231">
        <f>IF(N97="nulová",J97,0)</f>
        <v>0</v>
      </c>
      <c r="BJ97" s="19" t="s">
        <v>8</v>
      </c>
      <c r="BK97" s="231">
        <f>ROUND(I97*H97,0)</f>
        <v>0</v>
      </c>
      <c r="BL97" s="19" t="s">
        <v>173</v>
      </c>
      <c r="BM97" s="230" t="s">
        <v>1356</v>
      </c>
    </row>
    <row r="98" spans="1:47" s="2" customFormat="1" ht="12">
      <c r="A98" s="40"/>
      <c r="B98" s="41"/>
      <c r="C98" s="42"/>
      <c r="D98" s="232" t="s">
        <v>182</v>
      </c>
      <c r="E98" s="42"/>
      <c r="F98" s="233" t="s">
        <v>797</v>
      </c>
      <c r="G98" s="42"/>
      <c r="H98" s="42"/>
      <c r="I98" s="138"/>
      <c r="J98" s="42"/>
      <c r="K98" s="42"/>
      <c r="L98" s="46"/>
      <c r="M98" s="234"/>
      <c r="N98" s="235"/>
      <c r="O98" s="86"/>
      <c r="P98" s="86"/>
      <c r="Q98" s="86"/>
      <c r="R98" s="86"/>
      <c r="S98" s="86"/>
      <c r="T98" s="87"/>
      <c r="U98" s="40"/>
      <c r="V98" s="40"/>
      <c r="W98" s="40"/>
      <c r="X98" s="40"/>
      <c r="Y98" s="40"/>
      <c r="Z98" s="40"/>
      <c r="AA98" s="40"/>
      <c r="AB98" s="40"/>
      <c r="AC98" s="40"/>
      <c r="AD98" s="40"/>
      <c r="AE98" s="40"/>
      <c r="AT98" s="19" t="s">
        <v>182</v>
      </c>
      <c r="AU98" s="19" t="s">
        <v>86</v>
      </c>
    </row>
    <row r="99" spans="1:51" s="13" customFormat="1" ht="12">
      <c r="A99" s="13"/>
      <c r="B99" s="236"/>
      <c r="C99" s="237"/>
      <c r="D99" s="232" t="s">
        <v>184</v>
      </c>
      <c r="E99" s="238" t="s">
        <v>20</v>
      </c>
      <c r="F99" s="239" t="s">
        <v>1357</v>
      </c>
      <c r="G99" s="237"/>
      <c r="H99" s="240">
        <v>9</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184</v>
      </c>
      <c r="AU99" s="246" t="s">
        <v>86</v>
      </c>
      <c r="AV99" s="13" t="s">
        <v>86</v>
      </c>
      <c r="AW99" s="13" t="s">
        <v>38</v>
      </c>
      <c r="AX99" s="13" t="s">
        <v>8</v>
      </c>
      <c r="AY99" s="246" t="s">
        <v>167</v>
      </c>
    </row>
    <row r="100" spans="1:65" s="2" customFormat="1" ht="31" customHeight="1">
      <c r="A100" s="40"/>
      <c r="B100" s="41"/>
      <c r="C100" s="220" t="s">
        <v>274</v>
      </c>
      <c r="D100" s="220" t="s">
        <v>169</v>
      </c>
      <c r="E100" s="221" t="s">
        <v>800</v>
      </c>
      <c r="F100" s="222" t="s">
        <v>801</v>
      </c>
      <c r="G100" s="223" t="s">
        <v>389</v>
      </c>
      <c r="H100" s="224">
        <v>13</v>
      </c>
      <c r="I100" s="225"/>
      <c r="J100" s="224">
        <f>ROUND(I100*H100,0)</f>
        <v>0</v>
      </c>
      <c r="K100" s="222" t="s">
        <v>180</v>
      </c>
      <c r="L100" s="46"/>
      <c r="M100" s="226" t="s">
        <v>20</v>
      </c>
      <c r="N100" s="227" t="s">
        <v>48</v>
      </c>
      <c r="O100" s="86"/>
      <c r="P100" s="228">
        <f>O100*H100</f>
        <v>0</v>
      </c>
      <c r="Q100" s="228">
        <v>0</v>
      </c>
      <c r="R100" s="228">
        <f>Q100*H100</f>
        <v>0</v>
      </c>
      <c r="S100" s="228">
        <v>0</v>
      </c>
      <c r="T100" s="229">
        <f>S100*H100</f>
        <v>0</v>
      </c>
      <c r="U100" s="40"/>
      <c r="V100" s="40"/>
      <c r="W100" s="40"/>
      <c r="X100" s="40"/>
      <c r="Y100" s="40"/>
      <c r="Z100" s="40"/>
      <c r="AA100" s="40"/>
      <c r="AB100" s="40"/>
      <c r="AC100" s="40"/>
      <c r="AD100" s="40"/>
      <c r="AE100" s="40"/>
      <c r="AR100" s="230" t="s">
        <v>173</v>
      </c>
      <c r="AT100" s="230" t="s">
        <v>169</v>
      </c>
      <c r="AU100" s="230" t="s">
        <v>86</v>
      </c>
      <c r="AY100" s="19" t="s">
        <v>167</v>
      </c>
      <c r="BE100" s="231">
        <f>IF(N100="základní",J100,0)</f>
        <v>0</v>
      </c>
      <c r="BF100" s="231">
        <f>IF(N100="snížená",J100,0)</f>
        <v>0</v>
      </c>
      <c r="BG100" s="231">
        <f>IF(N100="zákl. přenesená",J100,0)</f>
        <v>0</v>
      </c>
      <c r="BH100" s="231">
        <f>IF(N100="sníž. přenesená",J100,0)</f>
        <v>0</v>
      </c>
      <c r="BI100" s="231">
        <f>IF(N100="nulová",J100,0)</f>
        <v>0</v>
      </c>
      <c r="BJ100" s="19" t="s">
        <v>8</v>
      </c>
      <c r="BK100" s="231">
        <f>ROUND(I100*H100,0)</f>
        <v>0</v>
      </c>
      <c r="BL100" s="19" t="s">
        <v>173</v>
      </c>
      <c r="BM100" s="230" t="s">
        <v>1358</v>
      </c>
    </row>
    <row r="101" spans="1:47" s="2" customFormat="1" ht="12">
      <c r="A101" s="40"/>
      <c r="B101" s="41"/>
      <c r="C101" s="42"/>
      <c r="D101" s="232" t="s">
        <v>182</v>
      </c>
      <c r="E101" s="42"/>
      <c r="F101" s="233" t="s">
        <v>797</v>
      </c>
      <c r="G101" s="42"/>
      <c r="H101" s="42"/>
      <c r="I101" s="138"/>
      <c r="J101" s="42"/>
      <c r="K101" s="42"/>
      <c r="L101" s="46"/>
      <c r="M101" s="234"/>
      <c r="N101" s="235"/>
      <c r="O101" s="86"/>
      <c r="P101" s="86"/>
      <c r="Q101" s="86"/>
      <c r="R101" s="86"/>
      <c r="S101" s="86"/>
      <c r="T101" s="87"/>
      <c r="U101" s="40"/>
      <c r="V101" s="40"/>
      <c r="W101" s="40"/>
      <c r="X101" s="40"/>
      <c r="Y101" s="40"/>
      <c r="Z101" s="40"/>
      <c r="AA101" s="40"/>
      <c r="AB101" s="40"/>
      <c r="AC101" s="40"/>
      <c r="AD101" s="40"/>
      <c r="AE101" s="40"/>
      <c r="AT101" s="19" t="s">
        <v>182</v>
      </c>
      <c r="AU101" s="19" t="s">
        <v>86</v>
      </c>
    </row>
    <row r="102" spans="1:51" s="13" customFormat="1" ht="12">
      <c r="A102" s="13"/>
      <c r="B102" s="236"/>
      <c r="C102" s="237"/>
      <c r="D102" s="232" t="s">
        <v>184</v>
      </c>
      <c r="E102" s="238" t="s">
        <v>20</v>
      </c>
      <c r="F102" s="239" t="s">
        <v>1359</v>
      </c>
      <c r="G102" s="237"/>
      <c r="H102" s="240">
        <v>13</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184</v>
      </c>
      <c r="AU102" s="246" t="s">
        <v>86</v>
      </c>
      <c r="AV102" s="13" t="s">
        <v>86</v>
      </c>
      <c r="AW102" s="13" t="s">
        <v>38</v>
      </c>
      <c r="AX102" s="13" t="s">
        <v>8</v>
      </c>
      <c r="AY102" s="246" t="s">
        <v>167</v>
      </c>
    </row>
    <row r="103" spans="1:65" s="2" customFormat="1" ht="20.5" customHeight="1">
      <c r="A103" s="40"/>
      <c r="B103" s="41"/>
      <c r="C103" s="220" t="s">
        <v>279</v>
      </c>
      <c r="D103" s="220" t="s">
        <v>169</v>
      </c>
      <c r="E103" s="221" t="s">
        <v>803</v>
      </c>
      <c r="F103" s="222" t="s">
        <v>804</v>
      </c>
      <c r="G103" s="223" t="s">
        <v>389</v>
      </c>
      <c r="H103" s="224">
        <v>13</v>
      </c>
      <c r="I103" s="225"/>
      <c r="J103" s="224">
        <f>ROUND(I103*H103,0)</f>
        <v>0</v>
      </c>
      <c r="K103" s="222" t="s">
        <v>180</v>
      </c>
      <c r="L103" s="46"/>
      <c r="M103" s="226" t="s">
        <v>20</v>
      </c>
      <c r="N103" s="227" t="s">
        <v>48</v>
      </c>
      <c r="O103" s="86"/>
      <c r="P103" s="228">
        <f>O103*H103</f>
        <v>0</v>
      </c>
      <c r="Q103" s="228">
        <v>4.6E-05</v>
      </c>
      <c r="R103" s="228">
        <f>Q103*H103</f>
        <v>0.000598</v>
      </c>
      <c r="S103" s="228">
        <v>0</v>
      </c>
      <c r="T103" s="229">
        <f>S103*H103</f>
        <v>0</v>
      </c>
      <c r="U103" s="40"/>
      <c r="V103" s="40"/>
      <c r="W103" s="40"/>
      <c r="X103" s="40"/>
      <c r="Y103" s="40"/>
      <c r="Z103" s="40"/>
      <c r="AA103" s="40"/>
      <c r="AB103" s="40"/>
      <c r="AC103" s="40"/>
      <c r="AD103" s="40"/>
      <c r="AE103" s="40"/>
      <c r="AR103" s="230" t="s">
        <v>173</v>
      </c>
      <c r="AT103" s="230" t="s">
        <v>169</v>
      </c>
      <c r="AU103" s="230" t="s">
        <v>86</v>
      </c>
      <c r="AY103" s="19" t="s">
        <v>167</v>
      </c>
      <c r="BE103" s="231">
        <f>IF(N103="základní",J103,0)</f>
        <v>0</v>
      </c>
      <c r="BF103" s="231">
        <f>IF(N103="snížená",J103,0)</f>
        <v>0</v>
      </c>
      <c r="BG103" s="231">
        <f>IF(N103="zákl. přenesená",J103,0)</f>
        <v>0</v>
      </c>
      <c r="BH103" s="231">
        <f>IF(N103="sníž. přenesená",J103,0)</f>
        <v>0</v>
      </c>
      <c r="BI103" s="231">
        <f>IF(N103="nulová",J103,0)</f>
        <v>0</v>
      </c>
      <c r="BJ103" s="19" t="s">
        <v>8</v>
      </c>
      <c r="BK103" s="231">
        <f>ROUND(I103*H103,0)</f>
        <v>0</v>
      </c>
      <c r="BL103" s="19" t="s">
        <v>173</v>
      </c>
      <c r="BM103" s="230" t="s">
        <v>1360</v>
      </c>
    </row>
    <row r="104" spans="1:47" s="2" customFormat="1" ht="12">
      <c r="A104" s="40"/>
      <c r="B104" s="41"/>
      <c r="C104" s="42"/>
      <c r="D104" s="232" t="s">
        <v>182</v>
      </c>
      <c r="E104" s="42"/>
      <c r="F104" s="233" t="s">
        <v>806</v>
      </c>
      <c r="G104" s="42"/>
      <c r="H104" s="42"/>
      <c r="I104" s="138"/>
      <c r="J104" s="42"/>
      <c r="K104" s="42"/>
      <c r="L104" s="46"/>
      <c r="M104" s="234"/>
      <c r="N104" s="235"/>
      <c r="O104" s="86"/>
      <c r="P104" s="86"/>
      <c r="Q104" s="86"/>
      <c r="R104" s="86"/>
      <c r="S104" s="86"/>
      <c r="T104" s="87"/>
      <c r="U104" s="40"/>
      <c r="V104" s="40"/>
      <c r="W104" s="40"/>
      <c r="X104" s="40"/>
      <c r="Y104" s="40"/>
      <c r="Z104" s="40"/>
      <c r="AA104" s="40"/>
      <c r="AB104" s="40"/>
      <c r="AC104" s="40"/>
      <c r="AD104" s="40"/>
      <c r="AE104" s="40"/>
      <c r="AT104" s="19" t="s">
        <v>182</v>
      </c>
      <c r="AU104" s="19" t="s">
        <v>86</v>
      </c>
    </row>
    <row r="105" spans="1:47" s="2" customFormat="1" ht="12">
      <c r="A105" s="40"/>
      <c r="B105" s="41"/>
      <c r="C105" s="42"/>
      <c r="D105" s="232" t="s">
        <v>175</v>
      </c>
      <c r="E105" s="42"/>
      <c r="F105" s="233" t="s">
        <v>1298</v>
      </c>
      <c r="G105" s="42"/>
      <c r="H105" s="42"/>
      <c r="I105" s="138"/>
      <c r="J105" s="42"/>
      <c r="K105" s="42"/>
      <c r="L105" s="46"/>
      <c r="M105" s="234"/>
      <c r="N105" s="235"/>
      <c r="O105" s="86"/>
      <c r="P105" s="86"/>
      <c r="Q105" s="86"/>
      <c r="R105" s="86"/>
      <c r="S105" s="86"/>
      <c r="T105" s="87"/>
      <c r="U105" s="40"/>
      <c r="V105" s="40"/>
      <c r="W105" s="40"/>
      <c r="X105" s="40"/>
      <c r="Y105" s="40"/>
      <c r="Z105" s="40"/>
      <c r="AA105" s="40"/>
      <c r="AB105" s="40"/>
      <c r="AC105" s="40"/>
      <c r="AD105" s="40"/>
      <c r="AE105" s="40"/>
      <c r="AT105" s="19" t="s">
        <v>175</v>
      </c>
      <c r="AU105" s="19" t="s">
        <v>86</v>
      </c>
    </row>
    <row r="106" spans="1:51" s="13" customFormat="1" ht="12">
      <c r="A106" s="13"/>
      <c r="B106" s="236"/>
      <c r="C106" s="237"/>
      <c r="D106" s="232" t="s">
        <v>184</v>
      </c>
      <c r="E106" s="238" t="s">
        <v>20</v>
      </c>
      <c r="F106" s="239" t="s">
        <v>1361</v>
      </c>
      <c r="G106" s="237"/>
      <c r="H106" s="240">
        <v>13</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184</v>
      </c>
      <c r="AU106" s="246" t="s">
        <v>86</v>
      </c>
      <c r="AV106" s="13" t="s">
        <v>86</v>
      </c>
      <c r="AW106" s="13" t="s">
        <v>38</v>
      </c>
      <c r="AX106" s="13" t="s">
        <v>8</v>
      </c>
      <c r="AY106" s="246" t="s">
        <v>167</v>
      </c>
    </row>
    <row r="107" spans="1:65" s="2" customFormat="1" ht="20.5" customHeight="1">
      <c r="A107" s="40"/>
      <c r="B107" s="41"/>
      <c r="C107" s="279" t="s">
        <v>291</v>
      </c>
      <c r="D107" s="279" t="s">
        <v>381</v>
      </c>
      <c r="E107" s="280" t="s">
        <v>808</v>
      </c>
      <c r="F107" s="281" t="s">
        <v>809</v>
      </c>
      <c r="G107" s="282" t="s">
        <v>389</v>
      </c>
      <c r="H107" s="283">
        <v>13</v>
      </c>
      <c r="I107" s="284"/>
      <c r="J107" s="283">
        <f>ROUND(I107*H107,0)</f>
        <v>0</v>
      </c>
      <c r="K107" s="281" t="s">
        <v>180</v>
      </c>
      <c r="L107" s="285"/>
      <c r="M107" s="286" t="s">
        <v>20</v>
      </c>
      <c r="N107" s="287" t="s">
        <v>48</v>
      </c>
      <c r="O107" s="86"/>
      <c r="P107" s="228">
        <f>O107*H107</f>
        <v>0</v>
      </c>
      <c r="Q107" s="228">
        <v>0.00354</v>
      </c>
      <c r="R107" s="228">
        <f>Q107*H107</f>
        <v>0.046020000000000005</v>
      </c>
      <c r="S107" s="228">
        <v>0</v>
      </c>
      <c r="T107" s="229">
        <f>S107*H107</f>
        <v>0</v>
      </c>
      <c r="U107" s="40"/>
      <c r="V107" s="40"/>
      <c r="W107" s="40"/>
      <c r="X107" s="40"/>
      <c r="Y107" s="40"/>
      <c r="Z107" s="40"/>
      <c r="AA107" s="40"/>
      <c r="AB107" s="40"/>
      <c r="AC107" s="40"/>
      <c r="AD107" s="40"/>
      <c r="AE107" s="40"/>
      <c r="AR107" s="230" t="s">
        <v>274</v>
      </c>
      <c r="AT107" s="230" t="s">
        <v>381</v>
      </c>
      <c r="AU107" s="230" t="s">
        <v>86</v>
      </c>
      <c r="AY107" s="19" t="s">
        <v>167</v>
      </c>
      <c r="BE107" s="231">
        <f>IF(N107="základní",J107,0)</f>
        <v>0</v>
      </c>
      <c r="BF107" s="231">
        <f>IF(N107="snížená",J107,0)</f>
        <v>0</v>
      </c>
      <c r="BG107" s="231">
        <f>IF(N107="zákl. přenesená",J107,0)</f>
        <v>0</v>
      </c>
      <c r="BH107" s="231">
        <f>IF(N107="sníž. přenesená",J107,0)</f>
        <v>0</v>
      </c>
      <c r="BI107" s="231">
        <f>IF(N107="nulová",J107,0)</f>
        <v>0</v>
      </c>
      <c r="BJ107" s="19" t="s">
        <v>8</v>
      </c>
      <c r="BK107" s="231">
        <f>ROUND(I107*H107,0)</f>
        <v>0</v>
      </c>
      <c r="BL107" s="19" t="s">
        <v>173</v>
      </c>
      <c r="BM107" s="230" t="s">
        <v>1362</v>
      </c>
    </row>
    <row r="108" spans="1:65" s="2" customFormat="1" ht="20.5" customHeight="1">
      <c r="A108" s="40"/>
      <c r="B108" s="41"/>
      <c r="C108" s="220" t="s">
        <v>186</v>
      </c>
      <c r="D108" s="220" t="s">
        <v>169</v>
      </c>
      <c r="E108" s="221" t="s">
        <v>820</v>
      </c>
      <c r="F108" s="222" t="s">
        <v>821</v>
      </c>
      <c r="G108" s="223" t="s">
        <v>389</v>
      </c>
      <c r="H108" s="224">
        <v>9</v>
      </c>
      <c r="I108" s="225"/>
      <c r="J108" s="224">
        <f>ROUND(I108*H108,0)</f>
        <v>0</v>
      </c>
      <c r="K108" s="222" t="s">
        <v>180</v>
      </c>
      <c r="L108" s="46"/>
      <c r="M108" s="226" t="s">
        <v>20</v>
      </c>
      <c r="N108" s="227" t="s">
        <v>48</v>
      </c>
      <c r="O108" s="86"/>
      <c r="P108" s="228">
        <f>O108*H108</f>
        <v>0</v>
      </c>
      <c r="Q108" s="228">
        <v>5.2E-05</v>
      </c>
      <c r="R108" s="228">
        <f>Q108*H108</f>
        <v>0.000468</v>
      </c>
      <c r="S108" s="228">
        <v>0</v>
      </c>
      <c r="T108" s="229">
        <f>S108*H108</f>
        <v>0</v>
      </c>
      <c r="U108" s="40"/>
      <c r="V108" s="40"/>
      <c r="W108" s="40"/>
      <c r="X108" s="40"/>
      <c r="Y108" s="40"/>
      <c r="Z108" s="40"/>
      <c r="AA108" s="40"/>
      <c r="AB108" s="40"/>
      <c r="AC108" s="40"/>
      <c r="AD108" s="40"/>
      <c r="AE108" s="40"/>
      <c r="AR108" s="230" t="s">
        <v>173</v>
      </c>
      <c r="AT108" s="230" t="s">
        <v>169</v>
      </c>
      <c r="AU108" s="230" t="s">
        <v>86</v>
      </c>
      <c r="AY108" s="19" t="s">
        <v>167</v>
      </c>
      <c r="BE108" s="231">
        <f>IF(N108="základní",J108,0)</f>
        <v>0</v>
      </c>
      <c r="BF108" s="231">
        <f>IF(N108="snížená",J108,0)</f>
        <v>0</v>
      </c>
      <c r="BG108" s="231">
        <f>IF(N108="zákl. přenesená",J108,0)</f>
        <v>0</v>
      </c>
      <c r="BH108" s="231">
        <f>IF(N108="sníž. přenesená",J108,0)</f>
        <v>0</v>
      </c>
      <c r="BI108" s="231">
        <f>IF(N108="nulová",J108,0)</f>
        <v>0</v>
      </c>
      <c r="BJ108" s="19" t="s">
        <v>8</v>
      </c>
      <c r="BK108" s="231">
        <f>ROUND(I108*H108,0)</f>
        <v>0</v>
      </c>
      <c r="BL108" s="19" t="s">
        <v>173</v>
      </c>
      <c r="BM108" s="230" t="s">
        <v>1363</v>
      </c>
    </row>
    <row r="109" spans="1:47" s="2" customFormat="1" ht="12">
      <c r="A109" s="40"/>
      <c r="B109" s="41"/>
      <c r="C109" s="42"/>
      <c r="D109" s="232" t="s">
        <v>182</v>
      </c>
      <c r="E109" s="42"/>
      <c r="F109" s="233" t="s">
        <v>806</v>
      </c>
      <c r="G109" s="42"/>
      <c r="H109" s="42"/>
      <c r="I109" s="138"/>
      <c r="J109" s="42"/>
      <c r="K109" s="42"/>
      <c r="L109" s="46"/>
      <c r="M109" s="234"/>
      <c r="N109" s="235"/>
      <c r="O109" s="86"/>
      <c r="P109" s="86"/>
      <c r="Q109" s="86"/>
      <c r="R109" s="86"/>
      <c r="S109" s="86"/>
      <c r="T109" s="87"/>
      <c r="U109" s="40"/>
      <c r="V109" s="40"/>
      <c r="W109" s="40"/>
      <c r="X109" s="40"/>
      <c r="Y109" s="40"/>
      <c r="Z109" s="40"/>
      <c r="AA109" s="40"/>
      <c r="AB109" s="40"/>
      <c r="AC109" s="40"/>
      <c r="AD109" s="40"/>
      <c r="AE109" s="40"/>
      <c r="AT109" s="19" t="s">
        <v>182</v>
      </c>
      <c r="AU109" s="19" t="s">
        <v>86</v>
      </c>
    </row>
    <row r="110" spans="1:47" s="2" customFormat="1" ht="12">
      <c r="A110" s="40"/>
      <c r="B110" s="41"/>
      <c r="C110" s="42"/>
      <c r="D110" s="232" t="s">
        <v>175</v>
      </c>
      <c r="E110" s="42"/>
      <c r="F110" s="233" t="s">
        <v>823</v>
      </c>
      <c r="G110" s="42"/>
      <c r="H110" s="42"/>
      <c r="I110" s="138"/>
      <c r="J110" s="42"/>
      <c r="K110" s="42"/>
      <c r="L110" s="46"/>
      <c r="M110" s="234"/>
      <c r="N110" s="235"/>
      <c r="O110" s="86"/>
      <c r="P110" s="86"/>
      <c r="Q110" s="86"/>
      <c r="R110" s="86"/>
      <c r="S110" s="86"/>
      <c r="T110" s="87"/>
      <c r="U110" s="40"/>
      <c r="V110" s="40"/>
      <c r="W110" s="40"/>
      <c r="X110" s="40"/>
      <c r="Y110" s="40"/>
      <c r="Z110" s="40"/>
      <c r="AA110" s="40"/>
      <c r="AB110" s="40"/>
      <c r="AC110" s="40"/>
      <c r="AD110" s="40"/>
      <c r="AE110" s="40"/>
      <c r="AT110" s="19" t="s">
        <v>175</v>
      </c>
      <c r="AU110" s="19" t="s">
        <v>86</v>
      </c>
    </row>
    <row r="111" spans="1:51" s="13" customFormat="1" ht="12">
      <c r="A111" s="13"/>
      <c r="B111" s="236"/>
      <c r="C111" s="237"/>
      <c r="D111" s="232" t="s">
        <v>184</v>
      </c>
      <c r="E111" s="238" t="s">
        <v>20</v>
      </c>
      <c r="F111" s="239" t="s">
        <v>279</v>
      </c>
      <c r="G111" s="237"/>
      <c r="H111" s="240">
        <v>9</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184</v>
      </c>
      <c r="AU111" s="246" t="s">
        <v>86</v>
      </c>
      <c r="AV111" s="13" t="s">
        <v>86</v>
      </c>
      <c r="AW111" s="13" t="s">
        <v>38</v>
      </c>
      <c r="AX111" s="13" t="s">
        <v>8</v>
      </c>
      <c r="AY111" s="246" t="s">
        <v>167</v>
      </c>
    </row>
    <row r="112" spans="1:65" s="2" customFormat="1" ht="20.5" customHeight="1">
      <c r="A112" s="40"/>
      <c r="B112" s="41"/>
      <c r="C112" s="279" t="s">
        <v>173</v>
      </c>
      <c r="D112" s="279" t="s">
        <v>381</v>
      </c>
      <c r="E112" s="280" t="s">
        <v>817</v>
      </c>
      <c r="F112" s="281" t="s">
        <v>818</v>
      </c>
      <c r="G112" s="282" t="s">
        <v>389</v>
      </c>
      <c r="H112" s="283">
        <v>18</v>
      </c>
      <c r="I112" s="284"/>
      <c r="J112" s="283">
        <f>ROUND(I112*H112,0)</f>
        <v>0</v>
      </c>
      <c r="K112" s="281" t="s">
        <v>180</v>
      </c>
      <c r="L112" s="285"/>
      <c r="M112" s="286" t="s">
        <v>20</v>
      </c>
      <c r="N112" s="287" t="s">
        <v>48</v>
      </c>
      <c r="O112" s="86"/>
      <c r="P112" s="228">
        <f>O112*H112</f>
        <v>0</v>
      </c>
      <c r="Q112" s="228">
        <v>0.00472</v>
      </c>
      <c r="R112" s="228">
        <f>Q112*H112</f>
        <v>0.08496000000000001</v>
      </c>
      <c r="S112" s="228">
        <v>0</v>
      </c>
      <c r="T112" s="229">
        <f>S112*H112</f>
        <v>0</v>
      </c>
      <c r="U112" s="40"/>
      <c r="V112" s="40"/>
      <c r="W112" s="40"/>
      <c r="X112" s="40"/>
      <c r="Y112" s="40"/>
      <c r="Z112" s="40"/>
      <c r="AA112" s="40"/>
      <c r="AB112" s="40"/>
      <c r="AC112" s="40"/>
      <c r="AD112" s="40"/>
      <c r="AE112" s="40"/>
      <c r="AR112" s="230" t="s">
        <v>274</v>
      </c>
      <c r="AT112" s="230" t="s">
        <v>381</v>
      </c>
      <c r="AU112" s="230" t="s">
        <v>86</v>
      </c>
      <c r="AY112" s="19" t="s">
        <v>167</v>
      </c>
      <c r="BE112" s="231">
        <f>IF(N112="základní",J112,0)</f>
        <v>0</v>
      </c>
      <c r="BF112" s="231">
        <f>IF(N112="snížená",J112,0)</f>
        <v>0</v>
      </c>
      <c r="BG112" s="231">
        <f>IF(N112="zákl. přenesená",J112,0)</f>
        <v>0</v>
      </c>
      <c r="BH112" s="231">
        <f>IF(N112="sníž. přenesená",J112,0)</f>
        <v>0</v>
      </c>
      <c r="BI112" s="231">
        <f>IF(N112="nulová",J112,0)</f>
        <v>0</v>
      </c>
      <c r="BJ112" s="19" t="s">
        <v>8</v>
      </c>
      <c r="BK112" s="231">
        <f>ROUND(I112*H112,0)</f>
        <v>0</v>
      </c>
      <c r="BL112" s="19" t="s">
        <v>173</v>
      </c>
      <c r="BM112" s="230" t="s">
        <v>1364</v>
      </c>
    </row>
    <row r="113" spans="1:51" s="13" customFormat="1" ht="12">
      <c r="A113" s="13"/>
      <c r="B113" s="236"/>
      <c r="C113" s="237"/>
      <c r="D113" s="232" t="s">
        <v>184</v>
      </c>
      <c r="E113" s="237"/>
      <c r="F113" s="239" t="s">
        <v>1365</v>
      </c>
      <c r="G113" s="237"/>
      <c r="H113" s="240">
        <v>18</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184</v>
      </c>
      <c r="AU113" s="246" t="s">
        <v>86</v>
      </c>
      <c r="AV113" s="13" t="s">
        <v>86</v>
      </c>
      <c r="AW113" s="13" t="s">
        <v>4</v>
      </c>
      <c r="AX113" s="13" t="s">
        <v>8</v>
      </c>
      <c r="AY113" s="246" t="s">
        <v>167</v>
      </c>
    </row>
    <row r="114" spans="1:65" s="2" customFormat="1" ht="20.5" customHeight="1">
      <c r="A114" s="40"/>
      <c r="B114" s="41"/>
      <c r="C114" s="220" t="s">
        <v>202</v>
      </c>
      <c r="D114" s="220" t="s">
        <v>169</v>
      </c>
      <c r="E114" s="221" t="s">
        <v>828</v>
      </c>
      <c r="F114" s="222" t="s">
        <v>829</v>
      </c>
      <c r="G114" s="223" t="s">
        <v>389</v>
      </c>
      <c r="H114" s="224">
        <v>9</v>
      </c>
      <c r="I114" s="225"/>
      <c r="J114" s="224">
        <f>ROUND(I114*H114,0)</f>
        <v>0</v>
      </c>
      <c r="K114" s="222" t="s">
        <v>20</v>
      </c>
      <c r="L114" s="46"/>
      <c r="M114" s="226" t="s">
        <v>20</v>
      </c>
      <c r="N114" s="227" t="s">
        <v>48</v>
      </c>
      <c r="O114" s="86"/>
      <c r="P114" s="228">
        <f>O114*H114</f>
        <v>0</v>
      </c>
      <c r="Q114" s="228">
        <v>0</v>
      </c>
      <c r="R114" s="228">
        <f>Q114*H114</f>
        <v>0</v>
      </c>
      <c r="S114" s="228">
        <v>0</v>
      </c>
      <c r="T114" s="229">
        <f>S114*H114</f>
        <v>0</v>
      </c>
      <c r="U114" s="40"/>
      <c r="V114" s="40"/>
      <c r="W114" s="40"/>
      <c r="X114" s="40"/>
      <c r="Y114" s="40"/>
      <c r="Z114" s="40"/>
      <c r="AA114" s="40"/>
      <c r="AB114" s="40"/>
      <c r="AC114" s="40"/>
      <c r="AD114" s="40"/>
      <c r="AE114" s="40"/>
      <c r="AR114" s="230" t="s">
        <v>173</v>
      </c>
      <c r="AT114" s="230" t="s">
        <v>169</v>
      </c>
      <c r="AU114" s="230" t="s">
        <v>86</v>
      </c>
      <c r="AY114" s="19" t="s">
        <v>167</v>
      </c>
      <c r="BE114" s="231">
        <f>IF(N114="základní",J114,0)</f>
        <v>0</v>
      </c>
      <c r="BF114" s="231">
        <f>IF(N114="snížená",J114,0)</f>
        <v>0</v>
      </c>
      <c r="BG114" s="231">
        <f>IF(N114="zákl. přenesená",J114,0)</f>
        <v>0</v>
      </c>
      <c r="BH114" s="231">
        <f>IF(N114="sníž. přenesená",J114,0)</f>
        <v>0</v>
      </c>
      <c r="BI114" s="231">
        <f>IF(N114="nulová",J114,0)</f>
        <v>0</v>
      </c>
      <c r="BJ114" s="19" t="s">
        <v>8</v>
      </c>
      <c r="BK114" s="231">
        <f>ROUND(I114*H114,0)</f>
        <v>0</v>
      </c>
      <c r="BL114" s="19" t="s">
        <v>173</v>
      </c>
      <c r="BM114" s="230" t="s">
        <v>1366</v>
      </c>
    </row>
    <row r="115" spans="1:65" s="2" customFormat="1" ht="20.5" customHeight="1">
      <c r="A115" s="40"/>
      <c r="B115" s="41"/>
      <c r="C115" s="220" t="s">
        <v>320</v>
      </c>
      <c r="D115" s="220" t="s">
        <v>169</v>
      </c>
      <c r="E115" s="221" t="s">
        <v>1306</v>
      </c>
      <c r="F115" s="222" t="s">
        <v>1307</v>
      </c>
      <c r="G115" s="223" t="s">
        <v>389</v>
      </c>
      <c r="H115" s="224">
        <v>13</v>
      </c>
      <c r="I115" s="225"/>
      <c r="J115" s="224">
        <f>ROUND(I115*H115,0)</f>
        <v>0</v>
      </c>
      <c r="K115" s="222" t="s">
        <v>180</v>
      </c>
      <c r="L115" s="46"/>
      <c r="M115" s="226" t="s">
        <v>20</v>
      </c>
      <c r="N115" s="227" t="s">
        <v>48</v>
      </c>
      <c r="O115" s="86"/>
      <c r="P115" s="228">
        <f>O115*H115</f>
        <v>0</v>
      </c>
      <c r="Q115" s="228">
        <v>0</v>
      </c>
      <c r="R115" s="228">
        <f>Q115*H115</f>
        <v>0</v>
      </c>
      <c r="S115" s="228">
        <v>0</v>
      </c>
      <c r="T115" s="229">
        <f>S115*H115</f>
        <v>0</v>
      </c>
      <c r="U115" s="40"/>
      <c r="V115" s="40"/>
      <c r="W115" s="40"/>
      <c r="X115" s="40"/>
      <c r="Y115" s="40"/>
      <c r="Z115" s="40"/>
      <c r="AA115" s="40"/>
      <c r="AB115" s="40"/>
      <c r="AC115" s="40"/>
      <c r="AD115" s="40"/>
      <c r="AE115" s="40"/>
      <c r="AR115" s="230" t="s">
        <v>173</v>
      </c>
      <c r="AT115" s="230" t="s">
        <v>169</v>
      </c>
      <c r="AU115" s="230" t="s">
        <v>86</v>
      </c>
      <c r="AY115" s="19" t="s">
        <v>167</v>
      </c>
      <c r="BE115" s="231">
        <f>IF(N115="základní",J115,0)</f>
        <v>0</v>
      </c>
      <c r="BF115" s="231">
        <f>IF(N115="snížená",J115,0)</f>
        <v>0</v>
      </c>
      <c r="BG115" s="231">
        <f>IF(N115="zákl. přenesená",J115,0)</f>
        <v>0</v>
      </c>
      <c r="BH115" s="231">
        <f>IF(N115="sníž. přenesená",J115,0)</f>
        <v>0</v>
      </c>
      <c r="BI115" s="231">
        <f>IF(N115="nulová",J115,0)</f>
        <v>0</v>
      </c>
      <c r="BJ115" s="19" t="s">
        <v>8</v>
      </c>
      <c r="BK115" s="231">
        <f>ROUND(I115*H115,0)</f>
        <v>0</v>
      </c>
      <c r="BL115" s="19" t="s">
        <v>173</v>
      </c>
      <c r="BM115" s="230" t="s">
        <v>1367</v>
      </c>
    </row>
    <row r="116" spans="1:47" s="2" customFormat="1" ht="12">
      <c r="A116" s="40"/>
      <c r="B116" s="41"/>
      <c r="C116" s="42"/>
      <c r="D116" s="232" t="s">
        <v>182</v>
      </c>
      <c r="E116" s="42"/>
      <c r="F116" s="233" t="s">
        <v>1309</v>
      </c>
      <c r="G116" s="42"/>
      <c r="H116" s="42"/>
      <c r="I116" s="138"/>
      <c r="J116" s="42"/>
      <c r="K116" s="42"/>
      <c r="L116" s="46"/>
      <c r="M116" s="234"/>
      <c r="N116" s="235"/>
      <c r="O116" s="86"/>
      <c r="P116" s="86"/>
      <c r="Q116" s="86"/>
      <c r="R116" s="86"/>
      <c r="S116" s="86"/>
      <c r="T116" s="87"/>
      <c r="U116" s="40"/>
      <c r="V116" s="40"/>
      <c r="W116" s="40"/>
      <c r="X116" s="40"/>
      <c r="Y116" s="40"/>
      <c r="Z116" s="40"/>
      <c r="AA116" s="40"/>
      <c r="AB116" s="40"/>
      <c r="AC116" s="40"/>
      <c r="AD116" s="40"/>
      <c r="AE116" s="40"/>
      <c r="AT116" s="19" t="s">
        <v>182</v>
      </c>
      <c r="AU116" s="19" t="s">
        <v>86</v>
      </c>
    </row>
    <row r="117" spans="1:51" s="13" customFormat="1" ht="12">
      <c r="A117" s="13"/>
      <c r="B117" s="236"/>
      <c r="C117" s="237"/>
      <c r="D117" s="232" t="s">
        <v>184</v>
      </c>
      <c r="E117" s="238" t="s">
        <v>20</v>
      </c>
      <c r="F117" s="239" t="s">
        <v>1368</v>
      </c>
      <c r="G117" s="237"/>
      <c r="H117" s="240">
        <v>13</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184</v>
      </c>
      <c r="AU117" s="246" t="s">
        <v>86</v>
      </c>
      <c r="AV117" s="13" t="s">
        <v>86</v>
      </c>
      <c r="AW117" s="13" t="s">
        <v>38</v>
      </c>
      <c r="AX117" s="13" t="s">
        <v>8</v>
      </c>
      <c r="AY117" s="246" t="s">
        <v>167</v>
      </c>
    </row>
    <row r="118" spans="1:65" s="2" customFormat="1" ht="20.5" customHeight="1">
      <c r="A118" s="40"/>
      <c r="B118" s="41"/>
      <c r="C118" s="279" t="s">
        <v>326</v>
      </c>
      <c r="D118" s="279" t="s">
        <v>381</v>
      </c>
      <c r="E118" s="280" t="s">
        <v>1311</v>
      </c>
      <c r="F118" s="281" t="s">
        <v>1312</v>
      </c>
      <c r="G118" s="282" t="s">
        <v>384</v>
      </c>
      <c r="H118" s="283">
        <v>0.3</v>
      </c>
      <c r="I118" s="284"/>
      <c r="J118" s="283">
        <f>ROUND(I118*H118,0)</f>
        <v>0</v>
      </c>
      <c r="K118" s="281" t="s">
        <v>20</v>
      </c>
      <c r="L118" s="285"/>
      <c r="M118" s="286" t="s">
        <v>20</v>
      </c>
      <c r="N118" s="287" t="s">
        <v>48</v>
      </c>
      <c r="O118" s="86"/>
      <c r="P118" s="228">
        <f>O118*H118</f>
        <v>0</v>
      </c>
      <c r="Q118" s="228">
        <v>0</v>
      </c>
      <c r="R118" s="228">
        <f>Q118*H118</f>
        <v>0</v>
      </c>
      <c r="S118" s="228">
        <v>0</v>
      </c>
      <c r="T118" s="229">
        <f>S118*H118</f>
        <v>0</v>
      </c>
      <c r="U118" s="40"/>
      <c r="V118" s="40"/>
      <c r="W118" s="40"/>
      <c r="X118" s="40"/>
      <c r="Y118" s="40"/>
      <c r="Z118" s="40"/>
      <c r="AA118" s="40"/>
      <c r="AB118" s="40"/>
      <c r="AC118" s="40"/>
      <c r="AD118" s="40"/>
      <c r="AE118" s="40"/>
      <c r="AR118" s="230" t="s">
        <v>274</v>
      </c>
      <c r="AT118" s="230" t="s">
        <v>381</v>
      </c>
      <c r="AU118" s="230" t="s">
        <v>86</v>
      </c>
      <c r="AY118" s="19" t="s">
        <v>167</v>
      </c>
      <c r="BE118" s="231">
        <f>IF(N118="základní",J118,0)</f>
        <v>0</v>
      </c>
      <c r="BF118" s="231">
        <f>IF(N118="snížená",J118,0)</f>
        <v>0</v>
      </c>
      <c r="BG118" s="231">
        <f>IF(N118="zákl. přenesená",J118,0)</f>
        <v>0</v>
      </c>
      <c r="BH118" s="231">
        <f>IF(N118="sníž. přenesená",J118,0)</f>
        <v>0</v>
      </c>
      <c r="BI118" s="231">
        <f>IF(N118="nulová",J118,0)</f>
        <v>0</v>
      </c>
      <c r="BJ118" s="19" t="s">
        <v>8</v>
      </c>
      <c r="BK118" s="231">
        <f>ROUND(I118*H118,0)</f>
        <v>0</v>
      </c>
      <c r="BL118" s="19" t="s">
        <v>173</v>
      </c>
      <c r="BM118" s="230" t="s">
        <v>1369</v>
      </c>
    </row>
    <row r="119" spans="1:47" s="2" customFormat="1" ht="12">
      <c r="A119" s="40"/>
      <c r="B119" s="41"/>
      <c r="C119" s="42"/>
      <c r="D119" s="232" t="s">
        <v>175</v>
      </c>
      <c r="E119" s="42"/>
      <c r="F119" s="233" t="s">
        <v>1314</v>
      </c>
      <c r="G119" s="42"/>
      <c r="H119" s="42"/>
      <c r="I119" s="138"/>
      <c r="J119" s="42"/>
      <c r="K119" s="42"/>
      <c r="L119" s="46"/>
      <c r="M119" s="234"/>
      <c r="N119" s="235"/>
      <c r="O119" s="86"/>
      <c r="P119" s="86"/>
      <c r="Q119" s="86"/>
      <c r="R119" s="86"/>
      <c r="S119" s="86"/>
      <c r="T119" s="87"/>
      <c r="U119" s="40"/>
      <c r="V119" s="40"/>
      <c r="W119" s="40"/>
      <c r="X119" s="40"/>
      <c r="Y119" s="40"/>
      <c r="Z119" s="40"/>
      <c r="AA119" s="40"/>
      <c r="AB119" s="40"/>
      <c r="AC119" s="40"/>
      <c r="AD119" s="40"/>
      <c r="AE119" s="40"/>
      <c r="AT119" s="19" t="s">
        <v>175</v>
      </c>
      <c r="AU119" s="19" t="s">
        <v>86</v>
      </c>
    </row>
    <row r="120" spans="1:51" s="13" customFormat="1" ht="12">
      <c r="A120" s="13"/>
      <c r="B120" s="236"/>
      <c r="C120" s="237"/>
      <c r="D120" s="232" t="s">
        <v>184</v>
      </c>
      <c r="E120" s="238" t="s">
        <v>20</v>
      </c>
      <c r="F120" s="239" t="s">
        <v>1370</v>
      </c>
      <c r="G120" s="237"/>
      <c r="H120" s="240">
        <v>0.3</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184</v>
      </c>
      <c r="AU120" s="246" t="s">
        <v>86</v>
      </c>
      <c r="AV120" s="13" t="s">
        <v>86</v>
      </c>
      <c r="AW120" s="13" t="s">
        <v>38</v>
      </c>
      <c r="AX120" s="13" t="s">
        <v>8</v>
      </c>
      <c r="AY120" s="246" t="s">
        <v>167</v>
      </c>
    </row>
    <row r="121" spans="1:65" s="2" customFormat="1" ht="14.5" customHeight="1">
      <c r="A121" s="40"/>
      <c r="B121" s="41"/>
      <c r="C121" s="279" t="s">
        <v>9</v>
      </c>
      <c r="D121" s="279" t="s">
        <v>381</v>
      </c>
      <c r="E121" s="280" t="s">
        <v>1322</v>
      </c>
      <c r="F121" s="281" t="s">
        <v>991</v>
      </c>
      <c r="G121" s="282" t="s">
        <v>389</v>
      </c>
      <c r="H121" s="283">
        <v>9</v>
      </c>
      <c r="I121" s="284"/>
      <c r="J121" s="283">
        <f>ROUND(I121*H121,0)</f>
        <v>0</v>
      </c>
      <c r="K121" s="281" t="s">
        <v>20</v>
      </c>
      <c r="L121" s="285"/>
      <c r="M121" s="286" t="s">
        <v>20</v>
      </c>
      <c r="N121" s="287" t="s">
        <v>48</v>
      </c>
      <c r="O121" s="86"/>
      <c r="P121" s="228">
        <f>O121*H121</f>
        <v>0</v>
      </c>
      <c r="Q121" s="228">
        <v>0</v>
      </c>
      <c r="R121" s="228">
        <f>Q121*H121</f>
        <v>0</v>
      </c>
      <c r="S121" s="228">
        <v>0</v>
      </c>
      <c r="T121" s="229">
        <f>S121*H121</f>
        <v>0</v>
      </c>
      <c r="U121" s="40"/>
      <c r="V121" s="40"/>
      <c r="W121" s="40"/>
      <c r="X121" s="40"/>
      <c r="Y121" s="40"/>
      <c r="Z121" s="40"/>
      <c r="AA121" s="40"/>
      <c r="AB121" s="40"/>
      <c r="AC121" s="40"/>
      <c r="AD121" s="40"/>
      <c r="AE121" s="40"/>
      <c r="AR121" s="230" t="s">
        <v>274</v>
      </c>
      <c r="AT121" s="230" t="s">
        <v>381</v>
      </c>
      <c r="AU121" s="230" t="s">
        <v>86</v>
      </c>
      <c r="AY121" s="19" t="s">
        <v>167</v>
      </c>
      <c r="BE121" s="231">
        <f>IF(N121="základní",J121,0)</f>
        <v>0</v>
      </c>
      <c r="BF121" s="231">
        <f>IF(N121="snížená",J121,0)</f>
        <v>0</v>
      </c>
      <c r="BG121" s="231">
        <f>IF(N121="zákl. přenesená",J121,0)</f>
        <v>0</v>
      </c>
      <c r="BH121" s="231">
        <f>IF(N121="sníž. přenesená",J121,0)</f>
        <v>0</v>
      </c>
      <c r="BI121" s="231">
        <f>IF(N121="nulová",J121,0)</f>
        <v>0</v>
      </c>
      <c r="BJ121" s="19" t="s">
        <v>8</v>
      </c>
      <c r="BK121" s="231">
        <f>ROUND(I121*H121,0)</f>
        <v>0</v>
      </c>
      <c r="BL121" s="19" t="s">
        <v>173</v>
      </c>
      <c r="BM121" s="230" t="s">
        <v>1371</v>
      </c>
    </row>
    <row r="122" spans="1:51" s="13" customFormat="1" ht="12">
      <c r="A122" s="13"/>
      <c r="B122" s="236"/>
      <c r="C122" s="237"/>
      <c r="D122" s="232" t="s">
        <v>184</v>
      </c>
      <c r="E122" s="238" t="s">
        <v>20</v>
      </c>
      <c r="F122" s="239" t="s">
        <v>1372</v>
      </c>
      <c r="G122" s="237"/>
      <c r="H122" s="240">
        <v>9</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184</v>
      </c>
      <c r="AU122" s="246" t="s">
        <v>86</v>
      </c>
      <c r="AV122" s="13" t="s">
        <v>86</v>
      </c>
      <c r="AW122" s="13" t="s">
        <v>38</v>
      </c>
      <c r="AX122" s="13" t="s">
        <v>8</v>
      </c>
      <c r="AY122" s="246" t="s">
        <v>167</v>
      </c>
    </row>
    <row r="123" spans="1:65" s="2" customFormat="1" ht="20.5" customHeight="1">
      <c r="A123" s="40"/>
      <c r="B123" s="41"/>
      <c r="C123" s="220" t="s">
        <v>253</v>
      </c>
      <c r="D123" s="220" t="s">
        <v>169</v>
      </c>
      <c r="E123" s="221" t="s">
        <v>832</v>
      </c>
      <c r="F123" s="222" t="s">
        <v>833</v>
      </c>
      <c r="G123" s="223" t="s">
        <v>834</v>
      </c>
      <c r="H123" s="224">
        <v>89</v>
      </c>
      <c r="I123" s="225"/>
      <c r="J123" s="224">
        <f>ROUND(I123*H123,0)</f>
        <v>0</v>
      </c>
      <c r="K123" s="222" t="s">
        <v>20</v>
      </c>
      <c r="L123" s="46"/>
      <c r="M123" s="226" t="s">
        <v>20</v>
      </c>
      <c r="N123" s="227" t="s">
        <v>48</v>
      </c>
      <c r="O123" s="86"/>
      <c r="P123" s="228">
        <f>O123*H123</f>
        <v>0</v>
      </c>
      <c r="Q123" s="228">
        <v>2E-05</v>
      </c>
      <c r="R123" s="228">
        <f>Q123*H123</f>
        <v>0.0017800000000000001</v>
      </c>
      <c r="S123" s="228">
        <v>0</v>
      </c>
      <c r="T123" s="229">
        <f>S123*H123</f>
        <v>0</v>
      </c>
      <c r="U123" s="40"/>
      <c r="V123" s="40"/>
      <c r="W123" s="40"/>
      <c r="X123" s="40"/>
      <c r="Y123" s="40"/>
      <c r="Z123" s="40"/>
      <c r="AA123" s="40"/>
      <c r="AB123" s="40"/>
      <c r="AC123" s="40"/>
      <c r="AD123" s="40"/>
      <c r="AE123" s="40"/>
      <c r="AR123" s="230" t="s">
        <v>173</v>
      </c>
      <c r="AT123" s="230" t="s">
        <v>169</v>
      </c>
      <c r="AU123" s="230" t="s">
        <v>86</v>
      </c>
      <c r="AY123" s="19" t="s">
        <v>167</v>
      </c>
      <c r="BE123" s="231">
        <f>IF(N123="základní",J123,0)</f>
        <v>0</v>
      </c>
      <c r="BF123" s="231">
        <f>IF(N123="snížená",J123,0)</f>
        <v>0</v>
      </c>
      <c r="BG123" s="231">
        <f>IF(N123="zákl. přenesená",J123,0)</f>
        <v>0</v>
      </c>
      <c r="BH123" s="231">
        <f>IF(N123="sníž. přenesená",J123,0)</f>
        <v>0</v>
      </c>
      <c r="BI123" s="231">
        <f>IF(N123="nulová",J123,0)</f>
        <v>0</v>
      </c>
      <c r="BJ123" s="19" t="s">
        <v>8</v>
      </c>
      <c r="BK123" s="231">
        <f>ROUND(I123*H123,0)</f>
        <v>0</v>
      </c>
      <c r="BL123" s="19" t="s">
        <v>173</v>
      </c>
      <c r="BM123" s="230" t="s">
        <v>1373</v>
      </c>
    </row>
    <row r="124" spans="1:51" s="13" customFormat="1" ht="12">
      <c r="A124" s="13"/>
      <c r="B124" s="236"/>
      <c r="C124" s="237"/>
      <c r="D124" s="232" t="s">
        <v>184</v>
      </c>
      <c r="E124" s="238" t="s">
        <v>20</v>
      </c>
      <c r="F124" s="239" t="s">
        <v>1302</v>
      </c>
      <c r="G124" s="237"/>
      <c r="H124" s="240">
        <v>89</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184</v>
      </c>
      <c r="AU124" s="246" t="s">
        <v>86</v>
      </c>
      <c r="AV124" s="13" t="s">
        <v>86</v>
      </c>
      <c r="AW124" s="13" t="s">
        <v>38</v>
      </c>
      <c r="AX124" s="13" t="s">
        <v>8</v>
      </c>
      <c r="AY124" s="246" t="s">
        <v>167</v>
      </c>
    </row>
    <row r="125" spans="1:65" s="2" customFormat="1" ht="20.5" customHeight="1">
      <c r="A125" s="40"/>
      <c r="B125" s="41"/>
      <c r="C125" s="220" t="s">
        <v>302</v>
      </c>
      <c r="D125" s="220" t="s">
        <v>169</v>
      </c>
      <c r="E125" s="221" t="s">
        <v>915</v>
      </c>
      <c r="F125" s="222" t="s">
        <v>916</v>
      </c>
      <c r="G125" s="223" t="s">
        <v>179</v>
      </c>
      <c r="H125" s="224">
        <v>22</v>
      </c>
      <c r="I125" s="225"/>
      <c r="J125" s="224">
        <f>ROUND(I125*H125,0)</f>
        <v>0</v>
      </c>
      <c r="K125" s="222" t="s">
        <v>650</v>
      </c>
      <c r="L125" s="46"/>
      <c r="M125" s="226" t="s">
        <v>20</v>
      </c>
      <c r="N125" s="227" t="s">
        <v>48</v>
      </c>
      <c r="O125" s="86"/>
      <c r="P125" s="228">
        <f>O125*H125</f>
        <v>0</v>
      </c>
      <c r="Q125" s="228">
        <v>0</v>
      </c>
      <c r="R125" s="228">
        <f>Q125*H125</f>
        <v>0</v>
      </c>
      <c r="S125" s="228">
        <v>0</v>
      </c>
      <c r="T125" s="229">
        <f>S125*H125</f>
        <v>0</v>
      </c>
      <c r="U125" s="40"/>
      <c r="V125" s="40"/>
      <c r="W125" s="40"/>
      <c r="X125" s="40"/>
      <c r="Y125" s="40"/>
      <c r="Z125" s="40"/>
      <c r="AA125" s="40"/>
      <c r="AB125" s="40"/>
      <c r="AC125" s="40"/>
      <c r="AD125" s="40"/>
      <c r="AE125" s="40"/>
      <c r="AR125" s="230" t="s">
        <v>173</v>
      </c>
      <c r="AT125" s="230" t="s">
        <v>169</v>
      </c>
      <c r="AU125" s="230" t="s">
        <v>86</v>
      </c>
      <c r="AY125" s="19" t="s">
        <v>167</v>
      </c>
      <c r="BE125" s="231">
        <f>IF(N125="základní",J125,0)</f>
        <v>0</v>
      </c>
      <c r="BF125" s="231">
        <f>IF(N125="snížená",J125,0)</f>
        <v>0</v>
      </c>
      <c r="BG125" s="231">
        <f>IF(N125="zákl. přenesená",J125,0)</f>
        <v>0</v>
      </c>
      <c r="BH125" s="231">
        <f>IF(N125="sníž. přenesená",J125,0)</f>
        <v>0</v>
      </c>
      <c r="BI125" s="231">
        <f>IF(N125="nulová",J125,0)</f>
        <v>0</v>
      </c>
      <c r="BJ125" s="19" t="s">
        <v>8</v>
      </c>
      <c r="BK125" s="231">
        <f>ROUND(I125*H125,0)</f>
        <v>0</v>
      </c>
      <c r="BL125" s="19" t="s">
        <v>173</v>
      </c>
      <c r="BM125" s="230" t="s">
        <v>1374</v>
      </c>
    </row>
    <row r="126" spans="1:47" s="2" customFormat="1" ht="12">
      <c r="A126" s="40"/>
      <c r="B126" s="41"/>
      <c r="C126" s="42"/>
      <c r="D126" s="232" t="s">
        <v>182</v>
      </c>
      <c r="E126" s="42"/>
      <c r="F126" s="233" t="s">
        <v>918</v>
      </c>
      <c r="G126" s="42"/>
      <c r="H126" s="42"/>
      <c r="I126" s="138"/>
      <c r="J126" s="42"/>
      <c r="K126" s="42"/>
      <c r="L126" s="46"/>
      <c r="M126" s="234"/>
      <c r="N126" s="235"/>
      <c r="O126" s="86"/>
      <c r="P126" s="86"/>
      <c r="Q126" s="86"/>
      <c r="R126" s="86"/>
      <c r="S126" s="86"/>
      <c r="T126" s="87"/>
      <c r="U126" s="40"/>
      <c r="V126" s="40"/>
      <c r="W126" s="40"/>
      <c r="X126" s="40"/>
      <c r="Y126" s="40"/>
      <c r="Z126" s="40"/>
      <c r="AA126" s="40"/>
      <c r="AB126" s="40"/>
      <c r="AC126" s="40"/>
      <c r="AD126" s="40"/>
      <c r="AE126" s="40"/>
      <c r="AT126" s="19" t="s">
        <v>182</v>
      </c>
      <c r="AU126" s="19" t="s">
        <v>86</v>
      </c>
    </row>
    <row r="127" spans="1:47" s="2" customFormat="1" ht="12">
      <c r="A127" s="40"/>
      <c r="B127" s="41"/>
      <c r="C127" s="42"/>
      <c r="D127" s="232" t="s">
        <v>175</v>
      </c>
      <c r="E127" s="42"/>
      <c r="F127" s="233" t="s">
        <v>919</v>
      </c>
      <c r="G127" s="42"/>
      <c r="H127" s="42"/>
      <c r="I127" s="138"/>
      <c r="J127" s="42"/>
      <c r="K127" s="42"/>
      <c r="L127" s="46"/>
      <c r="M127" s="234"/>
      <c r="N127" s="235"/>
      <c r="O127" s="86"/>
      <c r="P127" s="86"/>
      <c r="Q127" s="86"/>
      <c r="R127" s="86"/>
      <c r="S127" s="86"/>
      <c r="T127" s="87"/>
      <c r="U127" s="40"/>
      <c r="V127" s="40"/>
      <c r="W127" s="40"/>
      <c r="X127" s="40"/>
      <c r="Y127" s="40"/>
      <c r="Z127" s="40"/>
      <c r="AA127" s="40"/>
      <c r="AB127" s="40"/>
      <c r="AC127" s="40"/>
      <c r="AD127" s="40"/>
      <c r="AE127" s="40"/>
      <c r="AT127" s="19" t="s">
        <v>175</v>
      </c>
      <c r="AU127" s="19" t="s">
        <v>86</v>
      </c>
    </row>
    <row r="128" spans="1:51" s="13" customFormat="1" ht="12">
      <c r="A128" s="13"/>
      <c r="B128" s="236"/>
      <c r="C128" s="237"/>
      <c r="D128" s="232" t="s">
        <v>184</v>
      </c>
      <c r="E128" s="238" t="s">
        <v>20</v>
      </c>
      <c r="F128" s="239" t="s">
        <v>1375</v>
      </c>
      <c r="G128" s="237"/>
      <c r="H128" s="240">
        <v>22</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184</v>
      </c>
      <c r="AU128" s="246" t="s">
        <v>86</v>
      </c>
      <c r="AV128" s="13" t="s">
        <v>86</v>
      </c>
      <c r="AW128" s="13" t="s">
        <v>38</v>
      </c>
      <c r="AX128" s="13" t="s">
        <v>8</v>
      </c>
      <c r="AY128" s="246" t="s">
        <v>167</v>
      </c>
    </row>
    <row r="129" spans="1:65" s="2" customFormat="1" ht="20.5" customHeight="1">
      <c r="A129" s="40"/>
      <c r="B129" s="41"/>
      <c r="C129" s="279" t="s">
        <v>309</v>
      </c>
      <c r="D129" s="279" t="s">
        <v>381</v>
      </c>
      <c r="E129" s="280" t="s">
        <v>921</v>
      </c>
      <c r="F129" s="281" t="s">
        <v>922</v>
      </c>
      <c r="G129" s="282" t="s">
        <v>189</v>
      </c>
      <c r="H129" s="283">
        <v>0.44</v>
      </c>
      <c r="I129" s="284"/>
      <c r="J129" s="283">
        <f>ROUND(I129*H129,0)</f>
        <v>0</v>
      </c>
      <c r="K129" s="281" t="s">
        <v>180</v>
      </c>
      <c r="L129" s="285"/>
      <c r="M129" s="286" t="s">
        <v>20</v>
      </c>
      <c r="N129" s="287" t="s">
        <v>48</v>
      </c>
      <c r="O129" s="86"/>
      <c r="P129" s="228">
        <f>O129*H129</f>
        <v>0</v>
      </c>
      <c r="Q129" s="228">
        <v>0.2</v>
      </c>
      <c r="R129" s="228">
        <f>Q129*H129</f>
        <v>0.08800000000000001</v>
      </c>
      <c r="S129" s="228">
        <v>0</v>
      </c>
      <c r="T129" s="229">
        <f>S129*H129</f>
        <v>0</v>
      </c>
      <c r="U129" s="40"/>
      <c r="V129" s="40"/>
      <c r="W129" s="40"/>
      <c r="X129" s="40"/>
      <c r="Y129" s="40"/>
      <c r="Z129" s="40"/>
      <c r="AA129" s="40"/>
      <c r="AB129" s="40"/>
      <c r="AC129" s="40"/>
      <c r="AD129" s="40"/>
      <c r="AE129" s="40"/>
      <c r="AR129" s="230" t="s">
        <v>274</v>
      </c>
      <c r="AT129" s="230" t="s">
        <v>381</v>
      </c>
      <c r="AU129" s="230" t="s">
        <v>86</v>
      </c>
      <c r="AY129" s="19" t="s">
        <v>167</v>
      </c>
      <c r="BE129" s="231">
        <f>IF(N129="základní",J129,0)</f>
        <v>0</v>
      </c>
      <c r="BF129" s="231">
        <f>IF(N129="snížená",J129,0)</f>
        <v>0</v>
      </c>
      <c r="BG129" s="231">
        <f>IF(N129="zákl. přenesená",J129,0)</f>
        <v>0</v>
      </c>
      <c r="BH129" s="231">
        <f>IF(N129="sníž. přenesená",J129,0)</f>
        <v>0</v>
      </c>
      <c r="BI129" s="231">
        <f>IF(N129="nulová",J129,0)</f>
        <v>0</v>
      </c>
      <c r="BJ129" s="19" t="s">
        <v>8</v>
      </c>
      <c r="BK129" s="231">
        <f>ROUND(I129*H129,0)</f>
        <v>0</v>
      </c>
      <c r="BL129" s="19" t="s">
        <v>173</v>
      </c>
      <c r="BM129" s="230" t="s">
        <v>1376</v>
      </c>
    </row>
    <row r="130" spans="1:51" s="13" customFormat="1" ht="12">
      <c r="A130" s="13"/>
      <c r="B130" s="236"/>
      <c r="C130" s="237"/>
      <c r="D130" s="232" t="s">
        <v>184</v>
      </c>
      <c r="E130" s="238" t="s">
        <v>20</v>
      </c>
      <c r="F130" s="239" t="s">
        <v>1377</v>
      </c>
      <c r="G130" s="237"/>
      <c r="H130" s="240">
        <v>0.44</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184</v>
      </c>
      <c r="AU130" s="246" t="s">
        <v>86</v>
      </c>
      <c r="AV130" s="13" t="s">
        <v>86</v>
      </c>
      <c r="AW130" s="13" t="s">
        <v>38</v>
      </c>
      <c r="AX130" s="13" t="s">
        <v>8</v>
      </c>
      <c r="AY130" s="246" t="s">
        <v>167</v>
      </c>
    </row>
    <row r="131" spans="1:65" s="2" customFormat="1" ht="14.5" customHeight="1">
      <c r="A131" s="40"/>
      <c r="B131" s="41"/>
      <c r="C131" s="279" t="s">
        <v>337</v>
      </c>
      <c r="D131" s="279" t="s">
        <v>381</v>
      </c>
      <c r="E131" s="280" t="s">
        <v>1333</v>
      </c>
      <c r="F131" s="281" t="s">
        <v>1331</v>
      </c>
      <c r="G131" s="282" t="s">
        <v>389</v>
      </c>
      <c r="H131" s="283">
        <v>13</v>
      </c>
      <c r="I131" s="284"/>
      <c r="J131" s="283">
        <f>ROUND(I131*H131,0)</f>
        <v>0</v>
      </c>
      <c r="K131" s="281" t="s">
        <v>20</v>
      </c>
      <c r="L131" s="285"/>
      <c r="M131" s="286" t="s">
        <v>20</v>
      </c>
      <c r="N131" s="287" t="s">
        <v>48</v>
      </c>
      <c r="O131" s="86"/>
      <c r="P131" s="228">
        <f>O131*H131</f>
        <v>0</v>
      </c>
      <c r="Q131" s="228">
        <v>4E-05</v>
      </c>
      <c r="R131" s="228">
        <f>Q131*H131</f>
        <v>0.0005200000000000001</v>
      </c>
      <c r="S131" s="228">
        <v>0</v>
      </c>
      <c r="T131" s="229">
        <f>S131*H131</f>
        <v>0</v>
      </c>
      <c r="U131" s="40"/>
      <c r="V131" s="40"/>
      <c r="W131" s="40"/>
      <c r="X131" s="40"/>
      <c r="Y131" s="40"/>
      <c r="Z131" s="40"/>
      <c r="AA131" s="40"/>
      <c r="AB131" s="40"/>
      <c r="AC131" s="40"/>
      <c r="AD131" s="40"/>
      <c r="AE131" s="40"/>
      <c r="AR131" s="230" t="s">
        <v>274</v>
      </c>
      <c r="AT131" s="230" t="s">
        <v>381</v>
      </c>
      <c r="AU131" s="230" t="s">
        <v>86</v>
      </c>
      <c r="AY131" s="19" t="s">
        <v>167</v>
      </c>
      <c r="BE131" s="231">
        <f>IF(N131="základní",J131,0)</f>
        <v>0</v>
      </c>
      <c r="BF131" s="231">
        <f>IF(N131="snížená",J131,0)</f>
        <v>0</v>
      </c>
      <c r="BG131" s="231">
        <f>IF(N131="zákl. přenesená",J131,0)</f>
        <v>0</v>
      </c>
      <c r="BH131" s="231">
        <f>IF(N131="sníž. přenesená",J131,0)</f>
        <v>0</v>
      </c>
      <c r="BI131" s="231">
        <f>IF(N131="nulová",J131,0)</f>
        <v>0</v>
      </c>
      <c r="BJ131" s="19" t="s">
        <v>8</v>
      </c>
      <c r="BK131" s="231">
        <f>ROUND(I131*H131,0)</f>
        <v>0</v>
      </c>
      <c r="BL131" s="19" t="s">
        <v>173</v>
      </c>
      <c r="BM131" s="230" t="s">
        <v>1378</v>
      </c>
    </row>
    <row r="132" spans="1:65" s="2" customFormat="1" ht="20.5" customHeight="1">
      <c r="A132" s="40"/>
      <c r="B132" s="41"/>
      <c r="C132" s="220" t="s">
        <v>344</v>
      </c>
      <c r="D132" s="220" t="s">
        <v>169</v>
      </c>
      <c r="E132" s="221" t="s">
        <v>925</v>
      </c>
      <c r="F132" s="222" t="s">
        <v>926</v>
      </c>
      <c r="G132" s="223" t="s">
        <v>189</v>
      </c>
      <c r="H132" s="224">
        <v>8.84</v>
      </c>
      <c r="I132" s="225"/>
      <c r="J132" s="224">
        <f>ROUND(I132*H132,0)</f>
        <v>0</v>
      </c>
      <c r="K132" s="222" t="s">
        <v>180</v>
      </c>
      <c r="L132" s="46"/>
      <c r="M132" s="226" t="s">
        <v>20</v>
      </c>
      <c r="N132" s="227" t="s">
        <v>48</v>
      </c>
      <c r="O132" s="86"/>
      <c r="P132" s="228">
        <f>O132*H132</f>
        <v>0</v>
      </c>
      <c r="Q132" s="228">
        <v>0</v>
      </c>
      <c r="R132" s="228">
        <f>Q132*H132</f>
        <v>0</v>
      </c>
      <c r="S132" s="228">
        <v>0</v>
      </c>
      <c r="T132" s="229">
        <f>S132*H132</f>
        <v>0</v>
      </c>
      <c r="U132" s="40"/>
      <c r="V132" s="40"/>
      <c r="W132" s="40"/>
      <c r="X132" s="40"/>
      <c r="Y132" s="40"/>
      <c r="Z132" s="40"/>
      <c r="AA132" s="40"/>
      <c r="AB132" s="40"/>
      <c r="AC132" s="40"/>
      <c r="AD132" s="40"/>
      <c r="AE132" s="40"/>
      <c r="AR132" s="230" t="s">
        <v>173</v>
      </c>
      <c r="AT132" s="230" t="s">
        <v>169</v>
      </c>
      <c r="AU132" s="230" t="s">
        <v>86</v>
      </c>
      <c r="AY132" s="19" t="s">
        <v>167</v>
      </c>
      <c r="BE132" s="231">
        <f>IF(N132="základní",J132,0)</f>
        <v>0</v>
      </c>
      <c r="BF132" s="231">
        <f>IF(N132="snížená",J132,0)</f>
        <v>0</v>
      </c>
      <c r="BG132" s="231">
        <f>IF(N132="zákl. přenesená",J132,0)</f>
        <v>0</v>
      </c>
      <c r="BH132" s="231">
        <f>IF(N132="sníž. přenesená",J132,0)</f>
        <v>0</v>
      </c>
      <c r="BI132" s="231">
        <f>IF(N132="nulová",J132,0)</f>
        <v>0</v>
      </c>
      <c r="BJ132" s="19" t="s">
        <v>8</v>
      </c>
      <c r="BK132" s="231">
        <f>ROUND(I132*H132,0)</f>
        <v>0</v>
      </c>
      <c r="BL132" s="19" t="s">
        <v>173</v>
      </c>
      <c r="BM132" s="230" t="s">
        <v>1379</v>
      </c>
    </row>
    <row r="133" spans="1:47" s="2" customFormat="1" ht="12">
      <c r="A133" s="40"/>
      <c r="B133" s="41"/>
      <c r="C133" s="42"/>
      <c r="D133" s="232" t="s">
        <v>182</v>
      </c>
      <c r="E133" s="42"/>
      <c r="F133" s="233" t="s">
        <v>928</v>
      </c>
      <c r="G133" s="42"/>
      <c r="H133" s="42"/>
      <c r="I133" s="138"/>
      <c r="J133" s="42"/>
      <c r="K133" s="42"/>
      <c r="L133" s="46"/>
      <c r="M133" s="234"/>
      <c r="N133" s="235"/>
      <c r="O133" s="86"/>
      <c r="P133" s="86"/>
      <c r="Q133" s="86"/>
      <c r="R133" s="86"/>
      <c r="S133" s="86"/>
      <c r="T133" s="87"/>
      <c r="U133" s="40"/>
      <c r="V133" s="40"/>
      <c r="W133" s="40"/>
      <c r="X133" s="40"/>
      <c r="Y133" s="40"/>
      <c r="Z133" s="40"/>
      <c r="AA133" s="40"/>
      <c r="AB133" s="40"/>
      <c r="AC133" s="40"/>
      <c r="AD133" s="40"/>
      <c r="AE133" s="40"/>
      <c r="AT133" s="19" t="s">
        <v>182</v>
      </c>
      <c r="AU133" s="19" t="s">
        <v>86</v>
      </c>
    </row>
    <row r="134" spans="1:47" s="2" customFormat="1" ht="12">
      <c r="A134" s="40"/>
      <c r="B134" s="41"/>
      <c r="C134" s="42"/>
      <c r="D134" s="232" t="s">
        <v>175</v>
      </c>
      <c r="E134" s="42"/>
      <c r="F134" s="233" t="s">
        <v>929</v>
      </c>
      <c r="G134" s="42"/>
      <c r="H134" s="42"/>
      <c r="I134" s="138"/>
      <c r="J134" s="42"/>
      <c r="K134" s="42"/>
      <c r="L134" s="46"/>
      <c r="M134" s="234"/>
      <c r="N134" s="235"/>
      <c r="O134" s="86"/>
      <c r="P134" s="86"/>
      <c r="Q134" s="86"/>
      <c r="R134" s="86"/>
      <c r="S134" s="86"/>
      <c r="T134" s="87"/>
      <c r="U134" s="40"/>
      <c r="V134" s="40"/>
      <c r="W134" s="40"/>
      <c r="X134" s="40"/>
      <c r="Y134" s="40"/>
      <c r="Z134" s="40"/>
      <c r="AA134" s="40"/>
      <c r="AB134" s="40"/>
      <c r="AC134" s="40"/>
      <c r="AD134" s="40"/>
      <c r="AE134" s="40"/>
      <c r="AT134" s="19" t="s">
        <v>175</v>
      </c>
      <c r="AU134" s="19" t="s">
        <v>86</v>
      </c>
    </row>
    <row r="135" spans="1:51" s="13" customFormat="1" ht="12">
      <c r="A135" s="13"/>
      <c r="B135" s="236"/>
      <c r="C135" s="237"/>
      <c r="D135" s="232" t="s">
        <v>184</v>
      </c>
      <c r="E135" s="238" t="s">
        <v>20</v>
      </c>
      <c r="F135" s="239" t="s">
        <v>1344</v>
      </c>
      <c r="G135" s="237"/>
      <c r="H135" s="240">
        <v>8.84</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184</v>
      </c>
      <c r="AU135" s="246" t="s">
        <v>86</v>
      </c>
      <c r="AV135" s="13" t="s">
        <v>86</v>
      </c>
      <c r="AW135" s="13" t="s">
        <v>38</v>
      </c>
      <c r="AX135" s="13" t="s">
        <v>8</v>
      </c>
      <c r="AY135" s="246" t="s">
        <v>167</v>
      </c>
    </row>
    <row r="136" spans="1:65" s="2" customFormat="1" ht="20.5" customHeight="1">
      <c r="A136" s="40"/>
      <c r="B136" s="41"/>
      <c r="C136" s="220" t="s">
        <v>348</v>
      </c>
      <c r="D136" s="220" t="s">
        <v>169</v>
      </c>
      <c r="E136" s="221" t="s">
        <v>931</v>
      </c>
      <c r="F136" s="222" t="s">
        <v>932</v>
      </c>
      <c r="G136" s="223" t="s">
        <v>189</v>
      </c>
      <c r="H136" s="224">
        <v>17.68</v>
      </c>
      <c r="I136" s="225"/>
      <c r="J136" s="224">
        <f>ROUND(I136*H136,0)</f>
        <v>0</v>
      </c>
      <c r="K136" s="222" t="s">
        <v>180</v>
      </c>
      <c r="L136" s="46"/>
      <c r="M136" s="226" t="s">
        <v>20</v>
      </c>
      <c r="N136" s="227" t="s">
        <v>48</v>
      </c>
      <c r="O136" s="86"/>
      <c r="P136" s="228">
        <f>O136*H136</f>
        <v>0</v>
      </c>
      <c r="Q136" s="228">
        <v>0</v>
      </c>
      <c r="R136" s="228">
        <f>Q136*H136</f>
        <v>0</v>
      </c>
      <c r="S136" s="228">
        <v>0</v>
      </c>
      <c r="T136" s="229">
        <f>S136*H136</f>
        <v>0</v>
      </c>
      <c r="U136" s="40"/>
      <c r="V136" s="40"/>
      <c r="W136" s="40"/>
      <c r="X136" s="40"/>
      <c r="Y136" s="40"/>
      <c r="Z136" s="40"/>
      <c r="AA136" s="40"/>
      <c r="AB136" s="40"/>
      <c r="AC136" s="40"/>
      <c r="AD136" s="40"/>
      <c r="AE136" s="40"/>
      <c r="AR136" s="230" t="s">
        <v>173</v>
      </c>
      <c r="AT136" s="230" t="s">
        <v>169</v>
      </c>
      <c r="AU136" s="230" t="s">
        <v>86</v>
      </c>
      <c r="AY136" s="19" t="s">
        <v>167</v>
      </c>
      <c r="BE136" s="231">
        <f>IF(N136="základní",J136,0)</f>
        <v>0</v>
      </c>
      <c r="BF136" s="231">
        <f>IF(N136="snížená",J136,0)</f>
        <v>0</v>
      </c>
      <c r="BG136" s="231">
        <f>IF(N136="zákl. přenesená",J136,0)</f>
        <v>0</v>
      </c>
      <c r="BH136" s="231">
        <f>IF(N136="sníž. přenesená",J136,0)</f>
        <v>0</v>
      </c>
      <c r="BI136" s="231">
        <f>IF(N136="nulová",J136,0)</f>
        <v>0</v>
      </c>
      <c r="BJ136" s="19" t="s">
        <v>8</v>
      </c>
      <c r="BK136" s="231">
        <f>ROUND(I136*H136,0)</f>
        <v>0</v>
      </c>
      <c r="BL136" s="19" t="s">
        <v>173</v>
      </c>
      <c r="BM136" s="230" t="s">
        <v>1380</v>
      </c>
    </row>
    <row r="137" spans="1:47" s="2" customFormat="1" ht="12">
      <c r="A137" s="40"/>
      <c r="B137" s="41"/>
      <c r="C137" s="42"/>
      <c r="D137" s="232" t="s">
        <v>182</v>
      </c>
      <c r="E137" s="42"/>
      <c r="F137" s="233" t="s">
        <v>928</v>
      </c>
      <c r="G137" s="42"/>
      <c r="H137" s="42"/>
      <c r="I137" s="138"/>
      <c r="J137" s="42"/>
      <c r="K137" s="42"/>
      <c r="L137" s="46"/>
      <c r="M137" s="234"/>
      <c r="N137" s="235"/>
      <c r="O137" s="86"/>
      <c r="P137" s="86"/>
      <c r="Q137" s="86"/>
      <c r="R137" s="86"/>
      <c r="S137" s="86"/>
      <c r="T137" s="87"/>
      <c r="U137" s="40"/>
      <c r="V137" s="40"/>
      <c r="W137" s="40"/>
      <c r="X137" s="40"/>
      <c r="Y137" s="40"/>
      <c r="Z137" s="40"/>
      <c r="AA137" s="40"/>
      <c r="AB137" s="40"/>
      <c r="AC137" s="40"/>
      <c r="AD137" s="40"/>
      <c r="AE137" s="40"/>
      <c r="AT137" s="19" t="s">
        <v>182</v>
      </c>
      <c r="AU137" s="19" t="s">
        <v>86</v>
      </c>
    </row>
    <row r="138" spans="1:51" s="13" customFormat="1" ht="12">
      <c r="A138" s="13"/>
      <c r="B138" s="236"/>
      <c r="C138" s="237"/>
      <c r="D138" s="232" t="s">
        <v>184</v>
      </c>
      <c r="E138" s="238" t="s">
        <v>20</v>
      </c>
      <c r="F138" s="239" t="s">
        <v>1346</v>
      </c>
      <c r="G138" s="237"/>
      <c r="H138" s="240">
        <v>17.68</v>
      </c>
      <c r="I138" s="241"/>
      <c r="J138" s="237"/>
      <c r="K138" s="237"/>
      <c r="L138" s="242"/>
      <c r="M138" s="298"/>
      <c r="N138" s="299"/>
      <c r="O138" s="299"/>
      <c r="P138" s="299"/>
      <c r="Q138" s="299"/>
      <c r="R138" s="299"/>
      <c r="S138" s="299"/>
      <c r="T138" s="300"/>
      <c r="U138" s="13"/>
      <c r="V138" s="13"/>
      <c r="W138" s="13"/>
      <c r="X138" s="13"/>
      <c r="Y138" s="13"/>
      <c r="Z138" s="13"/>
      <c r="AA138" s="13"/>
      <c r="AB138" s="13"/>
      <c r="AC138" s="13"/>
      <c r="AD138" s="13"/>
      <c r="AE138" s="13"/>
      <c r="AT138" s="246" t="s">
        <v>184</v>
      </c>
      <c r="AU138" s="246" t="s">
        <v>86</v>
      </c>
      <c r="AV138" s="13" t="s">
        <v>86</v>
      </c>
      <c r="AW138" s="13" t="s">
        <v>38</v>
      </c>
      <c r="AX138" s="13" t="s">
        <v>8</v>
      </c>
      <c r="AY138" s="246" t="s">
        <v>167</v>
      </c>
    </row>
    <row r="139" spans="1:31" s="2" customFormat="1" ht="6.95" customHeight="1">
      <c r="A139" s="40"/>
      <c r="B139" s="61"/>
      <c r="C139" s="62"/>
      <c r="D139" s="62"/>
      <c r="E139" s="62"/>
      <c r="F139" s="62"/>
      <c r="G139" s="62"/>
      <c r="H139" s="62"/>
      <c r="I139" s="168"/>
      <c r="J139" s="62"/>
      <c r="K139" s="62"/>
      <c r="L139" s="46"/>
      <c r="M139" s="40"/>
      <c r="O139" s="40"/>
      <c r="P139" s="40"/>
      <c r="Q139" s="40"/>
      <c r="R139" s="40"/>
      <c r="S139" s="40"/>
      <c r="T139" s="40"/>
      <c r="U139" s="40"/>
      <c r="V139" s="40"/>
      <c r="W139" s="40"/>
      <c r="X139" s="40"/>
      <c r="Y139" s="40"/>
      <c r="Z139" s="40"/>
      <c r="AA139" s="40"/>
      <c r="AB139" s="40"/>
      <c r="AC139" s="40"/>
      <c r="AD139" s="40"/>
      <c r="AE139" s="40"/>
    </row>
  </sheetData>
  <sheetProtection password="CC35" sheet="1" objects="1" scenarios="1" formatColumns="0" formatRows="0" autoFilter="0"/>
  <autoFilter ref="C80:K138"/>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134</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1383</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4.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ROUND(J85,0)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ROUND((SUM(BE85:BE114)),0)</f>
        <v>0</v>
      </c>
      <c r="G33" s="40"/>
      <c r="H33" s="40"/>
      <c r="I33" s="157">
        <v>0.21</v>
      </c>
      <c r="J33" s="156">
        <f>ROUND(((SUM(BE85:BE114))*I33),0)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ROUND((SUM(BF85:BF114)),0)</f>
        <v>0</v>
      </c>
      <c r="G34" s="40"/>
      <c r="H34" s="40"/>
      <c r="I34" s="157">
        <v>0.15</v>
      </c>
      <c r="J34" s="156">
        <f>ROUND(((SUM(BF85:BF114))*I34),0)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ROUND((SUM(BG85:BG114)),0)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ROUND((SUM(BH85:BH114)),0)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ROUND((SUM(BI85:BI114)),0)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16025-4 - Vedlejší a ostatní náklady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J85</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J86</f>
        <v>0</v>
      </c>
      <c r="K60" s="179"/>
      <c r="L60" s="184"/>
      <c r="S60" s="9"/>
      <c r="T60" s="9"/>
      <c r="U60" s="9"/>
      <c r="V60" s="9"/>
      <c r="W60" s="9"/>
      <c r="X60" s="9"/>
      <c r="Y60" s="9"/>
      <c r="Z60" s="9"/>
      <c r="AA60" s="9"/>
      <c r="AB60" s="9"/>
      <c r="AC60" s="9"/>
      <c r="AD60" s="9"/>
      <c r="AE60" s="9"/>
    </row>
    <row r="61" spans="1:31" s="10" customFormat="1" ht="19.9" customHeight="1">
      <c r="A61" s="10"/>
      <c r="B61" s="185"/>
      <c r="C61" s="186"/>
      <c r="D61" s="187" t="s">
        <v>1384</v>
      </c>
      <c r="E61" s="188"/>
      <c r="F61" s="188"/>
      <c r="G61" s="188"/>
      <c r="H61" s="188"/>
      <c r="I61" s="189"/>
      <c r="J61" s="190">
        <f>J87</f>
        <v>0</v>
      </c>
      <c r="K61" s="186"/>
      <c r="L61" s="191"/>
      <c r="S61" s="10"/>
      <c r="T61" s="10"/>
      <c r="U61" s="10"/>
      <c r="V61" s="10"/>
      <c r="W61" s="10"/>
      <c r="X61" s="10"/>
      <c r="Y61" s="10"/>
      <c r="Z61" s="10"/>
      <c r="AA61" s="10"/>
      <c r="AB61" s="10"/>
      <c r="AC61" s="10"/>
      <c r="AD61" s="10"/>
      <c r="AE61" s="10"/>
    </row>
    <row r="62" spans="1:31" s="9" customFormat="1" ht="24.95" customHeight="1">
      <c r="A62" s="9"/>
      <c r="B62" s="178"/>
      <c r="C62" s="179"/>
      <c r="D62" s="180" t="s">
        <v>1385</v>
      </c>
      <c r="E62" s="181"/>
      <c r="F62" s="181"/>
      <c r="G62" s="181"/>
      <c r="H62" s="181"/>
      <c r="I62" s="182"/>
      <c r="J62" s="183">
        <f>J90</f>
        <v>0</v>
      </c>
      <c r="K62" s="179"/>
      <c r="L62" s="184"/>
      <c r="S62" s="9"/>
      <c r="T62" s="9"/>
      <c r="U62" s="9"/>
      <c r="V62" s="9"/>
      <c r="W62" s="9"/>
      <c r="X62" s="9"/>
      <c r="Y62" s="9"/>
      <c r="Z62" s="9"/>
      <c r="AA62" s="9"/>
      <c r="AB62" s="9"/>
      <c r="AC62" s="9"/>
      <c r="AD62" s="9"/>
      <c r="AE62" s="9"/>
    </row>
    <row r="63" spans="1:31" s="9" customFormat="1" ht="24.95" customHeight="1">
      <c r="A63" s="9"/>
      <c r="B63" s="178"/>
      <c r="C63" s="179"/>
      <c r="D63" s="180" t="s">
        <v>772</v>
      </c>
      <c r="E63" s="181"/>
      <c r="F63" s="181"/>
      <c r="G63" s="181"/>
      <c r="H63" s="181"/>
      <c r="I63" s="182"/>
      <c r="J63" s="183">
        <f>J98</f>
        <v>0</v>
      </c>
      <c r="K63" s="179"/>
      <c r="L63" s="184"/>
      <c r="S63" s="9"/>
      <c r="T63" s="9"/>
      <c r="U63" s="9"/>
      <c r="V63" s="9"/>
      <c r="W63" s="9"/>
      <c r="X63" s="9"/>
      <c r="Y63" s="9"/>
      <c r="Z63" s="9"/>
      <c r="AA63" s="9"/>
      <c r="AB63" s="9"/>
      <c r="AC63" s="9"/>
      <c r="AD63" s="9"/>
      <c r="AE63" s="9"/>
    </row>
    <row r="64" spans="1:31" s="10" customFormat="1" ht="19.9" customHeight="1">
      <c r="A64" s="10"/>
      <c r="B64" s="185"/>
      <c r="C64" s="186"/>
      <c r="D64" s="187" t="s">
        <v>771</v>
      </c>
      <c r="E64" s="188"/>
      <c r="F64" s="188"/>
      <c r="G64" s="188"/>
      <c r="H64" s="188"/>
      <c r="I64" s="189"/>
      <c r="J64" s="190">
        <f>J110</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1386</v>
      </c>
      <c r="E65" s="188"/>
      <c r="F65" s="188"/>
      <c r="G65" s="188"/>
      <c r="H65" s="188"/>
      <c r="I65" s="189"/>
      <c r="J65" s="190">
        <f>J112</f>
        <v>0</v>
      </c>
      <c r="K65" s="186"/>
      <c r="L65" s="191"/>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138"/>
      <c r="J66" s="42"/>
      <c r="K66" s="42"/>
      <c r="L66" s="139"/>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168"/>
      <c r="J67" s="62"/>
      <c r="K67" s="62"/>
      <c r="L67" s="139"/>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171"/>
      <c r="J71" s="64"/>
      <c r="K71" s="64"/>
      <c r="L71" s="139"/>
      <c r="S71" s="40"/>
      <c r="T71" s="40"/>
      <c r="U71" s="40"/>
      <c r="V71" s="40"/>
      <c r="W71" s="40"/>
      <c r="X71" s="40"/>
      <c r="Y71" s="40"/>
      <c r="Z71" s="40"/>
      <c r="AA71" s="40"/>
      <c r="AB71" s="40"/>
      <c r="AC71" s="40"/>
      <c r="AD71" s="40"/>
      <c r="AE71" s="40"/>
    </row>
    <row r="72" spans="1:31" s="2" customFormat="1" ht="24.95" customHeight="1">
      <c r="A72" s="40"/>
      <c r="B72" s="41"/>
      <c r="C72" s="25" t="s">
        <v>152</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4" t="s">
        <v>17</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5" customHeight="1">
      <c r="A75" s="40"/>
      <c r="B75" s="41"/>
      <c r="C75" s="42"/>
      <c r="D75" s="42"/>
      <c r="E75" s="172" t="str">
        <f>E7</f>
        <v>2020/I Společná zařízení v k. ú. Borotín u Boskovic - revitalizace</v>
      </c>
      <c r="F75" s="34"/>
      <c r="G75" s="34"/>
      <c r="H75" s="34"/>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136</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4.5" customHeight="1">
      <c r="A77" s="40"/>
      <c r="B77" s="41"/>
      <c r="C77" s="42"/>
      <c r="D77" s="42"/>
      <c r="E77" s="71" t="str">
        <f>E9</f>
        <v>16025-4 - Vedlejší a ostatní náklady</v>
      </c>
      <c r="F77" s="42"/>
      <c r="G77" s="42"/>
      <c r="H77" s="42"/>
      <c r="I77" s="138"/>
      <c r="J77" s="42"/>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4" t="s">
        <v>22</v>
      </c>
      <c r="D79" s="42"/>
      <c r="E79" s="42"/>
      <c r="F79" s="29" t="str">
        <f>F12</f>
        <v>Borotín</v>
      </c>
      <c r="G79" s="42"/>
      <c r="H79" s="42"/>
      <c r="I79" s="142" t="s">
        <v>24</v>
      </c>
      <c r="J79" s="74" t="str">
        <f>IF(J12="","",J12)</f>
        <v>2. 5. 2017</v>
      </c>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24.9" customHeight="1">
      <c r="A81" s="40"/>
      <c r="B81" s="41"/>
      <c r="C81" s="34" t="s">
        <v>26</v>
      </c>
      <c r="D81" s="42"/>
      <c r="E81" s="42"/>
      <c r="F81" s="29" t="str">
        <f>E15</f>
        <v>ČR - SPÚ, KPÚ pro JMK, pobočka Blansko</v>
      </c>
      <c r="G81" s="42"/>
      <c r="H81" s="42"/>
      <c r="I81" s="142" t="s">
        <v>34</v>
      </c>
      <c r="J81" s="38" t="str">
        <f>E21</f>
        <v>AGERIS s.r.o.</v>
      </c>
      <c r="K81" s="42"/>
      <c r="L81" s="139"/>
      <c r="S81" s="40"/>
      <c r="T81" s="40"/>
      <c r="U81" s="40"/>
      <c r="V81" s="40"/>
      <c r="W81" s="40"/>
      <c r="X81" s="40"/>
      <c r="Y81" s="40"/>
      <c r="Z81" s="40"/>
      <c r="AA81" s="40"/>
      <c r="AB81" s="40"/>
      <c r="AC81" s="40"/>
      <c r="AD81" s="40"/>
      <c r="AE81" s="40"/>
    </row>
    <row r="82" spans="1:31" s="2" customFormat="1" ht="14.9" customHeight="1">
      <c r="A82" s="40"/>
      <c r="B82" s="41"/>
      <c r="C82" s="34" t="s">
        <v>32</v>
      </c>
      <c r="D82" s="42"/>
      <c r="E82" s="42"/>
      <c r="F82" s="29" t="str">
        <f>IF(E18="","",E18)</f>
        <v>Vyplň údaj</v>
      </c>
      <c r="G82" s="42"/>
      <c r="H82" s="42"/>
      <c r="I82" s="142" t="s">
        <v>39</v>
      </c>
      <c r="J82" s="38" t="str">
        <f>E24</f>
        <v xml:space="preserve"> </v>
      </c>
      <c r="K82" s="42"/>
      <c r="L82" s="139"/>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11" customFormat="1" ht="29.25" customHeight="1">
      <c r="A84" s="192"/>
      <c r="B84" s="193"/>
      <c r="C84" s="194" t="s">
        <v>153</v>
      </c>
      <c r="D84" s="195" t="s">
        <v>62</v>
      </c>
      <c r="E84" s="195" t="s">
        <v>58</v>
      </c>
      <c r="F84" s="195" t="s">
        <v>59</v>
      </c>
      <c r="G84" s="195" t="s">
        <v>154</v>
      </c>
      <c r="H84" s="195" t="s">
        <v>155</v>
      </c>
      <c r="I84" s="196" t="s">
        <v>156</v>
      </c>
      <c r="J84" s="195" t="s">
        <v>140</v>
      </c>
      <c r="K84" s="197" t="s">
        <v>157</v>
      </c>
      <c r="L84" s="198"/>
      <c r="M84" s="94" t="s">
        <v>20</v>
      </c>
      <c r="N84" s="95" t="s">
        <v>47</v>
      </c>
      <c r="O84" s="95" t="s">
        <v>158</v>
      </c>
      <c r="P84" s="95" t="s">
        <v>159</v>
      </c>
      <c r="Q84" s="95" t="s">
        <v>160</v>
      </c>
      <c r="R84" s="95" t="s">
        <v>161</v>
      </c>
      <c r="S84" s="95" t="s">
        <v>162</v>
      </c>
      <c r="T84" s="96" t="s">
        <v>163</v>
      </c>
      <c r="U84" s="192"/>
      <c r="V84" s="192"/>
      <c r="W84" s="192"/>
      <c r="X84" s="192"/>
      <c r="Y84" s="192"/>
      <c r="Z84" s="192"/>
      <c r="AA84" s="192"/>
      <c r="AB84" s="192"/>
      <c r="AC84" s="192"/>
      <c r="AD84" s="192"/>
      <c r="AE84" s="192"/>
    </row>
    <row r="85" spans="1:63" s="2" customFormat="1" ht="22.8" customHeight="1">
      <c r="A85" s="40"/>
      <c r="B85" s="41"/>
      <c r="C85" s="101" t="s">
        <v>164</v>
      </c>
      <c r="D85" s="42"/>
      <c r="E85" s="42"/>
      <c r="F85" s="42"/>
      <c r="G85" s="42"/>
      <c r="H85" s="42"/>
      <c r="I85" s="138"/>
      <c r="J85" s="199">
        <f>BK85</f>
        <v>0</v>
      </c>
      <c r="K85" s="42"/>
      <c r="L85" s="46"/>
      <c r="M85" s="97"/>
      <c r="N85" s="200"/>
      <c r="O85" s="98"/>
      <c r="P85" s="201">
        <f>P86+P90+P98</f>
        <v>0</v>
      </c>
      <c r="Q85" s="98"/>
      <c r="R85" s="201">
        <f>R86+R90+R98</f>
        <v>0</v>
      </c>
      <c r="S85" s="98"/>
      <c r="T85" s="202">
        <f>T86+T90+T98</f>
        <v>20</v>
      </c>
      <c r="U85" s="40"/>
      <c r="V85" s="40"/>
      <c r="W85" s="40"/>
      <c r="X85" s="40"/>
      <c r="Y85" s="40"/>
      <c r="Z85" s="40"/>
      <c r="AA85" s="40"/>
      <c r="AB85" s="40"/>
      <c r="AC85" s="40"/>
      <c r="AD85" s="40"/>
      <c r="AE85" s="40"/>
      <c r="AT85" s="19" t="s">
        <v>76</v>
      </c>
      <c r="AU85" s="19" t="s">
        <v>141</v>
      </c>
      <c r="BK85" s="203">
        <f>BK86+BK90+BK98</f>
        <v>0</v>
      </c>
    </row>
    <row r="86" spans="1:63" s="12" customFormat="1" ht="25.9" customHeight="1">
      <c r="A86" s="12"/>
      <c r="B86" s="204"/>
      <c r="C86" s="205"/>
      <c r="D86" s="206" t="s">
        <v>76</v>
      </c>
      <c r="E86" s="207" t="s">
        <v>165</v>
      </c>
      <c r="F86" s="207" t="s">
        <v>166</v>
      </c>
      <c r="G86" s="205"/>
      <c r="H86" s="205"/>
      <c r="I86" s="208"/>
      <c r="J86" s="209">
        <f>BK86</f>
        <v>0</v>
      </c>
      <c r="K86" s="205"/>
      <c r="L86" s="210"/>
      <c r="M86" s="211"/>
      <c r="N86" s="212"/>
      <c r="O86" s="212"/>
      <c r="P86" s="213">
        <f>P87</f>
        <v>0</v>
      </c>
      <c r="Q86" s="212"/>
      <c r="R86" s="213">
        <f>R87</f>
        <v>0</v>
      </c>
      <c r="S86" s="212"/>
      <c r="T86" s="214">
        <f>T87</f>
        <v>20</v>
      </c>
      <c r="U86" s="12"/>
      <c r="V86" s="12"/>
      <c r="W86" s="12"/>
      <c r="X86" s="12"/>
      <c r="Y86" s="12"/>
      <c r="Z86" s="12"/>
      <c r="AA86" s="12"/>
      <c r="AB86" s="12"/>
      <c r="AC86" s="12"/>
      <c r="AD86" s="12"/>
      <c r="AE86" s="12"/>
      <c r="AR86" s="215" t="s">
        <v>8</v>
      </c>
      <c r="AT86" s="216" t="s">
        <v>76</v>
      </c>
      <c r="AU86" s="216" t="s">
        <v>77</v>
      </c>
      <c r="AY86" s="215" t="s">
        <v>167</v>
      </c>
      <c r="BK86" s="217">
        <f>BK87</f>
        <v>0</v>
      </c>
    </row>
    <row r="87" spans="1:63" s="12" customFormat="1" ht="22.8" customHeight="1">
      <c r="A87" s="12"/>
      <c r="B87" s="204"/>
      <c r="C87" s="205"/>
      <c r="D87" s="206" t="s">
        <v>76</v>
      </c>
      <c r="E87" s="218" t="s">
        <v>279</v>
      </c>
      <c r="F87" s="218" t="s">
        <v>1387</v>
      </c>
      <c r="G87" s="205"/>
      <c r="H87" s="205"/>
      <c r="I87" s="208"/>
      <c r="J87" s="219">
        <f>BK87</f>
        <v>0</v>
      </c>
      <c r="K87" s="205"/>
      <c r="L87" s="210"/>
      <c r="M87" s="211"/>
      <c r="N87" s="212"/>
      <c r="O87" s="212"/>
      <c r="P87" s="213">
        <f>SUM(P88:P89)</f>
        <v>0</v>
      </c>
      <c r="Q87" s="212"/>
      <c r="R87" s="213">
        <f>SUM(R88:R89)</f>
        <v>0</v>
      </c>
      <c r="S87" s="212"/>
      <c r="T87" s="214">
        <f>SUM(T88:T89)</f>
        <v>20</v>
      </c>
      <c r="U87" s="12"/>
      <c r="V87" s="12"/>
      <c r="W87" s="12"/>
      <c r="X87" s="12"/>
      <c r="Y87" s="12"/>
      <c r="Z87" s="12"/>
      <c r="AA87" s="12"/>
      <c r="AB87" s="12"/>
      <c r="AC87" s="12"/>
      <c r="AD87" s="12"/>
      <c r="AE87" s="12"/>
      <c r="AR87" s="215" t="s">
        <v>8</v>
      </c>
      <c r="AT87" s="216" t="s">
        <v>76</v>
      </c>
      <c r="AU87" s="216" t="s">
        <v>8</v>
      </c>
      <c r="AY87" s="215" t="s">
        <v>167</v>
      </c>
      <c r="BK87" s="217">
        <f>SUM(BK88:BK89)</f>
        <v>0</v>
      </c>
    </row>
    <row r="88" spans="1:65" s="2" customFormat="1" ht="20.5" customHeight="1">
      <c r="A88" s="40"/>
      <c r="B88" s="41"/>
      <c r="C88" s="220" t="s">
        <v>8</v>
      </c>
      <c r="D88" s="220" t="s">
        <v>169</v>
      </c>
      <c r="E88" s="221" t="s">
        <v>1388</v>
      </c>
      <c r="F88" s="222" t="s">
        <v>1389</v>
      </c>
      <c r="G88" s="223" t="s">
        <v>179</v>
      </c>
      <c r="H88" s="224">
        <v>1000</v>
      </c>
      <c r="I88" s="225"/>
      <c r="J88" s="224">
        <f>ROUND(I88*H88,0)</f>
        <v>0</v>
      </c>
      <c r="K88" s="222" t="s">
        <v>180</v>
      </c>
      <c r="L88" s="46"/>
      <c r="M88" s="226" t="s">
        <v>20</v>
      </c>
      <c r="N88" s="227" t="s">
        <v>48</v>
      </c>
      <c r="O88" s="86"/>
      <c r="P88" s="228">
        <f>O88*H88</f>
        <v>0</v>
      </c>
      <c r="Q88" s="228">
        <v>0</v>
      </c>
      <c r="R88" s="228">
        <f>Q88*H88</f>
        <v>0</v>
      </c>
      <c r="S88" s="228">
        <v>0.02</v>
      </c>
      <c r="T88" s="229">
        <f>S88*H88</f>
        <v>20</v>
      </c>
      <c r="U88" s="40"/>
      <c r="V88" s="40"/>
      <c r="W88" s="40"/>
      <c r="X88" s="40"/>
      <c r="Y88" s="40"/>
      <c r="Z88" s="40"/>
      <c r="AA88" s="40"/>
      <c r="AB88" s="40"/>
      <c r="AC88" s="40"/>
      <c r="AD88" s="40"/>
      <c r="AE88" s="40"/>
      <c r="AR88" s="230" t="s">
        <v>173</v>
      </c>
      <c r="AT88" s="230" t="s">
        <v>169</v>
      </c>
      <c r="AU88" s="230" t="s">
        <v>86</v>
      </c>
      <c r="AY88" s="19" t="s">
        <v>167</v>
      </c>
      <c r="BE88" s="231">
        <f>IF(N88="základní",J88,0)</f>
        <v>0</v>
      </c>
      <c r="BF88" s="231">
        <f>IF(N88="snížená",J88,0)</f>
        <v>0</v>
      </c>
      <c r="BG88" s="231">
        <f>IF(N88="zákl. přenesená",J88,0)</f>
        <v>0</v>
      </c>
      <c r="BH88" s="231">
        <f>IF(N88="sníž. přenesená",J88,0)</f>
        <v>0</v>
      </c>
      <c r="BI88" s="231">
        <f>IF(N88="nulová",J88,0)</f>
        <v>0</v>
      </c>
      <c r="BJ88" s="19" t="s">
        <v>8</v>
      </c>
      <c r="BK88" s="231">
        <f>ROUND(I88*H88,0)</f>
        <v>0</v>
      </c>
      <c r="BL88" s="19" t="s">
        <v>173</v>
      </c>
      <c r="BM88" s="230" t="s">
        <v>1390</v>
      </c>
    </row>
    <row r="89" spans="1:47" s="2" customFormat="1" ht="12">
      <c r="A89" s="40"/>
      <c r="B89" s="41"/>
      <c r="C89" s="42"/>
      <c r="D89" s="232" t="s">
        <v>182</v>
      </c>
      <c r="E89" s="42"/>
      <c r="F89" s="233" t="s">
        <v>1391</v>
      </c>
      <c r="G89" s="42"/>
      <c r="H89" s="42"/>
      <c r="I89" s="138"/>
      <c r="J89" s="42"/>
      <c r="K89" s="42"/>
      <c r="L89" s="46"/>
      <c r="M89" s="234"/>
      <c r="N89" s="235"/>
      <c r="O89" s="86"/>
      <c r="P89" s="86"/>
      <c r="Q89" s="86"/>
      <c r="R89" s="86"/>
      <c r="S89" s="86"/>
      <c r="T89" s="87"/>
      <c r="U89" s="40"/>
      <c r="V89" s="40"/>
      <c r="W89" s="40"/>
      <c r="X89" s="40"/>
      <c r="Y89" s="40"/>
      <c r="Z89" s="40"/>
      <c r="AA89" s="40"/>
      <c r="AB89" s="40"/>
      <c r="AC89" s="40"/>
      <c r="AD89" s="40"/>
      <c r="AE89" s="40"/>
      <c r="AT89" s="19" t="s">
        <v>182</v>
      </c>
      <c r="AU89" s="19" t="s">
        <v>86</v>
      </c>
    </row>
    <row r="90" spans="1:63" s="12" customFormat="1" ht="25.9" customHeight="1">
      <c r="A90" s="12"/>
      <c r="B90" s="204"/>
      <c r="C90" s="205"/>
      <c r="D90" s="206" t="s">
        <v>76</v>
      </c>
      <c r="E90" s="207" t="s">
        <v>1392</v>
      </c>
      <c r="F90" s="207" t="s">
        <v>1393</v>
      </c>
      <c r="G90" s="205"/>
      <c r="H90" s="205"/>
      <c r="I90" s="208"/>
      <c r="J90" s="209">
        <f>BK90</f>
        <v>0</v>
      </c>
      <c r="K90" s="205"/>
      <c r="L90" s="210"/>
      <c r="M90" s="211"/>
      <c r="N90" s="212"/>
      <c r="O90" s="212"/>
      <c r="P90" s="213">
        <f>SUM(P91:P97)</f>
        <v>0</v>
      </c>
      <c r="Q90" s="212"/>
      <c r="R90" s="213">
        <f>SUM(R91:R97)</f>
        <v>0</v>
      </c>
      <c r="S90" s="212"/>
      <c r="T90" s="214">
        <f>SUM(T91:T97)</f>
        <v>0</v>
      </c>
      <c r="U90" s="12"/>
      <c r="V90" s="12"/>
      <c r="W90" s="12"/>
      <c r="X90" s="12"/>
      <c r="Y90" s="12"/>
      <c r="Z90" s="12"/>
      <c r="AA90" s="12"/>
      <c r="AB90" s="12"/>
      <c r="AC90" s="12"/>
      <c r="AD90" s="12"/>
      <c r="AE90" s="12"/>
      <c r="AR90" s="215" t="s">
        <v>173</v>
      </c>
      <c r="AT90" s="216" t="s">
        <v>76</v>
      </c>
      <c r="AU90" s="216" t="s">
        <v>77</v>
      </c>
      <c r="AY90" s="215" t="s">
        <v>167</v>
      </c>
      <c r="BK90" s="217">
        <f>SUM(BK91:BK97)</f>
        <v>0</v>
      </c>
    </row>
    <row r="91" spans="1:65" s="2" customFormat="1" ht="14.5" customHeight="1">
      <c r="A91" s="40"/>
      <c r="B91" s="41"/>
      <c r="C91" s="220" t="s">
        <v>86</v>
      </c>
      <c r="D91" s="220" t="s">
        <v>169</v>
      </c>
      <c r="E91" s="221" t="s">
        <v>1394</v>
      </c>
      <c r="F91" s="222" t="s">
        <v>1395</v>
      </c>
      <c r="G91" s="223" t="s">
        <v>172</v>
      </c>
      <c r="H91" s="224">
        <v>1</v>
      </c>
      <c r="I91" s="225"/>
      <c r="J91" s="224">
        <f>ROUND(I91*H91,0)</f>
        <v>0</v>
      </c>
      <c r="K91" s="222" t="s">
        <v>20</v>
      </c>
      <c r="L91" s="46"/>
      <c r="M91" s="226" t="s">
        <v>20</v>
      </c>
      <c r="N91" s="227" t="s">
        <v>48</v>
      </c>
      <c r="O91" s="86"/>
      <c r="P91" s="228">
        <f>O91*H91</f>
        <v>0</v>
      </c>
      <c r="Q91" s="228">
        <v>0</v>
      </c>
      <c r="R91" s="228">
        <f>Q91*H91</f>
        <v>0</v>
      </c>
      <c r="S91" s="228">
        <v>0</v>
      </c>
      <c r="T91" s="229">
        <f>S91*H91</f>
        <v>0</v>
      </c>
      <c r="U91" s="40"/>
      <c r="V91" s="40"/>
      <c r="W91" s="40"/>
      <c r="X91" s="40"/>
      <c r="Y91" s="40"/>
      <c r="Z91" s="40"/>
      <c r="AA91" s="40"/>
      <c r="AB91" s="40"/>
      <c r="AC91" s="40"/>
      <c r="AD91" s="40"/>
      <c r="AE91" s="40"/>
      <c r="AR91" s="230" t="s">
        <v>723</v>
      </c>
      <c r="AT91" s="230" t="s">
        <v>169</v>
      </c>
      <c r="AU91" s="230" t="s">
        <v>8</v>
      </c>
      <c r="AY91" s="19" t="s">
        <v>167</v>
      </c>
      <c r="BE91" s="231">
        <f>IF(N91="základní",J91,0)</f>
        <v>0</v>
      </c>
      <c r="BF91" s="231">
        <f>IF(N91="snížená",J91,0)</f>
        <v>0</v>
      </c>
      <c r="BG91" s="231">
        <f>IF(N91="zákl. přenesená",J91,0)</f>
        <v>0</v>
      </c>
      <c r="BH91" s="231">
        <f>IF(N91="sníž. přenesená",J91,0)</f>
        <v>0</v>
      </c>
      <c r="BI91" s="231">
        <f>IF(N91="nulová",J91,0)</f>
        <v>0</v>
      </c>
      <c r="BJ91" s="19" t="s">
        <v>8</v>
      </c>
      <c r="BK91" s="231">
        <f>ROUND(I91*H91,0)</f>
        <v>0</v>
      </c>
      <c r="BL91" s="19" t="s">
        <v>723</v>
      </c>
      <c r="BM91" s="230" t="s">
        <v>1396</v>
      </c>
    </row>
    <row r="92" spans="1:47" s="2" customFormat="1" ht="12">
      <c r="A92" s="40"/>
      <c r="B92" s="41"/>
      <c r="C92" s="42"/>
      <c r="D92" s="232" t="s">
        <v>175</v>
      </c>
      <c r="E92" s="42"/>
      <c r="F92" s="233" t="s">
        <v>1397</v>
      </c>
      <c r="G92" s="42"/>
      <c r="H92" s="42"/>
      <c r="I92" s="138"/>
      <c r="J92" s="42"/>
      <c r="K92" s="42"/>
      <c r="L92" s="46"/>
      <c r="M92" s="234"/>
      <c r="N92" s="235"/>
      <c r="O92" s="86"/>
      <c r="P92" s="86"/>
      <c r="Q92" s="86"/>
      <c r="R92" s="86"/>
      <c r="S92" s="86"/>
      <c r="T92" s="87"/>
      <c r="U92" s="40"/>
      <c r="V92" s="40"/>
      <c r="W92" s="40"/>
      <c r="X92" s="40"/>
      <c r="Y92" s="40"/>
      <c r="Z92" s="40"/>
      <c r="AA92" s="40"/>
      <c r="AB92" s="40"/>
      <c r="AC92" s="40"/>
      <c r="AD92" s="40"/>
      <c r="AE92" s="40"/>
      <c r="AT92" s="19" t="s">
        <v>175</v>
      </c>
      <c r="AU92" s="19" t="s">
        <v>8</v>
      </c>
    </row>
    <row r="93" spans="1:65" s="2" customFormat="1" ht="62.5" customHeight="1">
      <c r="A93" s="40"/>
      <c r="B93" s="41"/>
      <c r="C93" s="220" t="s">
        <v>186</v>
      </c>
      <c r="D93" s="220" t="s">
        <v>169</v>
      </c>
      <c r="E93" s="221" t="s">
        <v>1398</v>
      </c>
      <c r="F93" s="222" t="s">
        <v>1399</v>
      </c>
      <c r="G93" s="223" t="s">
        <v>389</v>
      </c>
      <c r="H93" s="224">
        <v>1</v>
      </c>
      <c r="I93" s="225"/>
      <c r="J93" s="224">
        <f>ROUND(I93*H93,0)</f>
        <v>0</v>
      </c>
      <c r="K93" s="222" t="s">
        <v>20</v>
      </c>
      <c r="L93" s="46"/>
      <c r="M93" s="226" t="s">
        <v>20</v>
      </c>
      <c r="N93" s="227" t="s">
        <v>48</v>
      </c>
      <c r="O93" s="86"/>
      <c r="P93" s="228">
        <f>O93*H93</f>
        <v>0</v>
      </c>
      <c r="Q93" s="228">
        <v>0</v>
      </c>
      <c r="R93" s="228">
        <f>Q93*H93</f>
        <v>0</v>
      </c>
      <c r="S93" s="228">
        <v>0</v>
      </c>
      <c r="T93" s="229">
        <f>S93*H93</f>
        <v>0</v>
      </c>
      <c r="U93" s="40"/>
      <c r="V93" s="40"/>
      <c r="W93" s="40"/>
      <c r="X93" s="40"/>
      <c r="Y93" s="40"/>
      <c r="Z93" s="40"/>
      <c r="AA93" s="40"/>
      <c r="AB93" s="40"/>
      <c r="AC93" s="40"/>
      <c r="AD93" s="40"/>
      <c r="AE93" s="40"/>
      <c r="AR93" s="230" t="s">
        <v>723</v>
      </c>
      <c r="AT93" s="230" t="s">
        <v>169</v>
      </c>
      <c r="AU93" s="230" t="s">
        <v>8</v>
      </c>
      <c r="AY93" s="19" t="s">
        <v>167</v>
      </c>
      <c r="BE93" s="231">
        <f>IF(N93="základní",J93,0)</f>
        <v>0</v>
      </c>
      <c r="BF93" s="231">
        <f>IF(N93="snížená",J93,0)</f>
        <v>0</v>
      </c>
      <c r="BG93" s="231">
        <f>IF(N93="zákl. přenesená",J93,0)</f>
        <v>0</v>
      </c>
      <c r="BH93" s="231">
        <f>IF(N93="sníž. přenesená",J93,0)</f>
        <v>0</v>
      </c>
      <c r="BI93" s="231">
        <f>IF(N93="nulová",J93,0)</f>
        <v>0</v>
      </c>
      <c r="BJ93" s="19" t="s">
        <v>8</v>
      </c>
      <c r="BK93" s="231">
        <f>ROUND(I93*H93,0)</f>
        <v>0</v>
      </c>
      <c r="BL93" s="19" t="s">
        <v>723</v>
      </c>
      <c r="BM93" s="230" t="s">
        <v>1400</v>
      </c>
    </row>
    <row r="94" spans="1:47" s="2" customFormat="1" ht="12">
      <c r="A94" s="40"/>
      <c r="B94" s="41"/>
      <c r="C94" s="42"/>
      <c r="D94" s="232" t="s">
        <v>175</v>
      </c>
      <c r="E94" s="42"/>
      <c r="F94" s="233" t="s">
        <v>1401</v>
      </c>
      <c r="G94" s="42"/>
      <c r="H94" s="42"/>
      <c r="I94" s="138"/>
      <c r="J94" s="42"/>
      <c r="K94" s="42"/>
      <c r="L94" s="46"/>
      <c r="M94" s="234"/>
      <c r="N94" s="235"/>
      <c r="O94" s="86"/>
      <c r="P94" s="86"/>
      <c r="Q94" s="86"/>
      <c r="R94" s="86"/>
      <c r="S94" s="86"/>
      <c r="T94" s="87"/>
      <c r="U94" s="40"/>
      <c r="V94" s="40"/>
      <c r="W94" s="40"/>
      <c r="X94" s="40"/>
      <c r="Y94" s="40"/>
      <c r="Z94" s="40"/>
      <c r="AA94" s="40"/>
      <c r="AB94" s="40"/>
      <c r="AC94" s="40"/>
      <c r="AD94" s="40"/>
      <c r="AE94" s="40"/>
      <c r="AT94" s="19" t="s">
        <v>175</v>
      </c>
      <c r="AU94" s="19" t="s">
        <v>8</v>
      </c>
    </row>
    <row r="95" spans="1:65" s="2" customFormat="1" ht="31" customHeight="1">
      <c r="A95" s="40"/>
      <c r="B95" s="41"/>
      <c r="C95" s="220" t="s">
        <v>173</v>
      </c>
      <c r="D95" s="220" t="s">
        <v>169</v>
      </c>
      <c r="E95" s="221" t="s">
        <v>1402</v>
      </c>
      <c r="F95" s="222" t="s">
        <v>1403</v>
      </c>
      <c r="G95" s="223" t="s">
        <v>172</v>
      </c>
      <c r="H95" s="224">
        <v>1</v>
      </c>
      <c r="I95" s="225"/>
      <c r="J95" s="224">
        <f>ROUND(I95*H95,0)</f>
        <v>0</v>
      </c>
      <c r="K95" s="222" t="s">
        <v>20</v>
      </c>
      <c r="L95" s="46"/>
      <c r="M95" s="226" t="s">
        <v>20</v>
      </c>
      <c r="N95" s="227" t="s">
        <v>48</v>
      </c>
      <c r="O95" s="86"/>
      <c r="P95" s="228">
        <f>O95*H95</f>
        <v>0</v>
      </c>
      <c r="Q95" s="228">
        <v>0</v>
      </c>
      <c r="R95" s="228">
        <f>Q95*H95</f>
        <v>0</v>
      </c>
      <c r="S95" s="228">
        <v>0</v>
      </c>
      <c r="T95" s="229">
        <f>S95*H95</f>
        <v>0</v>
      </c>
      <c r="U95" s="40"/>
      <c r="V95" s="40"/>
      <c r="W95" s="40"/>
      <c r="X95" s="40"/>
      <c r="Y95" s="40"/>
      <c r="Z95" s="40"/>
      <c r="AA95" s="40"/>
      <c r="AB95" s="40"/>
      <c r="AC95" s="40"/>
      <c r="AD95" s="40"/>
      <c r="AE95" s="40"/>
      <c r="AR95" s="230" t="s">
        <v>723</v>
      </c>
      <c r="AT95" s="230" t="s">
        <v>169</v>
      </c>
      <c r="AU95" s="230" t="s">
        <v>8</v>
      </c>
      <c r="AY95" s="19" t="s">
        <v>167</v>
      </c>
      <c r="BE95" s="231">
        <f>IF(N95="základní",J95,0)</f>
        <v>0</v>
      </c>
      <c r="BF95" s="231">
        <f>IF(N95="snížená",J95,0)</f>
        <v>0</v>
      </c>
      <c r="BG95" s="231">
        <f>IF(N95="zákl. přenesená",J95,0)</f>
        <v>0</v>
      </c>
      <c r="BH95" s="231">
        <f>IF(N95="sníž. přenesená",J95,0)</f>
        <v>0</v>
      </c>
      <c r="BI95" s="231">
        <f>IF(N95="nulová",J95,0)</f>
        <v>0</v>
      </c>
      <c r="BJ95" s="19" t="s">
        <v>8</v>
      </c>
      <c r="BK95" s="231">
        <f>ROUND(I95*H95,0)</f>
        <v>0</v>
      </c>
      <c r="BL95" s="19" t="s">
        <v>723</v>
      </c>
      <c r="BM95" s="230" t="s">
        <v>1404</v>
      </c>
    </row>
    <row r="96" spans="1:65" s="2" customFormat="1" ht="31" customHeight="1">
      <c r="A96" s="40"/>
      <c r="B96" s="41"/>
      <c r="C96" s="220" t="s">
        <v>202</v>
      </c>
      <c r="D96" s="220" t="s">
        <v>169</v>
      </c>
      <c r="E96" s="221" t="s">
        <v>1405</v>
      </c>
      <c r="F96" s="222" t="s">
        <v>1406</v>
      </c>
      <c r="G96" s="223" t="s">
        <v>172</v>
      </c>
      <c r="H96" s="224">
        <v>1</v>
      </c>
      <c r="I96" s="225"/>
      <c r="J96" s="224">
        <f>ROUND(I96*H96,0)</f>
        <v>0</v>
      </c>
      <c r="K96" s="222" t="s">
        <v>20</v>
      </c>
      <c r="L96" s="46"/>
      <c r="M96" s="226" t="s">
        <v>20</v>
      </c>
      <c r="N96" s="227" t="s">
        <v>48</v>
      </c>
      <c r="O96" s="86"/>
      <c r="P96" s="228">
        <f>O96*H96</f>
        <v>0</v>
      </c>
      <c r="Q96" s="228">
        <v>0</v>
      </c>
      <c r="R96" s="228">
        <f>Q96*H96</f>
        <v>0</v>
      </c>
      <c r="S96" s="228">
        <v>0</v>
      </c>
      <c r="T96" s="229">
        <f>S96*H96</f>
        <v>0</v>
      </c>
      <c r="U96" s="40"/>
      <c r="V96" s="40"/>
      <c r="W96" s="40"/>
      <c r="X96" s="40"/>
      <c r="Y96" s="40"/>
      <c r="Z96" s="40"/>
      <c r="AA96" s="40"/>
      <c r="AB96" s="40"/>
      <c r="AC96" s="40"/>
      <c r="AD96" s="40"/>
      <c r="AE96" s="40"/>
      <c r="AR96" s="230" t="s">
        <v>723</v>
      </c>
      <c r="AT96" s="230" t="s">
        <v>169</v>
      </c>
      <c r="AU96" s="230" t="s">
        <v>8</v>
      </c>
      <c r="AY96" s="19" t="s">
        <v>167</v>
      </c>
      <c r="BE96" s="231">
        <f>IF(N96="základní",J96,0)</f>
        <v>0</v>
      </c>
      <c r="BF96" s="231">
        <f>IF(N96="snížená",J96,0)</f>
        <v>0</v>
      </c>
      <c r="BG96" s="231">
        <f>IF(N96="zákl. přenesená",J96,0)</f>
        <v>0</v>
      </c>
      <c r="BH96" s="231">
        <f>IF(N96="sníž. přenesená",J96,0)</f>
        <v>0</v>
      </c>
      <c r="BI96" s="231">
        <f>IF(N96="nulová",J96,0)</f>
        <v>0</v>
      </c>
      <c r="BJ96" s="19" t="s">
        <v>8</v>
      </c>
      <c r="BK96" s="231">
        <f>ROUND(I96*H96,0)</f>
        <v>0</v>
      </c>
      <c r="BL96" s="19" t="s">
        <v>723</v>
      </c>
      <c r="BM96" s="230" t="s">
        <v>1407</v>
      </c>
    </row>
    <row r="97" spans="1:65" s="2" customFormat="1" ht="41.5" customHeight="1">
      <c r="A97" s="40"/>
      <c r="B97" s="41"/>
      <c r="C97" s="220" t="s">
        <v>253</v>
      </c>
      <c r="D97" s="220" t="s">
        <v>169</v>
      </c>
      <c r="E97" s="221" t="s">
        <v>1408</v>
      </c>
      <c r="F97" s="222" t="s">
        <v>1409</v>
      </c>
      <c r="G97" s="223" t="s">
        <v>172</v>
      </c>
      <c r="H97" s="224">
        <v>1</v>
      </c>
      <c r="I97" s="225"/>
      <c r="J97" s="224">
        <f>ROUND(I97*H97,0)</f>
        <v>0</v>
      </c>
      <c r="K97" s="222" t="s">
        <v>20</v>
      </c>
      <c r="L97" s="46"/>
      <c r="M97" s="226" t="s">
        <v>20</v>
      </c>
      <c r="N97" s="227" t="s">
        <v>48</v>
      </c>
      <c r="O97" s="86"/>
      <c r="P97" s="228">
        <f>O97*H97</f>
        <v>0</v>
      </c>
      <c r="Q97" s="228">
        <v>0</v>
      </c>
      <c r="R97" s="228">
        <f>Q97*H97</f>
        <v>0</v>
      </c>
      <c r="S97" s="228">
        <v>0</v>
      </c>
      <c r="T97" s="229">
        <f>S97*H97</f>
        <v>0</v>
      </c>
      <c r="U97" s="40"/>
      <c r="V97" s="40"/>
      <c r="W97" s="40"/>
      <c r="X97" s="40"/>
      <c r="Y97" s="40"/>
      <c r="Z97" s="40"/>
      <c r="AA97" s="40"/>
      <c r="AB97" s="40"/>
      <c r="AC97" s="40"/>
      <c r="AD97" s="40"/>
      <c r="AE97" s="40"/>
      <c r="AR97" s="230" t="s">
        <v>723</v>
      </c>
      <c r="AT97" s="230" t="s">
        <v>169</v>
      </c>
      <c r="AU97" s="230" t="s">
        <v>8</v>
      </c>
      <c r="AY97" s="19" t="s">
        <v>167</v>
      </c>
      <c r="BE97" s="231">
        <f>IF(N97="základní",J97,0)</f>
        <v>0</v>
      </c>
      <c r="BF97" s="231">
        <f>IF(N97="snížená",J97,0)</f>
        <v>0</v>
      </c>
      <c r="BG97" s="231">
        <f>IF(N97="zákl. přenesená",J97,0)</f>
        <v>0</v>
      </c>
      <c r="BH97" s="231">
        <f>IF(N97="sníž. přenesená",J97,0)</f>
        <v>0</v>
      </c>
      <c r="BI97" s="231">
        <f>IF(N97="nulová",J97,0)</f>
        <v>0</v>
      </c>
      <c r="BJ97" s="19" t="s">
        <v>8</v>
      </c>
      <c r="BK97" s="231">
        <f>ROUND(I97*H97,0)</f>
        <v>0</v>
      </c>
      <c r="BL97" s="19" t="s">
        <v>723</v>
      </c>
      <c r="BM97" s="230" t="s">
        <v>1410</v>
      </c>
    </row>
    <row r="98" spans="1:63" s="12" customFormat="1" ht="25.9" customHeight="1">
      <c r="A98" s="12"/>
      <c r="B98" s="204"/>
      <c r="C98" s="205"/>
      <c r="D98" s="206" t="s">
        <v>76</v>
      </c>
      <c r="E98" s="207" t="s">
        <v>948</v>
      </c>
      <c r="F98" s="207" t="s">
        <v>949</v>
      </c>
      <c r="G98" s="205"/>
      <c r="H98" s="205"/>
      <c r="I98" s="208"/>
      <c r="J98" s="209">
        <f>BK98</f>
        <v>0</v>
      </c>
      <c r="K98" s="205"/>
      <c r="L98" s="210"/>
      <c r="M98" s="211"/>
      <c r="N98" s="212"/>
      <c r="O98" s="212"/>
      <c r="P98" s="213">
        <f>P99+SUM(P100:P110)+P112</f>
        <v>0</v>
      </c>
      <c r="Q98" s="212"/>
      <c r="R98" s="213">
        <f>R99+SUM(R100:R110)+R112</f>
        <v>0</v>
      </c>
      <c r="S98" s="212"/>
      <c r="T98" s="214">
        <f>T99+SUM(T100:T110)+T112</f>
        <v>0</v>
      </c>
      <c r="U98" s="12"/>
      <c r="V98" s="12"/>
      <c r="W98" s="12"/>
      <c r="X98" s="12"/>
      <c r="Y98" s="12"/>
      <c r="Z98" s="12"/>
      <c r="AA98" s="12"/>
      <c r="AB98" s="12"/>
      <c r="AC98" s="12"/>
      <c r="AD98" s="12"/>
      <c r="AE98" s="12"/>
      <c r="AR98" s="215" t="s">
        <v>202</v>
      </c>
      <c r="AT98" s="216" t="s">
        <v>76</v>
      </c>
      <c r="AU98" s="216" t="s">
        <v>77</v>
      </c>
      <c r="AY98" s="215" t="s">
        <v>167</v>
      </c>
      <c r="BK98" s="217">
        <f>BK99+SUM(BK100:BK110)+BK112</f>
        <v>0</v>
      </c>
    </row>
    <row r="99" spans="1:65" s="2" customFormat="1" ht="41.5" customHeight="1">
      <c r="A99" s="40"/>
      <c r="B99" s="41"/>
      <c r="C99" s="220" t="s">
        <v>259</v>
      </c>
      <c r="D99" s="220" t="s">
        <v>169</v>
      </c>
      <c r="E99" s="221" t="s">
        <v>1411</v>
      </c>
      <c r="F99" s="222" t="s">
        <v>1412</v>
      </c>
      <c r="G99" s="223" t="s">
        <v>172</v>
      </c>
      <c r="H99" s="224">
        <v>1</v>
      </c>
      <c r="I99" s="225"/>
      <c r="J99" s="224">
        <f>ROUND(I99*H99,0)</f>
        <v>0</v>
      </c>
      <c r="K99" s="222" t="s">
        <v>20</v>
      </c>
      <c r="L99" s="46"/>
      <c r="M99" s="226" t="s">
        <v>20</v>
      </c>
      <c r="N99" s="227" t="s">
        <v>48</v>
      </c>
      <c r="O99" s="86"/>
      <c r="P99" s="228">
        <f>O99*H99</f>
        <v>0</v>
      </c>
      <c r="Q99" s="228">
        <v>0</v>
      </c>
      <c r="R99" s="228">
        <f>Q99*H99</f>
        <v>0</v>
      </c>
      <c r="S99" s="228">
        <v>0</v>
      </c>
      <c r="T99" s="229">
        <f>S99*H99</f>
        <v>0</v>
      </c>
      <c r="U99" s="40"/>
      <c r="V99" s="40"/>
      <c r="W99" s="40"/>
      <c r="X99" s="40"/>
      <c r="Y99" s="40"/>
      <c r="Z99" s="40"/>
      <c r="AA99" s="40"/>
      <c r="AB99" s="40"/>
      <c r="AC99" s="40"/>
      <c r="AD99" s="40"/>
      <c r="AE99" s="40"/>
      <c r="AR99" s="230" t="s">
        <v>173</v>
      </c>
      <c r="AT99" s="230" t="s">
        <v>169</v>
      </c>
      <c r="AU99" s="230" t="s">
        <v>8</v>
      </c>
      <c r="AY99" s="19" t="s">
        <v>167</v>
      </c>
      <c r="BE99" s="231">
        <f>IF(N99="základní",J99,0)</f>
        <v>0</v>
      </c>
      <c r="BF99" s="231">
        <f>IF(N99="snížená",J99,0)</f>
        <v>0</v>
      </c>
      <c r="BG99" s="231">
        <f>IF(N99="zákl. přenesená",J99,0)</f>
        <v>0</v>
      </c>
      <c r="BH99" s="231">
        <f>IF(N99="sníž. přenesená",J99,0)</f>
        <v>0</v>
      </c>
      <c r="BI99" s="231">
        <f>IF(N99="nulová",J99,0)</f>
        <v>0</v>
      </c>
      <c r="BJ99" s="19" t="s">
        <v>8</v>
      </c>
      <c r="BK99" s="231">
        <f>ROUND(I99*H99,0)</f>
        <v>0</v>
      </c>
      <c r="BL99" s="19" t="s">
        <v>173</v>
      </c>
      <c r="BM99" s="230" t="s">
        <v>1413</v>
      </c>
    </row>
    <row r="100" spans="1:47" s="2" customFormat="1" ht="12">
      <c r="A100" s="40"/>
      <c r="B100" s="41"/>
      <c r="C100" s="42"/>
      <c r="D100" s="232" t="s">
        <v>175</v>
      </c>
      <c r="E100" s="42"/>
      <c r="F100" s="233" t="s">
        <v>1414</v>
      </c>
      <c r="G100" s="42"/>
      <c r="H100" s="42"/>
      <c r="I100" s="138"/>
      <c r="J100" s="42"/>
      <c r="K100" s="42"/>
      <c r="L100" s="46"/>
      <c r="M100" s="234"/>
      <c r="N100" s="235"/>
      <c r="O100" s="86"/>
      <c r="P100" s="86"/>
      <c r="Q100" s="86"/>
      <c r="R100" s="86"/>
      <c r="S100" s="86"/>
      <c r="T100" s="87"/>
      <c r="U100" s="40"/>
      <c r="V100" s="40"/>
      <c r="W100" s="40"/>
      <c r="X100" s="40"/>
      <c r="Y100" s="40"/>
      <c r="Z100" s="40"/>
      <c r="AA100" s="40"/>
      <c r="AB100" s="40"/>
      <c r="AC100" s="40"/>
      <c r="AD100" s="40"/>
      <c r="AE100" s="40"/>
      <c r="AT100" s="19" t="s">
        <v>175</v>
      </c>
      <c r="AU100" s="19" t="s">
        <v>8</v>
      </c>
    </row>
    <row r="101" spans="1:65" s="2" customFormat="1" ht="20.5" customHeight="1">
      <c r="A101" s="40"/>
      <c r="B101" s="41"/>
      <c r="C101" s="220" t="s">
        <v>274</v>
      </c>
      <c r="D101" s="220" t="s">
        <v>169</v>
      </c>
      <c r="E101" s="221" t="s">
        <v>1415</v>
      </c>
      <c r="F101" s="222" t="s">
        <v>1416</v>
      </c>
      <c r="G101" s="223" t="s">
        <v>172</v>
      </c>
      <c r="H101" s="224">
        <v>1</v>
      </c>
      <c r="I101" s="225"/>
      <c r="J101" s="224">
        <f>ROUND(I101*H101,0)</f>
        <v>0</v>
      </c>
      <c r="K101" s="222" t="s">
        <v>20</v>
      </c>
      <c r="L101" s="46"/>
      <c r="M101" s="226" t="s">
        <v>20</v>
      </c>
      <c r="N101" s="227" t="s">
        <v>48</v>
      </c>
      <c r="O101" s="86"/>
      <c r="P101" s="228">
        <f>O101*H101</f>
        <v>0</v>
      </c>
      <c r="Q101" s="228">
        <v>0</v>
      </c>
      <c r="R101" s="228">
        <f>Q101*H101</f>
        <v>0</v>
      </c>
      <c r="S101" s="228">
        <v>0</v>
      </c>
      <c r="T101" s="229">
        <f>S101*H101</f>
        <v>0</v>
      </c>
      <c r="U101" s="40"/>
      <c r="V101" s="40"/>
      <c r="W101" s="40"/>
      <c r="X101" s="40"/>
      <c r="Y101" s="40"/>
      <c r="Z101" s="40"/>
      <c r="AA101" s="40"/>
      <c r="AB101" s="40"/>
      <c r="AC101" s="40"/>
      <c r="AD101" s="40"/>
      <c r="AE101" s="40"/>
      <c r="AR101" s="230" t="s">
        <v>173</v>
      </c>
      <c r="AT101" s="230" t="s">
        <v>169</v>
      </c>
      <c r="AU101" s="230" t="s">
        <v>8</v>
      </c>
      <c r="AY101" s="19" t="s">
        <v>167</v>
      </c>
      <c r="BE101" s="231">
        <f>IF(N101="základní",J101,0)</f>
        <v>0</v>
      </c>
      <c r="BF101" s="231">
        <f>IF(N101="snížená",J101,0)</f>
        <v>0</v>
      </c>
      <c r="BG101" s="231">
        <f>IF(N101="zákl. přenesená",J101,0)</f>
        <v>0</v>
      </c>
      <c r="BH101" s="231">
        <f>IF(N101="sníž. přenesená",J101,0)</f>
        <v>0</v>
      </c>
      <c r="BI101" s="231">
        <f>IF(N101="nulová",J101,0)</f>
        <v>0</v>
      </c>
      <c r="BJ101" s="19" t="s">
        <v>8</v>
      </c>
      <c r="BK101" s="231">
        <f>ROUND(I101*H101,0)</f>
        <v>0</v>
      </c>
      <c r="BL101" s="19" t="s">
        <v>173</v>
      </c>
      <c r="BM101" s="230" t="s">
        <v>1417</v>
      </c>
    </row>
    <row r="102" spans="1:65" s="2" customFormat="1" ht="31" customHeight="1">
      <c r="A102" s="40"/>
      <c r="B102" s="41"/>
      <c r="C102" s="220" t="s">
        <v>279</v>
      </c>
      <c r="D102" s="220" t="s">
        <v>169</v>
      </c>
      <c r="E102" s="221" t="s">
        <v>1418</v>
      </c>
      <c r="F102" s="222" t="s">
        <v>1419</v>
      </c>
      <c r="G102" s="223" t="s">
        <v>172</v>
      </c>
      <c r="H102" s="224">
        <v>1</v>
      </c>
      <c r="I102" s="225"/>
      <c r="J102" s="224">
        <f>ROUND(I102*H102,0)</f>
        <v>0</v>
      </c>
      <c r="K102" s="222" t="s">
        <v>20</v>
      </c>
      <c r="L102" s="46"/>
      <c r="M102" s="226" t="s">
        <v>20</v>
      </c>
      <c r="N102" s="227" t="s">
        <v>48</v>
      </c>
      <c r="O102" s="86"/>
      <c r="P102" s="228">
        <f>O102*H102</f>
        <v>0</v>
      </c>
      <c r="Q102" s="228">
        <v>0</v>
      </c>
      <c r="R102" s="228">
        <f>Q102*H102</f>
        <v>0</v>
      </c>
      <c r="S102" s="228">
        <v>0</v>
      </c>
      <c r="T102" s="229">
        <f>S102*H102</f>
        <v>0</v>
      </c>
      <c r="U102" s="40"/>
      <c r="V102" s="40"/>
      <c r="W102" s="40"/>
      <c r="X102" s="40"/>
      <c r="Y102" s="40"/>
      <c r="Z102" s="40"/>
      <c r="AA102" s="40"/>
      <c r="AB102" s="40"/>
      <c r="AC102" s="40"/>
      <c r="AD102" s="40"/>
      <c r="AE102" s="40"/>
      <c r="AR102" s="230" t="s">
        <v>173</v>
      </c>
      <c r="AT102" s="230" t="s">
        <v>169</v>
      </c>
      <c r="AU102" s="230" t="s">
        <v>8</v>
      </c>
      <c r="AY102" s="19" t="s">
        <v>167</v>
      </c>
      <c r="BE102" s="231">
        <f>IF(N102="základní",J102,0)</f>
        <v>0</v>
      </c>
      <c r="BF102" s="231">
        <f>IF(N102="snížená",J102,0)</f>
        <v>0</v>
      </c>
      <c r="BG102" s="231">
        <f>IF(N102="zákl. přenesená",J102,0)</f>
        <v>0</v>
      </c>
      <c r="BH102" s="231">
        <f>IF(N102="sníž. přenesená",J102,0)</f>
        <v>0</v>
      </c>
      <c r="BI102" s="231">
        <f>IF(N102="nulová",J102,0)</f>
        <v>0</v>
      </c>
      <c r="BJ102" s="19" t="s">
        <v>8</v>
      </c>
      <c r="BK102" s="231">
        <f>ROUND(I102*H102,0)</f>
        <v>0</v>
      </c>
      <c r="BL102" s="19" t="s">
        <v>173</v>
      </c>
      <c r="BM102" s="230" t="s">
        <v>1420</v>
      </c>
    </row>
    <row r="103" spans="1:65" s="2" customFormat="1" ht="14.5" customHeight="1">
      <c r="A103" s="40"/>
      <c r="B103" s="41"/>
      <c r="C103" s="220" t="s">
        <v>291</v>
      </c>
      <c r="D103" s="220" t="s">
        <v>169</v>
      </c>
      <c r="E103" s="221" t="s">
        <v>1421</v>
      </c>
      <c r="F103" s="222" t="s">
        <v>1422</v>
      </c>
      <c r="G103" s="223" t="s">
        <v>172</v>
      </c>
      <c r="H103" s="224">
        <v>1</v>
      </c>
      <c r="I103" s="225"/>
      <c r="J103" s="224">
        <f>ROUND(I103*H103,0)</f>
        <v>0</v>
      </c>
      <c r="K103" s="222" t="s">
        <v>20</v>
      </c>
      <c r="L103" s="46"/>
      <c r="M103" s="226" t="s">
        <v>20</v>
      </c>
      <c r="N103" s="227" t="s">
        <v>48</v>
      </c>
      <c r="O103" s="86"/>
      <c r="P103" s="228">
        <f>O103*H103</f>
        <v>0</v>
      </c>
      <c r="Q103" s="228">
        <v>0</v>
      </c>
      <c r="R103" s="228">
        <f>Q103*H103</f>
        <v>0</v>
      </c>
      <c r="S103" s="228">
        <v>0</v>
      </c>
      <c r="T103" s="229">
        <f>S103*H103</f>
        <v>0</v>
      </c>
      <c r="U103" s="40"/>
      <c r="V103" s="40"/>
      <c r="W103" s="40"/>
      <c r="X103" s="40"/>
      <c r="Y103" s="40"/>
      <c r="Z103" s="40"/>
      <c r="AA103" s="40"/>
      <c r="AB103" s="40"/>
      <c r="AC103" s="40"/>
      <c r="AD103" s="40"/>
      <c r="AE103" s="40"/>
      <c r="AR103" s="230" t="s">
        <v>173</v>
      </c>
      <c r="AT103" s="230" t="s">
        <v>169</v>
      </c>
      <c r="AU103" s="230" t="s">
        <v>8</v>
      </c>
      <c r="AY103" s="19" t="s">
        <v>167</v>
      </c>
      <c r="BE103" s="231">
        <f>IF(N103="základní",J103,0)</f>
        <v>0</v>
      </c>
      <c r="BF103" s="231">
        <f>IF(N103="snížená",J103,0)</f>
        <v>0</v>
      </c>
      <c r="BG103" s="231">
        <f>IF(N103="zákl. přenesená",J103,0)</f>
        <v>0</v>
      </c>
      <c r="BH103" s="231">
        <f>IF(N103="sníž. přenesená",J103,0)</f>
        <v>0</v>
      </c>
      <c r="BI103" s="231">
        <f>IF(N103="nulová",J103,0)</f>
        <v>0</v>
      </c>
      <c r="BJ103" s="19" t="s">
        <v>8</v>
      </c>
      <c r="BK103" s="231">
        <f>ROUND(I103*H103,0)</f>
        <v>0</v>
      </c>
      <c r="BL103" s="19" t="s">
        <v>173</v>
      </c>
      <c r="BM103" s="230" t="s">
        <v>1423</v>
      </c>
    </row>
    <row r="104" spans="1:47" s="2" customFormat="1" ht="12">
      <c r="A104" s="40"/>
      <c r="B104" s="41"/>
      <c r="C104" s="42"/>
      <c r="D104" s="232" t="s">
        <v>175</v>
      </c>
      <c r="E104" s="42"/>
      <c r="F104" s="233" t="s">
        <v>1424</v>
      </c>
      <c r="G104" s="42"/>
      <c r="H104" s="42"/>
      <c r="I104" s="138"/>
      <c r="J104" s="42"/>
      <c r="K104" s="42"/>
      <c r="L104" s="46"/>
      <c r="M104" s="234"/>
      <c r="N104" s="235"/>
      <c r="O104" s="86"/>
      <c r="P104" s="86"/>
      <c r="Q104" s="86"/>
      <c r="R104" s="86"/>
      <c r="S104" s="86"/>
      <c r="T104" s="87"/>
      <c r="U104" s="40"/>
      <c r="V104" s="40"/>
      <c r="W104" s="40"/>
      <c r="X104" s="40"/>
      <c r="Y104" s="40"/>
      <c r="Z104" s="40"/>
      <c r="AA104" s="40"/>
      <c r="AB104" s="40"/>
      <c r="AC104" s="40"/>
      <c r="AD104" s="40"/>
      <c r="AE104" s="40"/>
      <c r="AT104" s="19" t="s">
        <v>175</v>
      </c>
      <c r="AU104" s="19" t="s">
        <v>8</v>
      </c>
    </row>
    <row r="105" spans="1:65" s="2" customFormat="1" ht="41.5" customHeight="1">
      <c r="A105" s="40"/>
      <c r="B105" s="41"/>
      <c r="C105" s="220" t="s">
        <v>302</v>
      </c>
      <c r="D105" s="220" t="s">
        <v>169</v>
      </c>
      <c r="E105" s="221" t="s">
        <v>1425</v>
      </c>
      <c r="F105" s="222" t="s">
        <v>1426</v>
      </c>
      <c r="G105" s="223" t="s">
        <v>172</v>
      </c>
      <c r="H105" s="224">
        <v>1</v>
      </c>
      <c r="I105" s="225"/>
      <c r="J105" s="224">
        <f>ROUND(I105*H105,0)</f>
        <v>0</v>
      </c>
      <c r="K105" s="222" t="s">
        <v>20</v>
      </c>
      <c r="L105" s="46"/>
      <c r="M105" s="226" t="s">
        <v>20</v>
      </c>
      <c r="N105" s="227" t="s">
        <v>48</v>
      </c>
      <c r="O105" s="86"/>
      <c r="P105" s="228">
        <f>O105*H105</f>
        <v>0</v>
      </c>
      <c r="Q105" s="228">
        <v>0</v>
      </c>
      <c r="R105" s="228">
        <f>Q105*H105</f>
        <v>0</v>
      </c>
      <c r="S105" s="228">
        <v>0</v>
      </c>
      <c r="T105" s="229">
        <f>S105*H105</f>
        <v>0</v>
      </c>
      <c r="U105" s="40"/>
      <c r="V105" s="40"/>
      <c r="W105" s="40"/>
      <c r="X105" s="40"/>
      <c r="Y105" s="40"/>
      <c r="Z105" s="40"/>
      <c r="AA105" s="40"/>
      <c r="AB105" s="40"/>
      <c r="AC105" s="40"/>
      <c r="AD105" s="40"/>
      <c r="AE105" s="40"/>
      <c r="AR105" s="230" t="s">
        <v>942</v>
      </c>
      <c r="AT105" s="230" t="s">
        <v>169</v>
      </c>
      <c r="AU105" s="230" t="s">
        <v>8</v>
      </c>
      <c r="AY105" s="19" t="s">
        <v>167</v>
      </c>
      <c r="BE105" s="231">
        <f>IF(N105="základní",J105,0)</f>
        <v>0</v>
      </c>
      <c r="BF105" s="231">
        <f>IF(N105="snížená",J105,0)</f>
        <v>0</v>
      </c>
      <c r="BG105" s="231">
        <f>IF(N105="zákl. přenesená",J105,0)</f>
        <v>0</v>
      </c>
      <c r="BH105" s="231">
        <f>IF(N105="sníž. přenesená",J105,0)</f>
        <v>0</v>
      </c>
      <c r="BI105" s="231">
        <f>IF(N105="nulová",J105,0)</f>
        <v>0</v>
      </c>
      <c r="BJ105" s="19" t="s">
        <v>8</v>
      </c>
      <c r="BK105" s="231">
        <f>ROUND(I105*H105,0)</f>
        <v>0</v>
      </c>
      <c r="BL105" s="19" t="s">
        <v>942</v>
      </c>
      <c r="BM105" s="230" t="s">
        <v>1427</v>
      </c>
    </row>
    <row r="106" spans="1:47" s="2" customFormat="1" ht="12">
      <c r="A106" s="40"/>
      <c r="B106" s="41"/>
      <c r="C106" s="42"/>
      <c r="D106" s="232" t="s">
        <v>175</v>
      </c>
      <c r="E106" s="42"/>
      <c r="F106" s="233" t="s">
        <v>1428</v>
      </c>
      <c r="G106" s="42"/>
      <c r="H106" s="42"/>
      <c r="I106" s="138"/>
      <c r="J106" s="42"/>
      <c r="K106" s="42"/>
      <c r="L106" s="46"/>
      <c r="M106" s="234"/>
      <c r="N106" s="235"/>
      <c r="O106" s="86"/>
      <c r="P106" s="86"/>
      <c r="Q106" s="86"/>
      <c r="R106" s="86"/>
      <c r="S106" s="86"/>
      <c r="T106" s="87"/>
      <c r="U106" s="40"/>
      <c r="V106" s="40"/>
      <c r="W106" s="40"/>
      <c r="X106" s="40"/>
      <c r="Y106" s="40"/>
      <c r="Z106" s="40"/>
      <c r="AA106" s="40"/>
      <c r="AB106" s="40"/>
      <c r="AC106" s="40"/>
      <c r="AD106" s="40"/>
      <c r="AE106" s="40"/>
      <c r="AT106" s="19" t="s">
        <v>175</v>
      </c>
      <c r="AU106" s="19" t="s">
        <v>8</v>
      </c>
    </row>
    <row r="107" spans="1:65" s="2" customFormat="1" ht="20.5" customHeight="1">
      <c r="A107" s="40"/>
      <c r="B107" s="41"/>
      <c r="C107" s="220" t="s">
        <v>309</v>
      </c>
      <c r="D107" s="220" t="s">
        <v>169</v>
      </c>
      <c r="E107" s="221" t="s">
        <v>1429</v>
      </c>
      <c r="F107" s="222" t="s">
        <v>1430</v>
      </c>
      <c r="G107" s="223" t="s">
        <v>172</v>
      </c>
      <c r="H107" s="224">
        <v>1</v>
      </c>
      <c r="I107" s="225"/>
      <c r="J107" s="224">
        <f>ROUND(I107*H107,0)</f>
        <v>0</v>
      </c>
      <c r="K107" s="222" t="s">
        <v>20</v>
      </c>
      <c r="L107" s="46"/>
      <c r="M107" s="226" t="s">
        <v>20</v>
      </c>
      <c r="N107" s="227" t="s">
        <v>48</v>
      </c>
      <c r="O107" s="86"/>
      <c r="P107" s="228">
        <f>O107*H107</f>
        <v>0</v>
      </c>
      <c r="Q107" s="228">
        <v>0</v>
      </c>
      <c r="R107" s="228">
        <f>Q107*H107</f>
        <v>0</v>
      </c>
      <c r="S107" s="228">
        <v>0</v>
      </c>
      <c r="T107" s="229">
        <f>S107*H107</f>
        <v>0</v>
      </c>
      <c r="U107" s="40"/>
      <c r="V107" s="40"/>
      <c r="W107" s="40"/>
      <c r="X107" s="40"/>
      <c r="Y107" s="40"/>
      <c r="Z107" s="40"/>
      <c r="AA107" s="40"/>
      <c r="AB107" s="40"/>
      <c r="AC107" s="40"/>
      <c r="AD107" s="40"/>
      <c r="AE107" s="40"/>
      <c r="AR107" s="230" t="s">
        <v>942</v>
      </c>
      <c r="AT107" s="230" t="s">
        <v>169</v>
      </c>
      <c r="AU107" s="230" t="s">
        <v>8</v>
      </c>
      <c r="AY107" s="19" t="s">
        <v>167</v>
      </c>
      <c r="BE107" s="231">
        <f>IF(N107="základní",J107,0)</f>
        <v>0</v>
      </c>
      <c r="BF107" s="231">
        <f>IF(N107="snížená",J107,0)</f>
        <v>0</v>
      </c>
      <c r="BG107" s="231">
        <f>IF(N107="zákl. přenesená",J107,0)</f>
        <v>0</v>
      </c>
      <c r="BH107" s="231">
        <f>IF(N107="sníž. přenesená",J107,0)</f>
        <v>0</v>
      </c>
      <c r="BI107" s="231">
        <f>IF(N107="nulová",J107,0)</f>
        <v>0</v>
      </c>
      <c r="BJ107" s="19" t="s">
        <v>8</v>
      </c>
      <c r="BK107" s="231">
        <f>ROUND(I107*H107,0)</f>
        <v>0</v>
      </c>
      <c r="BL107" s="19" t="s">
        <v>942</v>
      </c>
      <c r="BM107" s="230" t="s">
        <v>1431</v>
      </c>
    </row>
    <row r="108" spans="1:65" s="2" customFormat="1" ht="41.5" customHeight="1">
      <c r="A108" s="40"/>
      <c r="B108" s="41"/>
      <c r="C108" s="220" t="s">
        <v>320</v>
      </c>
      <c r="D108" s="220" t="s">
        <v>169</v>
      </c>
      <c r="E108" s="221" t="s">
        <v>1432</v>
      </c>
      <c r="F108" s="222" t="s">
        <v>1433</v>
      </c>
      <c r="G108" s="223" t="s">
        <v>172</v>
      </c>
      <c r="H108" s="224">
        <v>1</v>
      </c>
      <c r="I108" s="225"/>
      <c r="J108" s="224">
        <f>ROUND(I108*H108,0)</f>
        <v>0</v>
      </c>
      <c r="K108" s="222" t="s">
        <v>20</v>
      </c>
      <c r="L108" s="46"/>
      <c r="M108" s="226" t="s">
        <v>20</v>
      </c>
      <c r="N108" s="227" t="s">
        <v>48</v>
      </c>
      <c r="O108" s="86"/>
      <c r="P108" s="228">
        <f>O108*H108</f>
        <v>0</v>
      </c>
      <c r="Q108" s="228">
        <v>0</v>
      </c>
      <c r="R108" s="228">
        <f>Q108*H108</f>
        <v>0</v>
      </c>
      <c r="S108" s="228">
        <v>0</v>
      </c>
      <c r="T108" s="229">
        <f>S108*H108</f>
        <v>0</v>
      </c>
      <c r="U108" s="40"/>
      <c r="V108" s="40"/>
      <c r="W108" s="40"/>
      <c r="X108" s="40"/>
      <c r="Y108" s="40"/>
      <c r="Z108" s="40"/>
      <c r="AA108" s="40"/>
      <c r="AB108" s="40"/>
      <c r="AC108" s="40"/>
      <c r="AD108" s="40"/>
      <c r="AE108" s="40"/>
      <c r="AR108" s="230" t="s">
        <v>942</v>
      </c>
      <c r="AT108" s="230" t="s">
        <v>169</v>
      </c>
      <c r="AU108" s="230" t="s">
        <v>8</v>
      </c>
      <c r="AY108" s="19" t="s">
        <v>167</v>
      </c>
      <c r="BE108" s="231">
        <f>IF(N108="základní",J108,0)</f>
        <v>0</v>
      </c>
      <c r="BF108" s="231">
        <f>IF(N108="snížená",J108,0)</f>
        <v>0</v>
      </c>
      <c r="BG108" s="231">
        <f>IF(N108="zákl. přenesená",J108,0)</f>
        <v>0</v>
      </c>
      <c r="BH108" s="231">
        <f>IF(N108="sníž. přenesená",J108,0)</f>
        <v>0</v>
      </c>
      <c r="BI108" s="231">
        <f>IF(N108="nulová",J108,0)</f>
        <v>0</v>
      </c>
      <c r="BJ108" s="19" t="s">
        <v>8</v>
      </c>
      <c r="BK108" s="231">
        <f>ROUND(I108*H108,0)</f>
        <v>0</v>
      </c>
      <c r="BL108" s="19" t="s">
        <v>942</v>
      </c>
      <c r="BM108" s="230" t="s">
        <v>1434</v>
      </c>
    </row>
    <row r="109" spans="1:47" s="2" customFormat="1" ht="12">
      <c r="A109" s="40"/>
      <c r="B109" s="41"/>
      <c r="C109" s="42"/>
      <c r="D109" s="232" t="s">
        <v>175</v>
      </c>
      <c r="E109" s="42"/>
      <c r="F109" s="233" t="s">
        <v>1435</v>
      </c>
      <c r="G109" s="42"/>
      <c r="H109" s="42"/>
      <c r="I109" s="138"/>
      <c r="J109" s="42"/>
      <c r="K109" s="42"/>
      <c r="L109" s="46"/>
      <c r="M109" s="234"/>
      <c r="N109" s="235"/>
      <c r="O109" s="86"/>
      <c r="P109" s="86"/>
      <c r="Q109" s="86"/>
      <c r="R109" s="86"/>
      <c r="S109" s="86"/>
      <c r="T109" s="87"/>
      <c r="U109" s="40"/>
      <c r="V109" s="40"/>
      <c r="W109" s="40"/>
      <c r="X109" s="40"/>
      <c r="Y109" s="40"/>
      <c r="Z109" s="40"/>
      <c r="AA109" s="40"/>
      <c r="AB109" s="40"/>
      <c r="AC109" s="40"/>
      <c r="AD109" s="40"/>
      <c r="AE109" s="40"/>
      <c r="AT109" s="19" t="s">
        <v>175</v>
      </c>
      <c r="AU109" s="19" t="s">
        <v>8</v>
      </c>
    </row>
    <row r="110" spans="1:63" s="12" customFormat="1" ht="22.8" customHeight="1">
      <c r="A110" s="12"/>
      <c r="B110" s="204"/>
      <c r="C110" s="205"/>
      <c r="D110" s="206" t="s">
        <v>76</v>
      </c>
      <c r="E110" s="218" t="s">
        <v>938</v>
      </c>
      <c r="F110" s="218" t="s">
        <v>939</v>
      </c>
      <c r="G110" s="205"/>
      <c r="H110" s="205"/>
      <c r="I110" s="208"/>
      <c r="J110" s="219">
        <f>BK110</f>
        <v>0</v>
      </c>
      <c r="K110" s="205"/>
      <c r="L110" s="210"/>
      <c r="M110" s="211"/>
      <c r="N110" s="212"/>
      <c r="O110" s="212"/>
      <c r="P110" s="213">
        <f>P111</f>
        <v>0</v>
      </c>
      <c r="Q110" s="212"/>
      <c r="R110" s="213">
        <f>R111</f>
        <v>0</v>
      </c>
      <c r="S110" s="212"/>
      <c r="T110" s="214">
        <f>T111</f>
        <v>0</v>
      </c>
      <c r="U110" s="12"/>
      <c r="V110" s="12"/>
      <c r="W110" s="12"/>
      <c r="X110" s="12"/>
      <c r="Y110" s="12"/>
      <c r="Z110" s="12"/>
      <c r="AA110" s="12"/>
      <c r="AB110" s="12"/>
      <c r="AC110" s="12"/>
      <c r="AD110" s="12"/>
      <c r="AE110" s="12"/>
      <c r="AR110" s="215" t="s">
        <v>202</v>
      </c>
      <c r="AT110" s="216" t="s">
        <v>76</v>
      </c>
      <c r="AU110" s="216" t="s">
        <v>8</v>
      </c>
      <c r="AY110" s="215" t="s">
        <v>167</v>
      </c>
      <c r="BK110" s="217">
        <f>BK111</f>
        <v>0</v>
      </c>
    </row>
    <row r="111" spans="1:65" s="2" customFormat="1" ht="20.5" customHeight="1">
      <c r="A111" s="40"/>
      <c r="B111" s="41"/>
      <c r="C111" s="220" t="s">
        <v>326</v>
      </c>
      <c r="D111" s="220" t="s">
        <v>169</v>
      </c>
      <c r="E111" s="221" t="s">
        <v>1436</v>
      </c>
      <c r="F111" s="222" t="s">
        <v>1437</v>
      </c>
      <c r="G111" s="223" t="s">
        <v>1438</v>
      </c>
      <c r="H111" s="224">
        <v>1</v>
      </c>
      <c r="I111" s="225"/>
      <c r="J111" s="224">
        <f>ROUND(I111*H111,0)</f>
        <v>0</v>
      </c>
      <c r="K111" s="222" t="s">
        <v>180</v>
      </c>
      <c r="L111" s="46"/>
      <c r="M111" s="226" t="s">
        <v>20</v>
      </c>
      <c r="N111" s="227" t="s">
        <v>48</v>
      </c>
      <c r="O111" s="86"/>
      <c r="P111" s="228">
        <f>O111*H111</f>
        <v>0</v>
      </c>
      <c r="Q111" s="228">
        <v>0</v>
      </c>
      <c r="R111" s="228">
        <f>Q111*H111</f>
        <v>0</v>
      </c>
      <c r="S111" s="228">
        <v>0</v>
      </c>
      <c r="T111" s="229">
        <f>S111*H111</f>
        <v>0</v>
      </c>
      <c r="U111" s="40"/>
      <c r="V111" s="40"/>
      <c r="W111" s="40"/>
      <c r="X111" s="40"/>
      <c r="Y111" s="40"/>
      <c r="Z111" s="40"/>
      <c r="AA111" s="40"/>
      <c r="AB111" s="40"/>
      <c r="AC111" s="40"/>
      <c r="AD111" s="40"/>
      <c r="AE111" s="40"/>
      <c r="AR111" s="230" t="s">
        <v>942</v>
      </c>
      <c r="AT111" s="230" t="s">
        <v>169</v>
      </c>
      <c r="AU111" s="230" t="s">
        <v>86</v>
      </c>
      <c r="AY111" s="19" t="s">
        <v>167</v>
      </c>
      <c r="BE111" s="231">
        <f>IF(N111="základní",J111,0)</f>
        <v>0</v>
      </c>
      <c r="BF111" s="231">
        <f>IF(N111="snížená",J111,0)</f>
        <v>0</v>
      </c>
      <c r="BG111" s="231">
        <f>IF(N111="zákl. přenesená",J111,0)</f>
        <v>0</v>
      </c>
      <c r="BH111" s="231">
        <f>IF(N111="sníž. přenesená",J111,0)</f>
        <v>0</v>
      </c>
      <c r="BI111" s="231">
        <f>IF(N111="nulová",J111,0)</f>
        <v>0</v>
      </c>
      <c r="BJ111" s="19" t="s">
        <v>8</v>
      </c>
      <c r="BK111" s="231">
        <f>ROUND(I111*H111,0)</f>
        <v>0</v>
      </c>
      <c r="BL111" s="19" t="s">
        <v>942</v>
      </c>
      <c r="BM111" s="230" t="s">
        <v>1439</v>
      </c>
    </row>
    <row r="112" spans="1:63" s="12" customFormat="1" ht="22.8" customHeight="1">
      <c r="A112" s="12"/>
      <c r="B112" s="204"/>
      <c r="C112" s="205"/>
      <c r="D112" s="206" t="s">
        <v>76</v>
      </c>
      <c r="E112" s="218" t="s">
        <v>1440</v>
      </c>
      <c r="F112" s="218" t="s">
        <v>1441</v>
      </c>
      <c r="G112" s="205"/>
      <c r="H112" s="205"/>
      <c r="I112" s="208"/>
      <c r="J112" s="219">
        <f>BK112</f>
        <v>0</v>
      </c>
      <c r="K112" s="205"/>
      <c r="L112" s="210"/>
      <c r="M112" s="211"/>
      <c r="N112" s="212"/>
      <c r="O112" s="212"/>
      <c r="P112" s="213">
        <f>SUM(P113:P114)</f>
        <v>0</v>
      </c>
      <c r="Q112" s="212"/>
      <c r="R112" s="213">
        <f>SUM(R113:R114)</f>
        <v>0</v>
      </c>
      <c r="S112" s="212"/>
      <c r="T112" s="214">
        <f>SUM(T113:T114)</f>
        <v>0</v>
      </c>
      <c r="U112" s="12"/>
      <c r="V112" s="12"/>
      <c r="W112" s="12"/>
      <c r="X112" s="12"/>
      <c r="Y112" s="12"/>
      <c r="Z112" s="12"/>
      <c r="AA112" s="12"/>
      <c r="AB112" s="12"/>
      <c r="AC112" s="12"/>
      <c r="AD112" s="12"/>
      <c r="AE112" s="12"/>
      <c r="AR112" s="215" t="s">
        <v>202</v>
      </c>
      <c r="AT112" s="216" t="s">
        <v>76</v>
      </c>
      <c r="AU112" s="216" t="s">
        <v>8</v>
      </c>
      <c r="AY112" s="215" t="s">
        <v>167</v>
      </c>
      <c r="BK112" s="217">
        <f>SUM(BK113:BK114)</f>
        <v>0</v>
      </c>
    </row>
    <row r="113" spans="1:65" s="2" customFormat="1" ht="20.5" customHeight="1">
      <c r="A113" s="40"/>
      <c r="B113" s="41"/>
      <c r="C113" s="220" t="s">
        <v>9</v>
      </c>
      <c r="D113" s="220" t="s">
        <v>169</v>
      </c>
      <c r="E113" s="221" t="s">
        <v>1442</v>
      </c>
      <c r="F113" s="222" t="s">
        <v>1443</v>
      </c>
      <c r="G113" s="223" t="s">
        <v>1438</v>
      </c>
      <c r="H113" s="224">
        <v>1</v>
      </c>
      <c r="I113" s="225"/>
      <c r="J113" s="224">
        <f>ROUND(I113*H113,0)</f>
        <v>0</v>
      </c>
      <c r="K113" s="222" t="s">
        <v>180</v>
      </c>
      <c r="L113" s="46"/>
      <c r="M113" s="226" t="s">
        <v>20</v>
      </c>
      <c r="N113" s="227" t="s">
        <v>48</v>
      </c>
      <c r="O113" s="86"/>
      <c r="P113" s="228">
        <f>O113*H113</f>
        <v>0</v>
      </c>
      <c r="Q113" s="228">
        <v>0</v>
      </c>
      <c r="R113" s="228">
        <f>Q113*H113</f>
        <v>0</v>
      </c>
      <c r="S113" s="228">
        <v>0</v>
      </c>
      <c r="T113" s="229">
        <f>S113*H113</f>
        <v>0</v>
      </c>
      <c r="U113" s="40"/>
      <c r="V113" s="40"/>
      <c r="W113" s="40"/>
      <c r="X113" s="40"/>
      <c r="Y113" s="40"/>
      <c r="Z113" s="40"/>
      <c r="AA113" s="40"/>
      <c r="AB113" s="40"/>
      <c r="AC113" s="40"/>
      <c r="AD113" s="40"/>
      <c r="AE113" s="40"/>
      <c r="AR113" s="230" t="s">
        <v>942</v>
      </c>
      <c r="AT113" s="230" t="s">
        <v>169</v>
      </c>
      <c r="AU113" s="230" t="s">
        <v>86</v>
      </c>
      <c r="AY113" s="19" t="s">
        <v>167</v>
      </c>
      <c r="BE113" s="231">
        <f>IF(N113="základní",J113,0)</f>
        <v>0</v>
      </c>
      <c r="BF113" s="231">
        <f>IF(N113="snížená",J113,0)</f>
        <v>0</v>
      </c>
      <c r="BG113" s="231">
        <f>IF(N113="zákl. přenesená",J113,0)</f>
        <v>0</v>
      </c>
      <c r="BH113" s="231">
        <f>IF(N113="sníž. přenesená",J113,0)</f>
        <v>0</v>
      </c>
      <c r="BI113" s="231">
        <f>IF(N113="nulová",J113,0)</f>
        <v>0</v>
      </c>
      <c r="BJ113" s="19" t="s">
        <v>8</v>
      </c>
      <c r="BK113" s="231">
        <f>ROUND(I113*H113,0)</f>
        <v>0</v>
      </c>
      <c r="BL113" s="19" t="s">
        <v>942</v>
      </c>
      <c r="BM113" s="230" t="s">
        <v>1444</v>
      </c>
    </row>
    <row r="114" spans="1:47" s="2" customFormat="1" ht="12">
      <c r="A114" s="40"/>
      <c r="B114" s="41"/>
      <c r="C114" s="42"/>
      <c r="D114" s="232" t="s">
        <v>175</v>
      </c>
      <c r="E114" s="42"/>
      <c r="F114" s="233" t="s">
        <v>1445</v>
      </c>
      <c r="G114" s="42"/>
      <c r="H114" s="42"/>
      <c r="I114" s="138"/>
      <c r="J114" s="42"/>
      <c r="K114" s="42"/>
      <c r="L114" s="46"/>
      <c r="M114" s="288"/>
      <c r="N114" s="289"/>
      <c r="O114" s="290"/>
      <c r="P114" s="290"/>
      <c r="Q114" s="290"/>
      <c r="R114" s="290"/>
      <c r="S114" s="290"/>
      <c r="T114" s="291"/>
      <c r="U114" s="40"/>
      <c r="V114" s="40"/>
      <c r="W114" s="40"/>
      <c r="X114" s="40"/>
      <c r="Y114" s="40"/>
      <c r="Z114" s="40"/>
      <c r="AA114" s="40"/>
      <c r="AB114" s="40"/>
      <c r="AC114" s="40"/>
      <c r="AD114" s="40"/>
      <c r="AE114" s="40"/>
      <c r="AT114" s="19" t="s">
        <v>175</v>
      </c>
      <c r="AU114" s="19" t="s">
        <v>86</v>
      </c>
    </row>
    <row r="115" spans="1:31" s="2" customFormat="1" ht="6.95" customHeight="1">
      <c r="A115" s="40"/>
      <c r="B115" s="61"/>
      <c r="C115" s="62"/>
      <c r="D115" s="62"/>
      <c r="E115" s="62"/>
      <c r="F115" s="62"/>
      <c r="G115" s="62"/>
      <c r="H115" s="62"/>
      <c r="I115" s="168"/>
      <c r="J115" s="62"/>
      <c r="K115" s="62"/>
      <c r="L115" s="46"/>
      <c r="M115" s="40"/>
      <c r="O115" s="40"/>
      <c r="P115" s="40"/>
      <c r="Q115" s="40"/>
      <c r="R115" s="40"/>
      <c r="S115" s="40"/>
      <c r="T115" s="40"/>
      <c r="U115" s="40"/>
      <c r="V115" s="40"/>
      <c r="W115" s="40"/>
      <c r="X115" s="40"/>
      <c r="Y115" s="40"/>
      <c r="Z115" s="40"/>
      <c r="AA115" s="40"/>
      <c r="AB115" s="40"/>
      <c r="AC115" s="40"/>
      <c r="AD115" s="40"/>
      <c r="AE115" s="40"/>
    </row>
  </sheetData>
  <sheetProtection password="CC35" sheet="1" objects="1" scenarios="1" formatColumns="0" formatRows="0" autoFilter="0"/>
  <autoFilter ref="C84:K11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57421875" style="301" customWidth="1"/>
    <col min="2" max="2" width="1.7109375" style="301" customWidth="1"/>
    <col min="3" max="4" width="5.140625" style="301" customWidth="1"/>
    <col min="5" max="5" width="11.7109375" style="301" customWidth="1"/>
    <col min="6" max="6" width="9.28125" style="301" customWidth="1"/>
    <col min="7" max="7" width="5.140625" style="301" customWidth="1"/>
    <col min="8" max="8" width="78.00390625" style="301" customWidth="1"/>
    <col min="9" max="10" width="20.140625" style="301" customWidth="1"/>
    <col min="11" max="11" width="1.7109375" style="301" customWidth="1"/>
  </cols>
  <sheetData>
    <row r="1" s="1" customFormat="1" ht="37.5" customHeight="1"/>
    <row r="2" spans="2:11" s="1" customFormat="1" ht="7.5" customHeight="1">
      <c r="B2" s="302"/>
      <c r="C2" s="303"/>
      <c r="D2" s="303"/>
      <c r="E2" s="303"/>
      <c r="F2" s="303"/>
      <c r="G2" s="303"/>
      <c r="H2" s="303"/>
      <c r="I2" s="303"/>
      <c r="J2" s="303"/>
      <c r="K2" s="304"/>
    </row>
    <row r="3" spans="2:11" s="17" customFormat="1" ht="45" customHeight="1">
      <c r="B3" s="305"/>
      <c r="C3" s="306" t="s">
        <v>1446</v>
      </c>
      <c r="D3" s="306"/>
      <c r="E3" s="306"/>
      <c r="F3" s="306"/>
      <c r="G3" s="306"/>
      <c r="H3" s="306"/>
      <c r="I3" s="306"/>
      <c r="J3" s="306"/>
      <c r="K3" s="307"/>
    </row>
    <row r="4" spans="2:11" s="1" customFormat="1" ht="25.5" customHeight="1">
      <c r="B4" s="308"/>
      <c r="C4" s="309" t="s">
        <v>1447</v>
      </c>
      <c r="D4" s="309"/>
      <c r="E4" s="309"/>
      <c r="F4" s="309"/>
      <c r="G4" s="309"/>
      <c r="H4" s="309"/>
      <c r="I4" s="309"/>
      <c r="J4" s="309"/>
      <c r="K4" s="310"/>
    </row>
    <row r="5" spans="2:11" s="1" customFormat="1" ht="5.25" customHeight="1">
      <c r="B5" s="308"/>
      <c r="C5" s="311"/>
      <c r="D5" s="311"/>
      <c r="E5" s="311"/>
      <c r="F5" s="311"/>
      <c r="G5" s="311"/>
      <c r="H5" s="311"/>
      <c r="I5" s="311"/>
      <c r="J5" s="311"/>
      <c r="K5" s="310"/>
    </row>
    <row r="6" spans="2:11" s="1" customFormat="1" ht="15" customHeight="1">
      <c r="B6" s="308"/>
      <c r="C6" s="312" t="s">
        <v>1448</v>
      </c>
      <c r="D6" s="312"/>
      <c r="E6" s="312"/>
      <c r="F6" s="312"/>
      <c r="G6" s="312"/>
      <c r="H6" s="312"/>
      <c r="I6" s="312"/>
      <c r="J6" s="312"/>
      <c r="K6" s="310"/>
    </row>
    <row r="7" spans="2:11" s="1" customFormat="1" ht="15" customHeight="1">
      <c r="B7" s="313"/>
      <c r="C7" s="312" t="s">
        <v>1449</v>
      </c>
      <c r="D7" s="312"/>
      <c r="E7" s="312"/>
      <c r="F7" s="312"/>
      <c r="G7" s="312"/>
      <c r="H7" s="312"/>
      <c r="I7" s="312"/>
      <c r="J7" s="312"/>
      <c r="K7" s="310"/>
    </row>
    <row r="8" spans="2:11" s="1" customFormat="1" ht="12.75" customHeight="1">
      <c r="B8" s="313"/>
      <c r="C8" s="312"/>
      <c r="D8" s="312"/>
      <c r="E8" s="312"/>
      <c r="F8" s="312"/>
      <c r="G8" s="312"/>
      <c r="H8" s="312"/>
      <c r="I8" s="312"/>
      <c r="J8" s="312"/>
      <c r="K8" s="310"/>
    </row>
    <row r="9" spans="2:11" s="1" customFormat="1" ht="15" customHeight="1">
      <c r="B9" s="313"/>
      <c r="C9" s="312" t="s">
        <v>1450</v>
      </c>
      <c r="D9" s="312"/>
      <c r="E9" s="312"/>
      <c r="F9" s="312"/>
      <c r="G9" s="312"/>
      <c r="H9" s="312"/>
      <c r="I9" s="312"/>
      <c r="J9" s="312"/>
      <c r="K9" s="310"/>
    </row>
    <row r="10" spans="2:11" s="1" customFormat="1" ht="15" customHeight="1">
      <c r="B10" s="313"/>
      <c r="C10" s="312"/>
      <c r="D10" s="312" t="s">
        <v>1451</v>
      </c>
      <c r="E10" s="312"/>
      <c r="F10" s="312"/>
      <c r="G10" s="312"/>
      <c r="H10" s="312"/>
      <c r="I10" s="312"/>
      <c r="J10" s="312"/>
      <c r="K10" s="310"/>
    </row>
    <row r="11" spans="2:11" s="1" customFormat="1" ht="15" customHeight="1">
      <c r="B11" s="313"/>
      <c r="C11" s="314"/>
      <c r="D11" s="312" t="s">
        <v>1452</v>
      </c>
      <c r="E11" s="312"/>
      <c r="F11" s="312"/>
      <c r="G11" s="312"/>
      <c r="H11" s="312"/>
      <c r="I11" s="312"/>
      <c r="J11" s="312"/>
      <c r="K11" s="310"/>
    </row>
    <row r="12" spans="2:11" s="1" customFormat="1" ht="15" customHeight="1">
      <c r="B12" s="313"/>
      <c r="C12" s="314"/>
      <c r="D12" s="312"/>
      <c r="E12" s="312"/>
      <c r="F12" s="312"/>
      <c r="G12" s="312"/>
      <c r="H12" s="312"/>
      <c r="I12" s="312"/>
      <c r="J12" s="312"/>
      <c r="K12" s="310"/>
    </row>
    <row r="13" spans="2:11" s="1" customFormat="1" ht="15" customHeight="1">
      <c r="B13" s="313"/>
      <c r="C13" s="314"/>
      <c r="D13" s="315" t="s">
        <v>1453</v>
      </c>
      <c r="E13" s="312"/>
      <c r="F13" s="312"/>
      <c r="G13" s="312"/>
      <c r="H13" s="312"/>
      <c r="I13" s="312"/>
      <c r="J13" s="312"/>
      <c r="K13" s="310"/>
    </row>
    <row r="14" spans="2:11" s="1" customFormat="1" ht="12.75" customHeight="1">
      <c r="B14" s="313"/>
      <c r="C14" s="314"/>
      <c r="D14" s="314"/>
      <c r="E14" s="314"/>
      <c r="F14" s="314"/>
      <c r="G14" s="314"/>
      <c r="H14" s="314"/>
      <c r="I14" s="314"/>
      <c r="J14" s="314"/>
      <c r="K14" s="310"/>
    </row>
    <row r="15" spans="2:11" s="1" customFormat="1" ht="15" customHeight="1">
      <c r="B15" s="313"/>
      <c r="C15" s="314"/>
      <c r="D15" s="312" t="s">
        <v>1454</v>
      </c>
      <c r="E15" s="312"/>
      <c r="F15" s="312"/>
      <c r="G15" s="312"/>
      <c r="H15" s="312"/>
      <c r="I15" s="312"/>
      <c r="J15" s="312"/>
      <c r="K15" s="310"/>
    </row>
    <row r="16" spans="2:11" s="1" customFormat="1" ht="15" customHeight="1">
      <c r="B16" s="313"/>
      <c r="C16" s="314"/>
      <c r="D16" s="312" t="s">
        <v>1455</v>
      </c>
      <c r="E16" s="312"/>
      <c r="F16" s="312"/>
      <c r="G16" s="312"/>
      <c r="H16" s="312"/>
      <c r="I16" s="312"/>
      <c r="J16" s="312"/>
      <c r="K16" s="310"/>
    </row>
    <row r="17" spans="2:11" s="1" customFormat="1" ht="15" customHeight="1">
      <c r="B17" s="313"/>
      <c r="C17" s="314"/>
      <c r="D17" s="312" t="s">
        <v>1456</v>
      </c>
      <c r="E17" s="312"/>
      <c r="F17" s="312"/>
      <c r="G17" s="312"/>
      <c r="H17" s="312"/>
      <c r="I17" s="312"/>
      <c r="J17" s="312"/>
      <c r="K17" s="310"/>
    </row>
    <row r="18" spans="2:11" s="1" customFormat="1" ht="15" customHeight="1">
      <c r="B18" s="313"/>
      <c r="C18" s="314"/>
      <c r="D18" s="314"/>
      <c r="E18" s="316" t="s">
        <v>84</v>
      </c>
      <c r="F18" s="312" t="s">
        <v>1457</v>
      </c>
      <c r="G18" s="312"/>
      <c r="H18" s="312"/>
      <c r="I18" s="312"/>
      <c r="J18" s="312"/>
      <c r="K18" s="310"/>
    </row>
    <row r="19" spans="2:11" s="1" customFormat="1" ht="15" customHeight="1">
      <c r="B19" s="313"/>
      <c r="C19" s="314"/>
      <c r="D19" s="314"/>
      <c r="E19" s="316" t="s">
        <v>1458</v>
      </c>
      <c r="F19" s="312" t="s">
        <v>1459</v>
      </c>
      <c r="G19" s="312"/>
      <c r="H19" s="312"/>
      <c r="I19" s="312"/>
      <c r="J19" s="312"/>
      <c r="K19" s="310"/>
    </row>
    <row r="20" spans="2:11" s="1" customFormat="1" ht="15" customHeight="1">
      <c r="B20" s="313"/>
      <c r="C20" s="314"/>
      <c r="D20" s="314"/>
      <c r="E20" s="316" t="s">
        <v>1460</v>
      </c>
      <c r="F20" s="312" t="s">
        <v>1461</v>
      </c>
      <c r="G20" s="312"/>
      <c r="H20" s="312"/>
      <c r="I20" s="312"/>
      <c r="J20" s="312"/>
      <c r="K20" s="310"/>
    </row>
    <row r="21" spans="2:11" s="1" customFormat="1" ht="15" customHeight="1">
      <c r="B21" s="313"/>
      <c r="C21" s="314"/>
      <c r="D21" s="314"/>
      <c r="E21" s="316" t="s">
        <v>1462</v>
      </c>
      <c r="F21" s="312" t="s">
        <v>133</v>
      </c>
      <c r="G21" s="312"/>
      <c r="H21" s="312"/>
      <c r="I21" s="312"/>
      <c r="J21" s="312"/>
      <c r="K21" s="310"/>
    </row>
    <row r="22" spans="2:11" s="1" customFormat="1" ht="15" customHeight="1">
      <c r="B22" s="313"/>
      <c r="C22" s="314"/>
      <c r="D22" s="314"/>
      <c r="E22" s="316" t="s">
        <v>1392</v>
      </c>
      <c r="F22" s="312" t="s">
        <v>1393</v>
      </c>
      <c r="G22" s="312"/>
      <c r="H22" s="312"/>
      <c r="I22" s="312"/>
      <c r="J22" s="312"/>
      <c r="K22" s="310"/>
    </row>
    <row r="23" spans="2:11" s="1" customFormat="1" ht="15" customHeight="1">
      <c r="B23" s="313"/>
      <c r="C23" s="314"/>
      <c r="D23" s="314"/>
      <c r="E23" s="316" t="s">
        <v>1463</v>
      </c>
      <c r="F23" s="312" t="s">
        <v>1464</v>
      </c>
      <c r="G23" s="312"/>
      <c r="H23" s="312"/>
      <c r="I23" s="312"/>
      <c r="J23" s="312"/>
      <c r="K23" s="310"/>
    </row>
    <row r="24" spans="2:11" s="1" customFormat="1" ht="12.75" customHeight="1">
      <c r="B24" s="313"/>
      <c r="C24" s="314"/>
      <c r="D24" s="314"/>
      <c r="E24" s="314"/>
      <c r="F24" s="314"/>
      <c r="G24" s="314"/>
      <c r="H24" s="314"/>
      <c r="I24" s="314"/>
      <c r="J24" s="314"/>
      <c r="K24" s="310"/>
    </row>
    <row r="25" spans="2:11" s="1" customFormat="1" ht="15" customHeight="1">
      <c r="B25" s="313"/>
      <c r="C25" s="312" t="s">
        <v>1465</v>
      </c>
      <c r="D25" s="312"/>
      <c r="E25" s="312"/>
      <c r="F25" s="312"/>
      <c r="G25" s="312"/>
      <c r="H25" s="312"/>
      <c r="I25" s="312"/>
      <c r="J25" s="312"/>
      <c r="K25" s="310"/>
    </row>
    <row r="26" spans="2:11" s="1" customFormat="1" ht="15" customHeight="1">
      <c r="B26" s="313"/>
      <c r="C26" s="312" t="s">
        <v>1466</v>
      </c>
      <c r="D26" s="312"/>
      <c r="E26" s="312"/>
      <c r="F26" s="312"/>
      <c r="G26" s="312"/>
      <c r="H26" s="312"/>
      <c r="I26" s="312"/>
      <c r="J26" s="312"/>
      <c r="K26" s="310"/>
    </row>
    <row r="27" spans="2:11" s="1" customFormat="1" ht="15" customHeight="1">
      <c r="B27" s="313"/>
      <c r="C27" s="312"/>
      <c r="D27" s="312" t="s">
        <v>1467</v>
      </c>
      <c r="E27" s="312"/>
      <c r="F27" s="312"/>
      <c r="G27" s="312"/>
      <c r="H27" s="312"/>
      <c r="I27" s="312"/>
      <c r="J27" s="312"/>
      <c r="K27" s="310"/>
    </row>
    <row r="28" spans="2:11" s="1" customFormat="1" ht="15" customHeight="1">
      <c r="B28" s="313"/>
      <c r="C28" s="314"/>
      <c r="D28" s="312" t="s">
        <v>1468</v>
      </c>
      <c r="E28" s="312"/>
      <c r="F28" s="312"/>
      <c r="G28" s="312"/>
      <c r="H28" s="312"/>
      <c r="I28" s="312"/>
      <c r="J28" s="312"/>
      <c r="K28" s="310"/>
    </row>
    <row r="29" spans="2:11" s="1" customFormat="1" ht="12.75" customHeight="1">
      <c r="B29" s="313"/>
      <c r="C29" s="314"/>
      <c r="D29" s="314"/>
      <c r="E29" s="314"/>
      <c r="F29" s="314"/>
      <c r="G29" s="314"/>
      <c r="H29" s="314"/>
      <c r="I29" s="314"/>
      <c r="J29" s="314"/>
      <c r="K29" s="310"/>
    </row>
    <row r="30" spans="2:11" s="1" customFormat="1" ht="15" customHeight="1">
      <c r="B30" s="313"/>
      <c r="C30" s="314"/>
      <c r="D30" s="312" t="s">
        <v>1469</v>
      </c>
      <c r="E30" s="312"/>
      <c r="F30" s="312"/>
      <c r="G30" s="312"/>
      <c r="H30" s="312"/>
      <c r="I30" s="312"/>
      <c r="J30" s="312"/>
      <c r="K30" s="310"/>
    </row>
    <row r="31" spans="2:11" s="1" customFormat="1" ht="15" customHeight="1">
      <c r="B31" s="313"/>
      <c r="C31" s="314"/>
      <c r="D31" s="312" t="s">
        <v>1470</v>
      </c>
      <c r="E31" s="312"/>
      <c r="F31" s="312"/>
      <c r="G31" s="312"/>
      <c r="H31" s="312"/>
      <c r="I31" s="312"/>
      <c r="J31" s="312"/>
      <c r="K31" s="310"/>
    </row>
    <row r="32" spans="2:11" s="1" customFormat="1" ht="12.75" customHeight="1">
      <c r="B32" s="313"/>
      <c r="C32" s="314"/>
      <c r="D32" s="314"/>
      <c r="E32" s="314"/>
      <c r="F32" s="314"/>
      <c r="G32" s="314"/>
      <c r="H32" s="314"/>
      <c r="I32" s="314"/>
      <c r="J32" s="314"/>
      <c r="K32" s="310"/>
    </row>
    <row r="33" spans="2:11" s="1" customFormat="1" ht="15" customHeight="1">
      <c r="B33" s="313"/>
      <c r="C33" s="314"/>
      <c r="D33" s="312" t="s">
        <v>1471</v>
      </c>
      <c r="E33" s="312"/>
      <c r="F33" s="312"/>
      <c r="G33" s="312"/>
      <c r="H33" s="312"/>
      <c r="I33" s="312"/>
      <c r="J33" s="312"/>
      <c r="K33" s="310"/>
    </row>
    <row r="34" spans="2:11" s="1" customFormat="1" ht="15" customHeight="1">
      <c r="B34" s="313"/>
      <c r="C34" s="314"/>
      <c r="D34" s="312" t="s">
        <v>1472</v>
      </c>
      <c r="E34" s="312"/>
      <c r="F34" s="312"/>
      <c r="G34" s="312"/>
      <c r="H34" s="312"/>
      <c r="I34" s="312"/>
      <c r="J34" s="312"/>
      <c r="K34" s="310"/>
    </row>
    <row r="35" spans="2:11" s="1" customFormat="1" ht="15" customHeight="1">
      <c r="B35" s="313"/>
      <c r="C35" s="314"/>
      <c r="D35" s="312" t="s">
        <v>1473</v>
      </c>
      <c r="E35" s="312"/>
      <c r="F35" s="312"/>
      <c r="G35" s="312"/>
      <c r="H35" s="312"/>
      <c r="I35" s="312"/>
      <c r="J35" s="312"/>
      <c r="K35" s="310"/>
    </row>
    <row r="36" spans="2:11" s="1" customFormat="1" ht="15" customHeight="1">
      <c r="B36" s="313"/>
      <c r="C36" s="314"/>
      <c r="D36" s="312"/>
      <c r="E36" s="315" t="s">
        <v>153</v>
      </c>
      <c r="F36" s="312"/>
      <c r="G36" s="312" t="s">
        <v>1474</v>
      </c>
      <c r="H36" s="312"/>
      <c r="I36" s="312"/>
      <c r="J36" s="312"/>
      <c r="K36" s="310"/>
    </row>
    <row r="37" spans="2:11" s="1" customFormat="1" ht="30.75" customHeight="1">
      <c r="B37" s="313"/>
      <c r="C37" s="314"/>
      <c r="D37" s="312"/>
      <c r="E37" s="315" t="s">
        <v>1475</v>
      </c>
      <c r="F37" s="312"/>
      <c r="G37" s="312" t="s">
        <v>1476</v>
      </c>
      <c r="H37" s="312"/>
      <c r="I37" s="312"/>
      <c r="J37" s="312"/>
      <c r="K37" s="310"/>
    </row>
    <row r="38" spans="2:11" s="1" customFormat="1" ht="15" customHeight="1">
      <c r="B38" s="313"/>
      <c r="C38" s="314"/>
      <c r="D38" s="312"/>
      <c r="E38" s="315" t="s">
        <v>58</v>
      </c>
      <c r="F38" s="312"/>
      <c r="G38" s="312" t="s">
        <v>1477</v>
      </c>
      <c r="H38" s="312"/>
      <c r="I38" s="312"/>
      <c r="J38" s="312"/>
      <c r="K38" s="310"/>
    </row>
    <row r="39" spans="2:11" s="1" customFormat="1" ht="15" customHeight="1">
      <c r="B39" s="313"/>
      <c r="C39" s="314"/>
      <c r="D39" s="312"/>
      <c r="E39" s="315" t="s">
        <v>59</v>
      </c>
      <c r="F39" s="312"/>
      <c r="G39" s="312" t="s">
        <v>1478</v>
      </c>
      <c r="H39" s="312"/>
      <c r="I39" s="312"/>
      <c r="J39" s="312"/>
      <c r="K39" s="310"/>
    </row>
    <row r="40" spans="2:11" s="1" customFormat="1" ht="15" customHeight="1">
      <c r="B40" s="313"/>
      <c r="C40" s="314"/>
      <c r="D40" s="312"/>
      <c r="E40" s="315" t="s">
        <v>154</v>
      </c>
      <c r="F40" s="312"/>
      <c r="G40" s="312" t="s">
        <v>1479</v>
      </c>
      <c r="H40" s="312"/>
      <c r="I40" s="312"/>
      <c r="J40" s="312"/>
      <c r="K40" s="310"/>
    </row>
    <row r="41" spans="2:11" s="1" customFormat="1" ht="15" customHeight="1">
      <c r="B41" s="313"/>
      <c r="C41" s="314"/>
      <c r="D41" s="312"/>
      <c r="E41" s="315" t="s">
        <v>155</v>
      </c>
      <c r="F41" s="312"/>
      <c r="G41" s="312" t="s">
        <v>1480</v>
      </c>
      <c r="H41" s="312"/>
      <c r="I41" s="312"/>
      <c r="J41" s="312"/>
      <c r="K41" s="310"/>
    </row>
    <row r="42" spans="2:11" s="1" customFormat="1" ht="15" customHeight="1">
      <c r="B42" s="313"/>
      <c r="C42" s="314"/>
      <c r="D42" s="312"/>
      <c r="E42" s="315" t="s">
        <v>1481</v>
      </c>
      <c r="F42" s="312"/>
      <c r="G42" s="312" t="s">
        <v>1482</v>
      </c>
      <c r="H42" s="312"/>
      <c r="I42" s="312"/>
      <c r="J42" s="312"/>
      <c r="K42" s="310"/>
    </row>
    <row r="43" spans="2:11" s="1" customFormat="1" ht="15" customHeight="1">
      <c r="B43" s="313"/>
      <c r="C43" s="314"/>
      <c r="D43" s="312"/>
      <c r="E43" s="315"/>
      <c r="F43" s="312"/>
      <c r="G43" s="312" t="s">
        <v>1483</v>
      </c>
      <c r="H43" s="312"/>
      <c r="I43" s="312"/>
      <c r="J43" s="312"/>
      <c r="K43" s="310"/>
    </row>
    <row r="44" spans="2:11" s="1" customFormat="1" ht="15" customHeight="1">
      <c r="B44" s="313"/>
      <c r="C44" s="314"/>
      <c r="D44" s="312"/>
      <c r="E44" s="315" t="s">
        <v>1484</v>
      </c>
      <c r="F44" s="312"/>
      <c r="G44" s="312" t="s">
        <v>1485</v>
      </c>
      <c r="H44" s="312"/>
      <c r="I44" s="312"/>
      <c r="J44" s="312"/>
      <c r="K44" s="310"/>
    </row>
    <row r="45" spans="2:11" s="1" customFormat="1" ht="15" customHeight="1">
      <c r="B45" s="313"/>
      <c r="C45" s="314"/>
      <c r="D45" s="312"/>
      <c r="E45" s="315" t="s">
        <v>157</v>
      </c>
      <c r="F45" s="312"/>
      <c r="G45" s="312" t="s">
        <v>1486</v>
      </c>
      <c r="H45" s="312"/>
      <c r="I45" s="312"/>
      <c r="J45" s="312"/>
      <c r="K45" s="310"/>
    </row>
    <row r="46" spans="2:11" s="1" customFormat="1" ht="12.75" customHeight="1">
      <c r="B46" s="313"/>
      <c r="C46" s="314"/>
      <c r="D46" s="312"/>
      <c r="E46" s="312"/>
      <c r="F46" s="312"/>
      <c r="G46" s="312"/>
      <c r="H46" s="312"/>
      <c r="I46" s="312"/>
      <c r="J46" s="312"/>
      <c r="K46" s="310"/>
    </row>
    <row r="47" spans="2:11" s="1" customFormat="1" ht="15" customHeight="1">
      <c r="B47" s="313"/>
      <c r="C47" s="314"/>
      <c r="D47" s="312" t="s">
        <v>1487</v>
      </c>
      <c r="E47" s="312"/>
      <c r="F47" s="312"/>
      <c r="G47" s="312"/>
      <c r="H47" s="312"/>
      <c r="I47" s="312"/>
      <c r="J47" s="312"/>
      <c r="K47" s="310"/>
    </row>
    <row r="48" spans="2:11" s="1" customFormat="1" ht="15" customHeight="1">
      <c r="B48" s="313"/>
      <c r="C48" s="314"/>
      <c r="D48" s="314"/>
      <c r="E48" s="312" t="s">
        <v>1488</v>
      </c>
      <c r="F48" s="312"/>
      <c r="G48" s="312"/>
      <c r="H48" s="312"/>
      <c r="I48" s="312"/>
      <c r="J48" s="312"/>
      <c r="K48" s="310"/>
    </row>
    <row r="49" spans="2:11" s="1" customFormat="1" ht="15" customHeight="1">
      <c r="B49" s="313"/>
      <c r="C49" s="314"/>
      <c r="D49" s="314"/>
      <c r="E49" s="312" t="s">
        <v>1489</v>
      </c>
      <c r="F49" s="312"/>
      <c r="G49" s="312"/>
      <c r="H49" s="312"/>
      <c r="I49" s="312"/>
      <c r="J49" s="312"/>
      <c r="K49" s="310"/>
    </row>
    <row r="50" spans="2:11" s="1" customFormat="1" ht="15" customHeight="1">
      <c r="B50" s="313"/>
      <c r="C50" s="314"/>
      <c r="D50" s="314"/>
      <c r="E50" s="312" t="s">
        <v>1490</v>
      </c>
      <c r="F50" s="312"/>
      <c r="G50" s="312"/>
      <c r="H50" s="312"/>
      <c r="I50" s="312"/>
      <c r="J50" s="312"/>
      <c r="K50" s="310"/>
    </row>
    <row r="51" spans="2:11" s="1" customFormat="1" ht="15" customHeight="1">
      <c r="B51" s="313"/>
      <c r="C51" s="314"/>
      <c r="D51" s="312" t="s">
        <v>1491</v>
      </c>
      <c r="E51" s="312"/>
      <c r="F51" s="312"/>
      <c r="G51" s="312"/>
      <c r="H51" s="312"/>
      <c r="I51" s="312"/>
      <c r="J51" s="312"/>
      <c r="K51" s="310"/>
    </row>
    <row r="52" spans="2:11" s="1" customFormat="1" ht="25.5" customHeight="1">
      <c r="B52" s="308"/>
      <c r="C52" s="309" t="s">
        <v>1492</v>
      </c>
      <c r="D52" s="309"/>
      <c r="E52" s="309"/>
      <c r="F52" s="309"/>
      <c r="G52" s="309"/>
      <c r="H52" s="309"/>
      <c r="I52" s="309"/>
      <c r="J52" s="309"/>
      <c r="K52" s="310"/>
    </row>
    <row r="53" spans="2:11" s="1" customFormat="1" ht="5.25" customHeight="1">
      <c r="B53" s="308"/>
      <c r="C53" s="311"/>
      <c r="D53" s="311"/>
      <c r="E53" s="311"/>
      <c r="F53" s="311"/>
      <c r="G53" s="311"/>
      <c r="H53" s="311"/>
      <c r="I53" s="311"/>
      <c r="J53" s="311"/>
      <c r="K53" s="310"/>
    </row>
    <row r="54" spans="2:11" s="1" customFormat="1" ht="15" customHeight="1">
      <c r="B54" s="308"/>
      <c r="C54" s="312" t="s">
        <v>1493</v>
      </c>
      <c r="D54" s="312"/>
      <c r="E54" s="312"/>
      <c r="F54" s="312"/>
      <c r="G54" s="312"/>
      <c r="H54" s="312"/>
      <c r="I54" s="312"/>
      <c r="J54" s="312"/>
      <c r="K54" s="310"/>
    </row>
    <row r="55" spans="2:11" s="1" customFormat="1" ht="15" customHeight="1">
      <c r="B55" s="308"/>
      <c r="C55" s="312" t="s">
        <v>1494</v>
      </c>
      <c r="D55" s="312"/>
      <c r="E55" s="312"/>
      <c r="F55" s="312"/>
      <c r="G55" s="312"/>
      <c r="H55" s="312"/>
      <c r="I55" s="312"/>
      <c r="J55" s="312"/>
      <c r="K55" s="310"/>
    </row>
    <row r="56" spans="2:11" s="1" customFormat="1" ht="12.75" customHeight="1">
      <c r="B56" s="308"/>
      <c r="C56" s="312"/>
      <c r="D56" s="312"/>
      <c r="E56" s="312"/>
      <c r="F56" s="312"/>
      <c r="G56" s="312"/>
      <c r="H56" s="312"/>
      <c r="I56" s="312"/>
      <c r="J56" s="312"/>
      <c r="K56" s="310"/>
    </row>
    <row r="57" spans="2:11" s="1" customFormat="1" ht="15" customHeight="1">
      <c r="B57" s="308"/>
      <c r="C57" s="312" t="s">
        <v>1495</v>
      </c>
      <c r="D57" s="312"/>
      <c r="E57" s="312"/>
      <c r="F57" s="312"/>
      <c r="G57" s="312"/>
      <c r="H57" s="312"/>
      <c r="I57" s="312"/>
      <c r="J57" s="312"/>
      <c r="K57" s="310"/>
    </row>
    <row r="58" spans="2:11" s="1" customFormat="1" ht="15" customHeight="1">
      <c r="B58" s="308"/>
      <c r="C58" s="314"/>
      <c r="D58" s="312" t="s">
        <v>1496</v>
      </c>
      <c r="E58" s="312"/>
      <c r="F58" s="312"/>
      <c r="G58" s="312"/>
      <c r="H58" s="312"/>
      <c r="I58" s="312"/>
      <c r="J58" s="312"/>
      <c r="K58" s="310"/>
    </row>
    <row r="59" spans="2:11" s="1" customFormat="1" ht="15" customHeight="1">
      <c r="B59" s="308"/>
      <c r="C59" s="314"/>
      <c r="D59" s="312" t="s">
        <v>1497</v>
      </c>
      <c r="E59" s="312"/>
      <c r="F59" s="312"/>
      <c r="G59" s="312"/>
      <c r="H59" s="312"/>
      <c r="I59" s="312"/>
      <c r="J59" s="312"/>
      <c r="K59" s="310"/>
    </row>
    <row r="60" spans="2:11" s="1" customFormat="1" ht="15" customHeight="1">
      <c r="B60" s="308"/>
      <c r="C60" s="314"/>
      <c r="D60" s="312" t="s">
        <v>1498</v>
      </c>
      <c r="E60" s="312"/>
      <c r="F60" s="312"/>
      <c r="G60" s="312"/>
      <c r="H60" s="312"/>
      <c r="I60" s="312"/>
      <c r="J60" s="312"/>
      <c r="K60" s="310"/>
    </row>
    <row r="61" spans="2:11" s="1" customFormat="1" ht="15" customHeight="1">
      <c r="B61" s="308"/>
      <c r="C61" s="314"/>
      <c r="D61" s="312" t="s">
        <v>1499</v>
      </c>
      <c r="E61" s="312"/>
      <c r="F61" s="312"/>
      <c r="G61" s="312"/>
      <c r="H61" s="312"/>
      <c r="I61" s="312"/>
      <c r="J61" s="312"/>
      <c r="K61" s="310"/>
    </row>
    <row r="62" spans="2:11" s="1" customFormat="1" ht="15" customHeight="1">
      <c r="B62" s="308"/>
      <c r="C62" s="314"/>
      <c r="D62" s="317" t="s">
        <v>1500</v>
      </c>
      <c r="E62" s="317"/>
      <c r="F62" s="317"/>
      <c r="G62" s="317"/>
      <c r="H62" s="317"/>
      <c r="I62" s="317"/>
      <c r="J62" s="317"/>
      <c r="K62" s="310"/>
    </row>
    <row r="63" spans="2:11" s="1" customFormat="1" ht="15" customHeight="1">
      <c r="B63" s="308"/>
      <c r="C63" s="314"/>
      <c r="D63" s="312" t="s">
        <v>1501</v>
      </c>
      <c r="E63" s="312"/>
      <c r="F63" s="312"/>
      <c r="G63" s="312"/>
      <c r="H63" s="312"/>
      <c r="I63" s="312"/>
      <c r="J63" s="312"/>
      <c r="K63" s="310"/>
    </row>
    <row r="64" spans="2:11" s="1" customFormat="1" ht="12.75" customHeight="1">
      <c r="B64" s="308"/>
      <c r="C64" s="314"/>
      <c r="D64" s="314"/>
      <c r="E64" s="318"/>
      <c r="F64" s="314"/>
      <c r="G64" s="314"/>
      <c r="H64" s="314"/>
      <c r="I64" s="314"/>
      <c r="J64" s="314"/>
      <c r="K64" s="310"/>
    </row>
    <row r="65" spans="2:11" s="1" customFormat="1" ht="15" customHeight="1">
      <c r="B65" s="308"/>
      <c r="C65" s="314"/>
      <c r="D65" s="312" t="s">
        <v>1502</v>
      </c>
      <c r="E65" s="312"/>
      <c r="F65" s="312"/>
      <c r="G65" s="312"/>
      <c r="H65" s="312"/>
      <c r="I65" s="312"/>
      <c r="J65" s="312"/>
      <c r="K65" s="310"/>
    </row>
    <row r="66" spans="2:11" s="1" customFormat="1" ht="15" customHeight="1">
      <c r="B66" s="308"/>
      <c r="C66" s="314"/>
      <c r="D66" s="317" t="s">
        <v>1503</v>
      </c>
      <c r="E66" s="317"/>
      <c r="F66" s="317"/>
      <c r="G66" s="317"/>
      <c r="H66" s="317"/>
      <c r="I66" s="317"/>
      <c r="J66" s="317"/>
      <c r="K66" s="310"/>
    </row>
    <row r="67" spans="2:11" s="1" customFormat="1" ht="15" customHeight="1">
      <c r="B67" s="308"/>
      <c r="C67" s="314"/>
      <c r="D67" s="312" t="s">
        <v>1504</v>
      </c>
      <c r="E67" s="312"/>
      <c r="F67" s="312"/>
      <c r="G67" s="312"/>
      <c r="H67" s="312"/>
      <c r="I67" s="312"/>
      <c r="J67" s="312"/>
      <c r="K67" s="310"/>
    </row>
    <row r="68" spans="2:11" s="1" customFormat="1" ht="15" customHeight="1">
      <c r="B68" s="308"/>
      <c r="C68" s="314"/>
      <c r="D68" s="312" t="s">
        <v>1505</v>
      </c>
      <c r="E68" s="312"/>
      <c r="F68" s="312"/>
      <c r="G68" s="312"/>
      <c r="H68" s="312"/>
      <c r="I68" s="312"/>
      <c r="J68" s="312"/>
      <c r="K68" s="310"/>
    </row>
    <row r="69" spans="2:11" s="1" customFormat="1" ht="15" customHeight="1">
      <c r="B69" s="308"/>
      <c r="C69" s="314"/>
      <c r="D69" s="312" t="s">
        <v>1506</v>
      </c>
      <c r="E69" s="312"/>
      <c r="F69" s="312"/>
      <c r="G69" s="312"/>
      <c r="H69" s="312"/>
      <c r="I69" s="312"/>
      <c r="J69" s="312"/>
      <c r="K69" s="310"/>
    </row>
    <row r="70" spans="2:11" s="1" customFormat="1" ht="15" customHeight="1">
      <c r="B70" s="308"/>
      <c r="C70" s="314"/>
      <c r="D70" s="312" t="s">
        <v>1507</v>
      </c>
      <c r="E70" s="312"/>
      <c r="F70" s="312"/>
      <c r="G70" s="312"/>
      <c r="H70" s="312"/>
      <c r="I70" s="312"/>
      <c r="J70" s="312"/>
      <c r="K70" s="310"/>
    </row>
    <row r="71" spans="2:11" s="1" customFormat="1" ht="12.75" customHeight="1">
      <c r="B71" s="319"/>
      <c r="C71" s="320"/>
      <c r="D71" s="320"/>
      <c r="E71" s="320"/>
      <c r="F71" s="320"/>
      <c r="G71" s="320"/>
      <c r="H71" s="320"/>
      <c r="I71" s="320"/>
      <c r="J71" s="320"/>
      <c r="K71" s="321"/>
    </row>
    <row r="72" spans="2:11" s="1" customFormat="1" ht="18.75" customHeight="1">
      <c r="B72" s="322"/>
      <c r="C72" s="322"/>
      <c r="D72" s="322"/>
      <c r="E72" s="322"/>
      <c r="F72" s="322"/>
      <c r="G72" s="322"/>
      <c r="H72" s="322"/>
      <c r="I72" s="322"/>
      <c r="J72" s="322"/>
      <c r="K72" s="323"/>
    </row>
    <row r="73" spans="2:11" s="1" customFormat="1" ht="18.75" customHeight="1">
      <c r="B73" s="323"/>
      <c r="C73" s="323"/>
      <c r="D73" s="323"/>
      <c r="E73" s="323"/>
      <c r="F73" s="323"/>
      <c r="G73" s="323"/>
      <c r="H73" s="323"/>
      <c r="I73" s="323"/>
      <c r="J73" s="323"/>
      <c r="K73" s="323"/>
    </row>
    <row r="74" spans="2:11" s="1" customFormat="1" ht="7.5" customHeight="1">
      <c r="B74" s="324"/>
      <c r="C74" s="325"/>
      <c r="D74" s="325"/>
      <c r="E74" s="325"/>
      <c r="F74" s="325"/>
      <c r="G74" s="325"/>
      <c r="H74" s="325"/>
      <c r="I74" s="325"/>
      <c r="J74" s="325"/>
      <c r="K74" s="326"/>
    </row>
    <row r="75" spans="2:11" s="1" customFormat="1" ht="45" customHeight="1">
      <c r="B75" s="327"/>
      <c r="C75" s="328" t="s">
        <v>1508</v>
      </c>
      <c r="D75" s="328"/>
      <c r="E75" s="328"/>
      <c r="F75" s="328"/>
      <c r="G75" s="328"/>
      <c r="H75" s="328"/>
      <c r="I75" s="328"/>
      <c r="J75" s="328"/>
      <c r="K75" s="329"/>
    </row>
    <row r="76" spans="2:11" s="1" customFormat="1" ht="17.25" customHeight="1">
      <c r="B76" s="327"/>
      <c r="C76" s="330" t="s">
        <v>1509</v>
      </c>
      <c r="D76" s="330"/>
      <c r="E76" s="330"/>
      <c r="F76" s="330" t="s">
        <v>1510</v>
      </c>
      <c r="G76" s="331"/>
      <c r="H76" s="330" t="s">
        <v>59</v>
      </c>
      <c r="I76" s="330" t="s">
        <v>62</v>
      </c>
      <c r="J76" s="330" t="s">
        <v>1511</v>
      </c>
      <c r="K76" s="329"/>
    </row>
    <row r="77" spans="2:11" s="1" customFormat="1" ht="17.25" customHeight="1">
      <c r="B77" s="327"/>
      <c r="C77" s="332" t="s">
        <v>1512</v>
      </c>
      <c r="D77" s="332"/>
      <c r="E77" s="332"/>
      <c r="F77" s="333" t="s">
        <v>1513</v>
      </c>
      <c r="G77" s="334"/>
      <c r="H77" s="332"/>
      <c r="I77" s="332"/>
      <c r="J77" s="332" t="s">
        <v>1514</v>
      </c>
      <c r="K77" s="329"/>
    </row>
    <row r="78" spans="2:11" s="1" customFormat="1" ht="5.25" customHeight="1">
      <c r="B78" s="327"/>
      <c r="C78" s="335"/>
      <c r="D78" s="335"/>
      <c r="E78" s="335"/>
      <c r="F78" s="335"/>
      <c r="G78" s="336"/>
      <c r="H78" s="335"/>
      <c r="I78" s="335"/>
      <c r="J78" s="335"/>
      <c r="K78" s="329"/>
    </row>
    <row r="79" spans="2:11" s="1" customFormat="1" ht="15" customHeight="1">
      <c r="B79" s="327"/>
      <c r="C79" s="315" t="s">
        <v>58</v>
      </c>
      <c r="D79" s="335"/>
      <c r="E79" s="335"/>
      <c r="F79" s="337" t="s">
        <v>1515</v>
      </c>
      <c r="G79" s="336"/>
      <c r="H79" s="315" t="s">
        <v>1516</v>
      </c>
      <c r="I79" s="315" t="s">
        <v>1517</v>
      </c>
      <c r="J79" s="315">
        <v>20</v>
      </c>
      <c r="K79" s="329"/>
    </row>
    <row r="80" spans="2:11" s="1" customFormat="1" ht="15" customHeight="1">
      <c r="B80" s="327"/>
      <c r="C80" s="315" t="s">
        <v>1518</v>
      </c>
      <c r="D80" s="315"/>
      <c r="E80" s="315"/>
      <c r="F80" s="337" t="s">
        <v>1515</v>
      </c>
      <c r="G80" s="336"/>
      <c r="H80" s="315" t="s">
        <v>1519</v>
      </c>
      <c r="I80" s="315" t="s">
        <v>1517</v>
      </c>
      <c r="J80" s="315">
        <v>120</v>
      </c>
      <c r="K80" s="329"/>
    </row>
    <row r="81" spans="2:11" s="1" customFormat="1" ht="15" customHeight="1">
      <c r="B81" s="338"/>
      <c r="C81" s="315" t="s">
        <v>1520</v>
      </c>
      <c r="D81" s="315"/>
      <c r="E81" s="315"/>
      <c r="F81" s="337" t="s">
        <v>1521</v>
      </c>
      <c r="G81" s="336"/>
      <c r="H81" s="315" t="s">
        <v>1522</v>
      </c>
      <c r="I81" s="315" t="s">
        <v>1517</v>
      </c>
      <c r="J81" s="315">
        <v>50</v>
      </c>
      <c r="K81" s="329"/>
    </row>
    <row r="82" spans="2:11" s="1" customFormat="1" ht="15" customHeight="1">
      <c r="B82" s="338"/>
      <c r="C82" s="315" t="s">
        <v>1523</v>
      </c>
      <c r="D82" s="315"/>
      <c r="E82" s="315"/>
      <c r="F82" s="337" t="s">
        <v>1515</v>
      </c>
      <c r="G82" s="336"/>
      <c r="H82" s="315" t="s">
        <v>1524</v>
      </c>
      <c r="I82" s="315" t="s">
        <v>1525</v>
      </c>
      <c r="J82" s="315"/>
      <c r="K82" s="329"/>
    </row>
    <row r="83" spans="2:11" s="1" customFormat="1" ht="15" customHeight="1">
      <c r="B83" s="338"/>
      <c r="C83" s="339" t="s">
        <v>1526</v>
      </c>
      <c r="D83" s="339"/>
      <c r="E83" s="339"/>
      <c r="F83" s="340" t="s">
        <v>1521</v>
      </c>
      <c r="G83" s="339"/>
      <c r="H83" s="339" t="s">
        <v>1527</v>
      </c>
      <c r="I83" s="339" t="s">
        <v>1517</v>
      </c>
      <c r="J83" s="339">
        <v>15</v>
      </c>
      <c r="K83" s="329"/>
    </row>
    <row r="84" spans="2:11" s="1" customFormat="1" ht="15" customHeight="1">
      <c r="B84" s="338"/>
      <c r="C84" s="339" t="s">
        <v>1528</v>
      </c>
      <c r="D84" s="339"/>
      <c r="E84" s="339"/>
      <c r="F84" s="340" t="s">
        <v>1521</v>
      </c>
      <c r="G84" s="339"/>
      <c r="H84" s="339" t="s">
        <v>1529</v>
      </c>
      <c r="I84" s="339" t="s">
        <v>1517</v>
      </c>
      <c r="J84" s="339">
        <v>15</v>
      </c>
      <c r="K84" s="329"/>
    </row>
    <row r="85" spans="2:11" s="1" customFormat="1" ht="15" customHeight="1">
      <c r="B85" s="338"/>
      <c r="C85" s="339" t="s">
        <v>1530</v>
      </c>
      <c r="D85" s="339"/>
      <c r="E85" s="339"/>
      <c r="F85" s="340" t="s">
        <v>1521</v>
      </c>
      <c r="G85" s="339"/>
      <c r="H85" s="339" t="s">
        <v>1531</v>
      </c>
      <c r="I85" s="339" t="s">
        <v>1517</v>
      </c>
      <c r="J85" s="339">
        <v>20</v>
      </c>
      <c r="K85" s="329"/>
    </row>
    <row r="86" spans="2:11" s="1" customFormat="1" ht="15" customHeight="1">
      <c r="B86" s="338"/>
      <c r="C86" s="339" t="s">
        <v>1532</v>
      </c>
      <c r="D86" s="339"/>
      <c r="E86" s="339"/>
      <c r="F86" s="340" t="s">
        <v>1521</v>
      </c>
      <c r="G86" s="339"/>
      <c r="H86" s="339" t="s">
        <v>1533</v>
      </c>
      <c r="I86" s="339" t="s">
        <v>1517</v>
      </c>
      <c r="J86" s="339">
        <v>20</v>
      </c>
      <c r="K86" s="329"/>
    </row>
    <row r="87" spans="2:11" s="1" customFormat="1" ht="15" customHeight="1">
      <c r="B87" s="338"/>
      <c r="C87" s="315" t="s">
        <v>1534</v>
      </c>
      <c r="D87" s="315"/>
      <c r="E87" s="315"/>
      <c r="F87" s="337" t="s">
        <v>1521</v>
      </c>
      <c r="G87" s="336"/>
      <c r="H87" s="315" t="s">
        <v>1535</v>
      </c>
      <c r="I87" s="315" t="s">
        <v>1517</v>
      </c>
      <c r="J87" s="315">
        <v>50</v>
      </c>
      <c r="K87" s="329"/>
    </row>
    <row r="88" spans="2:11" s="1" customFormat="1" ht="15" customHeight="1">
      <c r="B88" s="338"/>
      <c r="C88" s="315" t="s">
        <v>1536</v>
      </c>
      <c r="D88" s="315"/>
      <c r="E88" s="315"/>
      <c r="F88" s="337" t="s">
        <v>1521</v>
      </c>
      <c r="G88" s="336"/>
      <c r="H88" s="315" t="s">
        <v>1537</v>
      </c>
      <c r="I88" s="315" t="s">
        <v>1517</v>
      </c>
      <c r="J88" s="315">
        <v>20</v>
      </c>
      <c r="K88" s="329"/>
    </row>
    <row r="89" spans="2:11" s="1" customFormat="1" ht="15" customHeight="1">
      <c r="B89" s="338"/>
      <c r="C89" s="315" t="s">
        <v>1538</v>
      </c>
      <c r="D89" s="315"/>
      <c r="E89" s="315"/>
      <c r="F89" s="337" t="s">
        <v>1521</v>
      </c>
      <c r="G89" s="336"/>
      <c r="H89" s="315" t="s">
        <v>1539</v>
      </c>
      <c r="I89" s="315" t="s">
        <v>1517</v>
      </c>
      <c r="J89" s="315">
        <v>20</v>
      </c>
      <c r="K89" s="329"/>
    </row>
    <row r="90" spans="2:11" s="1" customFormat="1" ht="15" customHeight="1">
      <c r="B90" s="338"/>
      <c r="C90" s="315" t="s">
        <v>1540</v>
      </c>
      <c r="D90" s="315"/>
      <c r="E90" s="315"/>
      <c r="F90" s="337" t="s">
        <v>1521</v>
      </c>
      <c r="G90" s="336"/>
      <c r="H90" s="315" t="s">
        <v>1541</v>
      </c>
      <c r="I90" s="315" t="s">
        <v>1517</v>
      </c>
      <c r="J90" s="315">
        <v>50</v>
      </c>
      <c r="K90" s="329"/>
    </row>
    <row r="91" spans="2:11" s="1" customFormat="1" ht="15" customHeight="1">
      <c r="B91" s="338"/>
      <c r="C91" s="315" t="s">
        <v>1542</v>
      </c>
      <c r="D91" s="315"/>
      <c r="E91" s="315"/>
      <c r="F91" s="337" t="s">
        <v>1521</v>
      </c>
      <c r="G91" s="336"/>
      <c r="H91" s="315" t="s">
        <v>1542</v>
      </c>
      <c r="I91" s="315" t="s">
        <v>1517</v>
      </c>
      <c r="J91" s="315">
        <v>50</v>
      </c>
      <c r="K91" s="329"/>
    </row>
    <row r="92" spans="2:11" s="1" customFormat="1" ht="15" customHeight="1">
      <c r="B92" s="338"/>
      <c r="C92" s="315" t="s">
        <v>1543</v>
      </c>
      <c r="D92" s="315"/>
      <c r="E92" s="315"/>
      <c r="F92" s="337" t="s">
        <v>1521</v>
      </c>
      <c r="G92" s="336"/>
      <c r="H92" s="315" t="s">
        <v>1544</v>
      </c>
      <c r="I92" s="315" t="s">
        <v>1517</v>
      </c>
      <c r="J92" s="315">
        <v>255</v>
      </c>
      <c r="K92" s="329"/>
    </row>
    <row r="93" spans="2:11" s="1" customFormat="1" ht="15" customHeight="1">
      <c r="B93" s="338"/>
      <c r="C93" s="315" t="s">
        <v>1545</v>
      </c>
      <c r="D93" s="315"/>
      <c r="E93" s="315"/>
      <c r="F93" s="337" t="s">
        <v>1515</v>
      </c>
      <c r="G93" s="336"/>
      <c r="H93" s="315" t="s">
        <v>1546</v>
      </c>
      <c r="I93" s="315" t="s">
        <v>1547</v>
      </c>
      <c r="J93" s="315"/>
      <c r="K93" s="329"/>
    </row>
    <row r="94" spans="2:11" s="1" customFormat="1" ht="15" customHeight="1">
      <c r="B94" s="338"/>
      <c r="C94" s="315" t="s">
        <v>1548</v>
      </c>
      <c r="D94" s="315"/>
      <c r="E94" s="315"/>
      <c r="F94" s="337" t="s">
        <v>1515</v>
      </c>
      <c r="G94" s="336"/>
      <c r="H94" s="315" t="s">
        <v>1549</v>
      </c>
      <c r="I94" s="315" t="s">
        <v>1550</v>
      </c>
      <c r="J94" s="315"/>
      <c r="K94" s="329"/>
    </row>
    <row r="95" spans="2:11" s="1" customFormat="1" ht="15" customHeight="1">
      <c r="B95" s="338"/>
      <c r="C95" s="315" t="s">
        <v>1551</v>
      </c>
      <c r="D95" s="315"/>
      <c r="E95" s="315"/>
      <c r="F95" s="337" t="s">
        <v>1515</v>
      </c>
      <c r="G95" s="336"/>
      <c r="H95" s="315" t="s">
        <v>1551</v>
      </c>
      <c r="I95" s="315" t="s">
        <v>1550</v>
      </c>
      <c r="J95" s="315"/>
      <c r="K95" s="329"/>
    </row>
    <row r="96" spans="2:11" s="1" customFormat="1" ht="15" customHeight="1">
      <c r="B96" s="338"/>
      <c r="C96" s="315" t="s">
        <v>43</v>
      </c>
      <c r="D96" s="315"/>
      <c r="E96" s="315"/>
      <c r="F96" s="337" t="s">
        <v>1515</v>
      </c>
      <c r="G96" s="336"/>
      <c r="H96" s="315" t="s">
        <v>1552</v>
      </c>
      <c r="I96" s="315" t="s">
        <v>1550</v>
      </c>
      <c r="J96" s="315"/>
      <c r="K96" s="329"/>
    </row>
    <row r="97" spans="2:11" s="1" customFormat="1" ht="15" customHeight="1">
      <c r="B97" s="338"/>
      <c r="C97" s="315" t="s">
        <v>53</v>
      </c>
      <c r="D97" s="315"/>
      <c r="E97" s="315"/>
      <c r="F97" s="337" t="s">
        <v>1515</v>
      </c>
      <c r="G97" s="336"/>
      <c r="H97" s="315" t="s">
        <v>1553</v>
      </c>
      <c r="I97" s="315" t="s">
        <v>1550</v>
      </c>
      <c r="J97" s="315"/>
      <c r="K97" s="329"/>
    </row>
    <row r="98" spans="2:11" s="1" customFormat="1" ht="15" customHeight="1">
      <c r="B98" s="341"/>
      <c r="C98" s="342"/>
      <c r="D98" s="342"/>
      <c r="E98" s="342"/>
      <c r="F98" s="342"/>
      <c r="G98" s="342"/>
      <c r="H98" s="342"/>
      <c r="I98" s="342"/>
      <c r="J98" s="342"/>
      <c r="K98" s="343"/>
    </row>
    <row r="99" spans="2:11" s="1" customFormat="1" ht="18.75" customHeight="1">
      <c r="B99" s="344"/>
      <c r="C99" s="345"/>
      <c r="D99" s="345"/>
      <c r="E99" s="345"/>
      <c r="F99" s="345"/>
      <c r="G99" s="345"/>
      <c r="H99" s="345"/>
      <c r="I99" s="345"/>
      <c r="J99" s="345"/>
      <c r="K99" s="344"/>
    </row>
    <row r="100" spans="2:11" s="1" customFormat="1" ht="18.75" customHeight="1">
      <c r="B100" s="323"/>
      <c r="C100" s="323"/>
      <c r="D100" s="323"/>
      <c r="E100" s="323"/>
      <c r="F100" s="323"/>
      <c r="G100" s="323"/>
      <c r="H100" s="323"/>
      <c r="I100" s="323"/>
      <c r="J100" s="323"/>
      <c r="K100" s="323"/>
    </row>
    <row r="101" spans="2:11" s="1" customFormat="1" ht="7.5" customHeight="1">
      <c r="B101" s="324"/>
      <c r="C101" s="325"/>
      <c r="D101" s="325"/>
      <c r="E101" s="325"/>
      <c r="F101" s="325"/>
      <c r="G101" s="325"/>
      <c r="H101" s="325"/>
      <c r="I101" s="325"/>
      <c r="J101" s="325"/>
      <c r="K101" s="326"/>
    </row>
    <row r="102" spans="2:11" s="1" customFormat="1" ht="45" customHeight="1">
      <c r="B102" s="327"/>
      <c r="C102" s="328" t="s">
        <v>1554</v>
      </c>
      <c r="D102" s="328"/>
      <c r="E102" s="328"/>
      <c r="F102" s="328"/>
      <c r="G102" s="328"/>
      <c r="H102" s="328"/>
      <c r="I102" s="328"/>
      <c r="J102" s="328"/>
      <c r="K102" s="329"/>
    </row>
    <row r="103" spans="2:11" s="1" customFormat="1" ht="17.25" customHeight="1">
      <c r="B103" s="327"/>
      <c r="C103" s="330" t="s">
        <v>1509</v>
      </c>
      <c r="D103" s="330"/>
      <c r="E103" s="330"/>
      <c r="F103" s="330" t="s">
        <v>1510</v>
      </c>
      <c r="G103" s="331"/>
      <c r="H103" s="330" t="s">
        <v>59</v>
      </c>
      <c r="I103" s="330" t="s">
        <v>62</v>
      </c>
      <c r="J103" s="330" t="s">
        <v>1511</v>
      </c>
      <c r="K103" s="329"/>
    </row>
    <row r="104" spans="2:11" s="1" customFormat="1" ht="17.25" customHeight="1">
      <c r="B104" s="327"/>
      <c r="C104" s="332" t="s">
        <v>1512</v>
      </c>
      <c r="D104" s="332"/>
      <c r="E104" s="332"/>
      <c r="F104" s="333" t="s">
        <v>1513</v>
      </c>
      <c r="G104" s="334"/>
      <c r="H104" s="332"/>
      <c r="I104" s="332"/>
      <c r="J104" s="332" t="s">
        <v>1514</v>
      </c>
      <c r="K104" s="329"/>
    </row>
    <row r="105" spans="2:11" s="1" customFormat="1" ht="5.25" customHeight="1">
      <c r="B105" s="327"/>
      <c r="C105" s="330"/>
      <c r="D105" s="330"/>
      <c r="E105" s="330"/>
      <c r="F105" s="330"/>
      <c r="G105" s="346"/>
      <c r="H105" s="330"/>
      <c r="I105" s="330"/>
      <c r="J105" s="330"/>
      <c r="K105" s="329"/>
    </row>
    <row r="106" spans="2:11" s="1" customFormat="1" ht="15" customHeight="1">
      <c r="B106" s="327"/>
      <c r="C106" s="315" t="s">
        <v>58</v>
      </c>
      <c r="D106" s="335"/>
      <c r="E106" s="335"/>
      <c r="F106" s="337" t="s">
        <v>1515</v>
      </c>
      <c r="G106" s="346"/>
      <c r="H106" s="315" t="s">
        <v>1555</v>
      </c>
      <c r="I106" s="315" t="s">
        <v>1517</v>
      </c>
      <c r="J106" s="315">
        <v>20</v>
      </c>
      <c r="K106" s="329"/>
    </row>
    <row r="107" spans="2:11" s="1" customFormat="1" ht="15" customHeight="1">
      <c r="B107" s="327"/>
      <c r="C107" s="315" t="s">
        <v>1518</v>
      </c>
      <c r="D107" s="315"/>
      <c r="E107" s="315"/>
      <c r="F107" s="337" t="s">
        <v>1515</v>
      </c>
      <c r="G107" s="315"/>
      <c r="H107" s="315" t="s">
        <v>1555</v>
      </c>
      <c r="I107" s="315" t="s">
        <v>1517</v>
      </c>
      <c r="J107" s="315">
        <v>120</v>
      </c>
      <c r="K107" s="329"/>
    </row>
    <row r="108" spans="2:11" s="1" customFormat="1" ht="15" customHeight="1">
      <c r="B108" s="338"/>
      <c r="C108" s="315" t="s">
        <v>1520</v>
      </c>
      <c r="D108" s="315"/>
      <c r="E108" s="315"/>
      <c r="F108" s="337" t="s">
        <v>1521</v>
      </c>
      <c r="G108" s="315"/>
      <c r="H108" s="315" t="s">
        <v>1555</v>
      </c>
      <c r="I108" s="315" t="s">
        <v>1517</v>
      </c>
      <c r="J108" s="315">
        <v>50</v>
      </c>
      <c r="K108" s="329"/>
    </row>
    <row r="109" spans="2:11" s="1" customFormat="1" ht="15" customHeight="1">
      <c r="B109" s="338"/>
      <c r="C109" s="315" t="s">
        <v>1523</v>
      </c>
      <c r="D109" s="315"/>
      <c r="E109" s="315"/>
      <c r="F109" s="337" t="s">
        <v>1515</v>
      </c>
      <c r="G109" s="315"/>
      <c r="H109" s="315" t="s">
        <v>1555</v>
      </c>
      <c r="I109" s="315" t="s">
        <v>1525</v>
      </c>
      <c r="J109" s="315"/>
      <c r="K109" s="329"/>
    </row>
    <row r="110" spans="2:11" s="1" customFormat="1" ht="15" customHeight="1">
      <c r="B110" s="338"/>
      <c r="C110" s="315" t="s">
        <v>1534</v>
      </c>
      <c r="D110" s="315"/>
      <c r="E110" s="315"/>
      <c r="F110" s="337" t="s">
        <v>1521</v>
      </c>
      <c r="G110" s="315"/>
      <c r="H110" s="315" t="s">
        <v>1555</v>
      </c>
      <c r="I110" s="315" t="s">
        <v>1517</v>
      </c>
      <c r="J110" s="315">
        <v>50</v>
      </c>
      <c r="K110" s="329"/>
    </row>
    <row r="111" spans="2:11" s="1" customFormat="1" ht="15" customHeight="1">
      <c r="B111" s="338"/>
      <c r="C111" s="315" t="s">
        <v>1542</v>
      </c>
      <c r="D111" s="315"/>
      <c r="E111" s="315"/>
      <c r="F111" s="337" t="s">
        <v>1521</v>
      </c>
      <c r="G111" s="315"/>
      <c r="H111" s="315" t="s">
        <v>1555</v>
      </c>
      <c r="I111" s="315" t="s">
        <v>1517</v>
      </c>
      <c r="J111" s="315">
        <v>50</v>
      </c>
      <c r="K111" s="329"/>
    </row>
    <row r="112" spans="2:11" s="1" customFormat="1" ht="15" customHeight="1">
      <c r="B112" s="338"/>
      <c r="C112" s="315" t="s">
        <v>1540</v>
      </c>
      <c r="D112" s="315"/>
      <c r="E112" s="315"/>
      <c r="F112" s="337" t="s">
        <v>1521</v>
      </c>
      <c r="G112" s="315"/>
      <c r="H112" s="315" t="s">
        <v>1555</v>
      </c>
      <c r="I112" s="315" t="s">
        <v>1517</v>
      </c>
      <c r="J112" s="315">
        <v>50</v>
      </c>
      <c r="K112" s="329"/>
    </row>
    <row r="113" spans="2:11" s="1" customFormat="1" ht="15" customHeight="1">
      <c r="B113" s="338"/>
      <c r="C113" s="315" t="s">
        <v>58</v>
      </c>
      <c r="D113" s="315"/>
      <c r="E113" s="315"/>
      <c r="F113" s="337" t="s">
        <v>1515</v>
      </c>
      <c r="G113" s="315"/>
      <c r="H113" s="315" t="s">
        <v>1556</v>
      </c>
      <c r="I113" s="315" t="s">
        <v>1517</v>
      </c>
      <c r="J113" s="315">
        <v>20</v>
      </c>
      <c r="K113" s="329"/>
    </row>
    <row r="114" spans="2:11" s="1" customFormat="1" ht="15" customHeight="1">
      <c r="B114" s="338"/>
      <c r="C114" s="315" t="s">
        <v>1557</v>
      </c>
      <c r="D114" s="315"/>
      <c r="E114" s="315"/>
      <c r="F114" s="337" t="s">
        <v>1515</v>
      </c>
      <c r="G114" s="315"/>
      <c r="H114" s="315" t="s">
        <v>1558</v>
      </c>
      <c r="I114" s="315" t="s">
        <v>1517</v>
      </c>
      <c r="J114" s="315">
        <v>120</v>
      </c>
      <c r="K114" s="329"/>
    </row>
    <row r="115" spans="2:11" s="1" customFormat="1" ht="15" customHeight="1">
      <c r="B115" s="338"/>
      <c r="C115" s="315" t="s">
        <v>43</v>
      </c>
      <c r="D115" s="315"/>
      <c r="E115" s="315"/>
      <c r="F115" s="337" t="s">
        <v>1515</v>
      </c>
      <c r="G115" s="315"/>
      <c r="H115" s="315" t="s">
        <v>1559</v>
      </c>
      <c r="I115" s="315" t="s">
        <v>1550</v>
      </c>
      <c r="J115" s="315"/>
      <c r="K115" s="329"/>
    </row>
    <row r="116" spans="2:11" s="1" customFormat="1" ht="15" customHeight="1">
      <c r="B116" s="338"/>
      <c r="C116" s="315" t="s">
        <v>53</v>
      </c>
      <c r="D116" s="315"/>
      <c r="E116" s="315"/>
      <c r="F116" s="337" t="s">
        <v>1515</v>
      </c>
      <c r="G116" s="315"/>
      <c r="H116" s="315" t="s">
        <v>1560</v>
      </c>
      <c r="I116" s="315" t="s">
        <v>1550</v>
      </c>
      <c r="J116" s="315"/>
      <c r="K116" s="329"/>
    </row>
    <row r="117" spans="2:11" s="1" customFormat="1" ht="15" customHeight="1">
      <c r="B117" s="338"/>
      <c r="C117" s="315" t="s">
        <v>62</v>
      </c>
      <c r="D117" s="315"/>
      <c r="E117" s="315"/>
      <c r="F117" s="337" t="s">
        <v>1515</v>
      </c>
      <c r="G117" s="315"/>
      <c r="H117" s="315" t="s">
        <v>1561</v>
      </c>
      <c r="I117" s="315" t="s">
        <v>1562</v>
      </c>
      <c r="J117" s="315"/>
      <c r="K117" s="329"/>
    </row>
    <row r="118" spans="2:11" s="1" customFormat="1" ht="15" customHeight="1">
      <c r="B118" s="341"/>
      <c r="C118" s="347"/>
      <c r="D118" s="347"/>
      <c r="E118" s="347"/>
      <c r="F118" s="347"/>
      <c r="G118" s="347"/>
      <c r="H118" s="347"/>
      <c r="I118" s="347"/>
      <c r="J118" s="347"/>
      <c r="K118" s="343"/>
    </row>
    <row r="119" spans="2:11" s="1" customFormat="1" ht="18.75" customHeight="1">
      <c r="B119" s="348"/>
      <c r="C119" s="312"/>
      <c r="D119" s="312"/>
      <c r="E119" s="312"/>
      <c r="F119" s="349"/>
      <c r="G119" s="312"/>
      <c r="H119" s="312"/>
      <c r="I119" s="312"/>
      <c r="J119" s="312"/>
      <c r="K119" s="348"/>
    </row>
    <row r="120" spans="2:11" s="1" customFormat="1" ht="18.75" customHeight="1">
      <c r="B120" s="323"/>
      <c r="C120" s="323"/>
      <c r="D120" s="323"/>
      <c r="E120" s="323"/>
      <c r="F120" s="323"/>
      <c r="G120" s="323"/>
      <c r="H120" s="323"/>
      <c r="I120" s="323"/>
      <c r="J120" s="323"/>
      <c r="K120" s="323"/>
    </row>
    <row r="121" spans="2:11" s="1" customFormat="1" ht="7.5" customHeight="1">
      <c r="B121" s="350"/>
      <c r="C121" s="351"/>
      <c r="D121" s="351"/>
      <c r="E121" s="351"/>
      <c r="F121" s="351"/>
      <c r="G121" s="351"/>
      <c r="H121" s="351"/>
      <c r="I121" s="351"/>
      <c r="J121" s="351"/>
      <c r="K121" s="352"/>
    </row>
    <row r="122" spans="2:11" s="1" customFormat="1" ht="45" customHeight="1">
      <c r="B122" s="353"/>
      <c r="C122" s="306" t="s">
        <v>1563</v>
      </c>
      <c r="D122" s="306"/>
      <c r="E122" s="306"/>
      <c r="F122" s="306"/>
      <c r="G122" s="306"/>
      <c r="H122" s="306"/>
      <c r="I122" s="306"/>
      <c r="J122" s="306"/>
      <c r="K122" s="354"/>
    </row>
    <row r="123" spans="2:11" s="1" customFormat="1" ht="17.25" customHeight="1">
      <c r="B123" s="355"/>
      <c r="C123" s="330" t="s">
        <v>1509</v>
      </c>
      <c r="D123" s="330"/>
      <c r="E123" s="330"/>
      <c r="F123" s="330" t="s">
        <v>1510</v>
      </c>
      <c r="G123" s="331"/>
      <c r="H123" s="330" t="s">
        <v>59</v>
      </c>
      <c r="I123" s="330" t="s">
        <v>62</v>
      </c>
      <c r="J123" s="330" t="s">
        <v>1511</v>
      </c>
      <c r="K123" s="356"/>
    </row>
    <row r="124" spans="2:11" s="1" customFormat="1" ht="17.25" customHeight="1">
      <c r="B124" s="355"/>
      <c r="C124" s="332" t="s">
        <v>1512</v>
      </c>
      <c r="D124" s="332"/>
      <c r="E124" s="332"/>
      <c r="F124" s="333" t="s">
        <v>1513</v>
      </c>
      <c r="G124" s="334"/>
      <c r="H124" s="332"/>
      <c r="I124" s="332"/>
      <c r="J124" s="332" t="s">
        <v>1514</v>
      </c>
      <c r="K124" s="356"/>
    </row>
    <row r="125" spans="2:11" s="1" customFormat="1" ht="5.25" customHeight="1">
      <c r="B125" s="357"/>
      <c r="C125" s="335"/>
      <c r="D125" s="335"/>
      <c r="E125" s="335"/>
      <c r="F125" s="335"/>
      <c r="G125" s="315"/>
      <c r="H125" s="335"/>
      <c r="I125" s="335"/>
      <c r="J125" s="335"/>
      <c r="K125" s="358"/>
    </row>
    <row r="126" spans="2:11" s="1" customFormat="1" ht="15" customHeight="1">
      <c r="B126" s="357"/>
      <c r="C126" s="315" t="s">
        <v>1518</v>
      </c>
      <c r="D126" s="335"/>
      <c r="E126" s="335"/>
      <c r="F126" s="337" t="s">
        <v>1515</v>
      </c>
      <c r="G126" s="315"/>
      <c r="H126" s="315" t="s">
        <v>1555</v>
      </c>
      <c r="I126" s="315" t="s">
        <v>1517</v>
      </c>
      <c r="J126" s="315">
        <v>120</v>
      </c>
      <c r="K126" s="359"/>
    </row>
    <row r="127" spans="2:11" s="1" customFormat="1" ht="15" customHeight="1">
      <c r="B127" s="357"/>
      <c r="C127" s="315" t="s">
        <v>1564</v>
      </c>
      <c r="D127" s="315"/>
      <c r="E127" s="315"/>
      <c r="F127" s="337" t="s">
        <v>1515</v>
      </c>
      <c r="G127" s="315"/>
      <c r="H127" s="315" t="s">
        <v>1565</v>
      </c>
      <c r="I127" s="315" t="s">
        <v>1517</v>
      </c>
      <c r="J127" s="315" t="s">
        <v>1566</v>
      </c>
      <c r="K127" s="359"/>
    </row>
    <row r="128" spans="2:11" s="1" customFormat="1" ht="15" customHeight="1">
      <c r="B128" s="357"/>
      <c r="C128" s="315" t="s">
        <v>1463</v>
      </c>
      <c r="D128" s="315"/>
      <c r="E128" s="315"/>
      <c r="F128" s="337" t="s">
        <v>1515</v>
      </c>
      <c r="G128" s="315"/>
      <c r="H128" s="315" t="s">
        <v>1567</v>
      </c>
      <c r="I128" s="315" t="s">
        <v>1517</v>
      </c>
      <c r="J128" s="315" t="s">
        <v>1566</v>
      </c>
      <c r="K128" s="359"/>
    </row>
    <row r="129" spans="2:11" s="1" customFormat="1" ht="15" customHeight="1">
      <c r="B129" s="357"/>
      <c r="C129" s="315" t="s">
        <v>1526</v>
      </c>
      <c r="D129" s="315"/>
      <c r="E129" s="315"/>
      <c r="F129" s="337" t="s">
        <v>1521</v>
      </c>
      <c r="G129" s="315"/>
      <c r="H129" s="315" t="s">
        <v>1527</v>
      </c>
      <c r="I129" s="315" t="s">
        <v>1517</v>
      </c>
      <c r="J129" s="315">
        <v>15</v>
      </c>
      <c r="K129" s="359"/>
    </row>
    <row r="130" spans="2:11" s="1" customFormat="1" ht="15" customHeight="1">
      <c r="B130" s="357"/>
      <c r="C130" s="339" t="s">
        <v>1528</v>
      </c>
      <c r="D130" s="339"/>
      <c r="E130" s="339"/>
      <c r="F130" s="340" t="s">
        <v>1521</v>
      </c>
      <c r="G130" s="339"/>
      <c r="H130" s="339" t="s">
        <v>1529</v>
      </c>
      <c r="I130" s="339" t="s">
        <v>1517</v>
      </c>
      <c r="J130" s="339">
        <v>15</v>
      </c>
      <c r="K130" s="359"/>
    </row>
    <row r="131" spans="2:11" s="1" customFormat="1" ht="15" customHeight="1">
      <c r="B131" s="357"/>
      <c r="C131" s="339" t="s">
        <v>1530</v>
      </c>
      <c r="D131" s="339"/>
      <c r="E131" s="339"/>
      <c r="F131" s="340" t="s">
        <v>1521</v>
      </c>
      <c r="G131" s="339"/>
      <c r="H131" s="339" t="s">
        <v>1531</v>
      </c>
      <c r="I131" s="339" t="s">
        <v>1517</v>
      </c>
      <c r="J131" s="339">
        <v>20</v>
      </c>
      <c r="K131" s="359"/>
    </row>
    <row r="132" spans="2:11" s="1" customFormat="1" ht="15" customHeight="1">
      <c r="B132" s="357"/>
      <c r="C132" s="339" t="s">
        <v>1532</v>
      </c>
      <c r="D132" s="339"/>
      <c r="E132" s="339"/>
      <c r="F132" s="340" t="s">
        <v>1521</v>
      </c>
      <c r="G132" s="339"/>
      <c r="H132" s="339" t="s">
        <v>1533</v>
      </c>
      <c r="I132" s="339" t="s">
        <v>1517</v>
      </c>
      <c r="J132" s="339">
        <v>20</v>
      </c>
      <c r="K132" s="359"/>
    </row>
    <row r="133" spans="2:11" s="1" customFormat="1" ht="15" customHeight="1">
      <c r="B133" s="357"/>
      <c r="C133" s="315" t="s">
        <v>1520</v>
      </c>
      <c r="D133" s="315"/>
      <c r="E133" s="315"/>
      <c r="F133" s="337" t="s">
        <v>1521</v>
      </c>
      <c r="G133" s="315"/>
      <c r="H133" s="315" t="s">
        <v>1555</v>
      </c>
      <c r="I133" s="315" t="s">
        <v>1517</v>
      </c>
      <c r="J133" s="315">
        <v>50</v>
      </c>
      <c r="K133" s="359"/>
    </row>
    <row r="134" spans="2:11" s="1" customFormat="1" ht="15" customHeight="1">
      <c r="B134" s="357"/>
      <c r="C134" s="315" t="s">
        <v>1534</v>
      </c>
      <c r="D134" s="315"/>
      <c r="E134" s="315"/>
      <c r="F134" s="337" t="s">
        <v>1521</v>
      </c>
      <c r="G134" s="315"/>
      <c r="H134" s="315" t="s">
        <v>1555</v>
      </c>
      <c r="I134" s="315" t="s">
        <v>1517</v>
      </c>
      <c r="J134" s="315">
        <v>50</v>
      </c>
      <c r="K134" s="359"/>
    </row>
    <row r="135" spans="2:11" s="1" customFormat="1" ht="15" customHeight="1">
      <c r="B135" s="357"/>
      <c r="C135" s="315" t="s">
        <v>1540</v>
      </c>
      <c r="D135" s="315"/>
      <c r="E135" s="315"/>
      <c r="F135" s="337" t="s">
        <v>1521</v>
      </c>
      <c r="G135" s="315"/>
      <c r="H135" s="315" t="s">
        <v>1555</v>
      </c>
      <c r="I135" s="315" t="s">
        <v>1517</v>
      </c>
      <c r="J135" s="315">
        <v>50</v>
      </c>
      <c r="K135" s="359"/>
    </row>
    <row r="136" spans="2:11" s="1" customFormat="1" ht="15" customHeight="1">
      <c r="B136" s="357"/>
      <c r="C136" s="315" t="s">
        <v>1542</v>
      </c>
      <c r="D136" s="315"/>
      <c r="E136" s="315"/>
      <c r="F136" s="337" t="s">
        <v>1521</v>
      </c>
      <c r="G136" s="315"/>
      <c r="H136" s="315" t="s">
        <v>1555</v>
      </c>
      <c r="I136" s="315" t="s">
        <v>1517</v>
      </c>
      <c r="J136" s="315">
        <v>50</v>
      </c>
      <c r="K136" s="359"/>
    </row>
    <row r="137" spans="2:11" s="1" customFormat="1" ht="15" customHeight="1">
      <c r="B137" s="357"/>
      <c r="C137" s="315" t="s">
        <v>1543</v>
      </c>
      <c r="D137" s="315"/>
      <c r="E137" s="315"/>
      <c r="F137" s="337" t="s">
        <v>1521</v>
      </c>
      <c r="G137" s="315"/>
      <c r="H137" s="315" t="s">
        <v>1568</v>
      </c>
      <c r="I137" s="315" t="s">
        <v>1517</v>
      </c>
      <c r="J137" s="315">
        <v>255</v>
      </c>
      <c r="K137" s="359"/>
    </row>
    <row r="138" spans="2:11" s="1" customFormat="1" ht="15" customHeight="1">
      <c r="B138" s="357"/>
      <c r="C138" s="315" t="s">
        <v>1545</v>
      </c>
      <c r="D138" s="315"/>
      <c r="E138" s="315"/>
      <c r="F138" s="337" t="s">
        <v>1515</v>
      </c>
      <c r="G138" s="315"/>
      <c r="H138" s="315" t="s">
        <v>1569</v>
      </c>
      <c r="I138" s="315" t="s">
        <v>1547</v>
      </c>
      <c r="J138" s="315"/>
      <c r="K138" s="359"/>
    </row>
    <row r="139" spans="2:11" s="1" customFormat="1" ht="15" customHeight="1">
      <c r="B139" s="357"/>
      <c r="C139" s="315" t="s">
        <v>1548</v>
      </c>
      <c r="D139" s="315"/>
      <c r="E139" s="315"/>
      <c r="F139" s="337" t="s">
        <v>1515</v>
      </c>
      <c r="G139" s="315"/>
      <c r="H139" s="315" t="s">
        <v>1570</v>
      </c>
      <c r="I139" s="315" t="s">
        <v>1550</v>
      </c>
      <c r="J139" s="315"/>
      <c r="K139" s="359"/>
    </row>
    <row r="140" spans="2:11" s="1" customFormat="1" ht="15" customHeight="1">
      <c r="B140" s="357"/>
      <c r="C140" s="315" t="s">
        <v>1551</v>
      </c>
      <c r="D140" s="315"/>
      <c r="E140" s="315"/>
      <c r="F140" s="337" t="s">
        <v>1515</v>
      </c>
      <c r="G140" s="315"/>
      <c r="H140" s="315" t="s">
        <v>1551</v>
      </c>
      <c r="I140" s="315" t="s">
        <v>1550</v>
      </c>
      <c r="J140" s="315"/>
      <c r="K140" s="359"/>
    </row>
    <row r="141" spans="2:11" s="1" customFormat="1" ht="15" customHeight="1">
      <c r="B141" s="357"/>
      <c r="C141" s="315" t="s">
        <v>43</v>
      </c>
      <c r="D141" s="315"/>
      <c r="E141" s="315"/>
      <c r="F141" s="337" t="s">
        <v>1515</v>
      </c>
      <c r="G141" s="315"/>
      <c r="H141" s="315" t="s">
        <v>1571</v>
      </c>
      <c r="I141" s="315" t="s">
        <v>1550</v>
      </c>
      <c r="J141" s="315"/>
      <c r="K141" s="359"/>
    </row>
    <row r="142" spans="2:11" s="1" customFormat="1" ht="15" customHeight="1">
      <c r="B142" s="357"/>
      <c r="C142" s="315" t="s">
        <v>1572</v>
      </c>
      <c r="D142" s="315"/>
      <c r="E142" s="315"/>
      <c r="F142" s="337" t="s">
        <v>1515</v>
      </c>
      <c r="G142" s="315"/>
      <c r="H142" s="315" t="s">
        <v>1573</v>
      </c>
      <c r="I142" s="315" t="s">
        <v>1550</v>
      </c>
      <c r="J142" s="315"/>
      <c r="K142" s="359"/>
    </row>
    <row r="143" spans="2:11" s="1" customFormat="1" ht="15" customHeight="1">
      <c r="B143" s="360"/>
      <c r="C143" s="361"/>
      <c r="D143" s="361"/>
      <c r="E143" s="361"/>
      <c r="F143" s="361"/>
      <c r="G143" s="361"/>
      <c r="H143" s="361"/>
      <c r="I143" s="361"/>
      <c r="J143" s="361"/>
      <c r="K143" s="362"/>
    </row>
    <row r="144" spans="2:11" s="1" customFormat="1" ht="18.75" customHeight="1">
      <c r="B144" s="312"/>
      <c r="C144" s="312"/>
      <c r="D144" s="312"/>
      <c r="E144" s="312"/>
      <c r="F144" s="349"/>
      <c r="G144" s="312"/>
      <c r="H144" s="312"/>
      <c r="I144" s="312"/>
      <c r="J144" s="312"/>
      <c r="K144" s="312"/>
    </row>
    <row r="145" spans="2:11" s="1" customFormat="1" ht="18.75" customHeight="1">
      <c r="B145" s="323"/>
      <c r="C145" s="323"/>
      <c r="D145" s="323"/>
      <c r="E145" s="323"/>
      <c r="F145" s="323"/>
      <c r="G145" s="323"/>
      <c r="H145" s="323"/>
      <c r="I145" s="323"/>
      <c r="J145" s="323"/>
      <c r="K145" s="323"/>
    </row>
    <row r="146" spans="2:11" s="1" customFormat="1" ht="7.5" customHeight="1">
      <c r="B146" s="324"/>
      <c r="C146" s="325"/>
      <c r="D146" s="325"/>
      <c r="E146" s="325"/>
      <c r="F146" s="325"/>
      <c r="G146" s="325"/>
      <c r="H146" s="325"/>
      <c r="I146" s="325"/>
      <c r="J146" s="325"/>
      <c r="K146" s="326"/>
    </row>
    <row r="147" spans="2:11" s="1" customFormat="1" ht="45" customHeight="1">
      <c r="B147" s="327"/>
      <c r="C147" s="328" t="s">
        <v>1574</v>
      </c>
      <c r="D147" s="328"/>
      <c r="E147" s="328"/>
      <c r="F147" s="328"/>
      <c r="G147" s="328"/>
      <c r="H147" s="328"/>
      <c r="I147" s="328"/>
      <c r="J147" s="328"/>
      <c r="K147" s="329"/>
    </row>
    <row r="148" spans="2:11" s="1" customFormat="1" ht="17.25" customHeight="1">
      <c r="B148" s="327"/>
      <c r="C148" s="330" t="s">
        <v>1509</v>
      </c>
      <c r="D148" s="330"/>
      <c r="E148" s="330"/>
      <c r="F148" s="330" t="s">
        <v>1510</v>
      </c>
      <c r="G148" s="331"/>
      <c r="H148" s="330" t="s">
        <v>59</v>
      </c>
      <c r="I148" s="330" t="s">
        <v>62</v>
      </c>
      <c r="J148" s="330" t="s">
        <v>1511</v>
      </c>
      <c r="K148" s="329"/>
    </row>
    <row r="149" spans="2:11" s="1" customFormat="1" ht="17.25" customHeight="1">
      <c r="B149" s="327"/>
      <c r="C149" s="332" t="s">
        <v>1512</v>
      </c>
      <c r="D149" s="332"/>
      <c r="E149" s="332"/>
      <c r="F149" s="333" t="s">
        <v>1513</v>
      </c>
      <c r="G149" s="334"/>
      <c r="H149" s="332"/>
      <c r="I149" s="332"/>
      <c r="J149" s="332" t="s">
        <v>1514</v>
      </c>
      <c r="K149" s="329"/>
    </row>
    <row r="150" spans="2:11" s="1" customFormat="1" ht="5.25" customHeight="1">
      <c r="B150" s="338"/>
      <c r="C150" s="335"/>
      <c r="D150" s="335"/>
      <c r="E150" s="335"/>
      <c r="F150" s="335"/>
      <c r="G150" s="336"/>
      <c r="H150" s="335"/>
      <c r="I150" s="335"/>
      <c r="J150" s="335"/>
      <c r="K150" s="359"/>
    </row>
    <row r="151" spans="2:11" s="1" customFormat="1" ht="15" customHeight="1">
      <c r="B151" s="338"/>
      <c r="C151" s="363" t="s">
        <v>1518</v>
      </c>
      <c r="D151" s="315"/>
      <c r="E151" s="315"/>
      <c r="F151" s="364" t="s">
        <v>1515</v>
      </c>
      <c r="G151" s="315"/>
      <c r="H151" s="363" t="s">
        <v>1555</v>
      </c>
      <c r="I151" s="363" t="s">
        <v>1517</v>
      </c>
      <c r="J151" s="363">
        <v>120</v>
      </c>
      <c r="K151" s="359"/>
    </row>
    <row r="152" spans="2:11" s="1" customFormat="1" ht="15" customHeight="1">
      <c r="B152" s="338"/>
      <c r="C152" s="363" t="s">
        <v>1564</v>
      </c>
      <c r="D152" s="315"/>
      <c r="E152" s="315"/>
      <c r="F152" s="364" t="s">
        <v>1515</v>
      </c>
      <c r="G152" s="315"/>
      <c r="H152" s="363" t="s">
        <v>1575</v>
      </c>
      <c r="I152" s="363" t="s">
        <v>1517</v>
      </c>
      <c r="J152" s="363" t="s">
        <v>1566</v>
      </c>
      <c r="K152" s="359"/>
    </row>
    <row r="153" spans="2:11" s="1" customFormat="1" ht="15" customHeight="1">
      <c r="B153" s="338"/>
      <c r="C153" s="363" t="s">
        <v>1463</v>
      </c>
      <c r="D153" s="315"/>
      <c r="E153" s="315"/>
      <c r="F153" s="364" t="s">
        <v>1515</v>
      </c>
      <c r="G153" s="315"/>
      <c r="H153" s="363" t="s">
        <v>1576</v>
      </c>
      <c r="I153" s="363" t="s">
        <v>1517</v>
      </c>
      <c r="J153" s="363" t="s">
        <v>1566</v>
      </c>
      <c r="K153" s="359"/>
    </row>
    <row r="154" spans="2:11" s="1" customFormat="1" ht="15" customHeight="1">
      <c r="B154" s="338"/>
      <c r="C154" s="363" t="s">
        <v>1520</v>
      </c>
      <c r="D154" s="315"/>
      <c r="E154" s="315"/>
      <c r="F154" s="364" t="s">
        <v>1521</v>
      </c>
      <c r="G154" s="315"/>
      <c r="H154" s="363" t="s">
        <v>1555</v>
      </c>
      <c r="I154" s="363" t="s">
        <v>1517</v>
      </c>
      <c r="J154" s="363">
        <v>50</v>
      </c>
      <c r="K154" s="359"/>
    </row>
    <row r="155" spans="2:11" s="1" customFormat="1" ht="15" customHeight="1">
      <c r="B155" s="338"/>
      <c r="C155" s="363" t="s">
        <v>1523</v>
      </c>
      <c r="D155" s="315"/>
      <c r="E155" s="315"/>
      <c r="F155" s="364" t="s">
        <v>1515</v>
      </c>
      <c r="G155" s="315"/>
      <c r="H155" s="363" t="s">
        <v>1555</v>
      </c>
      <c r="I155" s="363" t="s">
        <v>1525</v>
      </c>
      <c r="J155" s="363"/>
      <c r="K155" s="359"/>
    </row>
    <row r="156" spans="2:11" s="1" customFormat="1" ht="15" customHeight="1">
      <c r="B156" s="338"/>
      <c r="C156" s="363" t="s">
        <v>1534</v>
      </c>
      <c r="D156" s="315"/>
      <c r="E156" s="315"/>
      <c r="F156" s="364" t="s">
        <v>1521</v>
      </c>
      <c r="G156" s="315"/>
      <c r="H156" s="363" t="s">
        <v>1555</v>
      </c>
      <c r="I156" s="363" t="s">
        <v>1517</v>
      </c>
      <c r="J156" s="363">
        <v>50</v>
      </c>
      <c r="K156" s="359"/>
    </row>
    <row r="157" spans="2:11" s="1" customFormat="1" ht="15" customHeight="1">
      <c r="B157" s="338"/>
      <c r="C157" s="363" t="s">
        <v>1542</v>
      </c>
      <c r="D157" s="315"/>
      <c r="E157" s="315"/>
      <c r="F157" s="364" t="s">
        <v>1521</v>
      </c>
      <c r="G157" s="315"/>
      <c r="H157" s="363" t="s">
        <v>1555</v>
      </c>
      <c r="I157" s="363" t="s">
        <v>1517</v>
      </c>
      <c r="J157" s="363">
        <v>50</v>
      </c>
      <c r="K157" s="359"/>
    </row>
    <row r="158" spans="2:11" s="1" customFormat="1" ht="15" customHeight="1">
      <c r="B158" s="338"/>
      <c r="C158" s="363" t="s">
        <v>1540</v>
      </c>
      <c r="D158" s="315"/>
      <c r="E158" s="315"/>
      <c r="F158" s="364" t="s">
        <v>1521</v>
      </c>
      <c r="G158" s="315"/>
      <c r="H158" s="363" t="s">
        <v>1555</v>
      </c>
      <c r="I158" s="363" t="s">
        <v>1517</v>
      </c>
      <c r="J158" s="363">
        <v>50</v>
      </c>
      <c r="K158" s="359"/>
    </row>
    <row r="159" spans="2:11" s="1" customFormat="1" ht="15" customHeight="1">
      <c r="B159" s="338"/>
      <c r="C159" s="363" t="s">
        <v>139</v>
      </c>
      <c r="D159" s="315"/>
      <c r="E159" s="315"/>
      <c r="F159" s="364" t="s">
        <v>1515</v>
      </c>
      <c r="G159" s="315"/>
      <c r="H159" s="363" t="s">
        <v>1577</v>
      </c>
      <c r="I159" s="363" t="s">
        <v>1517</v>
      </c>
      <c r="J159" s="363" t="s">
        <v>1578</v>
      </c>
      <c r="K159" s="359"/>
    </row>
    <row r="160" spans="2:11" s="1" customFormat="1" ht="15" customHeight="1">
      <c r="B160" s="338"/>
      <c r="C160" s="363" t="s">
        <v>1579</v>
      </c>
      <c r="D160" s="315"/>
      <c r="E160" s="315"/>
      <c r="F160" s="364" t="s">
        <v>1515</v>
      </c>
      <c r="G160" s="315"/>
      <c r="H160" s="363" t="s">
        <v>1580</v>
      </c>
      <c r="I160" s="363" t="s">
        <v>1550</v>
      </c>
      <c r="J160" s="363"/>
      <c r="K160" s="359"/>
    </row>
    <row r="161" spans="2:11" s="1" customFormat="1" ht="15" customHeight="1">
      <c r="B161" s="365"/>
      <c r="C161" s="347"/>
      <c r="D161" s="347"/>
      <c r="E161" s="347"/>
      <c r="F161" s="347"/>
      <c r="G161" s="347"/>
      <c r="H161" s="347"/>
      <c r="I161" s="347"/>
      <c r="J161" s="347"/>
      <c r="K161" s="366"/>
    </row>
    <row r="162" spans="2:11" s="1" customFormat="1" ht="18.75" customHeight="1">
      <c r="B162" s="312"/>
      <c r="C162" s="315"/>
      <c r="D162" s="315"/>
      <c r="E162" s="315"/>
      <c r="F162" s="337"/>
      <c r="G162" s="315"/>
      <c r="H162" s="315"/>
      <c r="I162" s="315"/>
      <c r="J162" s="315"/>
      <c r="K162" s="312"/>
    </row>
    <row r="163" spans="2:11" s="1" customFormat="1" ht="18.75" customHeight="1">
      <c r="B163" s="323"/>
      <c r="C163" s="323"/>
      <c r="D163" s="323"/>
      <c r="E163" s="323"/>
      <c r="F163" s="323"/>
      <c r="G163" s="323"/>
      <c r="H163" s="323"/>
      <c r="I163" s="323"/>
      <c r="J163" s="323"/>
      <c r="K163" s="323"/>
    </row>
    <row r="164" spans="2:11" s="1" customFormat="1" ht="7.5" customHeight="1">
      <c r="B164" s="302"/>
      <c r="C164" s="303"/>
      <c r="D164" s="303"/>
      <c r="E164" s="303"/>
      <c r="F164" s="303"/>
      <c r="G164" s="303"/>
      <c r="H164" s="303"/>
      <c r="I164" s="303"/>
      <c r="J164" s="303"/>
      <c r="K164" s="304"/>
    </row>
    <row r="165" spans="2:11" s="1" customFormat="1" ht="45" customHeight="1">
      <c r="B165" s="305"/>
      <c r="C165" s="306" t="s">
        <v>1581</v>
      </c>
      <c r="D165" s="306"/>
      <c r="E165" s="306"/>
      <c r="F165" s="306"/>
      <c r="G165" s="306"/>
      <c r="H165" s="306"/>
      <c r="I165" s="306"/>
      <c r="J165" s="306"/>
      <c r="K165" s="307"/>
    </row>
    <row r="166" spans="2:11" s="1" customFormat="1" ht="17.25" customHeight="1">
      <c r="B166" s="305"/>
      <c r="C166" s="330" t="s">
        <v>1509</v>
      </c>
      <c r="D166" s="330"/>
      <c r="E166" s="330"/>
      <c r="F166" s="330" t="s">
        <v>1510</v>
      </c>
      <c r="G166" s="367"/>
      <c r="H166" s="368" t="s">
        <v>59</v>
      </c>
      <c r="I166" s="368" t="s">
        <v>62</v>
      </c>
      <c r="J166" s="330" t="s">
        <v>1511</v>
      </c>
      <c r="K166" s="307"/>
    </row>
    <row r="167" spans="2:11" s="1" customFormat="1" ht="17.25" customHeight="1">
      <c r="B167" s="308"/>
      <c r="C167" s="332" t="s">
        <v>1512</v>
      </c>
      <c r="D167" s="332"/>
      <c r="E167" s="332"/>
      <c r="F167" s="333" t="s">
        <v>1513</v>
      </c>
      <c r="G167" s="369"/>
      <c r="H167" s="370"/>
      <c r="I167" s="370"/>
      <c r="J167" s="332" t="s">
        <v>1514</v>
      </c>
      <c r="K167" s="310"/>
    </row>
    <row r="168" spans="2:11" s="1" customFormat="1" ht="5.25" customHeight="1">
      <c r="B168" s="338"/>
      <c r="C168" s="335"/>
      <c r="D168" s="335"/>
      <c r="E168" s="335"/>
      <c r="F168" s="335"/>
      <c r="G168" s="336"/>
      <c r="H168" s="335"/>
      <c r="I168" s="335"/>
      <c r="J168" s="335"/>
      <c r="K168" s="359"/>
    </row>
    <row r="169" spans="2:11" s="1" customFormat="1" ht="15" customHeight="1">
      <c r="B169" s="338"/>
      <c r="C169" s="315" t="s">
        <v>1518</v>
      </c>
      <c r="D169" s="315"/>
      <c r="E169" s="315"/>
      <c r="F169" s="337" t="s">
        <v>1515</v>
      </c>
      <c r="G169" s="315"/>
      <c r="H169" s="315" t="s">
        <v>1555</v>
      </c>
      <c r="I169" s="315" t="s">
        <v>1517</v>
      </c>
      <c r="J169" s="315">
        <v>120</v>
      </c>
      <c r="K169" s="359"/>
    </row>
    <row r="170" spans="2:11" s="1" customFormat="1" ht="15" customHeight="1">
      <c r="B170" s="338"/>
      <c r="C170" s="315" t="s">
        <v>1564</v>
      </c>
      <c r="D170" s="315"/>
      <c r="E170" s="315"/>
      <c r="F170" s="337" t="s">
        <v>1515</v>
      </c>
      <c r="G170" s="315"/>
      <c r="H170" s="315" t="s">
        <v>1565</v>
      </c>
      <c r="I170" s="315" t="s">
        <v>1517</v>
      </c>
      <c r="J170" s="315" t="s">
        <v>1566</v>
      </c>
      <c r="K170" s="359"/>
    </row>
    <row r="171" spans="2:11" s="1" customFormat="1" ht="15" customHeight="1">
      <c r="B171" s="338"/>
      <c r="C171" s="315" t="s">
        <v>1463</v>
      </c>
      <c r="D171" s="315"/>
      <c r="E171" s="315"/>
      <c r="F171" s="337" t="s">
        <v>1515</v>
      </c>
      <c r="G171" s="315"/>
      <c r="H171" s="315" t="s">
        <v>1582</v>
      </c>
      <c r="I171" s="315" t="s">
        <v>1517</v>
      </c>
      <c r="J171" s="315" t="s">
        <v>1566</v>
      </c>
      <c r="K171" s="359"/>
    </row>
    <row r="172" spans="2:11" s="1" customFormat="1" ht="15" customHeight="1">
      <c r="B172" s="338"/>
      <c r="C172" s="315" t="s">
        <v>1520</v>
      </c>
      <c r="D172" s="315"/>
      <c r="E172" s="315"/>
      <c r="F172" s="337" t="s">
        <v>1521</v>
      </c>
      <c r="G172" s="315"/>
      <c r="H172" s="315" t="s">
        <v>1582</v>
      </c>
      <c r="I172" s="315" t="s">
        <v>1517</v>
      </c>
      <c r="J172" s="315">
        <v>50</v>
      </c>
      <c r="K172" s="359"/>
    </row>
    <row r="173" spans="2:11" s="1" customFormat="1" ht="15" customHeight="1">
      <c r="B173" s="338"/>
      <c r="C173" s="315" t="s">
        <v>1523</v>
      </c>
      <c r="D173" s="315"/>
      <c r="E173" s="315"/>
      <c r="F173" s="337" t="s">
        <v>1515</v>
      </c>
      <c r="G173" s="315"/>
      <c r="H173" s="315" t="s">
        <v>1582</v>
      </c>
      <c r="I173" s="315" t="s">
        <v>1525</v>
      </c>
      <c r="J173" s="315"/>
      <c r="K173" s="359"/>
    </row>
    <row r="174" spans="2:11" s="1" customFormat="1" ht="15" customHeight="1">
      <c r="B174" s="338"/>
      <c r="C174" s="315" t="s">
        <v>1534</v>
      </c>
      <c r="D174" s="315"/>
      <c r="E174" s="315"/>
      <c r="F174" s="337" t="s">
        <v>1521</v>
      </c>
      <c r="G174" s="315"/>
      <c r="H174" s="315" t="s">
        <v>1582</v>
      </c>
      <c r="I174" s="315" t="s">
        <v>1517</v>
      </c>
      <c r="J174" s="315">
        <v>50</v>
      </c>
      <c r="K174" s="359"/>
    </row>
    <row r="175" spans="2:11" s="1" customFormat="1" ht="15" customHeight="1">
      <c r="B175" s="338"/>
      <c r="C175" s="315" t="s">
        <v>1542</v>
      </c>
      <c r="D175" s="315"/>
      <c r="E175" s="315"/>
      <c r="F175" s="337" t="s">
        <v>1521</v>
      </c>
      <c r="G175" s="315"/>
      <c r="H175" s="315" t="s">
        <v>1582</v>
      </c>
      <c r="I175" s="315" t="s">
        <v>1517</v>
      </c>
      <c r="J175" s="315">
        <v>50</v>
      </c>
      <c r="K175" s="359"/>
    </row>
    <row r="176" spans="2:11" s="1" customFormat="1" ht="15" customHeight="1">
      <c r="B176" s="338"/>
      <c r="C176" s="315" t="s">
        <v>1540</v>
      </c>
      <c r="D176" s="315"/>
      <c r="E176" s="315"/>
      <c r="F176" s="337" t="s">
        <v>1521</v>
      </c>
      <c r="G176" s="315"/>
      <c r="H176" s="315" t="s">
        <v>1582</v>
      </c>
      <c r="I176" s="315" t="s">
        <v>1517</v>
      </c>
      <c r="J176" s="315">
        <v>50</v>
      </c>
      <c r="K176" s="359"/>
    </row>
    <row r="177" spans="2:11" s="1" customFormat="1" ht="15" customHeight="1">
      <c r="B177" s="338"/>
      <c r="C177" s="315" t="s">
        <v>153</v>
      </c>
      <c r="D177" s="315"/>
      <c r="E177" s="315"/>
      <c r="F177" s="337" t="s">
        <v>1515</v>
      </c>
      <c r="G177" s="315"/>
      <c r="H177" s="315" t="s">
        <v>1583</v>
      </c>
      <c r="I177" s="315" t="s">
        <v>1584</v>
      </c>
      <c r="J177" s="315"/>
      <c r="K177" s="359"/>
    </row>
    <row r="178" spans="2:11" s="1" customFormat="1" ht="15" customHeight="1">
      <c r="B178" s="338"/>
      <c r="C178" s="315" t="s">
        <v>62</v>
      </c>
      <c r="D178" s="315"/>
      <c r="E178" s="315"/>
      <c r="F178" s="337" t="s">
        <v>1515</v>
      </c>
      <c r="G178" s="315"/>
      <c r="H178" s="315" t="s">
        <v>1585</v>
      </c>
      <c r="I178" s="315" t="s">
        <v>1586</v>
      </c>
      <c r="J178" s="315">
        <v>1</v>
      </c>
      <c r="K178" s="359"/>
    </row>
    <row r="179" spans="2:11" s="1" customFormat="1" ht="15" customHeight="1">
      <c r="B179" s="338"/>
      <c r="C179" s="315" t="s">
        <v>58</v>
      </c>
      <c r="D179" s="315"/>
      <c r="E179" s="315"/>
      <c r="F179" s="337" t="s">
        <v>1515</v>
      </c>
      <c r="G179" s="315"/>
      <c r="H179" s="315" t="s">
        <v>1587</v>
      </c>
      <c r="I179" s="315" t="s">
        <v>1517</v>
      </c>
      <c r="J179" s="315">
        <v>20</v>
      </c>
      <c r="K179" s="359"/>
    </row>
    <row r="180" spans="2:11" s="1" customFormat="1" ht="15" customHeight="1">
      <c r="B180" s="338"/>
      <c r="C180" s="315" t="s">
        <v>59</v>
      </c>
      <c r="D180" s="315"/>
      <c r="E180" s="315"/>
      <c r="F180" s="337" t="s">
        <v>1515</v>
      </c>
      <c r="G180" s="315"/>
      <c r="H180" s="315" t="s">
        <v>1588</v>
      </c>
      <c r="I180" s="315" t="s">
        <v>1517</v>
      </c>
      <c r="J180" s="315">
        <v>255</v>
      </c>
      <c r="K180" s="359"/>
    </row>
    <row r="181" spans="2:11" s="1" customFormat="1" ht="15" customHeight="1">
      <c r="B181" s="338"/>
      <c r="C181" s="315" t="s">
        <v>154</v>
      </c>
      <c r="D181" s="315"/>
      <c r="E181" s="315"/>
      <c r="F181" s="337" t="s">
        <v>1515</v>
      </c>
      <c r="G181" s="315"/>
      <c r="H181" s="315" t="s">
        <v>1479</v>
      </c>
      <c r="I181" s="315" t="s">
        <v>1517</v>
      </c>
      <c r="J181" s="315">
        <v>10</v>
      </c>
      <c r="K181" s="359"/>
    </row>
    <row r="182" spans="2:11" s="1" customFormat="1" ht="15" customHeight="1">
      <c r="B182" s="338"/>
      <c r="C182" s="315" t="s">
        <v>155</v>
      </c>
      <c r="D182" s="315"/>
      <c r="E182" s="315"/>
      <c r="F182" s="337" t="s">
        <v>1515</v>
      </c>
      <c r="G182" s="315"/>
      <c r="H182" s="315" t="s">
        <v>1589</v>
      </c>
      <c r="I182" s="315" t="s">
        <v>1550</v>
      </c>
      <c r="J182" s="315"/>
      <c r="K182" s="359"/>
    </row>
    <row r="183" spans="2:11" s="1" customFormat="1" ht="15" customHeight="1">
      <c r="B183" s="338"/>
      <c r="C183" s="315" t="s">
        <v>1590</v>
      </c>
      <c r="D183" s="315"/>
      <c r="E183" s="315"/>
      <c r="F183" s="337" t="s">
        <v>1515</v>
      </c>
      <c r="G183" s="315"/>
      <c r="H183" s="315" t="s">
        <v>1591</v>
      </c>
      <c r="I183" s="315" t="s">
        <v>1550</v>
      </c>
      <c r="J183" s="315"/>
      <c r="K183" s="359"/>
    </row>
    <row r="184" spans="2:11" s="1" customFormat="1" ht="15" customHeight="1">
      <c r="B184" s="338"/>
      <c r="C184" s="315" t="s">
        <v>1579</v>
      </c>
      <c r="D184" s="315"/>
      <c r="E184" s="315"/>
      <c r="F184" s="337" t="s">
        <v>1515</v>
      </c>
      <c r="G184" s="315"/>
      <c r="H184" s="315" t="s">
        <v>1592</v>
      </c>
      <c r="I184" s="315" t="s">
        <v>1550</v>
      </c>
      <c r="J184" s="315"/>
      <c r="K184" s="359"/>
    </row>
    <row r="185" spans="2:11" s="1" customFormat="1" ht="15" customHeight="1">
      <c r="B185" s="338"/>
      <c r="C185" s="315" t="s">
        <v>157</v>
      </c>
      <c r="D185" s="315"/>
      <c r="E185" s="315"/>
      <c r="F185" s="337" t="s">
        <v>1521</v>
      </c>
      <c r="G185" s="315"/>
      <c r="H185" s="315" t="s">
        <v>1593</v>
      </c>
      <c r="I185" s="315" t="s">
        <v>1517</v>
      </c>
      <c r="J185" s="315">
        <v>50</v>
      </c>
      <c r="K185" s="359"/>
    </row>
    <row r="186" spans="2:11" s="1" customFormat="1" ht="15" customHeight="1">
      <c r="B186" s="338"/>
      <c r="C186" s="315" t="s">
        <v>1594</v>
      </c>
      <c r="D186" s="315"/>
      <c r="E186" s="315"/>
      <c r="F186" s="337" t="s">
        <v>1521</v>
      </c>
      <c r="G186" s="315"/>
      <c r="H186" s="315" t="s">
        <v>1595</v>
      </c>
      <c r="I186" s="315" t="s">
        <v>1596</v>
      </c>
      <c r="J186" s="315"/>
      <c r="K186" s="359"/>
    </row>
    <row r="187" spans="2:11" s="1" customFormat="1" ht="15" customHeight="1">
      <c r="B187" s="338"/>
      <c r="C187" s="315" t="s">
        <v>1597</v>
      </c>
      <c r="D187" s="315"/>
      <c r="E187" s="315"/>
      <c r="F187" s="337" t="s">
        <v>1521</v>
      </c>
      <c r="G187" s="315"/>
      <c r="H187" s="315" t="s">
        <v>1598</v>
      </c>
      <c r="I187" s="315" t="s">
        <v>1596</v>
      </c>
      <c r="J187" s="315"/>
      <c r="K187" s="359"/>
    </row>
    <row r="188" spans="2:11" s="1" customFormat="1" ht="15" customHeight="1">
      <c r="B188" s="338"/>
      <c r="C188" s="315" t="s">
        <v>1599</v>
      </c>
      <c r="D188" s="315"/>
      <c r="E188" s="315"/>
      <c r="F188" s="337" t="s">
        <v>1521</v>
      </c>
      <c r="G188" s="315"/>
      <c r="H188" s="315" t="s">
        <v>1600</v>
      </c>
      <c r="I188" s="315" t="s">
        <v>1596</v>
      </c>
      <c r="J188" s="315"/>
      <c r="K188" s="359"/>
    </row>
    <row r="189" spans="2:11" s="1" customFormat="1" ht="15" customHeight="1">
      <c r="B189" s="338"/>
      <c r="C189" s="371" t="s">
        <v>1601</v>
      </c>
      <c r="D189" s="315"/>
      <c r="E189" s="315"/>
      <c r="F189" s="337" t="s">
        <v>1521</v>
      </c>
      <c r="G189" s="315"/>
      <c r="H189" s="315" t="s">
        <v>1602</v>
      </c>
      <c r="I189" s="315" t="s">
        <v>1603</v>
      </c>
      <c r="J189" s="372" t="s">
        <v>1604</v>
      </c>
      <c r="K189" s="359"/>
    </row>
    <row r="190" spans="2:11" s="1" customFormat="1" ht="15" customHeight="1">
      <c r="B190" s="338"/>
      <c r="C190" s="322" t="s">
        <v>47</v>
      </c>
      <c r="D190" s="315"/>
      <c r="E190" s="315"/>
      <c r="F190" s="337" t="s">
        <v>1515</v>
      </c>
      <c r="G190" s="315"/>
      <c r="H190" s="312" t="s">
        <v>1605</v>
      </c>
      <c r="I190" s="315" t="s">
        <v>1606</v>
      </c>
      <c r="J190" s="315"/>
      <c r="K190" s="359"/>
    </row>
    <row r="191" spans="2:11" s="1" customFormat="1" ht="15" customHeight="1">
      <c r="B191" s="338"/>
      <c r="C191" s="322" t="s">
        <v>1607</v>
      </c>
      <c r="D191" s="315"/>
      <c r="E191" s="315"/>
      <c r="F191" s="337" t="s">
        <v>1515</v>
      </c>
      <c r="G191" s="315"/>
      <c r="H191" s="315" t="s">
        <v>1608</v>
      </c>
      <c r="I191" s="315" t="s">
        <v>1550</v>
      </c>
      <c r="J191" s="315"/>
      <c r="K191" s="359"/>
    </row>
    <row r="192" spans="2:11" s="1" customFormat="1" ht="15" customHeight="1">
      <c r="B192" s="338"/>
      <c r="C192" s="322" t="s">
        <v>1609</v>
      </c>
      <c r="D192" s="315"/>
      <c r="E192" s="315"/>
      <c r="F192" s="337" t="s">
        <v>1515</v>
      </c>
      <c r="G192" s="315"/>
      <c r="H192" s="315" t="s">
        <v>1610</v>
      </c>
      <c r="I192" s="315" t="s">
        <v>1550</v>
      </c>
      <c r="J192" s="315"/>
      <c r="K192" s="359"/>
    </row>
    <row r="193" spans="2:11" s="1" customFormat="1" ht="15" customHeight="1">
      <c r="B193" s="338"/>
      <c r="C193" s="322" t="s">
        <v>1611</v>
      </c>
      <c r="D193" s="315"/>
      <c r="E193" s="315"/>
      <c r="F193" s="337" t="s">
        <v>1521</v>
      </c>
      <c r="G193" s="315"/>
      <c r="H193" s="315" t="s">
        <v>1612</v>
      </c>
      <c r="I193" s="315" t="s">
        <v>1550</v>
      </c>
      <c r="J193" s="315"/>
      <c r="K193" s="359"/>
    </row>
    <row r="194" spans="2:11" s="1" customFormat="1" ht="15" customHeight="1">
      <c r="B194" s="365"/>
      <c r="C194" s="373"/>
      <c r="D194" s="347"/>
      <c r="E194" s="347"/>
      <c r="F194" s="347"/>
      <c r="G194" s="347"/>
      <c r="H194" s="347"/>
      <c r="I194" s="347"/>
      <c r="J194" s="347"/>
      <c r="K194" s="366"/>
    </row>
    <row r="195" spans="2:11" s="1" customFormat="1" ht="18.75" customHeight="1">
      <c r="B195" s="312"/>
      <c r="C195" s="315"/>
      <c r="D195" s="315"/>
      <c r="E195" s="315"/>
      <c r="F195" s="337"/>
      <c r="G195" s="315"/>
      <c r="H195" s="315"/>
      <c r="I195" s="315"/>
      <c r="J195" s="315"/>
      <c r="K195" s="312"/>
    </row>
    <row r="196" spans="2:11" s="1" customFormat="1" ht="18.75" customHeight="1">
      <c r="B196" s="312"/>
      <c r="C196" s="315"/>
      <c r="D196" s="315"/>
      <c r="E196" s="315"/>
      <c r="F196" s="337"/>
      <c r="G196" s="315"/>
      <c r="H196" s="315"/>
      <c r="I196" s="315"/>
      <c r="J196" s="315"/>
      <c r="K196" s="312"/>
    </row>
    <row r="197" spans="2:11" s="1" customFormat="1" ht="18.75" customHeight="1">
      <c r="B197" s="323"/>
      <c r="C197" s="323"/>
      <c r="D197" s="323"/>
      <c r="E197" s="323"/>
      <c r="F197" s="323"/>
      <c r="G197" s="323"/>
      <c r="H197" s="323"/>
      <c r="I197" s="323"/>
      <c r="J197" s="323"/>
      <c r="K197" s="323"/>
    </row>
    <row r="198" spans="2:11" s="1" customFormat="1" ht="12">
      <c r="B198" s="302"/>
      <c r="C198" s="303"/>
      <c r="D198" s="303"/>
      <c r="E198" s="303"/>
      <c r="F198" s="303"/>
      <c r="G198" s="303"/>
      <c r="H198" s="303"/>
      <c r="I198" s="303"/>
      <c r="J198" s="303"/>
      <c r="K198" s="304"/>
    </row>
    <row r="199" spans="2:11" s="1" customFormat="1" ht="21">
      <c r="B199" s="305"/>
      <c r="C199" s="306" t="s">
        <v>1613</v>
      </c>
      <c r="D199" s="306"/>
      <c r="E199" s="306"/>
      <c r="F199" s="306"/>
      <c r="G199" s="306"/>
      <c r="H199" s="306"/>
      <c r="I199" s="306"/>
      <c r="J199" s="306"/>
      <c r="K199" s="307"/>
    </row>
    <row r="200" spans="2:11" s="1" customFormat="1" ht="25.5" customHeight="1">
      <c r="B200" s="305"/>
      <c r="C200" s="374" t="s">
        <v>1614</v>
      </c>
      <c r="D200" s="374"/>
      <c r="E200" s="374"/>
      <c r="F200" s="374" t="s">
        <v>1615</v>
      </c>
      <c r="G200" s="375"/>
      <c r="H200" s="374" t="s">
        <v>1616</v>
      </c>
      <c r="I200" s="374"/>
      <c r="J200" s="374"/>
      <c r="K200" s="307"/>
    </row>
    <row r="201" spans="2:11" s="1" customFormat="1" ht="5.25" customHeight="1">
      <c r="B201" s="338"/>
      <c r="C201" s="335"/>
      <c r="D201" s="335"/>
      <c r="E201" s="335"/>
      <c r="F201" s="335"/>
      <c r="G201" s="315"/>
      <c r="H201" s="335"/>
      <c r="I201" s="335"/>
      <c r="J201" s="335"/>
      <c r="K201" s="359"/>
    </row>
    <row r="202" spans="2:11" s="1" customFormat="1" ht="15" customHeight="1">
      <c r="B202" s="338"/>
      <c r="C202" s="315" t="s">
        <v>1606</v>
      </c>
      <c r="D202" s="315"/>
      <c r="E202" s="315"/>
      <c r="F202" s="337" t="s">
        <v>48</v>
      </c>
      <c r="G202" s="315"/>
      <c r="H202" s="315" t="s">
        <v>1617</v>
      </c>
      <c r="I202" s="315"/>
      <c r="J202" s="315"/>
      <c r="K202" s="359"/>
    </row>
    <row r="203" spans="2:11" s="1" customFormat="1" ht="15" customHeight="1">
      <c r="B203" s="338"/>
      <c r="C203" s="344"/>
      <c r="D203" s="315"/>
      <c r="E203" s="315"/>
      <c r="F203" s="337" t="s">
        <v>49</v>
      </c>
      <c r="G203" s="315"/>
      <c r="H203" s="315" t="s">
        <v>1618</v>
      </c>
      <c r="I203" s="315"/>
      <c r="J203" s="315"/>
      <c r="K203" s="359"/>
    </row>
    <row r="204" spans="2:11" s="1" customFormat="1" ht="15" customHeight="1">
      <c r="B204" s="338"/>
      <c r="C204" s="344"/>
      <c r="D204" s="315"/>
      <c r="E204" s="315"/>
      <c r="F204" s="337" t="s">
        <v>52</v>
      </c>
      <c r="G204" s="315"/>
      <c r="H204" s="315" t="s">
        <v>1619</v>
      </c>
      <c r="I204" s="315"/>
      <c r="J204" s="315"/>
      <c r="K204" s="359"/>
    </row>
    <row r="205" spans="2:11" s="1" customFormat="1" ht="15" customHeight="1">
      <c r="B205" s="338"/>
      <c r="C205" s="315"/>
      <c r="D205" s="315"/>
      <c r="E205" s="315"/>
      <c r="F205" s="337" t="s">
        <v>50</v>
      </c>
      <c r="G205" s="315"/>
      <c r="H205" s="315" t="s">
        <v>1620</v>
      </c>
      <c r="I205" s="315"/>
      <c r="J205" s="315"/>
      <c r="K205" s="359"/>
    </row>
    <row r="206" spans="2:11" s="1" customFormat="1" ht="15" customHeight="1">
      <c r="B206" s="338"/>
      <c r="C206" s="315"/>
      <c r="D206" s="315"/>
      <c r="E206" s="315"/>
      <c r="F206" s="337" t="s">
        <v>51</v>
      </c>
      <c r="G206" s="315"/>
      <c r="H206" s="315" t="s">
        <v>1621</v>
      </c>
      <c r="I206" s="315"/>
      <c r="J206" s="315"/>
      <c r="K206" s="359"/>
    </row>
    <row r="207" spans="2:11" s="1" customFormat="1" ht="15" customHeight="1">
      <c r="B207" s="338"/>
      <c r="C207" s="315"/>
      <c r="D207" s="315"/>
      <c r="E207" s="315"/>
      <c r="F207" s="337"/>
      <c r="G207" s="315"/>
      <c r="H207" s="315"/>
      <c r="I207" s="315"/>
      <c r="J207" s="315"/>
      <c r="K207" s="359"/>
    </row>
    <row r="208" spans="2:11" s="1" customFormat="1" ht="15" customHeight="1">
      <c r="B208" s="338"/>
      <c r="C208" s="315" t="s">
        <v>1562</v>
      </c>
      <c r="D208" s="315"/>
      <c r="E208" s="315"/>
      <c r="F208" s="337" t="s">
        <v>84</v>
      </c>
      <c r="G208" s="315"/>
      <c r="H208" s="315" t="s">
        <v>1622</v>
      </c>
      <c r="I208" s="315"/>
      <c r="J208" s="315"/>
      <c r="K208" s="359"/>
    </row>
    <row r="209" spans="2:11" s="1" customFormat="1" ht="15" customHeight="1">
      <c r="B209" s="338"/>
      <c r="C209" s="344"/>
      <c r="D209" s="315"/>
      <c r="E209" s="315"/>
      <c r="F209" s="337" t="s">
        <v>1460</v>
      </c>
      <c r="G209" s="315"/>
      <c r="H209" s="315" t="s">
        <v>1461</v>
      </c>
      <c r="I209" s="315"/>
      <c r="J209" s="315"/>
      <c r="K209" s="359"/>
    </row>
    <row r="210" spans="2:11" s="1" customFormat="1" ht="15" customHeight="1">
      <c r="B210" s="338"/>
      <c r="C210" s="315"/>
      <c r="D210" s="315"/>
      <c r="E210" s="315"/>
      <c r="F210" s="337" t="s">
        <v>1458</v>
      </c>
      <c r="G210" s="315"/>
      <c r="H210" s="315" t="s">
        <v>1623</v>
      </c>
      <c r="I210" s="315"/>
      <c r="J210" s="315"/>
      <c r="K210" s="359"/>
    </row>
    <row r="211" spans="2:11" s="1" customFormat="1" ht="15" customHeight="1">
      <c r="B211" s="376"/>
      <c r="C211" s="344"/>
      <c r="D211" s="344"/>
      <c r="E211" s="344"/>
      <c r="F211" s="337" t="s">
        <v>1462</v>
      </c>
      <c r="G211" s="322"/>
      <c r="H211" s="363" t="s">
        <v>133</v>
      </c>
      <c r="I211" s="363"/>
      <c r="J211" s="363"/>
      <c r="K211" s="377"/>
    </row>
    <row r="212" spans="2:11" s="1" customFormat="1" ht="15" customHeight="1">
      <c r="B212" s="376"/>
      <c r="C212" s="344"/>
      <c r="D212" s="344"/>
      <c r="E212" s="344"/>
      <c r="F212" s="337" t="s">
        <v>1392</v>
      </c>
      <c r="G212" s="322"/>
      <c r="H212" s="363" t="s">
        <v>1624</v>
      </c>
      <c r="I212" s="363"/>
      <c r="J212" s="363"/>
      <c r="K212" s="377"/>
    </row>
    <row r="213" spans="2:11" s="1" customFormat="1" ht="15" customHeight="1">
      <c r="B213" s="376"/>
      <c r="C213" s="344"/>
      <c r="D213" s="344"/>
      <c r="E213" s="344"/>
      <c r="F213" s="378"/>
      <c r="G213" s="322"/>
      <c r="H213" s="379"/>
      <c r="I213" s="379"/>
      <c r="J213" s="379"/>
      <c r="K213" s="377"/>
    </row>
    <row r="214" spans="2:11" s="1" customFormat="1" ht="15" customHeight="1">
      <c r="B214" s="376"/>
      <c r="C214" s="315" t="s">
        <v>1586</v>
      </c>
      <c r="D214" s="344"/>
      <c r="E214" s="344"/>
      <c r="F214" s="337">
        <v>1</v>
      </c>
      <c r="G214" s="322"/>
      <c r="H214" s="363" t="s">
        <v>1625</v>
      </c>
      <c r="I214" s="363"/>
      <c r="J214" s="363"/>
      <c r="K214" s="377"/>
    </row>
    <row r="215" spans="2:11" s="1" customFormat="1" ht="15" customHeight="1">
      <c r="B215" s="376"/>
      <c r="C215" s="344"/>
      <c r="D215" s="344"/>
      <c r="E215" s="344"/>
      <c r="F215" s="337">
        <v>2</v>
      </c>
      <c r="G215" s="322"/>
      <c r="H215" s="363" t="s">
        <v>1626</v>
      </c>
      <c r="I215" s="363"/>
      <c r="J215" s="363"/>
      <c r="K215" s="377"/>
    </row>
    <row r="216" spans="2:11" s="1" customFormat="1" ht="15" customHeight="1">
      <c r="B216" s="376"/>
      <c r="C216" s="344"/>
      <c r="D216" s="344"/>
      <c r="E216" s="344"/>
      <c r="F216" s="337">
        <v>3</v>
      </c>
      <c r="G216" s="322"/>
      <c r="H216" s="363" t="s">
        <v>1627</v>
      </c>
      <c r="I216" s="363"/>
      <c r="J216" s="363"/>
      <c r="K216" s="377"/>
    </row>
    <row r="217" spans="2:11" s="1" customFormat="1" ht="15" customHeight="1">
      <c r="B217" s="376"/>
      <c r="C217" s="344"/>
      <c r="D217" s="344"/>
      <c r="E217" s="344"/>
      <c r="F217" s="337">
        <v>4</v>
      </c>
      <c r="G217" s="322"/>
      <c r="H217" s="363" t="s">
        <v>1628</v>
      </c>
      <c r="I217" s="363"/>
      <c r="J217" s="363"/>
      <c r="K217" s="377"/>
    </row>
    <row r="218" spans="2:11" s="1" customFormat="1" ht="12.75" customHeight="1">
      <c r="B218" s="380"/>
      <c r="C218" s="381"/>
      <c r="D218" s="381"/>
      <c r="E218" s="381"/>
      <c r="F218" s="381"/>
      <c r="G218" s="381"/>
      <c r="H218" s="381"/>
      <c r="I218" s="381"/>
      <c r="J218" s="381"/>
      <c r="K218" s="38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549"/>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85</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137</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4.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ROUND(J89,0)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ROUND((SUM(BE89:BE548)),0)</f>
        <v>0</v>
      </c>
      <c r="G33" s="40"/>
      <c r="H33" s="40"/>
      <c r="I33" s="157">
        <v>0.21</v>
      </c>
      <c r="J33" s="156">
        <f>ROUND(((SUM(BE89:BE548))*I33),0)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ROUND((SUM(BF89:BF548)),0)</f>
        <v>0</v>
      </c>
      <c r="G34" s="40"/>
      <c r="H34" s="40"/>
      <c r="I34" s="157">
        <v>0.15</v>
      </c>
      <c r="J34" s="156">
        <f>ROUND(((SUM(BF89:BF548))*I34),0)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ROUND((SUM(BG89:BG548)),0)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ROUND((SUM(BH89:BH548)),0)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ROUND((SUM(BI89:BI548)),0)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16025-1.1 - SO01.1 Vodohospodářská opatření LBC1</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J89</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J90</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J91</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144</v>
      </c>
      <c r="E62" s="188"/>
      <c r="F62" s="188"/>
      <c r="G62" s="188"/>
      <c r="H62" s="188"/>
      <c r="I62" s="189"/>
      <c r="J62" s="190">
        <f>J284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145</v>
      </c>
      <c r="E63" s="188"/>
      <c r="F63" s="188"/>
      <c r="G63" s="188"/>
      <c r="H63" s="188"/>
      <c r="I63" s="189"/>
      <c r="J63" s="190">
        <f>J304</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146</v>
      </c>
      <c r="E64" s="188"/>
      <c r="F64" s="188"/>
      <c r="G64" s="188"/>
      <c r="H64" s="188"/>
      <c r="I64" s="189"/>
      <c r="J64" s="190">
        <f>J360</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147</v>
      </c>
      <c r="E65" s="188"/>
      <c r="F65" s="188"/>
      <c r="G65" s="188"/>
      <c r="H65" s="188"/>
      <c r="I65" s="189"/>
      <c r="J65" s="190">
        <f>J500</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148</v>
      </c>
      <c r="E66" s="188"/>
      <c r="F66" s="188"/>
      <c r="G66" s="188"/>
      <c r="H66" s="188"/>
      <c r="I66" s="189"/>
      <c r="J66" s="190">
        <f>J503</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149</v>
      </c>
      <c r="E67" s="188"/>
      <c r="F67" s="188"/>
      <c r="G67" s="188"/>
      <c r="H67" s="188"/>
      <c r="I67" s="189"/>
      <c r="J67" s="190">
        <f>J510</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150</v>
      </c>
      <c r="E68" s="188"/>
      <c r="F68" s="188"/>
      <c r="G68" s="188"/>
      <c r="H68" s="188"/>
      <c r="I68" s="189"/>
      <c r="J68" s="190">
        <f>J524</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151</v>
      </c>
      <c r="E69" s="188"/>
      <c r="F69" s="188"/>
      <c r="G69" s="188"/>
      <c r="H69" s="188"/>
      <c r="I69" s="189"/>
      <c r="J69" s="190">
        <f>J546</f>
        <v>0</v>
      </c>
      <c r="K69" s="186"/>
      <c r="L69" s="191"/>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168"/>
      <c r="J71" s="62"/>
      <c r="K71" s="62"/>
      <c r="L71" s="139"/>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171"/>
      <c r="J75" s="64"/>
      <c r="K75" s="64"/>
      <c r="L75" s="139"/>
      <c r="S75" s="40"/>
      <c r="T75" s="40"/>
      <c r="U75" s="40"/>
      <c r="V75" s="40"/>
      <c r="W75" s="40"/>
      <c r="X75" s="40"/>
      <c r="Y75" s="40"/>
      <c r="Z75" s="40"/>
      <c r="AA75" s="40"/>
      <c r="AB75" s="40"/>
      <c r="AC75" s="40"/>
      <c r="AD75" s="40"/>
      <c r="AE75" s="40"/>
    </row>
    <row r="76" spans="1:31" s="2" customFormat="1" ht="24.95" customHeight="1">
      <c r="A76" s="40"/>
      <c r="B76" s="41"/>
      <c r="C76" s="25" t="s">
        <v>152</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17</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4.5" customHeight="1">
      <c r="A79" s="40"/>
      <c r="B79" s="41"/>
      <c r="C79" s="42"/>
      <c r="D79" s="42"/>
      <c r="E79" s="172" t="str">
        <f>E7</f>
        <v>2020/I Společná zařízení v k. ú. Borotín u Boskovic - revitalizace</v>
      </c>
      <c r="F79" s="34"/>
      <c r="G79" s="34"/>
      <c r="H79" s="34"/>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136</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4.5" customHeight="1">
      <c r="A81" s="40"/>
      <c r="B81" s="41"/>
      <c r="C81" s="42"/>
      <c r="D81" s="42"/>
      <c r="E81" s="71" t="str">
        <f>E9</f>
        <v>16025-1.1 - SO01.1 Vodohospodářská opatření LBC1</v>
      </c>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4" t="s">
        <v>22</v>
      </c>
      <c r="D83" s="42"/>
      <c r="E83" s="42"/>
      <c r="F83" s="29" t="str">
        <f>F12</f>
        <v>Borotín</v>
      </c>
      <c r="G83" s="42"/>
      <c r="H83" s="42"/>
      <c r="I83" s="142" t="s">
        <v>24</v>
      </c>
      <c r="J83" s="74" t="str">
        <f>IF(J12="","",J12)</f>
        <v>2. 5. 2017</v>
      </c>
      <c r="K83" s="42"/>
      <c r="L83" s="139"/>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24.9" customHeight="1">
      <c r="A85" s="40"/>
      <c r="B85" s="41"/>
      <c r="C85" s="34" t="s">
        <v>26</v>
      </c>
      <c r="D85" s="42"/>
      <c r="E85" s="42"/>
      <c r="F85" s="29" t="str">
        <f>E15</f>
        <v>ČR - SPÚ, KPÚ pro JMK, pobočka Blansko</v>
      </c>
      <c r="G85" s="42"/>
      <c r="H85" s="42"/>
      <c r="I85" s="142" t="s">
        <v>34</v>
      </c>
      <c r="J85" s="38" t="str">
        <f>E21</f>
        <v>AGERIS s.r.o.</v>
      </c>
      <c r="K85" s="42"/>
      <c r="L85" s="139"/>
      <c r="S85" s="40"/>
      <c r="T85" s="40"/>
      <c r="U85" s="40"/>
      <c r="V85" s="40"/>
      <c r="W85" s="40"/>
      <c r="X85" s="40"/>
      <c r="Y85" s="40"/>
      <c r="Z85" s="40"/>
      <c r="AA85" s="40"/>
      <c r="AB85" s="40"/>
      <c r="AC85" s="40"/>
      <c r="AD85" s="40"/>
      <c r="AE85" s="40"/>
    </row>
    <row r="86" spans="1:31" s="2" customFormat="1" ht="14.9" customHeight="1">
      <c r="A86" s="40"/>
      <c r="B86" s="41"/>
      <c r="C86" s="34" t="s">
        <v>32</v>
      </c>
      <c r="D86" s="42"/>
      <c r="E86" s="42"/>
      <c r="F86" s="29" t="str">
        <f>IF(E18="","",E18)</f>
        <v>Vyplň údaj</v>
      </c>
      <c r="G86" s="42"/>
      <c r="H86" s="42"/>
      <c r="I86" s="142" t="s">
        <v>39</v>
      </c>
      <c r="J86" s="38" t="str">
        <f>E24</f>
        <v xml:space="preserve"> </v>
      </c>
      <c r="K86" s="42"/>
      <c r="L86" s="139"/>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11" customFormat="1" ht="29.25" customHeight="1">
      <c r="A88" s="192"/>
      <c r="B88" s="193"/>
      <c r="C88" s="194" t="s">
        <v>153</v>
      </c>
      <c r="D88" s="195" t="s">
        <v>62</v>
      </c>
      <c r="E88" s="195" t="s">
        <v>58</v>
      </c>
      <c r="F88" s="195" t="s">
        <v>59</v>
      </c>
      <c r="G88" s="195" t="s">
        <v>154</v>
      </c>
      <c r="H88" s="195" t="s">
        <v>155</v>
      </c>
      <c r="I88" s="196" t="s">
        <v>156</v>
      </c>
      <c r="J88" s="195" t="s">
        <v>140</v>
      </c>
      <c r="K88" s="197" t="s">
        <v>157</v>
      </c>
      <c r="L88" s="198"/>
      <c r="M88" s="94" t="s">
        <v>20</v>
      </c>
      <c r="N88" s="95" t="s">
        <v>47</v>
      </c>
      <c r="O88" s="95" t="s">
        <v>158</v>
      </c>
      <c r="P88" s="95" t="s">
        <v>159</v>
      </c>
      <c r="Q88" s="95" t="s">
        <v>160</v>
      </c>
      <c r="R88" s="95" t="s">
        <v>161</v>
      </c>
      <c r="S88" s="95" t="s">
        <v>162</v>
      </c>
      <c r="T88" s="96" t="s">
        <v>163</v>
      </c>
      <c r="U88" s="192"/>
      <c r="V88" s="192"/>
      <c r="W88" s="192"/>
      <c r="X88" s="192"/>
      <c r="Y88" s="192"/>
      <c r="Z88" s="192"/>
      <c r="AA88" s="192"/>
      <c r="AB88" s="192"/>
      <c r="AC88" s="192"/>
      <c r="AD88" s="192"/>
      <c r="AE88" s="192"/>
    </row>
    <row r="89" spans="1:63" s="2" customFormat="1" ht="22.8" customHeight="1">
      <c r="A89" s="40"/>
      <c r="B89" s="41"/>
      <c r="C89" s="101" t="s">
        <v>164</v>
      </c>
      <c r="D89" s="42"/>
      <c r="E89" s="42"/>
      <c r="F89" s="42"/>
      <c r="G89" s="42"/>
      <c r="H89" s="42"/>
      <c r="I89" s="138"/>
      <c r="J89" s="199">
        <f>BK89</f>
        <v>0</v>
      </c>
      <c r="K89" s="42"/>
      <c r="L89" s="46"/>
      <c r="M89" s="97"/>
      <c r="N89" s="200"/>
      <c r="O89" s="98"/>
      <c r="P89" s="201">
        <f>P90</f>
        <v>0</v>
      </c>
      <c r="Q89" s="98"/>
      <c r="R89" s="201">
        <f>R90</f>
        <v>576.6655904193989</v>
      </c>
      <c r="S89" s="98"/>
      <c r="T89" s="202">
        <f>T90</f>
        <v>0</v>
      </c>
      <c r="U89" s="40"/>
      <c r="V89" s="40"/>
      <c r="W89" s="40"/>
      <c r="X89" s="40"/>
      <c r="Y89" s="40"/>
      <c r="Z89" s="40"/>
      <c r="AA89" s="40"/>
      <c r="AB89" s="40"/>
      <c r="AC89" s="40"/>
      <c r="AD89" s="40"/>
      <c r="AE89" s="40"/>
      <c r="AT89" s="19" t="s">
        <v>76</v>
      </c>
      <c r="AU89" s="19" t="s">
        <v>141</v>
      </c>
      <c r="BK89" s="203">
        <f>BK90</f>
        <v>0</v>
      </c>
    </row>
    <row r="90" spans="1:63" s="12" customFormat="1" ht="25.9" customHeight="1">
      <c r="A90" s="12"/>
      <c r="B90" s="204"/>
      <c r="C90" s="205"/>
      <c r="D90" s="206" t="s">
        <v>76</v>
      </c>
      <c r="E90" s="207" t="s">
        <v>165</v>
      </c>
      <c r="F90" s="207" t="s">
        <v>166</v>
      </c>
      <c r="G90" s="205"/>
      <c r="H90" s="205"/>
      <c r="I90" s="208"/>
      <c r="J90" s="209">
        <f>BK90</f>
        <v>0</v>
      </c>
      <c r="K90" s="205"/>
      <c r="L90" s="210"/>
      <c r="M90" s="211"/>
      <c r="N90" s="212"/>
      <c r="O90" s="212"/>
      <c r="P90" s="213">
        <f>P91+P284+P304+P360+P500+P503+P510+P524+P546</f>
        <v>0</v>
      </c>
      <c r="Q90" s="212"/>
      <c r="R90" s="213">
        <f>R91+R284+R304+R360+R500+R503+R510+R524+R546</f>
        <v>576.6655904193989</v>
      </c>
      <c r="S90" s="212"/>
      <c r="T90" s="214">
        <f>T91+T284+T304+T360+T500+T503+T510+T524+T546</f>
        <v>0</v>
      </c>
      <c r="U90" s="12"/>
      <c r="V90" s="12"/>
      <c r="W90" s="12"/>
      <c r="X90" s="12"/>
      <c r="Y90" s="12"/>
      <c r="Z90" s="12"/>
      <c r="AA90" s="12"/>
      <c r="AB90" s="12"/>
      <c r="AC90" s="12"/>
      <c r="AD90" s="12"/>
      <c r="AE90" s="12"/>
      <c r="AR90" s="215" t="s">
        <v>8</v>
      </c>
      <c r="AT90" s="216" t="s">
        <v>76</v>
      </c>
      <c r="AU90" s="216" t="s">
        <v>77</v>
      </c>
      <c r="AY90" s="215" t="s">
        <v>167</v>
      </c>
      <c r="BK90" s="217">
        <f>BK91+BK284+BK304+BK360+BK500+BK503+BK510+BK524+BK546</f>
        <v>0</v>
      </c>
    </row>
    <row r="91" spans="1:63" s="12" customFormat="1" ht="22.8" customHeight="1">
      <c r="A91" s="12"/>
      <c r="B91" s="204"/>
      <c r="C91" s="205"/>
      <c r="D91" s="206" t="s">
        <v>76</v>
      </c>
      <c r="E91" s="218" t="s">
        <v>8</v>
      </c>
      <c r="F91" s="218" t="s">
        <v>168</v>
      </c>
      <c r="G91" s="205"/>
      <c r="H91" s="205"/>
      <c r="I91" s="208"/>
      <c r="J91" s="219">
        <f>BK91</f>
        <v>0</v>
      </c>
      <c r="K91" s="205"/>
      <c r="L91" s="210"/>
      <c r="M91" s="211"/>
      <c r="N91" s="212"/>
      <c r="O91" s="212"/>
      <c r="P91" s="213">
        <f>SUM(P92:P283)</f>
        <v>0</v>
      </c>
      <c r="Q91" s="212"/>
      <c r="R91" s="213">
        <f>SUM(R92:R283)</f>
        <v>2.003737889</v>
      </c>
      <c r="S91" s="212"/>
      <c r="T91" s="214">
        <f>SUM(T92:T283)</f>
        <v>0</v>
      </c>
      <c r="U91" s="12"/>
      <c r="V91" s="12"/>
      <c r="W91" s="12"/>
      <c r="X91" s="12"/>
      <c r="Y91" s="12"/>
      <c r="Z91" s="12"/>
      <c r="AA91" s="12"/>
      <c r="AB91" s="12"/>
      <c r="AC91" s="12"/>
      <c r="AD91" s="12"/>
      <c r="AE91" s="12"/>
      <c r="AR91" s="215" t="s">
        <v>8</v>
      </c>
      <c r="AT91" s="216" t="s">
        <v>76</v>
      </c>
      <c r="AU91" s="216" t="s">
        <v>8</v>
      </c>
      <c r="AY91" s="215" t="s">
        <v>167</v>
      </c>
      <c r="BK91" s="217">
        <f>SUM(BK92:BK283)</f>
        <v>0</v>
      </c>
    </row>
    <row r="92" spans="1:65" s="2" customFormat="1" ht="20.5" customHeight="1">
      <c r="A92" s="40"/>
      <c r="B92" s="41"/>
      <c r="C92" s="220" t="s">
        <v>8</v>
      </c>
      <c r="D92" s="220" t="s">
        <v>169</v>
      </c>
      <c r="E92" s="221" t="s">
        <v>170</v>
      </c>
      <c r="F92" s="222" t="s">
        <v>171</v>
      </c>
      <c r="G92" s="223" t="s">
        <v>172</v>
      </c>
      <c r="H92" s="224">
        <v>1</v>
      </c>
      <c r="I92" s="225"/>
      <c r="J92" s="224">
        <f>ROUND(I92*H92,0)</f>
        <v>0</v>
      </c>
      <c r="K92" s="222" t="s">
        <v>20</v>
      </c>
      <c r="L92" s="46"/>
      <c r="M92" s="226" t="s">
        <v>20</v>
      </c>
      <c r="N92" s="227" t="s">
        <v>48</v>
      </c>
      <c r="O92" s="86"/>
      <c r="P92" s="228">
        <f>O92*H92</f>
        <v>0</v>
      </c>
      <c r="Q92" s="228">
        <v>0</v>
      </c>
      <c r="R92" s="228">
        <f>Q92*H92</f>
        <v>0</v>
      </c>
      <c r="S92" s="228">
        <v>0</v>
      </c>
      <c r="T92" s="229">
        <f>S92*H92</f>
        <v>0</v>
      </c>
      <c r="U92" s="40"/>
      <c r="V92" s="40"/>
      <c r="W92" s="40"/>
      <c r="X92" s="40"/>
      <c r="Y92" s="40"/>
      <c r="Z92" s="40"/>
      <c r="AA92" s="40"/>
      <c r="AB92" s="40"/>
      <c r="AC92" s="40"/>
      <c r="AD92" s="40"/>
      <c r="AE92" s="40"/>
      <c r="AR92" s="230" t="s">
        <v>173</v>
      </c>
      <c r="AT92" s="230" t="s">
        <v>169</v>
      </c>
      <c r="AU92" s="230" t="s">
        <v>86</v>
      </c>
      <c r="AY92" s="19" t="s">
        <v>167</v>
      </c>
      <c r="BE92" s="231">
        <f>IF(N92="základní",J92,0)</f>
        <v>0</v>
      </c>
      <c r="BF92" s="231">
        <f>IF(N92="snížená",J92,0)</f>
        <v>0</v>
      </c>
      <c r="BG92" s="231">
        <f>IF(N92="zákl. přenesená",J92,0)</f>
        <v>0</v>
      </c>
      <c r="BH92" s="231">
        <f>IF(N92="sníž. přenesená",J92,0)</f>
        <v>0</v>
      </c>
      <c r="BI92" s="231">
        <f>IF(N92="nulová",J92,0)</f>
        <v>0</v>
      </c>
      <c r="BJ92" s="19" t="s">
        <v>8</v>
      </c>
      <c r="BK92" s="231">
        <f>ROUND(I92*H92,0)</f>
        <v>0</v>
      </c>
      <c r="BL92" s="19" t="s">
        <v>173</v>
      </c>
      <c r="BM92" s="230" t="s">
        <v>174</v>
      </c>
    </row>
    <row r="93" spans="1:47" s="2" customFormat="1" ht="12">
      <c r="A93" s="40"/>
      <c r="B93" s="41"/>
      <c r="C93" s="42"/>
      <c r="D93" s="232" t="s">
        <v>175</v>
      </c>
      <c r="E93" s="42"/>
      <c r="F93" s="233" t="s">
        <v>176</v>
      </c>
      <c r="G93" s="42"/>
      <c r="H93" s="42"/>
      <c r="I93" s="138"/>
      <c r="J93" s="42"/>
      <c r="K93" s="42"/>
      <c r="L93" s="46"/>
      <c r="M93" s="234"/>
      <c r="N93" s="235"/>
      <c r="O93" s="86"/>
      <c r="P93" s="86"/>
      <c r="Q93" s="86"/>
      <c r="R93" s="86"/>
      <c r="S93" s="86"/>
      <c r="T93" s="87"/>
      <c r="U93" s="40"/>
      <c r="V93" s="40"/>
      <c r="W93" s="40"/>
      <c r="X93" s="40"/>
      <c r="Y93" s="40"/>
      <c r="Z93" s="40"/>
      <c r="AA93" s="40"/>
      <c r="AB93" s="40"/>
      <c r="AC93" s="40"/>
      <c r="AD93" s="40"/>
      <c r="AE93" s="40"/>
      <c r="AT93" s="19" t="s">
        <v>175</v>
      </c>
      <c r="AU93" s="19" t="s">
        <v>86</v>
      </c>
    </row>
    <row r="94" spans="1:65" s="2" customFormat="1" ht="20.5" customHeight="1">
      <c r="A94" s="40"/>
      <c r="B94" s="41"/>
      <c r="C94" s="220" t="s">
        <v>86</v>
      </c>
      <c r="D94" s="220" t="s">
        <v>169</v>
      </c>
      <c r="E94" s="221" t="s">
        <v>177</v>
      </c>
      <c r="F94" s="222" t="s">
        <v>178</v>
      </c>
      <c r="G94" s="223" t="s">
        <v>179</v>
      </c>
      <c r="H94" s="224">
        <v>15212.7</v>
      </c>
      <c r="I94" s="225"/>
      <c r="J94" s="224">
        <f>ROUND(I94*H94,0)</f>
        <v>0</v>
      </c>
      <c r="K94" s="222" t="s">
        <v>180</v>
      </c>
      <c r="L94" s="46"/>
      <c r="M94" s="226" t="s">
        <v>20</v>
      </c>
      <c r="N94" s="227" t="s">
        <v>48</v>
      </c>
      <c r="O94" s="86"/>
      <c r="P94" s="228">
        <f>O94*H94</f>
        <v>0</v>
      </c>
      <c r="Q94" s="228">
        <v>0</v>
      </c>
      <c r="R94" s="228">
        <f>Q94*H94</f>
        <v>0</v>
      </c>
      <c r="S94" s="228">
        <v>0</v>
      </c>
      <c r="T94" s="229">
        <f>S94*H94</f>
        <v>0</v>
      </c>
      <c r="U94" s="40"/>
      <c r="V94" s="40"/>
      <c r="W94" s="40"/>
      <c r="X94" s="40"/>
      <c r="Y94" s="40"/>
      <c r="Z94" s="40"/>
      <c r="AA94" s="40"/>
      <c r="AB94" s="40"/>
      <c r="AC94" s="40"/>
      <c r="AD94" s="40"/>
      <c r="AE94" s="40"/>
      <c r="AR94" s="230" t="s">
        <v>173</v>
      </c>
      <c r="AT94" s="230" t="s">
        <v>169</v>
      </c>
      <c r="AU94" s="230" t="s">
        <v>86</v>
      </c>
      <c r="AY94" s="19" t="s">
        <v>167</v>
      </c>
      <c r="BE94" s="231">
        <f>IF(N94="základní",J94,0)</f>
        <v>0</v>
      </c>
      <c r="BF94" s="231">
        <f>IF(N94="snížená",J94,0)</f>
        <v>0</v>
      </c>
      <c r="BG94" s="231">
        <f>IF(N94="zákl. přenesená",J94,0)</f>
        <v>0</v>
      </c>
      <c r="BH94" s="231">
        <f>IF(N94="sníž. přenesená",J94,0)</f>
        <v>0</v>
      </c>
      <c r="BI94" s="231">
        <f>IF(N94="nulová",J94,0)</f>
        <v>0</v>
      </c>
      <c r="BJ94" s="19" t="s">
        <v>8</v>
      </c>
      <c r="BK94" s="231">
        <f>ROUND(I94*H94,0)</f>
        <v>0</v>
      </c>
      <c r="BL94" s="19" t="s">
        <v>173</v>
      </c>
      <c r="BM94" s="230" t="s">
        <v>181</v>
      </c>
    </row>
    <row r="95" spans="1:47" s="2" customFormat="1" ht="12">
      <c r="A95" s="40"/>
      <c r="B95" s="41"/>
      <c r="C95" s="42"/>
      <c r="D95" s="232" t="s">
        <v>182</v>
      </c>
      <c r="E95" s="42"/>
      <c r="F95" s="233" t="s">
        <v>183</v>
      </c>
      <c r="G95" s="42"/>
      <c r="H95" s="42"/>
      <c r="I95" s="138"/>
      <c r="J95" s="42"/>
      <c r="K95" s="42"/>
      <c r="L95" s="46"/>
      <c r="M95" s="234"/>
      <c r="N95" s="235"/>
      <c r="O95" s="86"/>
      <c r="P95" s="86"/>
      <c r="Q95" s="86"/>
      <c r="R95" s="86"/>
      <c r="S95" s="86"/>
      <c r="T95" s="87"/>
      <c r="U95" s="40"/>
      <c r="V95" s="40"/>
      <c r="W95" s="40"/>
      <c r="X95" s="40"/>
      <c r="Y95" s="40"/>
      <c r="Z95" s="40"/>
      <c r="AA95" s="40"/>
      <c r="AB95" s="40"/>
      <c r="AC95" s="40"/>
      <c r="AD95" s="40"/>
      <c r="AE95" s="40"/>
      <c r="AT95" s="19" t="s">
        <v>182</v>
      </c>
      <c r="AU95" s="19" t="s">
        <v>86</v>
      </c>
    </row>
    <row r="96" spans="1:51" s="13" customFormat="1" ht="12">
      <c r="A96" s="13"/>
      <c r="B96" s="236"/>
      <c r="C96" s="237"/>
      <c r="D96" s="232" t="s">
        <v>184</v>
      </c>
      <c r="E96" s="238" t="s">
        <v>20</v>
      </c>
      <c r="F96" s="239" t="s">
        <v>185</v>
      </c>
      <c r="G96" s="237"/>
      <c r="H96" s="240">
        <v>15212.7</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184</v>
      </c>
      <c r="AU96" s="246" t="s">
        <v>86</v>
      </c>
      <c r="AV96" s="13" t="s">
        <v>86</v>
      </c>
      <c r="AW96" s="13" t="s">
        <v>38</v>
      </c>
      <c r="AX96" s="13" t="s">
        <v>8</v>
      </c>
      <c r="AY96" s="246" t="s">
        <v>167</v>
      </c>
    </row>
    <row r="97" spans="1:65" s="2" customFormat="1" ht="20.5" customHeight="1">
      <c r="A97" s="40"/>
      <c r="B97" s="41"/>
      <c r="C97" s="220" t="s">
        <v>186</v>
      </c>
      <c r="D97" s="220" t="s">
        <v>169</v>
      </c>
      <c r="E97" s="221" t="s">
        <v>187</v>
      </c>
      <c r="F97" s="222" t="s">
        <v>188</v>
      </c>
      <c r="G97" s="223" t="s">
        <v>189</v>
      </c>
      <c r="H97" s="224">
        <v>1157</v>
      </c>
      <c r="I97" s="225"/>
      <c r="J97" s="224">
        <f>ROUND(I97*H97,0)</f>
        <v>0</v>
      </c>
      <c r="K97" s="222" t="s">
        <v>180</v>
      </c>
      <c r="L97" s="46"/>
      <c r="M97" s="226" t="s">
        <v>20</v>
      </c>
      <c r="N97" s="227" t="s">
        <v>48</v>
      </c>
      <c r="O97" s="86"/>
      <c r="P97" s="228">
        <f>O97*H97</f>
        <v>0</v>
      </c>
      <c r="Q97" s="228">
        <v>0</v>
      </c>
      <c r="R97" s="228">
        <f>Q97*H97</f>
        <v>0</v>
      </c>
      <c r="S97" s="228">
        <v>0</v>
      </c>
      <c r="T97" s="229">
        <f>S97*H97</f>
        <v>0</v>
      </c>
      <c r="U97" s="40"/>
      <c r="V97" s="40"/>
      <c r="W97" s="40"/>
      <c r="X97" s="40"/>
      <c r="Y97" s="40"/>
      <c r="Z97" s="40"/>
      <c r="AA97" s="40"/>
      <c r="AB97" s="40"/>
      <c r="AC97" s="40"/>
      <c r="AD97" s="40"/>
      <c r="AE97" s="40"/>
      <c r="AR97" s="230" t="s">
        <v>173</v>
      </c>
      <c r="AT97" s="230" t="s">
        <v>169</v>
      </c>
      <c r="AU97" s="230" t="s">
        <v>86</v>
      </c>
      <c r="AY97" s="19" t="s">
        <v>167</v>
      </c>
      <c r="BE97" s="231">
        <f>IF(N97="základní",J97,0)</f>
        <v>0</v>
      </c>
      <c r="BF97" s="231">
        <f>IF(N97="snížená",J97,0)</f>
        <v>0</v>
      </c>
      <c r="BG97" s="231">
        <f>IF(N97="zákl. přenesená",J97,0)</f>
        <v>0</v>
      </c>
      <c r="BH97" s="231">
        <f>IF(N97="sníž. přenesená",J97,0)</f>
        <v>0</v>
      </c>
      <c r="BI97" s="231">
        <f>IF(N97="nulová",J97,0)</f>
        <v>0</v>
      </c>
      <c r="BJ97" s="19" t="s">
        <v>8</v>
      </c>
      <c r="BK97" s="231">
        <f>ROUND(I97*H97,0)</f>
        <v>0</v>
      </c>
      <c r="BL97" s="19" t="s">
        <v>173</v>
      </c>
      <c r="BM97" s="230" t="s">
        <v>190</v>
      </c>
    </row>
    <row r="98" spans="1:47" s="2" customFormat="1" ht="12">
      <c r="A98" s="40"/>
      <c r="B98" s="41"/>
      <c r="C98" s="42"/>
      <c r="D98" s="232" t="s">
        <v>182</v>
      </c>
      <c r="E98" s="42"/>
      <c r="F98" s="233" t="s">
        <v>191</v>
      </c>
      <c r="G98" s="42"/>
      <c r="H98" s="42"/>
      <c r="I98" s="138"/>
      <c r="J98" s="42"/>
      <c r="K98" s="42"/>
      <c r="L98" s="46"/>
      <c r="M98" s="234"/>
      <c r="N98" s="235"/>
      <c r="O98" s="86"/>
      <c r="P98" s="86"/>
      <c r="Q98" s="86"/>
      <c r="R98" s="86"/>
      <c r="S98" s="86"/>
      <c r="T98" s="87"/>
      <c r="U98" s="40"/>
      <c r="V98" s="40"/>
      <c r="W98" s="40"/>
      <c r="X98" s="40"/>
      <c r="Y98" s="40"/>
      <c r="Z98" s="40"/>
      <c r="AA98" s="40"/>
      <c r="AB98" s="40"/>
      <c r="AC98" s="40"/>
      <c r="AD98" s="40"/>
      <c r="AE98" s="40"/>
      <c r="AT98" s="19" t="s">
        <v>182</v>
      </c>
      <c r="AU98" s="19" t="s">
        <v>86</v>
      </c>
    </row>
    <row r="99" spans="1:51" s="13" customFormat="1" ht="12">
      <c r="A99" s="13"/>
      <c r="B99" s="236"/>
      <c r="C99" s="237"/>
      <c r="D99" s="232" t="s">
        <v>184</v>
      </c>
      <c r="E99" s="238" t="s">
        <v>20</v>
      </c>
      <c r="F99" s="239" t="s">
        <v>192</v>
      </c>
      <c r="G99" s="237"/>
      <c r="H99" s="240">
        <v>972.4</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184</v>
      </c>
      <c r="AU99" s="246" t="s">
        <v>86</v>
      </c>
      <c r="AV99" s="13" t="s">
        <v>86</v>
      </c>
      <c r="AW99" s="13" t="s">
        <v>38</v>
      </c>
      <c r="AX99" s="13" t="s">
        <v>77</v>
      </c>
      <c r="AY99" s="246" t="s">
        <v>167</v>
      </c>
    </row>
    <row r="100" spans="1:51" s="13" customFormat="1" ht="12">
      <c r="A100" s="13"/>
      <c r="B100" s="236"/>
      <c r="C100" s="237"/>
      <c r="D100" s="232" t="s">
        <v>184</v>
      </c>
      <c r="E100" s="238" t="s">
        <v>20</v>
      </c>
      <c r="F100" s="239" t="s">
        <v>193</v>
      </c>
      <c r="G100" s="237"/>
      <c r="H100" s="240">
        <v>73.84</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184</v>
      </c>
      <c r="AU100" s="246" t="s">
        <v>86</v>
      </c>
      <c r="AV100" s="13" t="s">
        <v>86</v>
      </c>
      <c r="AW100" s="13" t="s">
        <v>38</v>
      </c>
      <c r="AX100" s="13" t="s">
        <v>77</v>
      </c>
      <c r="AY100" s="246" t="s">
        <v>167</v>
      </c>
    </row>
    <row r="101" spans="1:51" s="13" customFormat="1" ht="12">
      <c r="A101" s="13"/>
      <c r="B101" s="236"/>
      <c r="C101" s="237"/>
      <c r="D101" s="232" t="s">
        <v>184</v>
      </c>
      <c r="E101" s="238" t="s">
        <v>20</v>
      </c>
      <c r="F101" s="239" t="s">
        <v>194</v>
      </c>
      <c r="G101" s="237"/>
      <c r="H101" s="240">
        <v>110.76</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184</v>
      </c>
      <c r="AU101" s="246" t="s">
        <v>86</v>
      </c>
      <c r="AV101" s="13" t="s">
        <v>86</v>
      </c>
      <c r="AW101" s="13" t="s">
        <v>38</v>
      </c>
      <c r="AX101" s="13" t="s">
        <v>77</v>
      </c>
      <c r="AY101" s="246" t="s">
        <v>167</v>
      </c>
    </row>
    <row r="102" spans="1:51" s="14" customFormat="1" ht="12">
      <c r="A102" s="14"/>
      <c r="B102" s="247"/>
      <c r="C102" s="248"/>
      <c r="D102" s="232" t="s">
        <v>184</v>
      </c>
      <c r="E102" s="249" t="s">
        <v>20</v>
      </c>
      <c r="F102" s="250" t="s">
        <v>195</v>
      </c>
      <c r="G102" s="248"/>
      <c r="H102" s="251">
        <v>1157</v>
      </c>
      <c r="I102" s="252"/>
      <c r="J102" s="248"/>
      <c r="K102" s="248"/>
      <c r="L102" s="253"/>
      <c r="M102" s="254"/>
      <c r="N102" s="255"/>
      <c r="O102" s="255"/>
      <c r="P102" s="255"/>
      <c r="Q102" s="255"/>
      <c r="R102" s="255"/>
      <c r="S102" s="255"/>
      <c r="T102" s="256"/>
      <c r="U102" s="14"/>
      <c r="V102" s="14"/>
      <c r="W102" s="14"/>
      <c r="X102" s="14"/>
      <c r="Y102" s="14"/>
      <c r="Z102" s="14"/>
      <c r="AA102" s="14"/>
      <c r="AB102" s="14"/>
      <c r="AC102" s="14"/>
      <c r="AD102" s="14"/>
      <c r="AE102" s="14"/>
      <c r="AT102" s="257" t="s">
        <v>184</v>
      </c>
      <c r="AU102" s="257" t="s">
        <v>86</v>
      </c>
      <c r="AV102" s="14" t="s">
        <v>173</v>
      </c>
      <c r="AW102" s="14" t="s">
        <v>38</v>
      </c>
      <c r="AX102" s="14" t="s">
        <v>8</v>
      </c>
      <c r="AY102" s="257" t="s">
        <v>167</v>
      </c>
    </row>
    <row r="103" spans="1:65" s="2" customFormat="1" ht="41.5" customHeight="1">
      <c r="A103" s="40"/>
      <c r="B103" s="41"/>
      <c r="C103" s="220" t="s">
        <v>173</v>
      </c>
      <c r="D103" s="220" t="s">
        <v>169</v>
      </c>
      <c r="E103" s="221" t="s">
        <v>196</v>
      </c>
      <c r="F103" s="222" t="s">
        <v>197</v>
      </c>
      <c r="G103" s="223" t="s">
        <v>189</v>
      </c>
      <c r="H103" s="224">
        <v>11.76</v>
      </c>
      <c r="I103" s="225"/>
      <c r="J103" s="224">
        <f>ROUND(I103*H103,0)</f>
        <v>0</v>
      </c>
      <c r="K103" s="222" t="s">
        <v>180</v>
      </c>
      <c r="L103" s="46"/>
      <c r="M103" s="226" t="s">
        <v>20</v>
      </c>
      <c r="N103" s="227" t="s">
        <v>48</v>
      </c>
      <c r="O103" s="86"/>
      <c r="P103" s="228">
        <f>O103*H103</f>
        <v>0</v>
      </c>
      <c r="Q103" s="228">
        <v>0</v>
      </c>
      <c r="R103" s="228">
        <f>Q103*H103</f>
        <v>0</v>
      </c>
      <c r="S103" s="228">
        <v>0</v>
      </c>
      <c r="T103" s="229">
        <f>S103*H103</f>
        <v>0</v>
      </c>
      <c r="U103" s="40"/>
      <c r="V103" s="40"/>
      <c r="W103" s="40"/>
      <c r="X103" s="40"/>
      <c r="Y103" s="40"/>
      <c r="Z103" s="40"/>
      <c r="AA103" s="40"/>
      <c r="AB103" s="40"/>
      <c r="AC103" s="40"/>
      <c r="AD103" s="40"/>
      <c r="AE103" s="40"/>
      <c r="AR103" s="230" t="s">
        <v>173</v>
      </c>
      <c r="AT103" s="230" t="s">
        <v>169</v>
      </c>
      <c r="AU103" s="230" t="s">
        <v>86</v>
      </c>
      <c r="AY103" s="19" t="s">
        <v>167</v>
      </c>
      <c r="BE103" s="231">
        <f>IF(N103="základní",J103,0)</f>
        <v>0</v>
      </c>
      <c r="BF103" s="231">
        <f>IF(N103="snížená",J103,0)</f>
        <v>0</v>
      </c>
      <c r="BG103" s="231">
        <f>IF(N103="zákl. přenesená",J103,0)</f>
        <v>0</v>
      </c>
      <c r="BH103" s="231">
        <f>IF(N103="sníž. přenesená",J103,0)</f>
        <v>0</v>
      </c>
      <c r="BI103" s="231">
        <f>IF(N103="nulová",J103,0)</f>
        <v>0</v>
      </c>
      <c r="BJ103" s="19" t="s">
        <v>8</v>
      </c>
      <c r="BK103" s="231">
        <f>ROUND(I103*H103,0)</f>
        <v>0</v>
      </c>
      <c r="BL103" s="19" t="s">
        <v>173</v>
      </c>
      <c r="BM103" s="230" t="s">
        <v>198</v>
      </c>
    </row>
    <row r="104" spans="1:47" s="2" customFormat="1" ht="12">
      <c r="A104" s="40"/>
      <c r="B104" s="41"/>
      <c r="C104" s="42"/>
      <c r="D104" s="232" t="s">
        <v>182</v>
      </c>
      <c r="E104" s="42"/>
      <c r="F104" s="233" t="s">
        <v>199</v>
      </c>
      <c r="G104" s="42"/>
      <c r="H104" s="42"/>
      <c r="I104" s="138"/>
      <c r="J104" s="42"/>
      <c r="K104" s="42"/>
      <c r="L104" s="46"/>
      <c r="M104" s="234"/>
      <c r="N104" s="235"/>
      <c r="O104" s="86"/>
      <c r="P104" s="86"/>
      <c r="Q104" s="86"/>
      <c r="R104" s="86"/>
      <c r="S104" s="86"/>
      <c r="T104" s="87"/>
      <c r="U104" s="40"/>
      <c r="V104" s="40"/>
      <c r="W104" s="40"/>
      <c r="X104" s="40"/>
      <c r="Y104" s="40"/>
      <c r="Z104" s="40"/>
      <c r="AA104" s="40"/>
      <c r="AB104" s="40"/>
      <c r="AC104" s="40"/>
      <c r="AD104" s="40"/>
      <c r="AE104" s="40"/>
      <c r="AT104" s="19" t="s">
        <v>182</v>
      </c>
      <c r="AU104" s="19" t="s">
        <v>86</v>
      </c>
    </row>
    <row r="105" spans="1:51" s="15" customFormat="1" ht="12">
      <c r="A105" s="15"/>
      <c r="B105" s="258"/>
      <c r="C105" s="259"/>
      <c r="D105" s="232" t="s">
        <v>184</v>
      </c>
      <c r="E105" s="260" t="s">
        <v>20</v>
      </c>
      <c r="F105" s="261" t="s">
        <v>200</v>
      </c>
      <c r="G105" s="259"/>
      <c r="H105" s="260" t="s">
        <v>20</v>
      </c>
      <c r="I105" s="262"/>
      <c r="J105" s="259"/>
      <c r="K105" s="259"/>
      <c r="L105" s="263"/>
      <c r="M105" s="264"/>
      <c r="N105" s="265"/>
      <c r="O105" s="265"/>
      <c r="P105" s="265"/>
      <c r="Q105" s="265"/>
      <c r="R105" s="265"/>
      <c r="S105" s="265"/>
      <c r="T105" s="266"/>
      <c r="U105" s="15"/>
      <c r="V105" s="15"/>
      <c r="W105" s="15"/>
      <c r="X105" s="15"/>
      <c r="Y105" s="15"/>
      <c r="Z105" s="15"/>
      <c r="AA105" s="15"/>
      <c r="AB105" s="15"/>
      <c r="AC105" s="15"/>
      <c r="AD105" s="15"/>
      <c r="AE105" s="15"/>
      <c r="AT105" s="267" t="s">
        <v>184</v>
      </c>
      <c r="AU105" s="267" t="s">
        <v>86</v>
      </c>
      <c r="AV105" s="15" t="s">
        <v>8</v>
      </c>
      <c r="AW105" s="15" t="s">
        <v>38</v>
      </c>
      <c r="AX105" s="15" t="s">
        <v>77</v>
      </c>
      <c r="AY105" s="267" t="s">
        <v>167</v>
      </c>
    </row>
    <row r="106" spans="1:51" s="13" customFormat="1" ht="12">
      <c r="A106" s="13"/>
      <c r="B106" s="236"/>
      <c r="C106" s="237"/>
      <c r="D106" s="232" t="s">
        <v>184</v>
      </c>
      <c r="E106" s="238" t="s">
        <v>20</v>
      </c>
      <c r="F106" s="239" t="s">
        <v>201</v>
      </c>
      <c r="G106" s="237"/>
      <c r="H106" s="240">
        <v>11.76</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184</v>
      </c>
      <c r="AU106" s="246" t="s">
        <v>86</v>
      </c>
      <c r="AV106" s="13" t="s">
        <v>86</v>
      </c>
      <c r="AW106" s="13" t="s">
        <v>38</v>
      </c>
      <c r="AX106" s="13" t="s">
        <v>8</v>
      </c>
      <c r="AY106" s="246" t="s">
        <v>167</v>
      </c>
    </row>
    <row r="107" spans="1:65" s="2" customFormat="1" ht="31" customHeight="1">
      <c r="A107" s="40"/>
      <c r="B107" s="41"/>
      <c r="C107" s="220" t="s">
        <v>202</v>
      </c>
      <c r="D107" s="220" t="s">
        <v>169</v>
      </c>
      <c r="E107" s="221" t="s">
        <v>203</v>
      </c>
      <c r="F107" s="222" t="s">
        <v>204</v>
      </c>
      <c r="G107" s="223" t="s">
        <v>189</v>
      </c>
      <c r="H107" s="224">
        <v>3403.92</v>
      </c>
      <c r="I107" s="225"/>
      <c r="J107" s="224">
        <f>ROUND(I107*H107,0)</f>
        <v>0</v>
      </c>
      <c r="K107" s="222" t="s">
        <v>180</v>
      </c>
      <c r="L107" s="46"/>
      <c r="M107" s="226" t="s">
        <v>20</v>
      </c>
      <c r="N107" s="227" t="s">
        <v>48</v>
      </c>
      <c r="O107" s="86"/>
      <c r="P107" s="228">
        <f>O107*H107</f>
        <v>0</v>
      </c>
      <c r="Q107" s="228">
        <v>0</v>
      </c>
      <c r="R107" s="228">
        <f>Q107*H107</f>
        <v>0</v>
      </c>
      <c r="S107" s="228">
        <v>0</v>
      </c>
      <c r="T107" s="229">
        <f>S107*H107</f>
        <v>0</v>
      </c>
      <c r="U107" s="40"/>
      <c r="V107" s="40"/>
      <c r="W107" s="40"/>
      <c r="X107" s="40"/>
      <c r="Y107" s="40"/>
      <c r="Z107" s="40"/>
      <c r="AA107" s="40"/>
      <c r="AB107" s="40"/>
      <c r="AC107" s="40"/>
      <c r="AD107" s="40"/>
      <c r="AE107" s="40"/>
      <c r="AR107" s="230" t="s">
        <v>173</v>
      </c>
      <c r="AT107" s="230" t="s">
        <v>169</v>
      </c>
      <c r="AU107" s="230" t="s">
        <v>86</v>
      </c>
      <c r="AY107" s="19" t="s">
        <v>167</v>
      </c>
      <c r="BE107" s="231">
        <f>IF(N107="základní",J107,0)</f>
        <v>0</v>
      </c>
      <c r="BF107" s="231">
        <f>IF(N107="snížená",J107,0)</f>
        <v>0</v>
      </c>
      <c r="BG107" s="231">
        <f>IF(N107="zákl. přenesená",J107,0)</f>
        <v>0</v>
      </c>
      <c r="BH107" s="231">
        <f>IF(N107="sníž. přenesená",J107,0)</f>
        <v>0</v>
      </c>
      <c r="BI107" s="231">
        <f>IF(N107="nulová",J107,0)</f>
        <v>0</v>
      </c>
      <c r="BJ107" s="19" t="s">
        <v>8</v>
      </c>
      <c r="BK107" s="231">
        <f>ROUND(I107*H107,0)</f>
        <v>0</v>
      </c>
      <c r="BL107" s="19" t="s">
        <v>173</v>
      </c>
      <c r="BM107" s="230" t="s">
        <v>205</v>
      </c>
    </row>
    <row r="108" spans="1:47" s="2" customFormat="1" ht="12">
      <c r="A108" s="40"/>
      <c r="B108" s="41"/>
      <c r="C108" s="42"/>
      <c r="D108" s="232" t="s">
        <v>182</v>
      </c>
      <c r="E108" s="42"/>
      <c r="F108" s="233" t="s">
        <v>206</v>
      </c>
      <c r="G108" s="42"/>
      <c r="H108" s="42"/>
      <c r="I108" s="138"/>
      <c r="J108" s="42"/>
      <c r="K108" s="42"/>
      <c r="L108" s="46"/>
      <c r="M108" s="234"/>
      <c r="N108" s="235"/>
      <c r="O108" s="86"/>
      <c r="P108" s="86"/>
      <c r="Q108" s="86"/>
      <c r="R108" s="86"/>
      <c r="S108" s="86"/>
      <c r="T108" s="87"/>
      <c r="U108" s="40"/>
      <c r="V108" s="40"/>
      <c r="W108" s="40"/>
      <c r="X108" s="40"/>
      <c r="Y108" s="40"/>
      <c r="Z108" s="40"/>
      <c r="AA108" s="40"/>
      <c r="AB108" s="40"/>
      <c r="AC108" s="40"/>
      <c r="AD108" s="40"/>
      <c r="AE108" s="40"/>
      <c r="AT108" s="19" t="s">
        <v>182</v>
      </c>
      <c r="AU108" s="19" t="s">
        <v>86</v>
      </c>
    </row>
    <row r="109" spans="1:51" s="15" customFormat="1" ht="12">
      <c r="A109" s="15"/>
      <c r="B109" s="258"/>
      <c r="C109" s="259"/>
      <c r="D109" s="232" t="s">
        <v>184</v>
      </c>
      <c r="E109" s="260" t="s">
        <v>20</v>
      </c>
      <c r="F109" s="261" t="s">
        <v>207</v>
      </c>
      <c r="G109" s="259"/>
      <c r="H109" s="260" t="s">
        <v>20</v>
      </c>
      <c r="I109" s="262"/>
      <c r="J109" s="259"/>
      <c r="K109" s="259"/>
      <c r="L109" s="263"/>
      <c r="M109" s="264"/>
      <c r="N109" s="265"/>
      <c r="O109" s="265"/>
      <c r="P109" s="265"/>
      <c r="Q109" s="265"/>
      <c r="R109" s="265"/>
      <c r="S109" s="265"/>
      <c r="T109" s="266"/>
      <c r="U109" s="15"/>
      <c r="V109" s="15"/>
      <c r="W109" s="15"/>
      <c r="X109" s="15"/>
      <c r="Y109" s="15"/>
      <c r="Z109" s="15"/>
      <c r="AA109" s="15"/>
      <c r="AB109" s="15"/>
      <c r="AC109" s="15"/>
      <c r="AD109" s="15"/>
      <c r="AE109" s="15"/>
      <c r="AT109" s="267" t="s">
        <v>184</v>
      </c>
      <c r="AU109" s="267" t="s">
        <v>86</v>
      </c>
      <c r="AV109" s="15" t="s">
        <v>8</v>
      </c>
      <c r="AW109" s="15" t="s">
        <v>38</v>
      </c>
      <c r="AX109" s="15" t="s">
        <v>77</v>
      </c>
      <c r="AY109" s="267" t="s">
        <v>167</v>
      </c>
    </row>
    <row r="110" spans="1:51" s="13" customFormat="1" ht="12">
      <c r="A110" s="13"/>
      <c r="B110" s="236"/>
      <c r="C110" s="237"/>
      <c r="D110" s="232" t="s">
        <v>184</v>
      </c>
      <c r="E110" s="238" t="s">
        <v>20</v>
      </c>
      <c r="F110" s="239" t="s">
        <v>208</v>
      </c>
      <c r="G110" s="237"/>
      <c r="H110" s="240">
        <v>7.5</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184</v>
      </c>
      <c r="AU110" s="246" t="s">
        <v>86</v>
      </c>
      <c r="AV110" s="13" t="s">
        <v>86</v>
      </c>
      <c r="AW110" s="13" t="s">
        <v>38</v>
      </c>
      <c r="AX110" s="13" t="s">
        <v>77</v>
      </c>
      <c r="AY110" s="246" t="s">
        <v>167</v>
      </c>
    </row>
    <row r="111" spans="1:51" s="13" customFormat="1" ht="12">
      <c r="A111" s="13"/>
      <c r="B111" s="236"/>
      <c r="C111" s="237"/>
      <c r="D111" s="232" t="s">
        <v>184</v>
      </c>
      <c r="E111" s="238" t="s">
        <v>20</v>
      </c>
      <c r="F111" s="239" t="s">
        <v>209</v>
      </c>
      <c r="G111" s="237"/>
      <c r="H111" s="240">
        <v>3.75</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184</v>
      </c>
      <c r="AU111" s="246" t="s">
        <v>86</v>
      </c>
      <c r="AV111" s="13" t="s">
        <v>86</v>
      </c>
      <c r="AW111" s="13" t="s">
        <v>38</v>
      </c>
      <c r="AX111" s="13" t="s">
        <v>77</v>
      </c>
      <c r="AY111" s="246" t="s">
        <v>167</v>
      </c>
    </row>
    <row r="112" spans="1:51" s="13" customFormat="1" ht="12">
      <c r="A112" s="13"/>
      <c r="B112" s="236"/>
      <c r="C112" s="237"/>
      <c r="D112" s="232" t="s">
        <v>184</v>
      </c>
      <c r="E112" s="238" t="s">
        <v>20</v>
      </c>
      <c r="F112" s="239" t="s">
        <v>210</v>
      </c>
      <c r="G112" s="237"/>
      <c r="H112" s="240">
        <v>7.92</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184</v>
      </c>
      <c r="AU112" s="246" t="s">
        <v>86</v>
      </c>
      <c r="AV112" s="13" t="s">
        <v>86</v>
      </c>
      <c r="AW112" s="13" t="s">
        <v>38</v>
      </c>
      <c r="AX112" s="13" t="s">
        <v>77</v>
      </c>
      <c r="AY112" s="246" t="s">
        <v>167</v>
      </c>
    </row>
    <row r="113" spans="1:51" s="13" customFormat="1" ht="12">
      <c r="A113" s="13"/>
      <c r="B113" s="236"/>
      <c r="C113" s="237"/>
      <c r="D113" s="232" t="s">
        <v>184</v>
      </c>
      <c r="E113" s="238" t="s">
        <v>20</v>
      </c>
      <c r="F113" s="239" t="s">
        <v>211</v>
      </c>
      <c r="G113" s="237"/>
      <c r="H113" s="240">
        <v>13.65</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184</v>
      </c>
      <c r="AU113" s="246" t="s">
        <v>86</v>
      </c>
      <c r="AV113" s="13" t="s">
        <v>86</v>
      </c>
      <c r="AW113" s="13" t="s">
        <v>38</v>
      </c>
      <c r="AX113" s="13" t="s">
        <v>77</v>
      </c>
      <c r="AY113" s="246" t="s">
        <v>167</v>
      </c>
    </row>
    <row r="114" spans="1:51" s="16" customFormat="1" ht="12">
      <c r="A114" s="16"/>
      <c r="B114" s="268"/>
      <c r="C114" s="269"/>
      <c r="D114" s="232" t="s">
        <v>184</v>
      </c>
      <c r="E114" s="270" t="s">
        <v>20</v>
      </c>
      <c r="F114" s="271" t="s">
        <v>212</v>
      </c>
      <c r="G114" s="269"/>
      <c r="H114" s="272">
        <v>32.82</v>
      </c>
      <c r="I114" s="273"/>
      <c r="J114" s="269"/>
      <c r="K114" s="269"/>
      <c r="L114" s="274"/>
      <c r="M114" s="275"/>
      <c r="N114" s="276"/>
      <c r="O114" s="276"/>
      <c r="P114" s="276"/>
      <c r="Q114" s="276"/>
      <c r="R114" s="276"/>
      <c r="S114" s="276"/>
      <c r="T114" s="277"/>
      <c r="U114" s="16"/>
      <c r="V114" s="16"/>
      <c r="W114" s="16"/>
      <c r="X114" s="16"/>
      <c r="Y114" s="16"/>
      <c r="Z114" s="16"/>
      <c r="AA114" s="16"/>
      <c r="AB114" s="16"/>
      <c r="AC114" s="16"/>
      <c r="AD114" s="16"/>
      <c r="AE114" s="16"/>
      <c r="AT114" s="278" t="s">
        <v>184</v>
      </c>
      <c r="AU114" s="278" t="s">
        <v>86</v>
      </c>
      <c r="AV114" s="16" t="s">
        <v>186</v>
      </c>
      <c r="AW114" s="16" t="s">
        <v>38</v>
      </c>
      <c r="AX114" s="16" t="s">
        <v>77</v>
      </c>
      <c r="AY114" s="278" t="s">
        <v>167</v>
      </c>
    </row>
    <row r="115" spans="1:51" s="15" customFormat="1" ht="12">
      <c r="A115" s="15"/>
      <c r="B115" s="258"/>
      <c r="C115" s="259"/>
      <c r="D115" s="232" t="s">
        <v>184</v>
      </c>
      <c r="E115" s="260" t="s">
        <v>20</v>
      </c>
      <c r="F115" s="261" t="s">
        <v>213</v>
      </c>
      <c r="G115" s="259"/>
      <c r="H115" s="260" t="s">
        <v>20</v>
      </c>
      <c r="I115" s="262"/>
      <c r="J115" s="259"/>
      <c r="K115" s="259"/>
      <c r="L115" s="263"/>
      <c r="M115" s="264"/>
      <c r="N115" s="265"/>
      <c r="O115" s="265"/>
      <c r="P115" s="265"/>
      <c r="Q115" s="265"/>
      <c r="R115" s="265"/>
      <c r="S115" s="265"/>
      <c r="T115" s="266"/>
      <c r="U115" s="15"/>
      <c r="V115" s="15"/>
      <c r="W115" s="15"/>
      <c r="X115" s="15"/>
      <c r="Y115" s="15"/>
      <c r="Z115" s="15"/>
      <c r="AA115" s="15"/>
      <c r="AB115" s="15"/>
      <c r="AC115" s="15"/>
      <c r="AD115" s="15"/>
      <c r="AE115" s="15"/>
      <c r="AT115" s="267" t="s">
        <v>184</v>
      </c>
      <c r="AU115" s="267" t="s">
        <v>86</v>
      </c>
      <c r="AV115" s="15" t="s">
        <v>8</v>
      </c>
      <c r="AW115" s="15" t="s">
        <v>38</v>
      </c>
      <c r="AX115" s="15" t="s">
        <v>77</v>
      </c>
      <c r="AY115" s="267" t="s">
        <v>167</v>
      </c>
    </row>
    <row r="116" spans="1:51" s="13" customFormat="1" ht="12">
      <c r="A116" s="13"/>
      <c r="B116" s="236"/>
      <c r="C116" s="237"/>
      <c r="D116" s="232" t="s">
        <v>184</v>
      </c>
      <c r="E116" s="238" t="s">
        <v>20</v>
      </c>
      <c r="F116" s="239" t="s">
        <v>214</v>
      </c>
      <c r="G116" s="237"/>
      <c r="H116" s="240">
        <v>8.94</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184</v>
      </c>
      <c r="AU116" s="246" t="s">
        <v>86</v>
      </c>
      <c r="AV116" s="13" t="s">
        <v>86</v>
      </c>
      <c r="AW116" s="13" t="s">
        <v>38</v>
      </c>
      <c r="AX116" s="13" t="s">
        <v>77</v>
      </c>
      <c r="AY116" s="246" t="s">
        <v>167</v>
      </c>
    </row>
    <row r="117" spans="1:51" s="13" customFormat="1" ht="12">
      <c r="A117" s="13"/>
      <c r="B117" s="236"/>
      <c r="C117" s="237"/>
      <c r="D117" s="232" t="s">
        <v>184</v>
      </c>
      <c r="E117" s="238" t="s">
        <v>20</v>
      </c>
      <c r="F117" s="239" t="s">
        <v>215</v>
      </c>
      <c r="G117" s="237"/>
      <c r="H117" s="240">
        <v>5.44</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184</v>
      </c>
      <c r="AU117" s="246" t="s">
        <v>86</v>
      </c>
      <c r="AV117" s="13" t="s">
        <v>86</v>
      </c>
      <c r="AW117" s="13" t="s">
        <v>38</v>
      </c>
      <c r="AX117" s="13" t="s">
        <v>77</v>
      </c>
      <c r="AY117" s="246" t="s">
        <v>167</v>
      </c>
    </row>
    <row r="118" spans="1:51" s="13" customFormat="1" ht="12">
      <c r="A118" s="13"/>
      <c r="B118" s="236"/>
      <c r="C118" s="237"/>
      <c r="D118" s="232" t="s">
        <v>184</v>
      </c>
      <c r="E118" s="238" t="s">
        <v>20</v>
      </c>
      <c r="F118" s="239" t="s">
        <v>216</v>
      </c>
      <c r="G118" s="237"/>
      <c r="H118" s="240">
        <v>5.44</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184</v>
      </c>
      <c r="AU118" s="246" t="s">
        <v>86</v>
      </c>
      <c r="AV118" s="13" t="s">
        <v>86</v>
      </c>
      <c r="AW118" s="13" t="s">
        <v>38</v>
      </c>
      <c r="AX118" s="13" t="s">
        <v>77</v>
      </c>
      <c r="AY118" s="246" t="s">
        <v>167</v>
      </c>
    </row>
    <row r="119" spans="1:51" s="13" customFormat="1" ht="12">
      <c r="A119" s="13"/>
      <c r="B119" s="236"/>
      <c r="C119" s="237"/>
      <c r="D119" s="232" t="s">
        <v>184</v>
      </c>
      <c r="E119" s="238" t="s">
        <v>20</v>
      </c>
      <c r="F119" s="239" t="s">
        <v>217</v>
      </c>
      <c r="G119" s="237"/>
      <c r="H119" s="240">
        <v>1.6</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184</v>
      </c>
      <c r="AU119" s="246" t="s">
        <v>86</v>
      </c>
      <c r="AV119" s="13" t="s">
        <v>86</v>
      </c>
      <c r="AW119" s="13" t="s">
        <v>38</v>
      </c>
      <c r="AX119" s="13" t="s">
        <v>77</v>
      </c>
      <c r="AY119" s="246" t="s">
        <v>167</v>
      </c>
    </row>
    <row r="120" spans="1:51" s="13" customFormat="1" ht="12">
      <c r="A120" s="13"/>
      <c r="B120" s="236"/>
      <c r="C120" s="237"/>
      <c r="D120" s="232" t="s">
        <v>184</v>
      </c>
      <c r="E120" s="238" t="s">
        <v>20</v>
      </c>
      <c r="F120" s="239" t="s">
        <v>218</v>
      </c>
      <c r="G120" s="237"/>
      <c r="H120" s="240">
        <v>1.6</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184</v>
      </c>
      <c r="AU120" s="246" t="s">
        <v>86</v>
      </c>
      <c r="AV120" s="13" t="s">
        <v>86</v>
      </c>
      <c r="AW120" s="13" t="s">
        <v>38</v>
      </c>
      <c r="AX120" s="13" t="s">
        <v>77</v>
      </c>
      <c r="AY120" s="246" t="s">
        <v>167</v>
      </c>
    </row>
    <row r="121" spans="1:51" s="16" customFormat="1" ht="12">
      <c r="A121" s="16"/>
      <c r="B121" s="268"/>
      <c r="C121" s="269"/>
      <c r="D121" s="232" t="s">
        <v>184</v>
      </c>
      <c r="E121" s="270" t="s">
        <v>20</v>
      </c>
      <c r="F121" s="271" t="s">
        <v>212</v>
      </c>
      <c r="G121" s="269"/>
      <c r="H121" s="272">
        <v>23.020000000000003</v>
      </c>
      <c r="I121" s="273"/>
      <c r="J121" s="269"/>
      <c r="K121" s="269"/>
      <c r="L121" s="274"/>
      <c r="M121" s="275"/>
      <c r="N121" s="276"/>
      <c r="O121" s="276"/>
      <c r="P121" s="276"/>
      <c r="Q121" s="276"/>
      <c r="R121" s="276"/>
      <c r="S121" s="276"/>
      <c r="T121" s="277"/>
      <c r="U121" s="16"/>
      <c r="V121" s="16"/>
      <c r="W121" s="16"/>
      <c r="X121" s="16"/>
      <c r="Y121" s="16"/>
      <c r="Z121" s="16"/>
      <c r="AA121" s="16"/>
      <c r="AB121" s="16"/>
      <c r="AC121" s="16"/>
      <c r="AD121" s="16"/>
      <c r="AE121" s="16"/>
      <c r="AT121" s="278" t="s">
        <v>184</v>
      </c>
      <c r="AU121" s="278" t="s">
        <v>86</v>
      </c>
      <c r="AV121" s="16" t="s">
        <v>186</v>
      </c>
      <c r="AW121" s="16" t="s">
        <v>38</v>
      </c>
      <c r="AX121" s="16" t="s">
        <v>77</v>
      </c>
      <c r="AY121" s="278" t="s">
        <v>167</v>
      </c>
    </row>
    <row r="122" spans="1:51" s="15" customFormat="1" ht="12">
      <c r="A122" s="15"/>
      <c r="B122" s="258"/>
      <c r="C122" s="259"/>
      <c r="D122" s="232" t="s">
        <v>184</v>
      </c>
      <c r="E122" s="260" t="s">
        <v>20</v>
      </c>
      <c r="F122" s="261" t="s">
        <v>219</v>
      </c>
      <c r="G122" s="259"/>
      <c r="H122" s="260" t="s">
        <v>20</v>
      </c>
      <c r="I122" s="262"/>
      <c r="J122" s="259"/>
      <c r="K122" s="259"/>
      <c r="L122" s="263"/>
      <c r="M122" s="264"/>
      <c r="N122" s="265"/>
      <c r="O122" s="265"/>
      <c r="P122" s="265"/>
      <c r="Q122" s="265"/>
      <c r="R122" s="265"/>
      <c r="S122" s="265"/>
      <c r="T122" s="266"/>
      <c r="U122" s="15"/>
      <c r="V122" s="15"/>
      <c r="W122" s="15"/>
      <c r="X122" s="15"/>
      <c r="Y122" s="15"/>
      <c r="Z122" s="15"/>
      <c r="AA122" s="15"/>
      <c r="AB122" s="15"/>
      <c r="AC122" s="15"/>
      <c r="AD122" s="15"/>
      <c r="AE122" s="15"/>
      <c r="AT122" s="267" t="s">
        <v>184</v>
      </c>
      <c r="AU122" s="267" t="s">
        <v>86</v>
      </c>
      <c r="AV122" s="15" t="s">
        <v>8</v>
      </c>
      <c r="AW122" s="15" t="s">
        <v>38</v>
      </c>
      <c r="AX122" s="15" t="s">
        <v>77</v>
      </c>
      <c r="AY122" s="267" t="s">
        <v>167</v>
      </c>
    </row>
    <row r="123" spans="1:51" s="13" customFormat="1" ht="12">
      <c r="A123" s="13"/>
      <c r="B123" s="236"/>
      <c r="C123" s="237"/>
      <c r="D123" s="232" t="s">
        <v>184</v>
      </c>
      <c r="E123" s="238" t="s">
        <v>20</v>
      </c>
      <c r="F123" s="239" t="s">
        <v>220</v>
      </c>
      <c r="G123" s="237"/>
      <c r="H123" s="240">
        <v>0.22</v>
      </c>
      <c r="I123" s="241"/>
      <c r="J123" s="237"/>
      <c r="K123" s="237"/>
      <c r="L123" s="242"/>
      <c r="M123" s="243"/>
      <c r="N123" s="244"/>
      <c r="O123" s="244"/>
      <c r="P123" s="244"/>
      <c r="Q123" s="244"/>
      <c r="R123" s="244"/>
      <c r="S123" s="244"/>
      <c r="T123" s="245"/>
      <c r="U123" s="13"/>
      <c r="V123" s="13"/>
      <c r="W123" s="13"/>
      <c r="X123" s="13"/>
      <c r="Y123" s="13"/>
      <c r="Z123" s="13"/>
      <c r="AA123" s="13"/>
      <c r="AB123" s="13"/>
      <c r="AC123" s="13"/>
      <c r="AD123" s="13"/>
      <c r="AE123" s="13"/>
      <c r="AT123" s="246" t="s">
        <v>184</v>
      </c>
      <c r="AU123" s="246" t="s">
        <v>86</v>
      </c>
      <c r="AV123" s="13" t="s">
        <v>86</v>
      </c>
      <c r="AW123" s="13" t="s">
        <v>38</v>
      </c>
      <c r="AX123" s="13" t="s">
        <v>77</v>
      </c>
      <c r="AY123" s="246" t="s">
        <v>167</v>
      </c>
    </row>
    <row r="124" spans="1:51" s="13" customFormat="1" ht="12">
      <c r="A124" s="13"/>
      <c r="B124" s="236"/>
      <c r="C124" s="237"/>
      <c r="D124" s="232" t="s">
        <v>184</v>
      </c>
      <c r="E124" s="238" t="s">
        <v>20</v>
      </c>
      <c r="F124" s="239" t="s">
        <v>221</v>
      </c>
      <c r="G124" s="237"/>
      <c r="H124" s="240">
        <v>1.03</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184</v>
      </c>
      <c r="AU124" s="246" t="s">
        <v>86</v>
      </c>
      <c r="AV124" s="13" t="s">
        <v>86</v>
      </c>
      <c r="AW124" s="13" t="s">
        <v>38</v>
      </c>
      <c r="AX124" s="13" t="s">
        <v>77</v>
      </c>
      <c r="AY124" s="246" t="s">
        <v>167</v>
      </c>
    </row>
    <row r="125" spans="1:51" s="13" customFormat="1" ht="12">
      <c r="A125" s="13"/>
      <c r="B125" s="236"/>
      <c r="C125" s="237"/>
      <c r="D125" s="232" t="s">
        <v>184</v>
      </c>
      <c r="E125" s="238" t="s">
        <v>20</v>
      </c>
      <c r="F125" s="239" t="s">
        <v>222</v>
      </c>
      <c r="G125" s="237"/>
      <c r="H125" s="240">
        <v>70.89</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184</v>
      </c>
      <c r="AU125" s="246" t="s">
        <v>86</v>
      </c>
      <c r="AV125" s="13" t="s">
        <v>86</v>
      </c>
      <c r="AW125" s="13" t="s">
        <v>38</v>
      </c>
      <c r="AX125" s="13" t="s">
        <v>77</v>
      </c>
      <c r="AY125" s="246" t="s">
        <v>167</v>
      </c>
    </row>
    <row r="126" spans="1:51" s="13" customFormat="1" ht="12">
      <c r="A126" s="13"/>
      <c r="B126" s="236"/>
      <c r="C126" s="237"/>
      <c r="D126" s="232" t="s">
        <v>184</v>
      </c>
      <c r="E126" s="238" t="s">
        <v>20</v>
      </c>
      <c r="F126" s="239" t="s">
        <v>223</v>
      </c>
      <c r="G126" s="237"/>
      <c r="H126" s="240">
        <v>6.62</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184</v>
      </c>
      <c r="AU126" s="246" t="s">
        <v>86</v>
      </c>
      <c r="AV126" s="13" t="s">
        <v>86</v>
      </c>
      <c r="AW126" s="13" t="s">
        <v>38</v>
      </c>
      <c r="AX126" s="13" t="s">
        <v>77</v>
      </c>
      <c r="AY126" s="246" t="s">
        <v>167</v>
      </c>
    </row>
    <row r="127" spans="1:51" s="13" customFormat="1" ht="12">
      <c r="A127" s="13"/>
      <c r="B127" s="236"/>
      <c r="C127" s="237"/>
      <c r="D127" s="232" t="s">
        <v>184</v>
      </c>
      <c r="E127" s="238" t="s">
        <v>20</v>
      </c>
      <c r="F127" s="239" t="s">
        <v>224</v>
      </c>
      <c r="G127" s="237"/>
      <c r="H127" s="240">
        <v>4.45</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184</v>
      </c>
      <c r="AU127" s="246" t="s">
        <v>86</v>
      </c>
      <c r="AV127" s="13" t="s">
        <v>86</v>
      </c>
      <c r="AW127" s="13" t="s">
        <v>38</v>
      </c>
      <c r="AX127" s="13" t="s">
        <v>77</v>
      </c>
      <c r="AY127" s="246" t="s">
        <v>167</v>
      </c>
    </row>
    <row r="128" spans="1:51" s="13" customFormat="1" ht="12">
      <c r="A128" s="13"/>
      <c r="B128" s="236"/>
      <c r="C128" s="237"/>
      <c r="D128" s="232" t="s">
        <v>184</v>
      </c>
      <c r="E128" s="238" t="s">
        <v>20</v>
      </c>
      <c r="F128" s="239" t="s">
        <v>225</v>
      </c>
      <c r="G128" s="237"/>
      <c r="H128" s="240">
        <v>0.74</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184</v>
      </c>
      <c r="AU128" s="246" t="s">
        <v>86</v>
      </c>
      <c r="AV128" s="13" t="s">
        <v>86</v>
      </c>
      <c r="AW128" s="13" t="s">
        <v>38</v>
      </c>
      <c r="AX128" s="13" t="s">
        <v>77</v>
      </c>
      <c r="AY128" s="246" t="s">
        <v>167</v>
      </c>
    </row>
    <row r="129" spans="1:51" s="16" customFormat="1" ht="12">
      <c r="A129" s="16"/>
      <c r="B129" s="268"/>
      <c r="C129" s="269"/>
      <c r="D129" s="232" t="s">
        <v>184</v>
      </c>
      <c r="E129" s="270" t="s">
        <v>20</v>
      </c>
      <c r="F129" s="271" t="s">
        <v>212</v>
      </c>
      <c r="G129" s="269"/>
      <c r="H129" s="272">
        <v>83.95</v>
      </c>
      <c r="I129" s="273"/>
      <c r="J129" s="269"/>
      <c r="K129" s="269"/>
      <c r="L129" s="274"/>
      <c r="M129" s="275"/>
      <c r="N129" s="276"/>
      <c r="O129" s="276"/>
      <c r="P129" s="276"/>
      <c r="Q129" s="276"/>
      <c r="R129" s="276"/>
      <c r="S129" s="276"/>
      <c r="T129" s="277"/>
      <c r="U129" s="16"/>
      <c r="V129" s="16"/>
      <c r="W129" s="16"/>
      <c r="X129" s="16"/>
      <c r="Y129" s="16"/>
      <c r="Z129" s="16"/>
      <c r="AA129" s="16"/>
      <c r="AB129" s="16"/>
      <c r="AC129" s="16"/>
      <c r="AD129" s="16"/>
      <c r="AE129" s="16"/>
      <c r="AT129" s="278" t="s">
        <v>184</v>
      </c>
      <c r="AU129" s="278" t="s">
        <v>86</v>
      </c>
      <c r="AV129" s="16" t="s">
        <v>186</v>
      </c>
      <c r="AW129" s="16" t="s">
        <v>38</v>
      </c>
      <c r="AX129" s="16" t="s">
        <v>77</v>
      </c>
      <c r="AY129" s="278" t="s">
        <v>167</v>
      </c>
    </row>
    <row r="130" spans="1:51" s="15" customFormat="1" ht="12">
      <c r="A130" s="15"/>
      <c r="B130" s="258"/>
      <c r="C130" s="259"/>
      <c r="D130" s="232" t="s">
        <v>184</v>
      </c>
      <c r="E130" s="260" t="s">
        <v>20</v>
      </c>
      <c r="F130" s="261" t="s">
        <v>226</v>
      </c>
      <c r="G130" s="259"/>
      <c r="H130" s="260" t="s">
        <v>20</v>
      </c>
      <c r="I130" s="262"/>
      <c r="J130" s="259"/>
      <c r="K130" s="259"/>
      <c r="L130" s="263"/>
      <c r="M130" s="264"/>
      <c r="N130" s="265"/>
      <c r="O130" s="265"/>
      <c r="P130" s="265"/>
      <c r="Q130" s="265"/>
      <c r="R130" s="265"/>
      <c r="S130" s="265"/>
      <c r="T130" s="266"/>
      <c r="U130" s="15"/>
      <c r="V130" s="15"/>
      <c r="W130" s="15"/>
      <c r="X130" s="15"/>
      <c r="Y130" s="15"/>
      <c r="Z130" s="15"/>
      <c r="AA130" s="15"/>
      <c r="AB130" s="15"/>
      <c r="AC130" s="15"/>
      <c r="AD130" s="15"/>
      <c r="AE130" s="15"/>
      <c r="AT130" s="267" t="s">
        <v>184</v>
      </c>
      <c r="AU130" s="267" t="s">
        <v>86</v>
      </c>
      <c r="AV130" s="15" t="s">
        <v>8</v>
      </c>
      <c r="AW130" s="15" t="s">
        <v>38</v>
      </c>
      <c r="AX130" s="15" t="s">
        <v>77</v>
      </c>
      <c r="AY130" s="267" t="s">
        <v>167</v>
      </c>
    </row>
    <row r="131" spans="1:51" s="13" customFormat="1" ht="12">
      <c r="A131" s="13"/>
      <c r="B131" s="236"/>
      <c r="C131" s="237"/>
      <c r="D131" s="232" t="s">
        <v>184</v>
      </c>
      <c r="E131" s="238" t="s">
        <v>20</v>
      </c>
      <c r="F131" s="239" t="s">
        <v>227</v>
      </c>
      <c r="G131" s="237"/>
      <c r="H131" s="240">
        <v>1.32</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184</v>
      </c>
      <c r="AU131" s="246" t="s">
        <v>86</v>
      </c>
      <c r="AV131" s="13" t="s">
        <v>86</v>
      </c>
      <c r="AW131" s="13" t="s">
        <v>38</v>
      </c>
      <c r="AX131" s="13" t="s">
        <v>77</v>
      </c>
      <c r="AY131" s="246" t="s">
        <v>167</v>
      </c>
    </row>
    <row r="132" spans="1:51" s="16" customFormat="1" ht="12">
      <c r="A132" s="16"/>
      <c r="B132" s="268"/>
      <c r="C132" s="269"/>
      <c r="D132" s="232" t="s">
        <v>184</v>
      </c>
      <c r="E132" s="270" t="s">
        <v>20</v>
      </c>
      <c r="F132" s="271" t="s">
        <v>212</v>
      </c>
      <c r="G132" s="269"/>
      <c r="H132" s="272">
        <v>1.32</v>
      </c>
      <c r="I132" s="273"/>
      <c r="J132" s="269"/>
      <c r="K132" s="269"/>
      <c r="L132" s="274"/>
      <c r="M132" s="275"/>
      <c r="N132" s="276"/>
      <c r="O132" s="276"/>
      <c r="P132" s="276"/>
      <c r="Q132" s="276"/>
      <c r="R132" s="276"/>
      <c r="S132" s="276"/>
      <c r="T132" s="277"/>
      <c r="U132" s="16"/>
      <c r="V132" s="16"/>
      <c r="W132" s="16"/>
      <c r="X132" s="16"/>
      <c r="Y132" s="16"/>
      <c r="Z132" s="16"/>
      <c r="AA132" s="16"/>
      <c r="AB132" s="16"/>
      <c r="AC132" s="16"/>
      <c r="AD132" s="16"/>
      <c r="AE132" s="16"/>
      <c r="AT132" s="278" t="s">
        <v>184</v>
      </c>
      <c r="AU132" s="278" t="s">
        <v>86</v>
      </c>
      <c r="AV132" s="16" t="s">
        <v>186</v>
      </c>
      <c r="AW132" s="16" t="s">
        <v>38</v>
      </c>
      <c r="AX132" s="16" t="s">
        <v>77</v>
      </c>
      <c r="AY132" s="278" t="s">
        <v>167</v>
      </c>
    </row>
    <row r="133" spans="1:51" s="15" customFormat="1" ht="12">
      <c r="A133" s="15"/>
      <c r="B133" s="258"/>
      <c r="C133" s="259"/>
      <c r="D133" s="232" t="s">
        <v>184</v>
      </c>
      <c r="E133" s="260" t="s">
        <v>20</v>
      </c>
      <c r="F133" s="261" t="s">
        <v>228</v>
      </c>
      <c r="G133" s="259"/>
      <c r="H133" s="260" t="s">
        <v>20</v>
      </c>
      <c r="I133" s="262"/>
      <c r="J133" s="259"/>
      <c r="K133" s="259"/>
      <c r="L133" s="263"/>
      <c r="M133" s="264"/>
      <c r="N133" s="265"/>
      <c r="O133" s="265"/>
      <c r="P133" s="265"/>
      <c r="Q133" s="265"/>
      <c r="R133" s="265"/>
      <c r="S133" s="265"/>
      <c r="T133" s="266"/>
      <c r="U133" s="15"/>
      <c r="V133" s="15"/>
      <c r="W133" s="15"/>
      <c r="X133" s="15"/>
      <c r="Y133" s="15"/>
      <c r="Z133" s="15"/>
      <c r="AA133" s="15"/>
      <c r="AB133" s="15"/>
      <c r="AC133" s="15"/>
      <c r="AD133" s="15"/>
      <c r="AE133" s="15"/>
      <c r="AT133" s="267" t="s">
        <v>184</v>
      </c>
      <c r="AU133" s="267" t="s">
        <v>86</v>
      </c>
      <c r="AV133" s="15" t="s">
        <v>8</v>
      </c>
      <c r="AW133" s="15" t="s">
        <v>38</v>
      </c>
      <c r="AX133" s="15" t="s">
        <v>77</v>
      </c>
      <c r="AY133" s="267" t="s">
        <v>167</v>
      </c>
    </row>
    <row r="134" spans="1:51" s="13" customFormat="1" ht="12">
      <c r="A134" s="13"/>
      <c r="B134" s="236"/>
      <c r="C134" s="237"/>
      <c r="D134" s="232" t="s">
        <v>184</v>
      </c>
      <c r="E134" s="238" t="s">
        <v>20</v>
      </c>
      <c r="F134" s="239" t="s">
        <v>229</v>
      </c>
      <c r="G134" s="237"/>
      <c r="H134" s="240">
        <v>0.97</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184</v>
      </c>
      <c r="AU134" s="246" t="s">
        <v>86</v>
      </c>
      <c r="AV134" s="13" t="s">
        <v>86</v>
      </c>
      <c r="AW134" s="13" t="s">
        <v>38</v>
      </c>
      <c r="AX134" s="13" t="s">
        <v>77</v>
      </c>
      <c r="AY134" s="246" t="s">
        <v>167</v>
      </c>
    </row>
    <row r="135" spans="1:51" s="13" customFormat="1" ht="12">
      <c r="A135" s="13"/>
      <c r="B135" s="236"/>
      <c r="C135" s="237"/>
      <c r="D135" s="232" t="s">
        <v>184</v>
      </c>
      <c r="E135" s="238" t="s">
        <v>20</v>
      </c>
      <c r="F135" s="239" t="s">
        <v>230</v>
      </c>
      <c r="G135" s="237"/>
      <c r="H135" s="240">
        <v>0.78</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184</v>
      </c>
      <c r="AU135" s="246" t="s">
        <v>86</v>
      </c>
      <c r="AV135" s="13" t="s">
        <v>86</v>
      </c>
      <c r="AW135" s="13" t="s">
        <v>38</v>
      </c>
      <c r="AX135" s="13" t="s">
        <v>77</v>
      </c>
      <c r="AY135" s="246" t="s">
        <v>167</v>
      </c>
    </row>
    <row r="136" spans="1:51" s="13" customFormat="1" ht="12">
      <c r="A136" s="13"/>
      <c r="B136" s="236"/>
      <c r="C136" s="237"/>
      <c r="D136" s="232" t="s">
        <v>184</v>
      </c>
      <c r="E136" s="238" t="s">
        <v>20</v>
      </c>
      <c r="F136" s="239" t="s">
        <v>231</v>
      </c>
      <c r="G136" s="237"/>
      <c r="H136" s="240">
        <v>0.56</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184</v>
      </c>
      <c r="AU136" s="246" t="s">
        <v>86</v>
      </c>
      <c r="AV136" s="13" t="s">
        <v>86</v>
      </c>
      <c r="AW136" s="13" t="s">
        <v>38</v>
      </c>
      <c r="AX136" s="13" t="s">
        <v>77</v>
      </c>
      <c r="AY136" s="246" t="s">
        <v>167</v>
      </c>
    </row>
    <row r="137" spans="1:51" s="13" customFormat="1" ht="12">
      <c r="A137" s="13"/>
      <c r="B137" s="236"/>
      <c r="C137" s="237"/>
      <c r="D137" s="232" t="s">
        <v>184</v>
      </c>
      <c r="E137" s="238" t="s">
        <v>20</v>
      </c>
      <c r="F137" s="239" t="s">
        <v>232</v>
      </c>
      <c r="G137" s="237"/>
      <c r="H137" s="240">
        <v>0.3</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184</v>
      </c>
      <c r="AU137" s="246" t="s">
        <v>86</v>
      </c>
      <c r="AV137" s="13" t="s">
        <v>86</v>
      </c>
      <c r="AW137" s="13" t="s">
        <v>38</v>
      </c>
      <c r="AX137" s="13" t="s">
        <v>77</v>
      </c>
      <c r="AY137" s="246" t="s">
        <v>167</v>
      </c>
    </row>
    <row r="138" spans="1:51" s="16" customFormat="1" ht="12">
      <c r="A138" s="16"/>
      <c r="B138" s="268"/>
      <c r="C138" s="269"/>
      <c r="D138" s="232" t="s">
        <v>184</v>
      </c>
      <c r="E138" s="270" t="s">
        <v>20</v>
      </c>
      <c r="F138" s="271" t="s">
        <v>212</v>
      </c>
      <c r="G138" s="269"/>
      <c r="H138" s="272">
        <v>2.61</v>
      </c>
      <c r="I138" s="273"/>
      <c r="J138" s="269"/>
      <c r="K138" s="269"/>
      <c r="L138" s="274"/>
      <c r="M138" s="275"/>
      <c r="N138" s="276"/>
      <c r="O138" s="276"/>
      <c r="P138" s="276"/>
      <c r="Q138" s="276"/>
      <c r="R138" s="276"/>
      <c r="S138" s="276"/>
      <c r="T138" s="277"/>
      <c r="U138" s="16"/>
      <c r="V138" s="16"/>
      <c r="W138" s="16"/>
      <c r="X138" s="16"/>
      <c r="Y138" s="16"/>
      <c r="Z138" s="16"/>
      <c r="AA138" s="16"/>
      <c r="AB138" s="16"/>
      <c r="AC138" s="16"/>
      <c r="AD138" s="16"/>
      <c r="AE138" s="16"/>
      <c r="AT138" s="278" t="s">
        <v>184</v>
      </c>
      <c r="AU138" s="278" t="s">
        <v>86</v>
      </c>
      <c r="AV138" s="16" t="s">
        <v>186</v>
      </c>
      <c r="AW138" s="16" t="s">
        <v>38</v>
      </c>
      <c r="AX138" s="16" t="s">
        <v>77</v>
      </c>
      <c r="AY138" s="278" t="s">
        <v>167</v>
      </c>
    </row>
    <row r="139" spans="1:51" s="15" customFormat="1" ht="12">
      <c r="A139" s="15"/>
      <c r="B139" s="258"/>
      <c r="C139" s="259"/>
      <c r="D139" s="232" t="s">
        <v>184</v>
      </c>
      <c r="E139" s="260" t="s">
        <v>20</v>
      </c>
      <c r="F139" s="261" t="s">
        <v>233</v>
      </c>
      <c r="G139" s="259"/>
      <c r="H139" s="260" t="s">
        <v>20</v>
      </c>
      <c r="I139" s="262"/>
      <c r="J139" s="259"/>
      <c r="K139" s="259"/>
      <c r="L139" s="263"/>
      <c r="M139" s="264"/>
      <c r="N139" s="265"/>
      <c r="O139" s="265"/>
      <c r="P139" s="265"/>
      <c r="Q139" s="265"/>
      <c r="R139" s="265"/>
      <c r="S139" s="265"/>
      <c r="T139" s="266"/>
      <c r="U139" s="15"/>
      <c r="V139" s="15"/>
      <c r="W139" s="15"/>
      <c r="X139" s="15"/>
      <c r="Y139" s="15"/>
      <c r="Z139" s="15"/>
      <c r="AA139" s="15"/>
      <c r="AB139" s="15"/>
      <c r="AC139" s="15"/>
      <c r="AD139" s="15"/>
      <c r="AE139" s="15"/>
      <c r="AT139" s="267" t="s">
        <v>184</v>
      </c>
      <c r="AU139" s="267" t="s">
        <v>86</v>
      </c>
      <c r="AV139" s="15" t="s">
        <v>8</v>
      </c>
      <c r="AW139" s="15" t="s">
        <v>38</v>
      </c>
      <c r="AX139" s="15" t="s">
        <v>77</v>
      </c>
      <c r="AY139" s="267" t="s">
        <v>167</v>
      </c>
    </row>
    <row r="140" spans="1:51" s="13" customFormat="1" ht="12">
      <c r="A140" s="13"/>
      <c r="B140" s="236"/>
      <c r="C140" s="237"/>
      <c r="D140" s="232" t="s">
        <v>184</v>
      </c>
      <c r="E140" s="238" t="s">
        <v>20</v>
      </c>
      <c r="F140" s="239" t="s">
        <v>208</v>
      </c>
      <c r="G140" s="237"/>
      <c r="H140" s="240">
        <v>7.5</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184</v>
      </c>
      <c r="AU140" s="246" t="s">
        <v>86</v>
      </c>
      <c r="AV140" s="13" t="s">
        <v>86</v>
      </c>
      <c r="AW140" s="13" t="s">
        <v>38</v>
      </c>
      <c r="AX140" s="13" t="s">
        <v>77</v>
      </c>
      <c r="AY140" s="246" t="s">
        <v>167</v>
      </c>
    </row>
    <row r="141" spans="1:51" s="13" customFormat="1" ht="12">
      <c r="A141" s="13"/>
      <c r="B141" s="236"/>
      <c r="C141" s="237"/>
      <c r="D141" s="232" t="s">
        <v>184</v>
      </c>
      <c r="E141" s="238" t="s">
        <v>20</v>
      </c>
      <c r="F141" s="239" t="s">
        <v>234</v>
      </c>
      <c r="G141" s="237"/>
      <c r="H141" s="240">
        <v>6.48</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184</v>
      </c>
      <c r="AU141" s="246" t="s">
        <v>86</v>
      </c>
      <c r="AV141" s="13" t="s">
        <v>86</v>
      </c>
      <c r="AW141" s="13" t="s">
        <v>38</v>
      </c>
      <c r="AX141" s="13" t="s">
        <v>77</v>
      </c>
      <c r="AY141" s="246" t="s">
        <v>167</v>
      </c>
    </row>
    <row r="142" spans="1:51" s="13" customFormat="1" ht="12">
      <c r="A142" s="13"/>
      <c r="B142" s="236"/>
      <c r="C142" s="237"/>
      <c r="D142" s="232" t="s">
        <v>184</v>
      </c>
      <c r="E142" s="238" t="s">
        <v>20</v>
      </c>
      <c r="F142" s="239" t="s">
        <v>235</v>
      </c>
      <c r="G142" s="237"/>
      <c r="H142" s="240">
        <v>4</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184</v>
      </c>
      <c r="AU142" s="246" t="s">
        <v>86</v>
      </c>
      <c r="AV142" s="13" t="s">
        <v>86</v>
      </c>
      <c r="AW142" s="13" t="s">
        <v>38</v>
      </c>
      <c r="AX142" s="13" t="s">
        <v>77</v>
      </c>
      <c r="AY142" s="246" t="s">
        <v>167</v>
      </c>
    </row>
    <row r="143" spans="1:51" s="13" customFormat="1" ht="12">
      <c r="A143" s="13"/>
      <c r="B143" s="236"/>
      <c r="C143" s="237"/>
      <c r="D143" s="232" t="s">
        <v>184</v>
      </c>
      <c r="E143" s="238" t="s">
        <v>20</v>
      </c>
      <c r="F143" s="239" t="s">
        <v>209</v>
      </c>
      <c r="G143" s="237"/>
      <c r="H143" s="240">
        <v>3.75</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184</v>
      </c>
      <c r="AU143" s="246" t="s">
        <v>86</v>
      </c>
      <c r="AV143" s="13" t="s">
        <v>86</v>
      </c>
      <c r="AW143" s="13" t="s">
        <v>38</v>
      </c>
      <c r="AX143" s="13" t="s">
        <v>77</v>
      </c>
      <c r="AY143" s="246" t="s">
        <v>167</v>
      </c>
    </row>
    <row r="144" spans="1:51" s="16" customFormat="1" ht="12">
      <c r="A144" s="16"/>
      <c r="B144" s="268"/>
      <c r="C144" s="269"/>
      <c r="D144" s="232" t="s">
        <v>184</v>
      </c>
      <c r="E144" s="270" t="s">
        <v>20</v>
      </c>
      <c r="F144" s="271" t="s">
        <v>212</v>
      </c>
      <c r="G144" s="269"/>
      <c r="H144" s="272">
        <v>21.73</v>
      </c>
      <c r="I144" s="273"/>
      <c r="J144" s="269"/>
      <c r="K144" s="269"/>
      <c r="L144" s="274"/>
      <c r="M144" s="275"/>
      <c r="N144" s="276"/>
      <c r="O144" s="276"/>
      <c r="P144" s="276"/>
      <c r="Q144" s="276"/>
      <c r="R144" s="276"/>
      <c r="S144" s="276"/>
      <c r="T144" s="277"/>
      <c r="U144" s="16"/>
      <c r="V144" s="16"/>
      <c r="W144" s="16"/>
      <c r="X144" s="16"/>
      <c r="Y144" s="16"/>
      <c r="Z144" s="16"/>
      <c r="AA144" s="16"/>
      <c r="AB144" s="16"/>
      <c r="AC144" s="16"/>
      <c r="AD144" s="16"/>
      <c r="AE144" s="16"/>
      <c r="AT144" s="278" t="s">
        <v>184</v>
      </c>
      <c r="AU144" s="278" t="s">
        <v>86</v>
      </c>
      <c r="AV144" s="16" t="s">
        <v>186</v>
      </c>
      <c r="AW144" s="16" t="s">
        <v>38</v>
      </c>
      <c r="AX144" s="16" t="s">
        <v>77</v>
      </c>
      <c r="AY144" s="278" t="s">
        <v>167</v>
      </c>
    </row>
    <row r="145" spans="1:51" s="13" customFormat="1" ht="12">
      <c r="A145" s="13"/>
      <c r="B145" s="236"/>
      <c r="C145" s="237"/>
      <c r="D145" s="232" t="s">
        <v>184</v>
      </c>
      <c r="E145" s="238" t="s">
        <v>20</v>
      </c>
      <c r="F145" s="239" t="s">
        <v>236</v>
      </c>
      <c r="G145" s="237"/>
      <c r="H145" s="240">
        <v>8.9</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184</v>
      </c>
      <c r="AU145" s="246" t="s">
        <v>86</v>
      </c>
      <c r="AV145" s="13" t="s">
        <v>86</v>
      </c>
      <c r="AW145" s="13" t="s">
        <v>38</v>
      </c>
      <c r="AX145" s="13" t="s">
        <v>77</v>
      </c>
      <c r="AY145" s="246" t="s">
        <v>167</v>
      </c>
    </row>
    <row r="146" spans="1:51" s="16" customFormat="1" ht="12">
      <c r="A146" s="16"/>
      <c r="B146" s="268"/>
      <c r="C146" s="269"/>
      <c r="D146" s="232" t="s">
        <v>184</v>
      </c>
      <c r="E146" s="270" t="s">
        <v>20</v>
      </c>
      <c r="F146" s="271" t="s">
        <v>212</v>
      </c>
      <c r="G146" s="269"/>
      <c r="H146" s="272">
        <v>8.9</v>
      </c>
      <c r="I146" s="273"/>
      <c r="J146" s="269"/>
      <c r="K146" s="269"/>
      <c r="L146" s="274"/>
      <c r="M146" s="275"/>
      <c r="N146" s="276"/>
      <c r="O146" s="276"/>
      <c r="P146" s="276"/>
      <c r="Q146" s="276"/>
      <c r="R146" s="276"/>
      <c r="S146" s="276"/>
      <c r="T146" s="277"/>
      <c r="U146" s="16"/>
      <c r="V146" s="16"/>
      <c r="W146" s="16"/>
      <c r="X146" s="16"/>
      <c r="Y146" s="16"/>
      <c r="Z146" s="16"/>
      <c r="AA146" s="16"/>
      <c r="AB146" s="16"/>
      <c r="AC146" s="16"/>
      <c r="AD146" s="16"/>
      <c r="AE146" s="16"/>
      <c r="AT146" s="278" t="s">
        <v>184</v>
      </c>
      <c r="AU146" s="278" t="s">
        <v>86</v>
      </c>
      <c r="AV146" s="16" t="s">
        <v>186</v>
      </c>
      <c r="AW146" s="16" t="s">
        <v>38</v>
      </c>
      <c r="AX146" s="16" t="s">
        <v>77</v>
      </c>
      <c r="AY146" s="278" t="s">
        <v>167</v>
      </c>
    </row>
    <row r="147" spans="1:51" s="15" customFormat="1" ht="12">
      <c r="A147" s="15"/>
      <c r="B147" s="258"/>
      <c r="C147" s="259"/>
      <c r="D147" s="232" t="s">
        <v>184</v>
      </c>
      <c r="E147" s="260" t="s">
        <v>20</v>
      </c>
      <c r="F147" s="261" t="s">
        <v>237</v>
      </c>
      <c r="G147" s="259"/>
      <c r="H147" s="260" t="s">
        <v>20</v>
      </c>
      <c r="I147" s="262"/>
      <c r="J147" s="259"/>
      <c r="K147" s="259"/>
      <c r="L147" s="263"/>
      <c r="M147" s="264"/>
      <c r="N147" s="265"/>
      <c r="O147" s="265"/>
      <c r="P147" s="265"/>
      <c r="Q147" s="265"/>
      <c r="R147" s="265"/>
      <c r="S147" s="265"/>
      <c r="T147" s="266"/>
      <c r="U147" s="15"/>
      <c r="V147" s="15"/>
      <c r="W147" s="15"/>
      <c r="X147" s="15"/>
      <c r="Y147" s="15"/>
      <c r="Z147" s="15"/>
      <c r="AA147" s="15"/>
      <c r="AB147" s="15"/>
      <c r="AC147" s="15"/>
      <c r="AD147" s="15"/>
      <c r="AE147" s="15"/>
      <c r="AT147" s="267" t="s">
        <v>184</v>
      </c>
      <c r="AU147" s="267" t="s">
        <v>86</v>
      </c>
      <c r="AV147" s="15" t="s">
        <v>8</v>
      </c>
      <c r="AW147" s="15" t="s">
        <v>38</v>
      </c>
      <c r="AX147" s="15" t="s">
        <v>77</v>
      </c>
      <c r="AY147" s="267" t="s">
        <v>167</v>
      </c>
    </row>
    <row r="148" spans="1:51" s="13" customFormat="1" ht="12">
      <c r="A148" s="13"/>
      <c r="B148" s="236"/>
      <c r="C148" s="237"/>
      <c r="D148" s="232" t="s">
        <v>184</v>
      </c>
      <c r="E148" s="238" t="s">
        <v>20</v>
      </c>
      <c r="F148" s="239" t="s">
        <v>238</v>
      </c>
      <c r="G148" s="237"/>
      <c r="H148" s="240">
        <v>1.6</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184</v>
      </c>
      <c r="AU148" s="246" t="s">
        <v>86</v>
      </c>
      <c r="AV148" s="13" t="s">
        <v>86</v>
      </c>
      <c r="AW148" s="13" t="s">
        <v>38</v>
      </c>
      <c r="AX148" s="13" t="s">
        <v>77</v>
      </c>
      <c r="AY148" s="246" t="s">
        <v>167</v>
      </c>
    </row>
    <row r="149" spans="1:51" s="13" customFormat="1" ht="12">
      <c r="A149" s="13"/>
      <c r="B149" s="236"/>
      <c r="C149" s="237"/>
      <c r="D149" s="232" t="s">
        <v>184</v>
      </c>
      <c r="E149" s="238" t="s">
        <v>20</v>
      </c>
      <c r="F149" s="239" t="s">
        <v>239</v>
      </c>
      <c r="G149" s="237"/>
      <c r="H149" s="240">
        <v>3.76</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184</v>
      </c>
      <c r="AU149" s="246" t="s">
        <v>86</v>
      </c>
      <c r="AV149" s="13" t="s">
        <v>86</v>
      </c>
      <c r="AW149" s="13" t="s">
        <v>38</v>
      </c>
      <c r="AX149" s="13" t="s">
        <v>77</v>
      </c>
      <c r="AY149" s="246" t="s">
        <v>167</v>
      </c>
    </row>
    <row r="150" spans="1:51" s="13" customFormat="1" ht="12">
      <c r="A150" s="13"/>
      <c r="B150" s="236"/>
      <c r="C150" s="237"/>
      <c r="D150" s="232" t="s">
        <v>184</v>
      </c>
      <c r="E150" s="238" t="s">
        <v>20</v>
      </c>
      <c r="F150" s="239" t="s">
        <v>240</v>
      </c>
      <c r="G150" s="237"/>
      <c r="H150" s="240">
        <v>0.36</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184</v>
      </c>
      <c r="AU150" s="246" t="s">
        <v>86</v>
      </c>
      <c r="AV150" s="13" t="s">
        <v>86</v>
      </c>
      <c r="AW150" s="13" t="s">
        <v>38</v>
      </c>
      <c r="AX150" s="13" t="s">
        <v>77</v>
      </c>
      <c r="AY150" s="246" t="s">
        <v>167</v>
      </c>
    </row>
    <row r="151" spans="1:51" s="13" customFormat="1" ht="12">
      <c r="A151" s="13"/>
      <c r="B151" s="236"/>
      <c r="C151" s="237"/>
      <c r="D151" s="232" t="s">
        <v>184</v>
      </c>
      <c r="E151" s="238" t="s">
        <v>20</v>
      </c>
      <c r="F151" s="239" t="s">
        <v>241</v>
      </c>
      <c r="G151" s="237"/>
      <c r="H151" s="240">
        <v>7.5</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184</v>
      </c>
      <c r="AU151" s="246" t="s">
        <v>86</v>
      </c>
      <c r="AV151" s="13" t="s">
        <v>86</v>
      </c>
      <c r="AW151" s="13" t="s">
        <v>38</v>
      </c>
      <c r="AX151" s="13" t="s">
        <v>77</v>
      </c>
      <c r="AY151" s="246" t="s">
        <v>167</v>
      </c>
    </row>
    <row r="152" spans="1:51" s="13" customFormat="1" ht="12">
      <c r="A152" s="13"/>
      <c r="B152" s="236"/>
      <c r="C152" s="237"/>
      <c r="D152" s="232" t="s">
        <v>184</v>
      </c>
      <c r="E152" s="238" t="s">
        <v>20</v>
      </c>
      <c r="F152" s="239" t="s">
        <v>242</v>
      </c>
      <c r="G152" s="237"/>
      <c r="H152" s="240">
        <v>7.08</v>
      </c>
      <c r="I152" s="241"/>
      <c r="J152" s="237"/>
      <c r="K152" s="237"/>
      <c r="L152" s="242"/>
      <c r="M152" s="243"/>
      <c r="N152" s="244"/>
      <c r="O152" s="244"/>
      <c r="P152" s="244"/>
      <c r="Q152" s="244"/>
      <c r="R152" s="244"/>
      <c r="S152" s="244"/>
      <c r="T152" s="245"/>
      <c r="U152" s="13"/>
      <c r="V152" s="13"/>
      <c r="W152" s="13"/>
      <c r="X152" s="13"/>
      <c r="Y152" s="13"/>
      <c r="Z152" s="13"/>
      <c r="AA152" s="13"/>
      <c r="AB152" s="13"/>
      <c r="AC152" s="13"/>
      <c r="AD152" s="13"/>
      <c r="AE152" s="13"/>
      <c r="AT152" s="246" t="s">
        <v>184</v>
      </c>
      <c r="AU152" s="246" t="s">
        <v>86</v>
      </c>
      <c r="AV152" s="13" t="s">
        <v>86</v>
      </c>
      <c r="AW152" s="13" t="s">
        <v>38</v>
      </c>
      <c r="AX152" s="13" t="s">
        <v>77</v>
      </c>
      <c r="AY152" s="246" t="s">
        <v>167</v>
      </c>
    </row>
    <row r="153" spans="1:51" s="13" customFormat="1" ht="12">
      <c r="A153" s="13"/>
      <c r="B153" s="236"/>
      <c r="C153" s="237"/>
      <c r="D153" s="232" t="s">
        <v>184</v>
      </c>
      <c r="E153" s="238" t="s">
        <v>20</v>
      </c>
      <c r="F153" s="239" t="s">
        <v>243</v>
      </c>
      <c r="G153" s="237"/>
      <c r="H153" s="240">
        <v>12.83</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184</v>
      </c>
      <c r="AU153" s="246" t="s">
        <v>86</v>
      </c>
      <c r="AV153" s="13" t="s">
        <v>86</v>
      </c>
      <c r="AW153" s="13" t="s">
        <v>38</v>
      </c>
      <c r="AX153" s="13" t="s">
        <v>77</v>
      </c>
      <c r="AY153" s="246" t="s">
        <v>167</v>
      </c>
    </row>
    <row r="154" spans="1:51" s="13" customFormat="1" ht="12">
      <c r="A154" s="13"/>
      <c r="B154" s="236"/>
      <c r="C154" s="237"/>
      <c r="D154" s="232" t="s">
        <v>184</v>
      </c>
      <c r="E154" s="238" t="s">
        <v>20</v>
      </c>
      <c r="F154" s="239" t="s">
        <v>244</v>
      </c>
      <c r="G154" s="237"/>
      <c r="H154" s="240">
        <v>5.94</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184</v>
      </c>
      <c r="AU154" s="246" t="s">
        <v>86</v>
      </c>
      <c r="AV154" s="13" t="s">
        <v>86</v>
      </c>
      <c r="AW154" s="13" t="s">
        <v>38</v>
      </c>
      <c r="AX154" s="13" t="s">
        <v>77</v>
      </c>
      <c r="AY154" s="246" t="s">
        <v>167</v>
      </c>
    </row>
    <row r="155" spans="1:51" s="16" customFormat="1" ht="12">
      <c r="A155" s="16"/>
      <c r="B155" s="268"/>
      <c r="C155" s="269"/>
      <c r="D155" s="232" t="s">
        <v>184</v>
      </c>
      <c r="E155" s="270" t="s">
        <v>20</v>
      </c>
      <c r="F155" s="271" t="s">
        <v>212</v>
      </c>
      <c r="G155" s="269"/>
      <c r="H155" s="272">
        <v>39.06999999999999</v>
      </c>
      <c r="I155" s="273"/>
      <c r="J155" s="269"/>
      <c r="K155" s="269"/>
      <c r="L155" s="274"/>
      <c r="M155" s="275"/>
      <c r="N155" s="276"/>
      <c r="O155" s="276"/>
      <c r="P155" s="276"/>
      <c r="Q155" s="276"/>
      <c r="R155" s="276"/>
      <c r="S155" s="276"/>
      <c r="T155" s="277"/>
      <c r="U155" s="16"/>
      <c r="V155" s="16"/>
      <c r="W155" s="16"/>
      <c r="X155" s="16"/>
      <c r="Y155" s="16"/>
      <c r="Z155" s="16"/>
      <c r="AA155" s="16"/>
      <c r="AB155" s="16"/>
      <c r="AC155" s="16"/>
      <c r="AD155" s="16"/>
      <c r="AE155" s="16"/>
      <c r="AT155" s="278" t="s">
        <v>184</v>
      </c>
      <c r="AU155" s="278" t="s">
        <v>86</v>
      </c>
      <c r="AV155" s="16" t="s">
        <v>186</v>
      </c>
      <c r="AW155" s="16" t="s">
        <v>38</v>
      </c>
      <c r="AX155" s="16" t="s">
        <v>77</v>
      </c>
      <c r="AY155" s="278" t="s">
        <v>167</v>
      </c>
    </row>
    <row r="156" spans="1:51" s="15" customFormat="1" ht="12">
      <c r="A156" s="15"/>
      <c r="B156" s="258"/>
      <c r="C156" s="259"/>
      <c r="D156" s="232" t="s">
        <v>184</v>
      </c>
      <c r="E156" s="260" t="s">
        <v>20</v>
      </c>
      <c r="F156" s="261" t="s">
        <v>245</v>
      </c>
      <c r="G156" s="259"/>
      <c r="H156" s="260" t="s">
        <v>20</v>
      </c>
      <c r="I156" s="262"/>
      <c r="J156" s="259"/>
      <c r="K156" s="259"/>
      <c r="L156" s="263"/>
      <c r="M156" s="264"/>
      <c r="N156" s="265"/>
      <c r="O156" s="265"/>
      <c r="P156" s="265"/>
      <c r="Q156" s="265"/>
      <c r="R156" s="265"/>
      <c r="S156" s="265"/>
      <c r="T156" s="266"/>
      <c r="U156" s="15"/>
      <c r="V156" s="15"/>
      <c r="W156" s="15"/>
      <c r="X156" s="15"/>
      <c r="Y156" s="15"/>
      <c r="Z156" s="15"/>
      <c r="AA156" s="15"/>
      <c r="AB156" s="15"/>
      <c r="AC156" s="15"/>
      <c r="AD156" s="15"/>
      <c r="AE156" s="15"/>
      <c r="AT156" s="267" t="s">
        <v>184</v>
      </c>
      <c r="AU156" s="267" t="s">
        <v>86</v>
      </c>
      <c r="AV156" s="15" t="s">
        <v>8</v>
      </c>
      <c r="AW156" s="15" t="s">
        <v>38</v>
      </c>
      <c r="AX156" s="15" t="s">
        <v>77</v>
      </c>
      <c r="AY156" s="267" t="s">
        <v>167</v>
      </c>
    </row>
    <row r="157" spans="1:51" s="13" customFormat="1" ht="12">
      <c r="A157" s="13"/>
      <c r="B157" s="236"/>
      <c r="C157" s="237"/>
      <c r="D157" s="232" t="s">
        <v>184</v>
      </c>
      <c r="E157" s="238" t="s">
        <v>20</v>
      </c>
      <c r="F157" s="239" t="s">
        <v>246</v>
      </c>
      <c r="G157" s="237"/>
      <c r="H157" s="240">
        <v>90</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184</v>
      </c>
      <c r="AU157" s="246" t="s">
        <v>86</v>
      </c>
      <c r="AV157" s="13" t="s">
        <v>86</v>
      </c>
      <c r="AW157" s="13" t="s">
        <v>38</v>
      </c>
      <c r="AX157" s="13" t="s">
        <v>77</v>
      </c>
      <c r="AY157" s="246" t="s">
        <v>167</v>
      </c>
    </row>
    <row r="158" spans="1:51" s="13" customFormat="1" ht="12">
      <c r="A158" s="13"/>
      <c r="B158" s="236"/>
      <c r="C158" s="237"/>
      <c r="D158" s="232" t="s">
        <v>184</v>
      </c>
      <c r="E158" s="238" t="s">
        <v>20</v>
      </c>
      <c r="F158" s="239" t="s">
        <v>247</v>
      </c>
      <c r="G158" s="237"/>
      <c r="H158" s="240">
        <v>118</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184</v>
      </c>
      <c r="AU158" s="246" t="s">
        <v>86</v>
      </c>
      <c r="AV158" s="13" t="s">
        <v>86</v>
      </c>
      <c r="AW158" s="13" t="s">
        <v>38</v>
      </c>
      <c r="AX158" s="13" t="s">
        <v>77</v>
      </c>
      <c r="AY158" s="246" t="s">
        <v>167</v>
      </c>
    </row>
    <row r="159" spans="1:51" s="13" customFormat="1" ht="12">
      <c r="A159" s="13"/>
      <c r="B159" s="236"/>
      <c r="C159" s="237"/>
      <c r="D159" s="232" t="s">
        <v>184</v>
      </c>
      <c r="E159" s="238" t="s">
        <v>20</v>
      </c>
      <c r="F159" s="239" t="s">
        <v>248</v>
      </c>
      <c r="G159" s="237"/>
      <c r="H159" s="240">
        <v>20</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184</v>
      </c>
      <c r="AU159" s="246" t="s">
        <v>86</v>
      </c>
      <c r="AV159" s="13" t="s">
        <v>86</v>
      </c>
      <c r="AW159" s="13" t="s">
        <v>38</v>
      </c>
      <c r="AX159" s="13" t="s">
        <v>77</v>
      </c>
      <c r="AY159" s="246" t="s">
        <v>167</v>
      </c>
    </row>
    <row r="160" spans="1:51" s="13" customFormat="1" ht="12">
      <c r="A160" s="13"/>
      <c r="B160" s="236"/>
      <c r="C160" s="237"/>
      <c r="D160" s="232" t="s">
        <v>184</v>
      </c>
      <c r="E160" s="238" t="s">
        <v>20</v>
      </c>
      <c r="F160" s="239" t="s">
        <v>249</v>
      </c>
      <c r="G160" s="237"/>
      <c r="H160" s="240">
        <v>363</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184</v>
      </c>
      <c r="AU160" s="246" t="s">
        <v>86</v>
      </c>
      <c r="AV160" s="13" t="s">
        <v>86</v>
      </c>
      <c r="AW160" s="13" t="s">
        <v>38</v>
      </c>
      <c r="AX160" s="13" t="s">
        <v>77</v>
      </c>
      <c r="AY160" s="246" t="s">
        <v>167</v>
      </c>
    </row>
    <row r="161" spans="1:51" s="13" customFormat="1" ht="12">
      <c r="A161" s="13"/>
      <c r="B161" s="236"/>
      <c r="C161" s="237"/>
      <c r="D161" s="232" t="s">
        <v>184</v>
      </c>
      <c r="E161" s="238" t="s">
        <v>20</v>
      </c>
      <c r="F161" s="239" t="s">
        <v>250</v>
      </c>
      <c r="G161" s="237"/>
      <c r="H161" s="240">
        <v>637</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184</v>
      </c>
      <c r="AU161" s="246" t="s">
        <v>86</v>
      </c>
      <c r="AV161" s="13" t="s">
        <v>86</v>
      </c>
      <c r="AW161" s="13" t="s">
        <v>38</v>
      </c>
      <c r="AX161" s="13" t="s">
        <v>77</v>
      </c>
      <c r="AY161" s="246" t="s">
        <v>167</v>
      </c>
    </row>
    <row r="162" spans="1:51" s="13" customFormat="1" ht="12">
      <c r="A162" s="13"/>
      <c r="B162" s="236"/>
      <c r="C162" s="237"/>
      <c r="D162" s="232" t="s">
        <v>184</v>
      </c>
      <c r="E162" s="238" t="s">
        <v>20</v>
      </c>
      <c r="F162" s="239" t="s">
        <v>251</v>
      </c>
      <c r="G162" s="237"/>
      <c r="H162" s="240">
        <v>1960</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184</v>
      </c>
      <c r="AU162" s="246" t="s">
        <v>86</v>
      </c>
      <c r="AV162" s="13" t="s">
        <v>86</v>
      </c>
      <c r="AW162" s="13" t="s">
        <v>38</v>
      </c>
      <c r="AX162" s="13" t="s">
        <v>77</v>
      </c>
      <c r="AY162" s="246" t="s">
        <v>167</v>
      </c>
    </row>
    <row r="163" spans="1:51" s="16" customFormat="1" ht="12">
      <c r="A163" s="16"/>
      <c r="B163" s="268"/>
      <c r="C163" s="269"/>
      <c r="D163" s="232" t="s">
        <v>184</v>
      </c>
      <c r="E163" s="270" t="s">
        <v>20</v>
      </c>
      <c r="F163" s="271" t="s">
        <v>212</v>
      </c>
      <c r="G163" s="269"/>
      <c r="H163" s="272">
        <v>3188</v>
      </c>
      <c r="I163" s="273"/>
      <c r="J163" s="269"/>
      <c r="K163" s="269"/>
      <c r="L163" s="274"/>
      <c r="M163" s="275"/>
      <c r="N163" s="276"/>
      <c r="O163" s="276"/>
      <c r="P163" s="276"/>
      <c r="Q163" s="276"/>
      <c r="R163" s="276"/>
      <c r="S163" s="276"/>
      <c r="T163" s="277"/>
      <c r="U163" s="16"/>
      <c r="V163" s="16"/>
      <c r="W163" s="16"/>
      <c r="X163" s="16"/>
      <c r="Y163" s="16"/>
      <c r="Z163" s="16"/>
      <c r="AA163" s="16"/>
      <c r="AB163" s="16"/>
      <c r="AC163" s="16"/>
      <c r="AD163" s="16"/>
      <c r="AE163" s="16"/>
      <c r="AT163" s="278" t="s">
        <v>184</v>
      </c>
      <c r="AU163" s="278" t="s">
        <v>86</v>
      </c>
      <c r="AV163" s="16" t="s">
        <v>186</v>
      </c>
      <c r="AW163" s="16" t="s">
        <v>38</v>
      </c>
      <c r="AX163" s="16" t="s">
        <v>77</v>
      </c>
      <c r="AY163" s="278" t="s">
        <v>167</v>
      </c>
    </row>
    <row r="164" spans="1:51" s="13" customFormat="1" ht="12">
      <c r="A164" s="13"/>
      <c r="B164" s="236"/>
      <c r="C164" s="237"/>
      <c r="D164" s="232" t="s">
        <v>184</v>
      </c>
      <c r="E164" s="238" t="s">
        <v>20</v>
      </c>
      <c r="F164" s="239" t="s">
        <v>252</v>
      </c>
      <c r="G164" s="237"/>
      <c r="H164" s="240">
        <v>2.5</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184</v>
      </c>
      <c r="AU164" s="246" t="s">
        <v>86</v>
      </c>
      <c r="AV164" s="13" t="s">
        <v>86</v>
      </c>
      <c r="AW164" s="13" t="s">
        <v>38</v>
      </c>
      <c r="AX164" s="13" t="s">
        <v>77</v>
      </c>
      <c r="AY164" s="246" t="s">
        <v>167</v>
      </c>
    </row>
    <row r="165" spans="1:51" s="14" customFormat="1" ht="12">
      <c r="A165" s="14"/>
      <c r="B165" s="247"/>
      <c r="C165" s="248"/>
      <c r="D165" s="232" t="s">
        <v>184</v>
      </c>
      <c r="E165" s="249" t="s">
        <v>20</v>
      </c>
      <c r="F165" s="250" t="s">
        <v>195</v>
      </c>
      <c r="G165" s="248"/>
      <c r="H165" s="251">
        <v>3403.92</v>
      </c>
      <c r="I165" s="252"/>
      <c r="J165" s="248"/>
      <c r="K165" s="248"/>
      <c r="L165" s="253"/>
      <c r="M165" s="254"/>
      <c r="N165" s="255"/>
      <c r="O165" s="255"/>
      <c r="P165" s="255"/>
      <c r="Q165" s="255"/>
      <c r="R165" s="255"/>
      <c r="S165" s="255"/>
      <c r="T165" s="256"/>
      <c r="U165" s="14"/>
      <c r="V165" s="14"/>
      <c r="W165" s="14"/>
      <c r="X165" s="14"/>
      <c r="Y165" s="14"/>
      <c r="Z165" s="14"/>
      <c r="AA165" s="14"/>
      <c r="AB165" s="14"/>
      <c r="AC165" s="14"/>
      <c r="AD165" s="14"/>
      <c r="AE165" s="14"/>
      <c r="AT165" s="257" t="s">
        <v>184</v>
      </c>
      <c r="AU165" s="257" t="s">
        <v>86</v>
      </c>
      <c r="AV165" s="14" t="s">
        <v>173</v>
      </c>
      <c r="AW165" s="14" t="s">
        <v>38</v>
      </c>
      <c r="AX165" s="14" t="s">
        <v>8</v>
      </c>
      <c r="AY165" s="257" t="s">
        <v>167</v>
      </c>
    </row>
    <row r="166" spans="1:65" s="2" customFormat="1" ht="31" customHeight="1">
      <c r="A166" s="40"/>
      <c r="B166" s="41"/>
      <c r="C166" s="220" t="s">
        <v>253</v>
      </c>
      <c r="D166" s="220" t="s">
        <v>169</v>
      </c>
      <c r="E166" s="221" t="s">
        <v>254</v>
      </c>
      <c r="F166" s="222" t="s">
        <v>255</v>
      </c>
      <c r="G166" s="223" t="s">
        <v>189</v>
      </c>
      <c r="H166" s="224">
        <v>12.6</v>
      </c>
      <c r="I166" s="225"/>
      <c r="J166" s="224">
        <f>ROUND(I166*H166,0)</f>
        <v>0</v>
      </c>
      <c r="K166" s="222" t="s">
        <v>180</v>
      </c>
      <c r="L166" s="46"/>
      <c r="M166" s="226" t="s">
        <v>20</v>
      </c>
      <c r="N166" s="227" t="s">
        <v>48</v>
      </c>
      <c r="O166" s="86"/>
      <c r="P166" s="228">
        <f>O166*H166</f>
        <v>0</v>
      </c>
      <c r="Q166" s="228">
        <v>0</v>
      </c>
      <c r="R166" s="228">
        <f>Q166*H166</f>
        <v>0</v>
      </c>
      <c r="S166" s="228">
        <v>0</v>
      </c>
      <c r="T166" s="229">
        <f>S166*H166</f>
        <v>0</v>
      </c>
      <c r="U166" s="40"/>
      <c r="V166" s="40"/>
      <c r="W166" s="40"/>
      <c r="X166" s="40"/>
      <c r="Y166" s="40"/>
      <c r="Z166" s="40"/>
      <c r="AA166" s="40"/>
      <c r="AB166" s="40"/>
      <c r="AC166" s="40"/>
      <c r="AD166" s="40"/>
      <c r="AE166" s="40"/>
      <c r="AR166" s="230" t="s">
        <v>173</v>
      </c>
      <c r="AT166" s="230" t="s">
        <v>169</v>
      </c>
      <c r="AU166" s="230" t="s">
        <v>86</v>
      </c>
      <c r="AY166" s="19" t="s">
        <v>167</v>
      </c>
      <c r="BE166" s="231">
        <f>IF(N166="základní",J166,0)</f>
        <v>0</v>
      </c>
      <c r="BF166" s="231">
        <f>IF(N166="snížená",J166,0)</f>
        <v>0</v>
      </c>
      <c r="BG166" s="231">
        <f>IF(N166="zákl. přenesená",J166,0)</f>
        <v>0</v>
      </c>
      <c r="BH166" s="231">
        <f>IF(N166="sníž. přenesená",J166,0)</f>
        <v>0</v>
      </c>
      <c r="BI166" s="231">
        <f>IF(N166="nulová",J166,0)</f>
        <v>0</v>
      </c>
      <c r="BJ166" s="19" t="s">
        <v>8</v>
      </c>
      <c r="BK166" s="231">
        <f>ROUND(I166*H166,0)</f>
        <v>0</v>
      </c>
      <c r="BL166" s="19" t="s">
        <v>173</v>
      </c>
      <c r="BM166" s="230" t="s">
        <v>256</v>
      </c>
    </row>
    <row r="167" spans="1:47" s="2" customFormat="1" ht="12">
      <c r="A167" s="40"/>
      <c r="B167" s="41"/>
      <c r="C167" s="42"/>
      <c r="D167" s="232" t="s">
        <v>182</v>
      </c>
      <c r="E167" s="42"/>
      <c r="F167" s="233" t="s">
        <v>257</v>
      </c>
      <c r="G167" s="42"/>
      <c r="H167" s="42"/>
      <c r="I167" s="138"/>
      <c r="J167" s="42"/>
      <c r="K167" s="42"/>
      <c r="L167" s="46"/>
      <c r="M167" s="234"/>
      <c r="N167" s="235"/>
      <c r="O167" s="86"/>
      <c r="P167" s="86"/>
      <c r="Q167" s="86"/>
      <c r="R167" s="86"/>
      <c r="S167" s="86"/>
      <c r="T167" s="87"/>
      <c r="U167" s="40"/>
      <c r="V167" s="40"/>
      <c r="W167" s="40"/>
      <c r="X167" s="40"/>
      <c r="Y167" s="40"/>
      <c r="Z167" s="40"/>
      <c r="AA167" s="40"/>
      <c r="AB167" s="40"/>
      <c r="AC167" s="40"/>
      <c r="AD167" s="40"/>
      <c r="AE167" s="40"/>
      <c r="AT167" s="19" t="s">
        <v>182</v>
      </c>
      <c r="AU167" s="19" t="s">
        <v>86</v>
      </c>
    </row>
    <row r="168" spans="1:51" s="15" customFormat="1" ht="12">
      <c r="A168" s="15"/>
      <c r="B168" s="258"/>
      <c r="C168" s="259"/>
      <c r="D168" s="232" t="s">
        <v>184</v>
      </c>
      <c r="E168" s="260" t="s">
        <v>20</v>
      </c>
      <c r="F168" s="261" t="s">
        <v>200</v>
      </c>
      <c r="G168" s="259"/>
      <c r="H168" s="260" t="s">
        <v>20</v>
      </c>
      <c r="I168" s="262"/>
      <c r="J168" s="259"/>
      <c r="K168" s="259"/>
      <c r="L168" s="263"/>
      <c r="M168" s="264"/>
      <c r="N168" s="265"/>
      <c r="O168" s="265"/>
      <c r="P168" s="265"/>
      <c r="Q168" s="265"/>
      <c r="R168" s="265"/>
      <c r="S168" s="265"/>
      <c r="T168" s="266"/>
      <c r="U168" s="15"/>
      <c r="V168" s="15"/>
      <c r="W168" s="15"/>
      <c r="X168" s="15"/>
      <c r="Y168" s="15"/>
      <c r="Z168" s="15"/>
      <c r="AA168" s="15"/>
      <c r="AB168" s="15"/>
      <c r="AC168" s="15"/>
      <c r="AD168" s="15"/>
      <c r="AE168" s="15"/>
      <c r="AT168" s="267" t="s">
        <v>184</v>
      </c>
      <c r="AU168" s="267" t="s">
        <v>86</v>
      </c>
      <c r="AV168" s="15" t="s">
        <v>8</v>
      </c>
      <c r="AW168" s="15" t="s">
        <v>38</v>
      </c>
      <c r="AX168" s="15" t="s">
        <v>77</v>
      </c>
      <c r="AY168" s="267" t="s">
        <v>167</v>
      </c>
    </row>
    <row r="169" spans="1:51" s="13" customFormat="1" ht="12">
      <c r="A169" s="13"/>
      <c r="B169" s="236"/>
      <c r="C169" s="237"/>
      <c r="D169" s="232" t="s">
        <v>184</v>
      </c>
      <c r="E169" s="238" t="s">
        <v>20</v>
      </c>
      <c r="F169" s="239" t="s">
        <v>258</v>
      </c>
      <c r="G169" s="237"/>
      <c r="H169" s="240">
        <v>12.6</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184</v>
      </c>
      <c r="AU169" s="246" t="s">
        <v>86</v>
      </c>
      <c r="AV169" s="13" t="s">
        <v>86</v>
      </c>
      <c r="AW169" s="13" t="s">
        <v>38</v>
      </c>
      <c r="AX169" s="13" t="s">
        <v>8</v>
      </c>
      <c r="AY169" s="246" t="s">
        <v>167</v>
      </c>
    </row>
    <row r="170" spans="1:65" s="2" customFormat="1" ht="41.5" customHeight="1">
      <c r="A170" s="40"/>
      <c r="B170" s="41"/>
      <c r="C170" s="220" t="s">
        <v>259</v>
      </c>
      <c r="D170" s="220" t="s">
        <v>169</v>
      </c>
      <c r="E170" s="221" t="s">
        <v>260</v>
      </c>
      <c r="F170" s="222" t="s">
        <v>261</v>
      </c>
      <c r="G170" s="223" t="s">
        <v>189</v>
      </c>
      <c r="H170" s="224">
        <v>12928.18</v>
      </c>
      <c r="I170" s="225"/>
      <c r="J170" s="224">
        <f>ROUND(I170*H170,0)</f>
        <v>0</v>
      </c>
      <c r="K170" s="222" t="s">
        <v>180</v>
      </c>
      <c r="L170" s="46"/>
      <c r="M170" s="226" t="s">
        <v>20</v>
      </c>
      <c r="N170" s="227" t="s">
        <v>48</v>
      </c>
      <c r="O170" s="86"/>
      <c r="P170" s="228">
        <f>O170*H170</f>
        <v>0</v>
      </c>
      <c r="Q170" s="228">
        <v>0</v>
      </c>
      <c r="R170" s="228">
        <f>Q170*H170</f>
        <v>0</v>
      </c>
      <c r="S170" s="228">
        <v>0</v>
      </c>
      <c r="T170" s="229">
        <f>S170*H170</f>
        <v>0</v>
      </c>
      <c r="U170" s="40"/>
      <c r="V170" s="40"/>
      <c r="W170" s="40"/>
      <c r="X170" s="40"/>
      <c r="Y170" s="40"/>
      <c r="Z170" s="40"/>
      <c r="AA170" s="40"/>
      <c r="AB170" s="40"/>
      <c r="AC170" s="40"/>
      <c r="AD170" s="40"/>
      <c r="AE170" s="40"/>
      <c r="AR170" s="230" t="s">
        <v>173</v>
      </c>
      <c r="AT170" s="230" t="s">
        <v>169</v>
      </c>
      <c r="AU170" s="230" t="s">
        <v>86</v>
      </c>
      <c r="AY170" s="19" t="s">
        <v>167</v>
      </c>
      <c r="BE170" s="231">
        <f>IF(N170="základní",J170,0)</f>
        <v>0</v>
      </c>
      <c r="BF170" s="231">
        <f>IF(N170="snížená",J170,0)</f>
        <v>0</v>
      </c>
      <c r="BG170" s="231">
        <f>IF(N170="zákl. přenesená",J170,0)</f>
        <v>0</v>
      </c>
      <c r="BH170" s="231">
        <f>IF(N170="sníž. přenesená",J170,0)</f>
        <v>0</v>
      </c>
      <c r="BI170" s="231">
        <f>IF(N170="nulová",J170,0)</f>
        <v>0</v>
      </c>
      <c r="BJ170" s="19" t="s">
        <v>8</v>
      </c>
      <c r="BK170" s="231">
        <f>ROUND(I170*H170,0)</f>
        <v>0</v>
      </c>
      <c r="BL170" s="19" t="s">
        <v>173</v>
      </c>
      <c r="BM170" s="230" t="s">
        <v>262</v>
      </c>
    </row>
    <row r="171" spans="1:47" s="2" customFormat="1" ht="12">
      <c r="A171" s="40"/>
      <c r="B171" s="41"/>
      <c r="C171" s="42"/>
      <c r="D171" s="232" t="s">
        <v>182</v>
      </c>
      <c r="E171" s="42"/>
      <c r="F171" s="233" t="s">
        <v>263</v>
      </c>
      <c r="G171" s="42"/>
      <c r="H171" s="42"/>
      <c r="I171" s="138"/>
      <c r="J171" s="42"/>
      <c r="K171" s="42"/>
      <c r="L171" s="46"/>
      <c r="M171" s="234"/>
      <c r="N171" s="235"/>
      <c r="O171" s="86"/>
      <c r="P171" s="86"/>
      <c r="Q171" s="86"/>
      <c r="R171" s="86"/>
      <c r="S171" s="86"/>
      <c r="T171" s="87"/>
      <c r="U171" s="40"/>
      <c r="V171" s="40"/>
      <c r="W171" s="40"/>
      <c r="X171" s="40"/>
      <c r="Y171" s="40"/>
      <c r="Z171" s="40"/>
      <c r="AA171" s="40"/>
      <c r="AB171" s="40"/>
      <c r="AC171" s="40"/>
      <c r="AD171" s="40"/>
      <c r="AE171" s="40"/>
      <c r="AT171" s="19" t="s">
        <v>182</v>
      </c>
      <c r="AU171" s="19" t="s">
        <v>86</v>
      </c>
    </row>
    <row r="172" spans="1:51" s="13" customFormat="1" ht="12">
      <c r="A172" s="13"/>
      <c r="B172" s="236"/>
      <c r="C172" s="237"/>
      <c r="D172" s="232" t="s">
        <v>184</v>
      </c>
      <c r="E172" s="238" t="s">
        <v>20</v>
      </c>
      <c r="F172" s="239" t="s">
        <v>264</v>
      </c>
      <c r="G172" s="237"/>
      <c r="H172" s="240">
        <v>2281.91</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184</v>
      </c>
      <c r="AU172" s="246" t="s">
        <v>86</v>
      </c>
      <c r="AV172" s="13" t="s">
        <v>86</v>
      </c>
      <c r="AW172" s="13" t="s">
        <v>38</v>
      </c>
      <c r="AX172" s="13" t="s">
        <v>77</v>
      </c>
      <c r="AY172" s="246" t="s">
        <v>167</v>
      </c>
    </row>
    <row r="173" spans="1:51" s="13" customFormat="1" ht="12">
      <c r="A173" s="13"/>
      <c r="B173" s="236"/>
      <c r="C173" s="237"/>
      <c r="D173" s="232" t="s">
        <v>184</v>
      </c>
      <c r="E173" s="238" t="s">
        <v>20</v>
      </c>
      <c r="F173" s="239" t="s">
        <v>265</v>
      </c>
      <c r="G173" s="237"/>
      <c r="H173" s="240">
        <v>2281.91</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184</v>
      </c>
      <c r="AU173" s="246" t="s">
        <v>86</v>
      </c>
      <c r="AV173" s="13" t="s">
        <v>86</v>
      </c>
      <c r="AW173" s="13" t="s">
        <v>38</v>
      </c>
      <c r="AX173" s="13" t="s">
        <v>77</v>
      </c>
      <c r="AY173" s="246" t="s">
        <v>167</v>
      </c>
    </row>
    <row r="174" spans="1:51" s="13" customFormat="1" ht="12">
      <c r="A174" s="13"/>
      <c r="B174" s="236"/>
      <c r="C174" s="237"/>
      <c r="D174" s="232" t="s">
        <v>184</v>
      </c>
      <c r="E174" s="238" t="s">
        <v>20</v>
      </c>
      <c r="F174" s="239" t="s">
        <v>266</v>
      </c>
      <c r="G174" s="237"/>
      <c r="H174" s="240">
        <v>753.9</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184</v>
      </c>
      <c r="AU174" s="246" t="s">
        <v>86</v>
      </c>
      <c r="AV174" s="13" t="s">
        <v>86</v>
      </c>
      <c r="AW174" s="13" t="s">
        <v>38</v>
      </c>
      <c r="AX174" s="13" t="s">
        <v>77</v>
      </c>
      <c r="AY174" s="246" t="s">
        <v>167</v>
      </c>
    </row>
    <row r="175" spans="1:51" s="13" customFormat="1" ht="12">
      <c r="A175" s="13"/>
      <c r="B175" s="236"/>
      <c r="C175" s="237"/>
      <c r="D175" s="232" t="s">
        <v>184</v>
      </c>
      <c r="E175" s="238" t="s">
        <v>20</v>
      </c>
      <c r="F175" s="239" t="s">
        <v>267</v>
      </c>
      <c r="G175" s="237"/>
      <c r="H175" s="240">
        <v>753.9</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184</v>
      </c>
      <c r="AU175" s="246" t="s">
        <v>86</v>
      </c>
      <c r="AV175" s="13" t="s">
        <v>86</v>
      </c>
      <c r="AW175" s="13" t="s">
        <v>38</v>
      </c>
      <c r="AX175" s="13" t="s">
        <v>77</v>
      </c>
      <c r="AY175" s="246" t="s">
        <v>167</v>
      </c>
    </row>
    <row r="176" spans="1:51" s="13" customFormat="1" ht="12">
      <c r="A176" s="13"/>
      <c r="B176" s="236"/>
      <c r="C176" s="237"/>
      <c r="D176" s="232" t="s">
        <v>184</v>
      </c>
      <c r="E176" s="238" t="s">
        <v>20</v>
      </c>
      <c r="F176" s="239" t="s">
        <v>268</v>
      </c>
      <c r="G176" s="237"/>
      <c r="H176" s="240">
        <v>3403.92</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184</v>
      </c>
      <c r="AU176" s="246" t="s">
        <v>86</v>
      </c>
      <c r="AV176" s="13" t="s">
        <v>86</v>
      </c>
      <c r="AW176" s="13" t="s">
        <v>38</v>
      </c>
      <c r="AX176" s="13" t="s">
        <v>77</v>
      </c>
      <c r="AY176" s="246" t="s">
        <v>167</v>
      </c>
    </row>
    <row r="177" spans="1:51" s="13" customFormat="1" ht="12">
      <c r="A177" s="13"/>
      <c r="B177" s="236"/>
      <c r="C177" s="237"/>
      <c r="D177" s="232" t="s">
        <v>184</v>
      </c>
      <c r="E177" s="238" t="s">
        <v>20</v>
      </c>
      <c r="F177" s="239" t="s">
        <v>269</v>
      </c>
      <c r="G177" s="237"/>
      <c r="H177" s="240">
        <v>3403.92</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184</v>
      </c>
      <c r="AU177" s="246" t="s">
        <v>86</v>
      </c>
      <c r="AV177" s="13" t="s">
        <v>86</v>
      </c>
      <c r="AW177" s="13" t="s">
        <v>38</v>
      </c>
      <c r="AX177" s="13" t="s">
        <v>77</v>
      </c>
      <c r="AY177" s="246" t="s">
        <v>167</v>
      </c>
    </row>
    <row r="178" spans="1:51" s="13" customFormat="1" ht="12">
      <c r="A178" s="13"/>
      <c r="B178" s="236"/>
      <c r="C178" s="237"/>
      <c r="D178" s="232" t="s">
        <v>184</v>
      </c>
      <c r="E178" s="238" t="s">
        <v>20</v>
      </c>
      <c r="F178" s="239" t="s">
        <v>270</v>
      </c>
      <c r="G178" s="237"/>
      <c r="H178" s="240">
        <v>11.76</v>
      </c>
      <c r="I178" s="241"/>
      <c r="J178" s="237"/>
      <c r="K178" s="237"/>
      <c r="L178" s="242"/>
      <c r="M178" s="243"/>
      <c r="N178" s="244"/>
      <c r="O178" s="244"/>
      <c r="P178" s="244"/>
      <c r="Q178" s="244"/>
      <c r="R178" s="244"/>
      <c r="S178" s="244"/>
      <c r="T178" s="245"/>
      <c r="U178" s="13"/>
      <c r="V178" s="13"/>
      <c r="W178" s="13"/>
      <c r="X178" s="13"/>
      <c r="Y178" s="13"/>
      <c r="Z178" s="13"/>
      <c r="AA178" s="13"/>
      <c r="AB178" s="13"/>
      <c r="AC178" s="13"/>
      <c r="AD178" s="13"/>
      <c r="AE178" s="13"/>
      <c r="AT178" s="246" t="s">
        <v>184</v>
      </c>
      <c r="AU178" s="246" t="s">
        <v>86</v>
      </c>
      <c r="AV178" s="13" t="s">
        <v>86</v>
      </c>
      <c r="AW178" s="13" t="s">
        <v>38</v>
      </c>
      <c r="AX178" s="13" t="s">
        <v>77</v>
      </c>
      <c r="AY178" s="246" t="s">
        <v>167</v>
      </c>
    </row>
    <row r="179" spans="1:51" s="13" customFormat="1" ht="12">
      <c r="A179" s="13"/>
      <c r="B179" s="236"/>
      <c r="C179" s="237"/>
      <c r="D179" s="232" t="s">
        <v>184</v>
      </c>
      <c r="E179" s="238" t="s">
        <v>20</v>
      </c>
      <c r="F179" s="239" t="s">
        <v>271</v>
      </c>
      <c r="G179" s="237"/>
      <c r="H179" s="240">
        <v>11.76</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184</v>
      </c>
      <c r="AU179" s="246" t="s">
        <v>86</v>
      </c>
      <c r="AV179" s="13" t="s">
        <v>86</v>
      </c>
      <c r="AW179" s="13" t="s">
        <v>38</v>
      </c>
      <c r="AX179" s="13" t="s">
        <v>77</v>
      </c>
      <c r="AY179" s="246" t="s">
        <v>167</v>
      </c>
    </row>
    <row r="180" spans="1:51" s="13" customFormat="1" ht="12">
      <c r="A180" s="13"/>
      <c r="B180" s="236"/>
      <c r="C180" s="237"/>
      <c r="D180" s="232" t="s">
        <v>184</v>
      </c>
      <c r="E180" s="238" t="s">
        <v>20</v>
      </c>
      <c r="F180" s="239" t="s">
        <v>272</v>
      </c>
      <c r="G180" s="237"/>
      <c r="H180" s="240">
        <v>12.6</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184</v>
      </c>
      <c r="AU180" s="246" t="s">
        <v>86</v>
      </c>
      <c r="AV180" s="13" t="s">
        <v>86</v>
      </c>
      <c r="AW180" s="13" t="s">
        <v>38</v>
      </c>
      <c r="AX180" s="13" t="s">
        <v>77</v>
      </c>
      <c r="AY180" s="246" t="s">
        <v>167</v>
      </c>
    </row>
    <row r="181" spans="1:51" s="13" customFormat="1" ht="12">
      <c r="A181" s="13"/>
      <c r="B181" s="236"/>
      <c r="C181" s="237"/>
      <c r="D181" s="232" t="s">
        <v>184</v>
      </c>
      <c r="E181" s="238" t="s">
        <v>20</v>
      </c>
      <c r="F181" s="239" t="s">
        <v>273</v>
      </c>
      <c r="G181" s="237"/>
      <c r="H181" s="240">
        <v>12.6</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184</v>
      </c>
      <c r="AU181" s="246" t="s">
        <v>86</v>
      </c>
      <c r="AV181" s="13" t="s">
        <v>86</v>
      </c>
      <c r="AW181" s="13" t="s">
        <v>38</v>
      </c>
      <c r="AX181" s="13" t="s">
        <v>77</v>
      </c>
      <c r="AY181" s="246" t="s">
        <v>167</v>
      </c>
    </row>
    <row r="182" spans="1:51" s="14" customFormat="1" ht="12">
      <c r="A182" s="14"/>
      <c r="B182" s="247"/>
      <c r="C182" s="248"/>
      <c r="D182" s="232" t="s">
        <v>184</v>
      </c>
      <c r="E182" s="249" t="s">
        <v>20</v>
      </c>
      <c r="F182" s="250" t="s">
        <v>195</v>
      </c>
      <c r="G182" s="248"/>
      <c r="H182" s="251">
        <v>12928.18</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184</v>
      </c>
      <c r="AU182" s="257" t="s">
        <v>86</v>
      </c>
      <c r="AV182" s="14" t="s">
        <v>173</v>
      </c>
      <c r="AW182" s="14" t="s">
        <v>38</v>
      </c>
      <c r="AX182" s="14" t="s">
        <v>8</v>
      </c>
      <c r="AY182" s="257" t="s">
        <v>167</v>
      </c>
    </row>
    <row r="183" spans="1:65" s="2" customFormat="1" ht="41.5" customHeight="1">
      <c r="A183" s="40"/>
      <c r="B183" s="41"/>
      <c r="C183" s="220" t="s">
        <v>274</v>
      </c>
      <c r="D183" s="220" t="s">
        <v>169</v>
      </c>
      <c r="E183" s="221" t="s">
        <v>275</v>
      </c>
      <c r="F183" s="222" t="s">
        <v>276</v>
      </c>
      <c r="G183" s="223" t="s">
        <v>189</v>
      </c>
      <c r="H183" s="224">
        <v>1220.78</v>
      </c>
      <c r="I183" s="225"/>
      <c r="J183" s="224">
        <f>ROUND(I183*H183,0)</f>
        <v>0</v>
      </c>
      <c r="K183" s="222" t="s">
        <v>180</v>
      </c>
      <c r="L183" s="46"/>
      <c r="M183" s="226" t="s">
        <v>20</v>
      </c>
      <c r="N183" s="227" t="s">
        <v>48</v>
      </c>
      <c r="O183" s="86"/>
      <c r="P183" s="228">
        <f>O183*H183</f>
        <v>0</v>
      </c>
      <c r="Q183" s="228">
        <v>0</v>
      </c>
      <c r="R183" s="228">
        <f>Q183*H183</f>
        <v>0</v>
      </c>
      <c r="S183" s="228">
        <v>0</v>
      </c>
      <c r="T183" s="229">
        <f>S183*H183</f>
        <v>0</v>
      </c>
      <c r="U183" s="40"/>
      <c r="V183" s="40"/>
      <c r="W183" s="40"/>
      <c r="X183" s="40"/>
      <c r="Y183" s="40"/>
      <c r="Z183" s="40"/>
      <c r="AA183" s="40"/>
      <c r="AB183" s="40"/>
      <c r="AC183" s="40"/>
      <c r="AD183" s="40"/>
      <c r="AE183" s="40"/>
      <c r="AR183" s="230" t="s">
        <v>173</v>
      </c>
      <c r="AT183" s="230" t="s">
        <v>169</v>
      </c>
      <c r="AU183" s="230" t="s">
        <v>86</v>
      </c>
      <c r="AY183" s="19" t="s">
        <v>167</v>
      </c>
      <c r="BE183" s="231">
        <f>IF(N183="základní",J183,0)</f>
        <v>0</v>
      </c>
      <c r="BF183" s="231">
        <f>IF(N183="snížená",J183,0)</f>
        <v>0</v>
      </c>
      <c r="BG183" s="231">
        <f>IF(N183="zákl. přenesená",J183,0)</f>
        <v>0</v>
      </c>
      <c r="BH183" s="231">
        <f>IF(N183="sníž. přenesená",J183,0)</f>
        <v>0</v>
      </c>
      <c r="BI183" s="231">
        <f>IF(N183="nulová",J183,0)</f>
        <v>0</v>
      </c>
      <c r="BJ183" s="19" t="s">
        <v>8</v>
      </c>
      <c r="BK183" s="231">
        <f>ROUND(I183*H183,0)</f>
        <v>0</v>
      </c>
      <c r="BL183" s="19" t="s">
        <v>173</v>
      </c>
      <c r="BM183" s="230" t="s">
        <v>277</v>
      </c>
    </row>
    <row r="184" spans="1:47" s="2" customFormat="1" ht="12">
      <c r="A184" s="40"/>
      <c r="B184" s="41"/>
      <c r="C184" s="42"/>
      <c r="D184" s="232" t="s">
        <v>182</v>
      </c>
      <c r="E184" s="42"/>
      <c r="F184" s="233" t="s">
        <v>263</v>
      </c>
      <c r="G184" s="42"/>
      <c r="H184" s="42"/>
      <c r="I184" s="138"/>
      <c r="J184" s="42"/>
      <c r="K184" s="42"/>
      <c r="L184" s="46"/>
      <c r="M184" s="234"/>
      <c r="N184" s="235"/>
      <c r="O184" s="86"/>
      <c r="P184" s="86"/>
      <c r="Q184" s="86"/>
      <c r="R184" s="86"/>
      <c r="S184" s="86"/>
      <c r="T184" s="87"/>
      <c r="U184" s="40"/>
      <c r="V184" s="40"/>
      <c r="W184" s="40"/>
      <c r="X184" s="40"/>
      <c r="Y184" s="40"/>
      <c r="Z184" s="40"/>
      <c r="AA184" s="40"/>
      <c r="AB184" s="40"/>
      <c r="AC184" s="40"/>
      <c r="AD184" s="40"/>
      <c r="AE184" s="40"/>
      <c r="AT184" s="19" t="s">
        <v>182</v>
      </c>
      <c r="AU184" s="19" t="s">
        <v>86</v>
      </c>
    </row>
    <row r="185" spans="1:51" s="13" customFormat="1" ht="12">
      <c r="A185" s="13"/>
      <c r="B185" s="236"/>
      <c r="C185" s="237"/>
      <c r="D185" s="232" t="s">
        <v>184</v>
      </c>
      <c r="E185" s="238" t="s">
        <v>20</v>
      </c>
      <c r="F185" s="239" t="s">
        <v>278</v>
      </c>
      <c r="G185" s="237"/>
      <c r="H185" s="240">
        <v>1220.78</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184</v>
      </c>
      <c r="AU185" s="246" t="s">
        <v>86</v>
      </c>
      <c r="AV185" s="13" t="s">
        <v>86</v>
      </c>
      <c r="AW185" s="13" t="s">
        <v>38</v>
      </c>
      <c r="AX185" s="13" t="s">
        <v>8</v>
      </c>
      <c r="AY185" s="246" t="s">
        <v>167</v>
      </c>
    </row>
    <row r="186" spans="1:65" s="2" customFormat="1" ht="41.5" customHeight="1">
      <c r="A186" s="40"/>
      <c r="B186" s="41"/>
      <c r="C186" s="220" t="s">
        <v>279</v>
      </c>
      <c r="D186" s="220" t="s">
        <v>169</v>
      </c>
      <c r="E186" s="221" t="s">
        <v>280</v>
      </c>
      <c r="F186" s="222" t="s">
        <v>281</v>
      </c>
      <c r="G186" s="223" t="s">
        <v>189</v>
      </c>
      <c r="H186" s="224">
        <v>1281.87</v>
      </c>
      <c r="I186" s="225"/>
      <c r="J186" s="224">
        <f>ROUND(I186*H186,0)</f>
        <v>0</v>
      </c>
      <c r="K186" s="222" t="s">
        <v>180</v>
      </c>
      <c r="L186" s="46"/>
      <c r="M186" s="226" t="s">
        <v>20</v>
      </c>
      <c r="N186" s="227" t="s">
        <v>48</v>
      </c>
      <c r="O186" s="86"/>
      <c r="P186" s="228">
        <f>O186*H186</f>
        <v>0</v>
      </c>
      <c r="Q186" s="228">
        <v>0</v>
      </c>
      <c r="R186" s="228">
        <f>Q186*H186</f>
        <v>0</v>
      </c>
      <c r="S186" s="228">
        <v>0</v>
      </c>
      <c r="T186" s="229">
        <f>S186*H186</f>
        <v>0</v>
      </c>
      <c r="U186" s="40"/>
      <c r="V186" s="40"/>
      <c r="W186" s="40"/>
      <c r="X186" s="40"/>
      <c r="Y186" s="40"/>
      <c r="Z186" s="40"/>
      <c r="AA186" s="40"/>
      <c r="AB186" s="40"/>
      <c r="AC186" s="40"/>
      <c r="AD186" s="40"/>
      <c r="AE186" s="40"/>
      <c r="AR186" s="230" t="s">
        <v>173</v>
      </c>
      <c r="AT186" s="230" t="s">
        <v>169</v>
      </c>
      <c r="AU186" s="230" t="s">
        <v>86</v>
      </c>
      <c r="AY186" s="19" t="s">
        <v>167</v>
      </c>
      <c r="BE186" s="231">
        <f>IF(N186="základní",J186,0)</f>
        <v>0</v>
      </c>
      <c r="BF186" s="231">
        <f>IF(N186="snížená",J186,0)</f>
        <v>0</v>
      </c>
      <c r="BG186" s="231">
        <f>IF(N186="zákl. přenesená",J186,0)</f>
        <v>0</v>
      </c>
      <c r="BH186" s="231">
        <f>IF(N186="sníž. přenesená",J186,0)</f>
        <v>0</v>
      </c>
      <c r="BI186" s="231">
        <f>IF(N186="nulová",J186,0)</f>
        <v>0</v>
      </c>
      <c r="BJ186" s="19" t="s">
        <v>8</v>
      </c>
      <c r="BK186" s="231">
        <f>ROUND(I186*H186,0)</f>
        <v>0</v>
      </c>
      <c r="BL186" s="19" t="s">
        <v>173</v>
      </c>
      <c r="BM186" s="230" t="s">
        <v>282</v>
      </c>
    </row>
    <row r="187" spans="1:47" s="2" customFormat="1" ht="12">
      <c r="A187" s="40"/>
      <c r="B187" s="41"/>
      <c r="C187" s="42"/>
      <c r="D187" s="232" t="s">
        <v>182</v>
      </c>
      <c r="E187" s="42"/>
      <c r="F187" s="233" t="s">
        <v>263</v>
      </c>
      <c r="G187" s="42"/>
      <c r="H187" s="42"/>
      <c r="I187" s="138"/>
      <c r="J187" s="42"/>
      <c r="K187" s="42"/>
      <c r="L187" s="46"/>
      <c r="M187" s="234"/>
      <c r="N187" s="235"/>
      <c r="O187" s="86"/>
      <c r="P187" s="86"/>
      <c r="Q187" s="86"/>
      <c r="R187" s="86"/>
      <c r="S187" s="86"/>
      <c r="T187" s="87"/>
      <c r="U187" s="40"/>
      <c r="V187" s="40"/>
      <c r="W187" s="40"/>
      <c r="X187" s="40"/>
      <c r="Y187" s="40"/>
      <c r="Z187" s="40"/>
      <c r="AA187" s="40"/>
      <c r="AB187" s="40"/>
      <c r="AC187" s="40"/>
      <c r="AD187" s="40"/>
      <c r="AE187" s="40"/>
      <c r="AT187" s="19" t="s">
        <v>182</v>
      </c>
      <c r="AU187" s="19" t="s">
        <v>86</v>
      </c>
    </row>
    <row r="188" spans="1:47" s="2" customFormat="1" ht="12">
      <c r="A188" s="40"/>
      <c r="B188" s="41"/>
      <c r="C188" s="42"/>
      <c r="D188" s="232" t="s">
        <v>175</v>
      </c>
      <c r="E188" s="42"/>
      <c r="F188" s="233" t="s">
        <v>283</v>
      </c>
      <c r="G188" s="42"/>
      <c r="H188" s="42"/>
      <c r="I188" s="138"/>
      <c r="J188" s="42"/>
      <c r="K188" s="42"/>
      <c r="L188" s="46"/>
      <c r="M188" s="234"/>
      <c r="N188" s="235"/>
      <c r="O188" s="86"/>
      <c r="P188" s="86"/>
      <c r="Q188" s="86"/>
      <c r="R188" s="86"/>
      <c r="S188" s="86"/>
      <c r="T188" s="87"/>
      <c r="U188" s="40"/>
      <c r="V188" s="40"/>
      <c r="W188" s="40"/>
      <c r="X188" s="40"/>
      <c r="Y188" s="40"/>
      <c r="Z188" s="40"/>
      <c r="AA188" s="40"/>
      <c r="AB188" s="40"/>
      <c r="AC188" s="40"/>
      <c r="AD188" s="40"/>
      <c r="AE188" s="40"/>
      <c r="AT188" s="19" t="s">
        <v>175</v>
      </c>
      <c r="AU188" s="19" t="s">
        <v>86</v>
      </c>
    </row>
    <row r="189" spans="1:51" s="13" customFormat="1" ht="12">
      <c r="A189" s="13"/>
      <c r="B189" s="236"/>
      <c r="C189" s="237"/>
      <c r="D189" s="232" t="s">
        <v>184</v>
      </c>
      <c r="E189" s="238" t="s">
        <v>20</v>
      </c>
      <c r="F189" s="239" t="s">
        <v>284</v>
      </c>
      <c r="G189" s="237"/>
      <c r="H189" s="240">
        <v>1157</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184</v>
      </c>
      <c r="AU189" s="246" t="s">
        <v>86</v>
      </c>
      <c r="AV189" s="13" t="s">
        <v>86</v>
      </c>
      <c r="AW189" s="13" t="s">
        <v>38</v>
      </c>
      <c r="AX189" s="13" t="s">
        <v>77</v>
      </c>
      <c r="AY189" s="246" t="s">
        <v>167</v>
      </c>
    </row>
    <row r="190" spans="1:51" s="13" customFormat="1" ht="12">
      <c r="A190" s="13"/>
      <c r="B190" s="236"/>
      <c r="C190" s="237"/>
      <c r="D190" s="232" t="s">
        <v>184</v>
      </c>
      <c r="E190" s="238" t="s">
        <v>20</v>
      </c>
      <c r="F190" s="239" t="s">
        <v>285</v>
      </c>
      <c r="G190" s="237"/>
      <c r="H190" s="240">
        <v>11.76</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184</v>
      </c>
      <c r="AU190" s="246" t="s">
        <v>86</v>
      </c>
      <c r="AV190" s="13" t="s">
        <v>86</v>
      </c>
      <c r="AW190" s="13" t="s">
        <v>38</v>
      </c>
      <c r="AX190" s="13" t="s">
        <v>77</v>
      </c>
      <c r="AY190" s="246" t="s">
        <v>167</v>
      </c>
    </row>
    <row r="191" spans="1:51" s="13" customFormat="1" ht="12">
      <c r="A191" s="13"/>
      <c r="B191" s="236"/>
      <c r="C191" s="237"/>
      <c r="D191" s="232" t="s">
        <v>184</v>
      </c>
      <c r="E191" s="238" t="s">
        <v>20</v>
      </c>
      <c r="F191" s="239" t="s">
        <v>286</v>
      </c>
      <c r="G191" s="237"/>
      <c r="H191" s="240">
        <v>3403.92</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184</v>
      </c>
      <c r="AU191" s="246" t="s">
        <v>86</v>
      </c>
      <c r="AV191" s="13" t="s">
        <v>86</v>
      </c>
      <c r="AW191" s="13" t="s">
        <v>38</v>
      </c>
      <c r="AX191" s="13" t="s">
        <v>77</v>
      </c>
      <c r="AY191" s="246" t="s">
        <v>167</v>
      </c>
    </row>
    <row r="192" spans="1:51" s="13" customFormat="1" ht="12">
      <c r="A192" s="13"/>
      <c r="B192" s="236"/>
      <c r="C192" s="237"/>
      <c r="D192" s="232" t="s">
        <v>184</v>
      </c>
      <c r="E192" s="238" t="s">
        <v>20</v>
      </c>
      <c r="F192" s="239" t="s">
        <v>287</v>
      </c>
      <c r="G192" s="237"/>
      <c r="H192" s="240">
        <v>12.6</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184</v>
      </c>
      <c r="AU192" s="246" t="s">
        <v>86</v>
      </c>
      <c r="AV192" s="13" t="s">
        <v>86</v>
      </c>
      <c r="AW192" s="13" t="s">
        <v>38</v>
      </c>
      <c r="AX192" s="13" t="s">
        <v>77</v>
      </c>
      <c r="AY192" s="246" t="s">
        <v>167</v>
      </c>
    </row>
    <row r="193" spans="1:51" s="16" customFormat="1" ht="12">
      <c r="A193" s="16"/>
      <c r="B193" s="268"/>
      <c r="C193" s="269"/>
      <c r="D193" s="232" t="s">
        <v>184</v>
      </c>
      <c r="E193" s="270" t="s">
        <v>20</v>
      </c>
      <c r="F193" s="271" t="s">
        <v>212</v>
      </c>
      <c r="G193" s="269"/>
      <c r="H193" s="272">
        <v>4585.280000000001</v>
      </c>
      <c r="I193" s="273"/>
      <c r="J193" s="269"/>
      <c r="K193" s="269"/>
      <c r="L193" s="274"/>
      <c r="M193" s="275"/>
      <c r="N193" s="276"/>
      <c r="O193" s="276"/>
      <c r="P193" s="276"/>
      <c r="Q193" s="276"/>
      <c r="R193" s="276"/>
      <c r="S193" s="276"/>
      <c r="T193" s="277"/>
      <c r="U193" s="16"/>
      <c r="V193" s="16"/>
      <c r="W193" s="16"/>
      <c r="X193" s="16"/>
      <c r="Y193" s="16"/>
      <c r="Z193" s="16"/>
      <c r="AA193" s="16"/>
      <c r="AB193" s="16"/>
      <c r="AC193" s="16"/>
      <c r="AD193" s="16"/>
      <c r="AE193" s="16"/>
      <c r="AT193" s="278" t="s">
        <v>184</v>
      </c>
      <c r="AU193" s="278" t="s">
        <v>86</v>
      </c>
      <c r="AV193" s="16" t="s">
        <v>186</v>
      </c>
      <c r="AW193" s="16" t="s">
        <v>38</v>
      </c>
      <c r="AX193" s="16" t="s">
        <v>77</v>
      </c>
      <c r="AY193" s="278" t="s">
        <v>167</v>
      </c>
    </row>
    <row r="194" spans="1:51" s="13" customFormat="1" ht="12">
      <c r="A194" s="13"/>
      <c r="B194" s="236"/>
      <c r="C194" s="237"/>
      <c r="D194" s="232" t="s">
        <v>184</v>
      </c>
      <c r="E194" s="238" t="s">
        <v>20</v>
      </c>
      <c r="F194" s="239" t="s">
        <v>288</v>
      </c>
      <c r="G194" s="237"/>
      <c r="H194" s="240">
        <v>-162.64</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184</v>
      </c>
      <c r="AU194" s="246" t="s">
        <v>86</v>
      </c>
      <c r="AV194" s="13" t="s">
        <v>86</v>
      </c>
      <c r="AW194" s="13" t="s">
        <v>38</v>
      </c>
      <c r="AX194" s="13" t="s">
        <v>77</v>
      </c>
      <c r="AY194" s="246" t="s">
        <v>167</v>
      </c>
    </row>
    <row r="195" spans="1:51" s="13" customFormat="1" ht="12">
      <c r="A195" s="13"/>
      <c r="B195" s="236"/>
      <c r="C195" s="237"/>
      <c r="D195" s="232" t="s">
        <v>184</v>
      </c>
      <c r="E195" s="238" t="s">
        <v>20</v>
      </c>
      <c r="F195" s="239" t="s">
        <v>289</v>
      </c>
      <c r="G195" s="237"/>
      <c r="H195" s="240">
        <v>-60.77</v>
      </c>
      <c r="I195" s="241"/>
      <c r="J195" s="237"/>
      <c r="K195" s="237"/>
      <c r="L195" s="242"/>
      <c r="M195" s="243"/>
      <c r="N195" s="244"/>
      <c r="O195" s="244"/>
      <c r="P195" s="244"/>
      <c r="Q195" s="244"/>
      <c r="R195" s="244"/>
      <c r="S195" s="244"/>
      <c r="T195" s="245"/>
      <c r="U195" s="13"/>
      <c r="V195" s="13"/>
      <c r="W195" s="13"/>
      <c r="X195" s="13"/>
      <c r="Y195" s="13"/>
      <c r="Z195" s="13"/>
      <c r="AA195" s="13"/>
      <c r="AB195" s="13"/>
      <c r="AC195" s="13"/>
      <c r="AD195" s="13"/>
      <c r="AE195" s="13"/>
      <c r="AT195" s="246" t="s">
        <v>184</v>
      </c>
      <c r="AU195" s="246" t="s">
        <v>86</v>
      </c>
      <c r="AV195" s="13" t="s">
        <v>86</v>
      </c>
      <c r="AW195" s="13" t="s">
        <v>38</v>
      </c>
      <c r="AX195" s="13" t="s">
        <v>77</v>
      </c>
      <c r="AY195" s="246" t="s">
        <v>167</v>
      </c>
    </row>
    <row r="196" spans="1:51" s="13" customFormat="1" ht="12">
      <c r="A196" s="13"/>
      <c r="B196" s="236"/>
      <c r="C196" s="237"/>
      <c r="D196" s="232" t="s">
        <v>184</v>
      </c>
      <c r="E196" s="238" t="s">
        <v>20</v>
      </c>
      <c r="F196" s="239" t="s">
        <v>290</v>
      </c>
      <c r="G196" s="237"/>
      <c r="H196" s="240">
        <v>-3080</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184</v>
      </c>
      <c r="AU196" s="246" t="s">
        <v>86</v>
      </c>
      <c r="AV196" s="13" t="s">
        <v>86</v>
      </c>
      <c r="AW196" s="13" t="s">
        <v>38</v>
      </c>
      <c r="AX196" s="13" t="s">
        <v>77</v>
      </c>
      <c r="AY196" s="246" t="s">
        <v>167</v>
      </c>
    </row>
    <row r="197" spans="1:51" s="14" customFormat="1" ht="12">
      <c r="A197" s="14"/>
      <c r="B197" s="247"/>
      <c r="C197" s="248"/>
      <c r="D197" s="232" t="s">
        <v>184</v>
      </c>
      <c r="E197" s="249" t="s">
        <v>20</v>
      </c>
      <c r="F197" s="250" t="s">
        <v>195</v>
      </c>
      <c r="G197" s="248"/>
      <c r="H197" s="251">
        <v>1281.87</v>
      </c>
      <c r="I197" s="252"/>
      <c r="J197" s="248"/>
      <c r="K197" s="248"/>
      <c r="L197" s="253"/>
      <c r="M197" s="254"/>
      <c r="N197" s="255"/>
      <c r="O197" s="255"/>
      <c r="P197" s="255"/>
      <c r="Q197" s="255"/>
      <c r="R197" s="255"/>
      <c r="S197" s="255"/>
      <c r="T197" s="256"/>
      <c r="U197" s="14"/>
      <c r="V197" s="14"/>
      <c r="W197" s="14"/>
      <c r="X197" s="14"/>
      <c r="Y197" s="14"/>
      <c r="Z197" s="14"/>
      <c r="AA197" s="14"/>
      <c r="AB197" s="14"/>
      <c r="AC197" s="14"/>
      <c r="AD197" s="14"/>
      <c r="AE197" s="14"/>
      <c r="AT197" s="257" t="s">
        <v>184</v>
      </c>
      <c r="AU197" s="257" t="s">
        <v>86</v>
      </c>
      <c r="AV197" s="14" t="s">
        <v>173</v>
      </c>
      <c r="AW197" s="14" t="s">
        <v>38</v>
      </c>
      <c r="AX197" s="14" t="s">
        <v>8</v>
      </c>
      <c r="AY197" s="257" t="s">
        <v>167</v>
      </c>
    </row>
    <row r="198" spans="1:65" s="2" customFormat="1" ht="31" customHeight="1">
      <c r="A198" s="40"/>
      <c r="B198" s="41"/>
      <c r="C198" s="220" t="s">
        <v>291</v>
      </c>
      <c r="D198" s="220" t="s">
        <v>169</v>
      </c>
      <c r="E198" s="221" t="s">
        <v>292</v>
      </c>
      <c r="F198" s="222" t="s">
        <v>293</v>
      </c>
      <c r="G198" s="223" t="s">
        <v>189</v>
      </c>
      <c r="H198" s="224">
        <v>10369.87</v>
      </c>
      <c r="I198" s="225"/>
      <c r="J198" s="224">
        <f>ROUND(I198*H198,0)</f>
        <v>0</v>
      </c>
      <c r="K198" s="222" t="s">
        <v>180</v>
      </c>
      <c r="L198" s="46"/>
      <c r="M198" s="226" t="s">
        <v>20</v>
      </c>
      <c r="N198" s="227" t="s">
        <v>48</v>
      </c>
      <c r="O198" s="86"/>
      <c r="P198" s="228">
        <f>O198*H198</f>
        <v>0</v>
      </c>
      <c r="Q198" s="228">
        <v>0</v>
      </c>
      <c r="R198" s="228">
        <f>Q198*H198</f>
        <v>0</v>
      </c>
      <c r="S198" s="228">
        <v>0</v>
      </c>
      <c r="T198" s="229">
        <f>S198*H198</f>
        <v>0</v>
      </c>
      <c r="U198" s="40"/>
      <c r="V198" s="40"/>
      <c r="W198" s="40"/>
      <c r="X198" s="40"/>
      <c r="Y198" s="40"/>
      <c r="Z198" s="40"/>
      <c r="AA198" s="40"/>
      <c r="AB198" s="40"/>
      <c r="AC198" s="40"/>
      <c r="AD198" s="40"/>
      <c r="AE198" s="40"/>
      <c r="AR198" s="230" t="s">
        <v>173</v>
      </c>
      <c r="AT198" s="230" t="s">
        <v>169</v>
      </c>
      <c r="AU198" s="230" t="s">
        <v>86</v>
      </c>
      <c r="AY198" s="19" t="s">
        <v>167</v>
      </c>
      <c r="BE198" s="231">
        <f>IF(N198="základní",J198,0)</f>
        <v>0</v>
      </c>
      <c r="BF198" s="231">
        <f>IF(N198="snížená",J198,0)</f>
        <v>0</v>
      </c>
      <c r="BG198" s="231">
        <f>IF(N198="zákl. přenesená",J198,0)</f>
        <v>0</v>
      </c>
      <c r="BH198" s="231">
        <f>IF(N198="sníž. přenesená",J198,0)</f>
        <v>0</v>
      </c>
      <c r="BI198" s="231">
        <f>IF(N198="nulová",J198,0)</f>
        <v>0</v>
      </c>
      <c r="BJ198" s="19" t="s">
        <v>8</v>
      </c>
      <c r="BK198" s="231">
        <f>ROUND(I198*H198,0)</f>
        <v>0</v>
      </c>
      <c r="BL198" s="19" t="s">
        <v>173</v>
      </c>
      <c r="BM198" s="230" t="s">
        <v>294</v>
      </c>
    </row>
    <row r="199" spans="1:47" s="2" customFormat="1" ht="12">
      <c r="A199" s="40"/>
      <c r="B199" s="41"/>
      <c r="C199" s="42"/>
      <c r="D199" s="232" t="s">
        <v>182</v>
      </c>
      <c r="E199" s="42"/>
      <c r="F199" s="233" t="s">
        <v>295</v>
      </c>
      <c r="G199" s="42"/>
      <c r="H199" s="42"/>
      <c r="I199" s="138"/>
      <c r="J199" s="42"/>
      <c r="K199" s="42"/>
      <c r="L199" s="46"/>
      <c r="M199" s="234"/>
      <c r="N199" s="235"/>
      <c r="O199" s="86"/>
      <c r="P199" s="86"/>
      <c r="Q199" s="86"/>
      <c r="R199" s="86"/>
      <c r="S199" s="86"/>
      <c r="T199" s="87"/>
      <c r="U199" s="40"/>
      <c r="V199" s="40"/>
      <c r="W199" s="40"/>
      <c r="X199" s="40"/>
      <c r="Y199" s="40"/>
      <c r="Z199" s="40"/>
      <c r="AA199" s="40"/>
      <c r="AB199" s="40"/>
      <c r="AC199" s="40"/>
      <c r="AD199" s="40"/>
      <c r="AE199" s="40"/>
      <c r="AT199" s="19" t="s">
        <v>182</v>
      </c>
      <c r="AU199" s="19" t="s">
        <v>86</v>
      </c>
    </row>
    <row r="200" spans="1:51" s="13" customFormat="1" ht="12">
      <c r="A200" s="13"/>
      <c r="B200" s="236"/>
      <c r="C200" s="237"/>
      <c r="D200" s="232" t="s">
        <v>184</v>
      </c>
      <c r="E200" s="238" t="s">
        <v>20</v>
      </c>
      <c r="F200" s="239" t="s">
        <v>296</v>
      </c>
      <c r="G200" s="237"/>
      <c r="H200" s="240">
        <v>4563.81</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184</v>
      </c>
      <c r="AU200" s="246" t="s">
        <v>86</v>
      </c>
      <c r="AV200" s="13" t="s">
        <v>86</v>
      </c>
      <c r="AW200" s="13" t="s">
        <v>38</v>
      </c>
      <c r="AX200" s="13" t="s">
        <v>77</v>
      </c>
      <c r="AY200" s="246" t="s">
        <v>167</v>
      </c>
    </row>
    <row r="201" spans="1:51" s="13" customFormat="1" ht="12">
      <c r="A201" s="13"/>
      <c r="B201" s="236"/>
      <c r="C201" s="237"/>
      <c r="D201" s="232" t="s">
        <v>184</v>
      </c>
      <c r="E201" s="238" t="s">
        <v>20</v>
      </c>
      <c r="F201" s="239" t="s">
        <v>297</v>
      </c>
      <c r="G201" s="237"/>
      <c r="H201" s="240">
        <v>1157</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184</v>
      </c>
      <c r="AU201" s="246" t="s">
        <v>86</v>
      </c>
      <c r="AV201" s="13" t="s">
        <v>86</v>
      </c>
      <c r="AW201" s="13" t="s">
        <v>38</v>
      </c>
      <c r="AX201" s="13" t="s">
        <v>77</v>
      </c>
      <c r="AY201" s="246" t="s">
        <v>167</v>
      </c>
    </row>
    <row r="202" spans="1:51" s="13" customFormat="1" ht="12">
      <c r="A202" s="13"/>
      <c r="B202" s="236"/>
      <c r="C202" s="237"/>
      <c r="D202" s="232" t="s">
        <v>184</v>
      </c>
      <c r="E202" s="238" t="s">
        <v>20</v>
      </c>
      <c r="F202" s="239" t="s">
        <v>298</v>
      </c>
      <c r="G202" s="237"/>
      <c r="H202" s="240">
        <v>11.76</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184</v>
      </c>
      <c r="AU202" s="246" t="s">
        <v>86</v>
      </c>
      <c r="AV202" s="13" t="s">
        <v>86</v>
      </c>
      <c r="AW202" s="13" t="s">
        <v>38</v>
      </c>
      <c r="AX202" s="13" t="s">
        <v>77</v>
      </c>
      <c r="AY202" s="246" t="s">
        <v>167</v>
      </c>
    </row>
    <row r="203" spans="1:51" s="13" customFormat="1" ht="12">
      <c r="A203" s="13"/>
      <c r="B203" s="236"/>
      <c r="C203" s="237"/>
      <c r="D203" s="232" t="s">
        <v>184</v>
      </c>
      <c r="E203" s="238" t="s">
        <v>20</v>
      </c>
      <c r="F203" s="239" t="s">
        <v>299</v>
      </c>
      <c r="G203" s="237"/>
      <c r="H203" s="240">
        <v>3403.92</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184</v>
      </c>
      <c r="AU203" s="246" t="s">
        <v>86</v>
      </c>
      <c r="AV203" s="13" t="s">
        <v>86</v>
      </c>
      <c r="AW203" s="13" t="s">
        <v>38</v>
      </c>
      <c r="AX203" s="13" t="s">
        <v>77</v>
      </c>
      <c r="AY203" s="246" t="s">
        <v>167</v>
      </c>
    </row>
    <row r="204" spans="1:51" s="13" customFormat="1" ht="12">
      <c r="A204" s="13"/>
      <c r="B204" s="236"/>
      <c r="C204" s="237"/>
      <c r="D204" s="232" t="s">
        <v>184</v>
      </c>
      <c r="E204" s="238" t="s">
        <v>20</v>
      </c>
      <c r="F204" s="239" t="s">
        <v>300</v>
      </c>
      <c r="G204" s="237"/>
      <c r="H204" s="240">
        <v>12.6</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184</v>
      </c>
      <c r="AU204" s="246" t="s">
        <v>86</v>
      </c>
      <c r="AV204" s="13" t="s">
        <v>86</v>
      </c>
      <c r="AW204" s="13" t="s">
        <v>38</v>
      </c>
      <c r="AX204" s="13" t="s">
        <v>77</v>
      </c>
      <c r="AY204" s="246" t="s">
        <v>167</v>
      </c>
    </row>
    <row r="205" spans="1:51" s="13" customFormat="1" ht="12">
      <c r="A205" s="13"/>
      <c r="B205" s="236"/>
      <c r="C205" s="237"/>
      <c r="D205" s="232" t="s">
        <v>184</v>
      </c>
      <c r="E205" s="238" t="s">
        <v>20</v>
      </c>
      <c r="F205" s="239" t="s">
        <v>301</v>
      </c>
      <c r="G205" s="237"/>
      <c r="H205" s="240">
        <v>1220.78</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184</v>
      </c>
      <c r="AU205" s="246" t="s">
        <v>86</v>
      </c>
      <c r="AV205" s="13" t="s">
        <v>86</v>
      </c>
      <c r="AW205" s="13" t="s">
        <v>38</v>
      </c>
      <c r="AX205" s="13" t="s">
        <v>77</v>
      </c>
      <c r="AY205" s="246" t="s">
        <v>167</v>
      </c>
    </row>
    <row r="206" spans="1:51" s="14" customFormat="1" ht="12">
      <c r="A206" s="14"/>
      <c r="B206" s="247"/>
      <c r="C206" s="248"/>
      <c r="D206" s="232" t="s">
        <v>184</v>
      </c>
      <c r="E206" s="249" t="s">
        <v>20</v>
      </c>
      <c r="F206" s="250" t="s">
        <v>195</v>
      </c>
      <c r="G206" s="248"/>
      <c r="H206" s="251">
        <v>10369.870000000003</v>
      </c>
      <c r="I206" s="252"/>
      <c r="J206" s="248"/>
      <c r="K206" s="248"/>
      <c r="L206" s="253"/>
      <c r="M206" s="254"/>
      <c r="N206" s="255"/>
      <c r="O206" s="255"/>
      <c r="P206" s="255"/>
      <c r="Q206" s="255"/>
      <c r="R206" s="255"/>
      <c r="S206" s="255"/>
      <c r="T206" s="256"/>
      <c r="U206" s="14"/>
      <c r="V206" s="14"/>
      <c r="W206" s="14"/>
      <c r="X206" s="14"/>
      <c r="Y206" s="14"/>
      <c r="Z206" s="14"/>
      <c r="AA206" s="14"/>
      <c r="AB206" s="14"/>
      <c r="AC206" s="14"/>
      <c r="AD206" s="14"/>
      <c r="AE206" s="14"/>
      <c r="AT206" s="257" t="s">
        <v>184</v>
      </c>
      <c r="AU206" s="257" t="s">
        <v>86</v>
      </c>
      <c r="AV206" s="14" t="s">
        <v>173</v>
      </c>
      <c r="AW206" s="14" t="s">
        <v>38</v>
      </c>
      <c r="AX206" s="14" t="s">
        <v>8</v>
      </c>
      <c r="AY206" s="257" t="s">
        <v>167</v>
      </c>
    </row>
    <row r="207" spans="1:65" s="2" customFormat="1" ht="41.5" customHeight="1">
      <c r="A207" s="40"/>
      <c r="B207" s="41"/>
      <c r="C207" s="220" t="s">
        <v>302</v>
      </c>
      <c r="D207" s="220" t="s">
        <v>169</v>
      </c>
      <c r="E207" s="221" t="s">
        <v>303</v>
      </c>
      <c r="F207" s="222" t="s">
        <v>304</v>
      </c>
      <c r="G207" s="223" t="s">
        <v>189</v>
      </c>
      <c r="H207" s="224">
        <v>162.64</v>
      </c>
      <c r="I207" s="225"/>
      <c r="J207" s="224">
        <f>ROUND(I207*H207,0)</f>
        <v>0</v>
      </c>
      <c r="K207" s="222" t="s">
        <v>180</v>
      </c>
      <c r="L207" s="46"/>
      <c r="M207" s="226" t="s">
        <v>20</v>
      </c>
      <c r="N207" s="227" t="s">
        <v>48</v>
      </c>
      <c r="O207" s="86"/>
      <c r="P207" s="228">
        <f>O207*H207</f>
        <v>0</v>
      </c>
      <c r="Q207" s="228">
        <v>0</v>
      </c>
      <c r="R207" s="228">
        <f>Q207*H207</f>
        <v>0</v>
      </c>
      <c r="S207" s="228">
        <v>0</v>
      </c>
      <c r="T207" s="229">
        <f>S207*H207</f>
        <v>0</v>
      </c>
      <c r="U207" s="40"/>
      <c r="V207" s="40"/>
      <c r="W207" s="40"/>
      <c r="X207" s="40"/>
      <c r="Y207" s="40"/>
      <c r="Z207" s="40"/>
      <c r="AA207" s="40"/>
      <c r="AB207" s="40"/>
      <c r="AC207" s="40"/>
      <c r="AD207" s="40"/>
      <c r="AE207" s="40"/>
      <c r="AR207" s="230" t="s">
        <v>173</v>
      </c>
      <c r="AT207" s="230" t="s">
        <v>169</v>
      </c>
      <c r="AU207" s="230" t="s">
        <v>86</v>
      </c>
      <c r="AY207" s="19" t="s">
        <v>167</v>
      </c>
      <c r="BE207" s="231">
        <f>IF(N207="základní",J207,0)</f>
        <v>0</v>
      </c>
      <c r="BF207" s="231">
        <f>IF(N207="snížená",J207,0)</f>
        <v>0</v>
      </c>
      <c r="BG207" s="231">
        <f>IF(N207="zákl. přenesená",J207,0)</f>
        <v>0</v>
      </c>
      <c r="BH207" s="231">
        <f>IF(N207="sníž. přenesená",J207,0)</f>
        <v>0</v>
      </c>
      <c r="BI207" s="231">
        <f>IF(N207="nulová",J207,0)</f>
        <v>0</v>
      </c>
      <c r="BJ207" s="19" t="s">
        <v>8</v>
      </c>
      <c r="BK207" s="231">
        <f>ROUND(I207*H207,0)</f>
        <v>0</v>
      </c>
      <c r="BL207" s="19" t="s">
        <v>173</v>
      </c>
      <c r="BM207" s="230" t="s">
        <v>305</v>
      </c>
    </row>
    <row r="208" spans="1:47" s="2" customFormat="1" ht="12">
      <c r="A208" s="40"/>
      <c r="B208" s="41"/>
      <c r="C208" s="42"/>
      <c r="D208" s="232" t="s">
        <v>182</v>
      </c>
      <c r="E208" s="42"/>
      <c r="F208" s="233" t="s">
        <v>306</v>
      </c>
      <c r="G208" s="42"/>
      <c r="H208" s="42"/>
      <c r="I208" s="138"/>
      <c r="J208" s="42"/>
      <c r="K208" s="42"/>
      <c r="L208" s="46"/>
      <c r="M208" s="234"/>
      <c r="N208" s="235"/>
      <c r="O208" s="86"/>
      <c r="P208" s="86"/>
      <c r="Q208" s="86"/>
      <c r="R208" s="86"/>
      <c r="S208" s="86"/>
      <c r="T208" s="87"/>
      <c r="U208" s="40"/>
      <c r="V208" s="40"/>
      <c r="W208" s="40"/>
      <c r="X208" s="40"/>
      <c r="Y208" s="40"/>
      <c r="Z208" s="40"/>
      <c r="AA208" s="40"/>
      <c r="AB208" s="40"/>
      <c r="AC208" s="40"/>
      <c r="AD208" s="40"/>
      <c r="AE208" s="40"/>
      <c r="AT208" s="19" t="s">
        <v>182</v>
      </c>
      <c r="AU208" s="19" t="s">
        <v>86</v>
      </c>
    </row>
    <row r="209" spans="1:47" s="2" customFormat="1" ht="12">
      <c r="A209" s="40"/>
      <c r="B209" s="41"/>
      <c r="C209" s="42"/>
      <c r="D209" s="232" t="s">
        <v>175</v>
      </c>
      <c r="E209" s="42"/>
      <c r="F209" s="233" t="s">
        <v>307</v>
      </c>
      <c r="G209" s="42"/>
      <c r="H209" s="42"/>
      <c r="I209" s="138"/>
      <c r="J209" s="42"/>
      <c r="K209" s="42"/>
      <c r="L209" s="46"/>
      <c r="M209" s="234"/>
      <c r="N209" s="235"/>
      <c r="O209" s="86"/>
      <c r="P209" s="86"/>
      <c r="Q209" s="86"/>
      <c r="R209" s="86"/>
      <c r="S209" s="86"/>
      <c r="T209" s="87"/>
      <c r="U209" s="40"/>
      <c r="V209" s="40"/>
      <c r="W209" s="40"/>
      <c r="X209" s="40"/>
      <c r="Y209" s="40"/>
      <c r="Z209" s="40"/>
      <c r="AA209" s="40"/>
      <c r="AB209" s="40"/>
      <c r="AC209" s="40"/>
      <c r="AD209" s="40"/>
      <c r="AE209" s="40"/>
      <c r="AT209" s="19" t="s">
        <v>175</v>
      </c>
      <c r="AU209" s="19" t="s">
        <v>86</v>
      </c>
    </row>
    <row r="210" spans="1:51" s="13" customFormat="1" ht="12">
      <c r="A210" s="13"/>
      <c r="B210" s="236"/>
      <c r="C210" s="237"/>
      <c r="D210" s="232" t="s">
        <v>184</v>
      </c>
      <c r="E210" s="238" t="s">
        <v>20</v>
      </c>
      <c r="F210" s="239" t="s">
        <v>308</v>
      </c>
      <c r="G210" s="237"/>
      <c r="H210" s="240">
        <v>162.64</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184</v>
      </c>
      <c r="AU210" s="246" t="s">
        <v>86</v>
      </c>
      <c r="AV210" s="13" t="s">
        <v>86</v>
      </c>
      <c r="AW210" s="13" t="s">
        <v>38</v>
      </c>
      <c r="AX210" s="13" t="s">
        <v>8</v>
      </c>
      <c r="AY210" s="246" t="s">
        <v>167</v>
      </c>
    </row>
    <row r="211" spans="1:65" s="2" customFormat="1" ht="20.5" customHeight="1">
      <c r="A211" s="40"/>
      <c r="B211" s="41"/>
      <c r="C211" s="220" t="s">
        <v>309</v>
      </c>
      <c r="D211" s="220" t="s">
        <v>169</v>
      </c>
      <c r="E211" s="221" t="s">
        <v>310</v>
      </c>
      <c r="F211" s="222" t="s">
        <v>311</v>
      </c>
      <c r="G211" s="223" t="s">
        <v>189</v>
      </c>
      <c r="H211" s="224">
        <v>3080</v>
      </c>
      <c r="I211" s="225"/>
      <c r="J211" s="224">
        <f>ROUND(I211*H211,0)</f>
        <v>0</v>
      </c>
      <c r="K211" s="222" t="s">
        <v>180</v>
      </c>
      <c r="L211" s="46"/>
      <c r="M211" s="226" t="s">
        <v>20</v>
      </c>
      <c r="N211" s="227" t="s">
        <v>48</v>
      </c>
      <c r="O211" s="86"/>
      <c r="P211" s="228">
        <f>O211*H211</f>
        <v>0</v>
      </c>
      <c r="Q211" s="228">
        <v>0</v>
      </c>
      <c r="R211" s="228">
        <f>Q211*H211</f>
        <v>0</v>
      </c>
      <c r="S211" s="228">
        <v>0</v>
      </c>
      <c r="T211" s="229">
        <f>S211*H211</f>
        <v>0</v>
      </c>
      <c r="U211" s="40"/>
      <c r="V211" s="40"/>
      <c r="W211" s="40"/>
      <c r="X211" s="40"/>
      <c r="Y211" s="40"/>
      <c r="Z211" s="40"/>
      <c r="AA211" s="40"/>
      <c r="AB211" s="40"/>
      <c r="AC211" s="40"/>
      <c r="AD211" s="40"/>
      <c r="AE211" s="40"/>
      <c r="AR211" s="230" t="s">
        <v>173</v>
      </c>
      <c r="AT211" s="230" t="s">
        <v>169</v>
      </c>
      <c r="AU211" s="230" t="s">
        <v>86</v>
      </c>
      <c r="AY211" s="19" t="s">
        <v>167</v>
      </c>
      <c r="BE211" s="231">
        <f>IF(N211="základní",J211,0)</f>
        <v>0</v>
      </c>
      <c r="BF211" s="231">
        <f>IF(N211="snížená",J211,0)</f>
        <v>0</v>
      </c>
      <c r="BG211" s="231">
        <f>IF(N211="zákl. přenesená",J211,0)</f>
        <v>0</v>
      </c>
      <c r="BH211" s="231">
        <f>IF(N211="sníž. přenesená",J211,0)</f>
        <v>0</v>
      </c>
      <c r="BI211" s="231">
        <f>IF(N211="nulová",J211,0)</f>
        <v>0</v>
      </c>
      <c r="BJ211" s="19" t="s">
        <v>8</v>
      </c>
      <c r="BK211" s="231">
        <f>ROUND(I211*H211,0)</f>
        <v>0</v>
      </c>
      <c r="BL211" s="19" t="s">
        <v>173</v>
      </c>
      <c r="BM211" s="230" t="s">
        <v>312</v>
      </c>
    </row>
    <row r="212" spans="1:47" s="2" customFormat="1" ht="12">
      <c r="A212" s="40"/>
      <c r="B212" s="41"/>
      <c r="C212" s="42"/>
      <c r="D212" s="232" t="s">
        <v>182</v>
      </c>
      <c r="E212" s="42"/>
      <c r="F212" s="233" t="s">
        <v>313</v>
      </c>
      <c r="G212" s="42"/>
      <c r="H212" s="42"/>
      <c r="I212" s="138"/>
      <c r="J212" s="42"/>
      <c r="K212" s="42"/>
      <c r="L212" s="46"/>
      <c r="M212" s="234"/>
      <c r="N212" s="235"/>
      <c r="O212" s="86"/>
      <c r="P212" s="86"/>
      <c r="Q212" s="86"/>
      <c r="R212" s="86"/>
      <c r="S212" s="86"/>
      <c r="T212" s="87"/>
      <c r="U212" s="40"/>
      <c r="V212" s="40"/>
      <c r="W212" s="40"/>
      <c r="X212" s="40"/>
      <c r="Y212" s="40"/>
      <c r="Z212" s="40"/>
      <c r="AA212" s="40"/>
      <c r="AB212" s="40"/>
      <c r="AC212" s="40"/>
      <c r="AD212" s="40"/>
      <c r="AE212" s="40"/>
      <c r="AT212" s="19" t="s">
        <v>182</v>
      </c>
      <c r="AU212" s="19" t="s">
        <v>86</v>
      </c>
    </row>
    <row r="213" spans="1:51" s="13" customFormat="1" ht="12">
      <c r="A213" s="13"/>
      <c r="B213" s="236"/>
      <c r="C213" s="237"/>
      <c r="D213" s="232" t="s">
        <v>184</v>
      </c>
      <c r="E213" s="238" t="s">
        <v>20</v>
      </c>
      <c r="F213" s="239" t="s">
        <v>314</v>
      </c>
      <c r="G213" s="237"/>
      <c r="H213" s="240">
        <v>67.95</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184</v>
      </c>
      <c r="AU213" s="246" t="s">
        <v>86</v>
      </c>
      <c r="AV213" s="13" t="s">
        <v>86</v>
      </c>
      <c r="AW213" s="13" t="s">
        <v>38</v>
      </c>
      <c r="AX213" s="13" t="s">
        <v>77</v>
      </c>
      <c r="AY213" s="246" t="s">
        <v>167</v>
      </c>
    </row>
    <row r="214" spans="1:51" s="13" customFormat="1" ht="12">
      <c r="A214" s="13"/>
      <c r="B214" s="236"/>
      <c r="C214" s="237"/>
      <c r="D214" s="232" t="s">
        <v>184</v>
      </c>
      <c r="E214" s="238" t="s">
        <v>20</v>
      </c>
      <c r="F214" s="239" t="s">
        <v>315</v>
      </c>
      <c r="G214" s="237"/>
      <c r="H214" s="240">
        <v>311.36</v>
      </c>
      <c r="I214" s="241"/>
      <c r="J214" s="237"/>
      <c r="K214" s="237"/>
      <c r="L214" s="242"/>
      <c r="M214" s="243"/>
      <c r="N214" s="244"/>
      <c r="O214" s="244"/>
      <c r="P214" s="244"/>
      <c r="Q214" s="244"/>
      <c r="R214" s="244"/>
      <c r="S214" s="244"/>
      <c r="T214" s="245"/>
      <c r="U214" s="13"/>
      <c r="V214" s="13"/>
      <c r="W214" s="13"/>
      <c r="X214" s="13"/>
      <c r="Y214" s="13"/>
      <c r="Z214" s="13"/>
      <c r="AA214" s="13"/>
      <c r="AB214" s="13"/>
      <c r="AC214" s="13"/>
      <c r="AD214" s="13"/>
      <c r="AE214" s="13"/>
      <c r="AT214" s="246" t="s">
        <v>184</v>
      </c>
      <c r="AU214" s="246" t="s">
        <v>86</v>
      </c>
      <c r="AV214" s="13" t="s">
        <v>86</v>
      </c>
      <c r="AW214" s="13" t="s">
        <v>38</v>
      </c>
      <c r="AX214" s="13" t="s">
        <v>77</v>
      </c>
      <c r="AY214" s="246" t="s">
        <v>167</v>
      </c>
    </row>
    <row r="215" spans="1:51" s="13" customFormat="1" ht="12">
      <c r="A215" s="13"/>
      <c r="B215" s="236"/>
      <c r="C215" s="237"/>
      <c r="D215" s="232" t="s">
        <v>184</v>
      </c>
      <c r="E215" s="238" t="s">
        <v>20</v>
      </c>
      <c r="F215" s="239" t="s">
        <v>316</v>
      </c>
      <c r="G215" s="237"/>
      <c r="H215" s="240">
        <v>927.75</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184</v>
      </c>
      <c r="AU215" s="246" t="s">
        <v>86</v>
      </c>
      <c r="AV215" s="13" t="s">
        <v>86</v>
      </c>
      <c r="AW215" s="13" t="s">
        <v>38</v>
      </c>
      <c r="AX215" s="13" t="s">
        <v>77</v>
      </c>
      <c r="AY215" s="246" t="s">
        <v>167</v>
      </c>
    </row>
    <row r="216" spans="1:51" s="13" customFormat="1" ht="12">
      <c r="A216" s="13"/>
      <c r="B216" s="236"/>
      <c r="C216" s="237"/>
      <c r="D216" s="232" t="s">
        <v>184</v>
      </c>
      <c r="E216" s="238" t="s">
        <v>20</v>
      </c>
      <c r="F216" s="239" t="s">
        <v>317</v>
      </c>
      <c r="G216" s="237"/>
      <c r="H216" s="240">
        <v>403.88</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184</v>
      </c>
      <c r="AU216" s="246" t="s">
        <v>86</v>
      </c>
      <c r="AV216" s="13" t="s">
        <v>86</v>
      </c>
      <c r="AW216" s="13" t="s">
        <v>38</v>
      </c>
      <c r="AX216" s="13" t="s">
        <v>77</v>
      </c>
      <c r="AY216" s="246" t="s">
        <v>167</v>
      </c>
    </row>
    <row r="217" spans="1:51" s="13" customFormat="1" ht="12">
      <c r="A217" s="13"/>
      <c r="B217" s="236"/>
      <c r="C217" s="237"/>
      <c r="D217" s="232" t="s">
        <v>184</v>
      </c>
      <c r="E217" s="238" t="s">
        <v>20</v>
      </c>
      <c r="F217" s="239" t="s">
        <v>318</v>
      </c>
      <c r="G217" s="237"/>
      <c r="H217" s="240">
        <v>635.44</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184</v>
      </c>
      <c r="AU217" s="246" t="s">
        <v>86</v>
      </c>
      <c r="AV217" s="13" t="s">
        <v>86</v>
      </c>
      <c r="AW217" s="13" t="s">
        <v>38</v>
      </c>
      <c r="AX217" s="13" t="s">
        <v>77</v>
      </c>
      <c r="AY217" s="246" t="s">
        <v>167</v>
      </c>
    </row>
    <row r="218" spans="1:51" s="13" customFormat="1" ht="12">
      <c r="A218" s="13"/>
      <c r="B218" s="236"/>
      <c r="C218" s="237"/>
      <c r="D218" s="232" t="s">
        <v>184</v>
      </c>
      <c r="E218" s="238" t="s">
        <v>20</v>
      </c>
      <c r="F218" s="239" t="s">
        <v>319</v>
      </c>
      <c r="G218" s="237"/>
      <c r="H218" s="240">
        <v>733.62</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184</v>
      </c>
      <c r="AU218" s="246" t="s">
        <v>86</v>
      </c>
      <c r="AV218" s="13" t="s">
        <v>86</v>
      </c>
      <c r="AW218" s="13" t="s">
        <v>38</v>
      </c>
      <c r="AX218" s="13" t="s">
        <v>77</v>
      </c>
      <c r="AY218" s="246" t="s">
        <v>167</v>
      </c>
    </row>
    <row r="219" spans="1:51" s="14" customFormat="1" ht="12">
      <c r="A219" s="14"/>
      <c r="B219" s="247"/>
      <c r="C219" s="248"/>
      <c r="D219" s="232" t="s">
        <v>184</v>
      </c>
      <c r="E219" s="249" t="s">
        <v>20</v>
      </c>
      <c r="F219" s="250" t="s">
        <v>195</v>
      </c>
      <c r="G219" s="248"/>
      <c r="H219" s="251">
        <v>3080</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184</v>
      </c>
      <c r="AU219" s="257" t="s">
        <v>86</v>
      </c>
      <c r="AV219" s="14" t="s">
        <v>173</v>
      </c>
      <c r="AW219" s="14" t="s">
        <v>38</v>
      </c>
      <c r="AX219" s="14" t="s">
        <v>8</v>
      </c>
      <c r="AY219" s="257" t="s">
        <v>167</v>
      </c>
    </row>
    <row r="220" spans="1:65" s="2" customFormat="1" ht="14.5" customHeight="1">
      <c r="A220" s="40"/>
      <c r="B220" s="41"/>
      <c r="C220" s="220" t="s">
        <v>320</v>
      </c>
      <c r="D220" s="220" t="s">
        <v>169</v>
      </c>
      <c r="E220" s="221" t="s">
        <v>321</v>
      </c>
      <c r="F220" s="222" t="s">
        <v>322</v>
      </c>
      <c r="G220" s="223" t="s">
        <v>323</v>
      </c>
      <c r="H220" s="224">
        <v>2820.11</v>
      </c>
      <c r="I220" s="225"/>
      <c r="J220" s="224">
        <f>ROUND(I220*H220,0)</f>
        <v>0</v>
      </c>
      <c r="K220" s="222" t="s">
        <v>20</v>
      </c>
      <c r="L220" s="46"/>
      <c r="M220" s="226" t="s">
        <v>20</v>
      </c>
      <c r="N220" s="227" t="s">
        <v>48</v>
      </c>
      <c r="O220" s="86"/>
      <c r="P220" s="228">
        <f>O220*H220</f>
        <v>0</v>
      </c>
      <c r="Q220" s="228">
        <v>0</v>
      </c>
      <c r="R220" s="228">
        <f>Q220*H220</f>
        <v>0</v>
      </c>
      <c r="S220" s="228">
        <v>0</v>
      </c>
      <c r="T220" s="229">
        <f>S220*H220</f>
        <v>0</v>
      </c>
      <c r="U220" s="40"/>
      <c r="V220" s="40"/>
      <c r="W220" s="40"/>
      <c r="X220" s="40"/>
      <c r="Y220" s="40"/>
      <c r="Z220" s="40"/>
      <c r="AA220" s="40"/>
      <c r="AB220" s="40"/>
      <c r="AC220" s="40"/>
      <c r="AD220" s="40"/>
      <c r="AE220" s="40"/>
      <c r="AR220" s="230" t="s">
        <v>173</v>
      </c>
      <c r="AT220" s="230" t="s">
        <v>169</v>
      </c>
      <c r="AU220" s="230" t="s">
        <v>86</v>
      </c>
      <c r="AY220" s="19" t="s">
        <v>167</v>
      </c>
      <c r="BE220" s="231">
        <f>IF(N220="základní",J220,0)</f>
        <v>0</v>
      </c>
      <c r="BF220" s="231">
        <f>IF(N220="snížená",J220,0)</f>
        <v>0</v>
      </c>
      <c r="BG220" s="231">
        <f>IF(N220="zákl. přenesená",J220,0)</f>
        <v>0</v>
      </c>
      <c r="BH220" s="231">
        <f>IF(N220="sníž. přenesená",J220,0)</f>
        <v>0</v>
      </c>
      <c r="BI220" s="231">
        <f>IF(N220="nulová",J220,0)</f>
        <v>0</v>
      </c>
      <c r="BJ220" s="19" t="s">
        <v>8</v>
      </c>
      <c r="BK220" s="231">
        <f>ROUND(I220*H220,0)</f>
        <v>0</v>
      </c>
      <c r="BL220" s="19" t="s">
        <v>173</v>
      </c>
      <c r="BM220" s="230" t="s">
        <v>324</v>
      </c>
    </row>
    <row r="221" spans="1:51" s="13" customFormat="1" ht="12">
      <c r="A221" s="13"/>
      <c r="B221" s="236"/>
      <c r="C221" s="237"/>
      <c r="D221" s="232" t="s">
        <v>184</v>
      </c>
      <c r="E221" s="238" t="s">
        <v>20</v>
      </c>
      <c r="F221" s="239" t="s">
        <v>284</v>
      </c>
      <c r="G221" s="237"/>
      <c r="H221" s="240">
        <v>1157</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184</v>
      </c>
      <c r="AU221" s="246" t="s">
        <v>86</v>
      </c>
      <c r="AV221" s="13" t="s">
        <v>86</v>
      </c>
      <c r="AW221" s="13" t="s">
        <v>38</v>
      </c>
      <c r="AX221" s="13" t="s">
        <v>77</v>
      </c>
      <c r="AY221" s="246" t="s">
        <v>167</v>
      </c>
    </row>
    <row r="222" spans="1:51" s="13" customFormat="1" ht="12">
      <c r="A222" s="13"/>
      <c r="B222" s="236"/>
      <c r="C222" s="237"/>
      <c r="D222" s="232" t="s">
        <v>184</v>
      </c>
      <c r="E222" s="238" t="s">
        <v>20</v>
      </c>
      <c r="F222" s="239" t="s">
        <v>285</v>
      </c>
      <c r="G222" s="237"/>
      <c r="H222" s="240">
        <v>11.76</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184</v>
      </c>
      <c r="AU222" s="246" t="s">
        <v>86</v>
      </c>
      <c r="AV222" s="13" t="s">
        <v>86</v>
      </c>
      <c r="AW222" s="13" t="s">
        <v>38</v>
      </c>
      <c r="AX222" s="13" t="s">
        <v>77</v>
      </c>
      <c r="AY222" s="246" t="s">
        <v>167</v>
      </c>
    </row>
    <row r="223" spans="1:51" s="13" customFormat="1" ht="12">
      <c r="A223" s="13"/>
      <c r="B223" s="236"/>
      <c r="C223" s="237"/>
      <c r="D223" s="232" t="s">
        <v>184</v>
      </c>
      <c r="E223" s="238" t="s">
        <v>20</v>
      </c>
      <c r="F223" s="239" t="s">
        <v>286</v>
      </c>
      <c r="G223" s="237"/>
      <c r="H223" s="240">
        <v>3403.92</v>
      </c>
      <c r="I223" s="241"/>
      <c r="J223" s="237"/>
      <c r="K223" s="237"/>
      <c r="L223" s="242"/>
      <c r="M223" s="243"/>
      <c r="N223" s="244"/>
      <c r="O223" s="244"/>
      <c r="P223" s="244"/>
      <c r="Q223" s="244"/>
      <c r="R223" s="244"/>
      <c r="S223" s="244"/>
      <c r="T223" s="245"/>
      <c r="U223" s="13"/>
      <c r="V223" s="13"/>
      <c r="W223" s="13"/>
      <c r="X223" s="13"/>
      <c r="Y223" s="13"/>
      <c r="Z223" s="13"/>
      <c r="AA223" s="13"/>
      <c r="AB223" s="13"/>
      <c r="AC223" s="13"/>
      <c r="AD223" s="13"/>
      <c r="AE223" s="13"/>
      <c r="AT223" s="246" t="s">
        <v>184</v>
      </c>
      <c r="AU223" s="246" t="s">
        <v>86</v>
      </c>
      <c r="AV223" s="13" t="s">
        <v>86</v>
      </c>
      <c r="AW223" s="13" t="s">
        <v>38</v>
      </c>
      <c r="AX223" s="13" t="s">
        <v>77</v>
      </c>
      <c r="AY223" s="246" t="s">
        <v>167</v>
      </c>
    </row>
    <row r="224" spans="1:51" s="13" customFormat="1" ht="12">
      <c r="A224" s="13"/>
      <c r="B224" s="236"/>
      <c r="C224" s="237"/>
      <c r="D224" s="232" t="s">
        <v>184</v>
      </c>
      <c r="E224" s="238" t="s">
        <v>20</v>
      </c>
      <c r="F224" s="239" t="s">
        <v>287</v>
      </c>
      <c r="G224" s="237"/>
      <c r="H224" s="240">
        <v>12.6</v>
      </c>
      <c r="I224" s="241"/>
      <c r="J224" s="237"/>
      <c r="K224" s="237"/>
      <c r="L224" s="242"/>
      <c r="M224" s="243"/>
      <c r="N224" s="244"/>
      <c r="O224" s="244"/>
      <c r="P224" s="244"/>
      <c r="Q224" s="244"/>
      <c r="R224" s="244"/>
      <c r="S224" s="244"/>
      <c r="T224" s="245"/>
      <c r="U224" s="13"/>
      <c r="V224" s="13"/>
      <c r="W224" s="13"/>
      <c r="X224" s="13"/>
      <c r="Y224" s="13"/>
      <c r="Z224" s="13"/>
      <c r="AA224" s="13"/>
      <c r="AB224" s="13"/>
      <c r="AC224" s="13"/>
      <c r="AD224" s="13"/>
      <c r="AE224" s="13"/>
      <c r="AT224" s="246" t="s">
        <v>184</v>
      </c>
      <c r="AU224" s="246" t="s">
        <v>86</v>
      </c>
      <c r="AV224" s="13" t="s">
        <v>86</v>
      </c>
      <c r="AW224" s="13" t="s">
        <v>38</v>
      </c>
      <c r="AX224" s="13" t="s">
        <v>77</v>
      </c>
      <c r="AY224" s="246" t="s">
        <v>167</v>
      </c>
    </row>
    <row r="225" spans="1:51" s="13" customFormat="1" ht="12">
      <c r="A225" s="13"/>
      <c r="B225" s="236"/>
      <c r="C225" s="237"/>
      <c r="D225" s="232" t="s">
        <v>184</v>
      </c>
      <c r="E225" s="238" t="s">
        <v>20</v>
      </c>
      <c r="F225" s="239" t="s">
        <v>288</v>
      </c>
      <c r="G225" s="237"/>
      <c r="H225" s="240">
        <v>-162.64</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184</v>
      </c>
      <c r="AU225" s="246" t="s">
        <v>86</v>
      </c>
      <c r="AV225" s="13" t="s">
        <v>86</v>
      </c>
      <c r="AW225" s="13" t="s">
        <v>38</v>
      </c>
      <c r="AX225" s="13" t="s">
        <v>77</v>
      </c>
      <c r="AY225" s="246" t="s">
        <v>167</v>
      </c>
    </row>
    <row r="226" spans="1:51" s="13" customFormat="1" ht="12">
      <c r="A226" s="13"/>
      <c r="B226" s="236"/>
      <c r="C226" s="237"/>
      <c r="D226" s="232" t="s">
        <v>184</v>
      </c>
      <c r="E226" s="238" t="s">
        <v>20</v>
      </c>
      <c r="F226" s="239" t="s">
        <v>289</v>
      </c>
      <c r="G226" s="237"/>
      <c r="H226" s="240">
        <v>-60.77</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184</v>
      </c>
      <c r="AU226" s="246" t="s">
        <v>86</v>
      </c>
      <c r="AV226" s="13" t="s">
        <v>86</v>
      </c>
      <c r="AW226" s="13" t="s">
        <v>38</v>
      </c>
      <c r="AX226" s="13" t="s">
        <v>77</v>
      </c>
      <c r="AY226" s="246" t="s">
        <v>167</v>
      </c>
    </row>
    <row r="227" spans="1:51" s="13" customFormat="1" ht="12">
      <c r="A227" s="13"/>
      <c r="B227" s="236"/>
      <c r="C227" s="237"/>
      <c r="D227" s="232" t="s">
        <v>184</v>
      </c>
      <c r="E227" s="238" t="s">
        <v>20</v>
      </c>
      <c r="F227" s="239" t="s">
        <v>290</v>
      </c>
      <c r="G227" s="237"/>
      <c r="H227" s="240">
        <v>-3080</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184</v>
      </c>
      <c r="AU227" s="246" t="s">
        <v>86</v>
      </c>
      <c r="AV227" s="13" t="s">
        <v>86</v>
      </c>
      <c r="AW227" s="13" t="s">
        <v>38</v>
      </c>
      <c r="AX227" s="13" t="s">
        <v>77</v>
      </c>
      <c r="AY227" s="246" t="s">
        <v>167</v>
      </c>
    </row>
    <row r="228" spans="1:51" s="16" customFormat="1" ht="12">
      <c r="A228" s="16"/>
      <c r="B228" s="268"/>
      <c r="C228" s="269"/>
      <c r="D228" s="232" t="s">
        <v>184</v>
      </c>
      <c r="E228" s="270" t="s">
        <v>20</v>
      </c>
      <c r="F228" s="271" t="s">
        <v>212</v>
      </c>
      <c r="G228" s="269"/>
      <c r="H228" s="272">
        <v>1281.87</v>
      </c>
      <c r="I228" s="273"/>
      <c r="J228" s="269"/>
      <c r="K228" s="269"/>
      <c r="L228" s="274"/>
      <c r="M228" s="275"/>
      <c r="N228" s="276"/>
      <c r="O228" s="276"/>
      <c r="P228" s="276"/>
      <c r="Q228" s="276"/>
      <c r="R228" s="276"/>
      <c r="S228" s="276"/>
      <c r="T228" s="277"/>
      <c r="U228" s="16"/>
      <c r="V228" s="16"/>
      <c r="W228" s="16"/>
      <c r="X228" s="16"/>
      <c r="Y228" s="16"/>
      <c r="Z228" s="16"/>
      <c r="AA228" s="16"/>
      <c r="AB228" s="16"/>
      <c r="AC228" s="16"/>
      <c r="AD228" s="16"/>
      <c r="AE228" s="16"/>
      <c r="AT228" s="278" t="s">
        <v>184</v>
      </c>
      <c r="AU228" s="278" t="s">
        <v>86</v>
      </c>
      <c r="AV228" s="16" t="s">
        <v>186</v>
      </c>
      <c r="AW228" s="16" t="s">
        <v>38</v>
      </c>
      <c r="AX228" s="16" t="s">
        <v>77</v>
      </c>
      <c r="AY228" s="278" t="s">
        <v>167</v>
      </c>
    </row>
    <row r="229" spans="1:51" s="13" customFormat="1" ht="12">
      <c r="A229" s="13"/>
      <c r="B229" s="236"/>
      <c r="C229" s="237"/>
      <c r="D229" s="232" t="s">
        <v>184</v>
      </c>
      <c r="E229" s="238" t="s">
        <v>20</v>
      </c>
      <c r="F229" s="239" t="s">
        <v>325</v>
      </c>
      <c r="G229" s="237"/>
      <c r="H229" s="240">
        <v>2820.11</v>
      </c>
      <c r="I229" s="241"/>
      <c r="J229" s="237"/>
      <c r="K229" s="237"/>
      <c r="L229" s="242"/>
      <c r="M229" s="243"/>
      <c r="N229" s="244"/>
      <c r="O229" s="244"/>
      <c r="P229" s="244"/>
      <c r="Q229" s="244"/>
      <c r="R229" s="244"/>
      <c r="S229" s="244"/>
      <c r="T229" s="245"/>
      <c r="U229" s="13"/>
      <c r="V229" s="13"/>
      <c r="W229" s="13"/>
      <c r="X229" s="13"/>
      <c r="Y229" s="13"/>
      <c r="Z229" s="13"/>
      <c r="AA229" s="13"/>
      <c r="AB229" s="13"/>
      <c r="AC229" s="13"/>
      <c r="AD229" s="13"/>
      <c r="AE229" s="13"/>
      <c r="AT229" s="246" t="s">
        <v>184</v>
      </c>
      <c r="AU229" s="246" t="s">
        <v>86</v>
      </c>
      <c r="AV229" s="13" t="s">
        <v>86</v>
      </c>
      <c r="AW229" s="13" t="s">
        <v>38</v>
      </c>
      <c r="AX229" s="13" t="s">
        <v>8</v>
      </c>
      <c r="AY229" s="246" t="s">
        <v>167</v>
      </c>
    </row>
    <row r="230" spans="1:65" s="2" customFormat="1" ht="20.5" customHeight="1">
      <c r="A230" s="40"/>
      <c r="B230" s="41"/>
      <c r="C230" s="220" t="s">
        <v>326</v>
      </c>
      <c r="D230" s="220" t="s">
        <v>169</v>
      </c>
      <c r="E230" s="221" t="s">
        <v>327</v>
      </c>
      <c r="F230" s="222" t="s">
        <v>328</v>
      </c>
      <c r="G230" s="223" t="s">
        <v>189</v>
      </c>
      <c r="H230" s="224">
        <v>4563.81</v>
      </c>
      <c r="I230" s="225"/>
      <c r="J230" s="224">
        <f>ROUND(I230*H230,0)</f>
        <v>0</v>
      </c>
      <c r="K230" s="222" t="s">
        <v>180</v>
      </c>
      <c r="L230" s="46"/>
      <c r="M230" s="226" t="s">
        <v>20</v>
      </c>
      <c r="N230" s="227" t="s">
        <v>48</v>
      </c>
      <c r="O230" s="86"/>
      <c r="P230" s="228">
        <f>O230*H230</f>
        <v>0</v>
      </c>
      <c r="Q230" s="228">
        <v>0</v>
      </c>
      <c r="R230" s="228">
        <f>Q230*H230</f>
        <v>0</v>
      </c>
      <c r="S230" s="228">
        <v>0</v>
      </c>
      <c r="T230" s="229">
        <f>S230*H230</f>
        <v>0</v>
      </c>
      <c r="U230" s="40"/>
      <c r="V230" s="40"/>
      <c r="W230" s="40"/>
      <c r="X230" s="40"/>
      <c r="Y230" s="40"/>
      <c r="Z230" s="40"/>
      <c r="AA230" s="40"/>
      <c r="AB230" s="40"/>
      <c r="AC230" s="40"/>
      <c r="AD230" s="40"/>
      <c r="AE230" s="40"/>
      <c r="AR230" s="230" t="s">
        <v>173</v>
      </c>
      <c r="AT230" s="230" t="s">
        <v>169</v>
      </c>
      <c r="AU230" s="230" t="s">
        <v>86</v>
      </c>
      <c r="AY230" s="19" t="s">
        <v>167</v>
      </c>
      <c r="BE230" s="231">
        <f>IF(N230="základní",J230,0)</f>
        <v>0</v>
      </c>
      <c r="BF230" s="231">
        <f>IF(N230="snížená",J230,0)</f>
        <v>0</v>
      </c>
      <c r="BG230" s="231">
        <f>IF(N230="zákl. přenesená",J230,0)</f>
        <v>0</v>
      </c>
      <c r="BH230" s="231">
        <f>IF(N230="sníž. přenesená",J230,0)</f>
        <v>0</v>
      </c>
      <c r="BI230" s="231">
        <f>IF(N230="nulová",J230,0)</f>
        <v>0</v>
      </c>
      <c r="BJ230" s="19" t="s">
        <v>8</v>
      </c>
      <c r="BK230" s="231">
        <f>ROUND(I230*H230,0)</f>
        <v>0</v>
      </c>
      <c r="BL230" s="19" t="s">
        <v>173</v>
      </c>
      <c r="BM230" s="230" t="s">
        <v>329</v>
      </c>
    </row>
    <row r="231" spans="1:47" s="2" customFormat="1" ht="12">
      <c r="A231" s="40"/>
      <c r="B231" s="41"/>
      <c r="C231" s="42"/>
      <c r="D231" s="232" t="s">
        <v>182</v>
      </c>
      <c r="E231" s="42"/>
      <c r="F231" s="233" t="s">
        <v>330</v>
      </c>
      <c r="G231" s="42"/>
      <c r="H231" s="42"/>
      <c r="I231" s="138"/>
      <c r="J231" s="42"/>
      <c r="K231" s="42"/>
      <c r="L231" s="46"/>
      <c r="M231" s="234"/>
      <c r="N231" s="235"/>
      <c r="O231" s="86"/>
      <c r="P231" s="86"/>
      <c r="Q231" s="86"/>
      <c r="R231" s="86"/>
      <c r="S231" s="86"/>
      <c r="T231" s="87"/>
      <c r="U231" s="40"/>
      <c r="V231" s="40"/>
      <c r="W231" s="40"/>
      <c r="X231" s="40"/>
      <c r="Y231" s="40"/>
      <c r="Z231" s="40"/>
      <c r="AA231" s="40"/>
      <c r="AB231" s="40"/>
      <c r="AC231" s="40"/>
      <c r="AD231" s="40"/>
      <c r="AE231" s="40"/>
      <c r="AT231" s="19" t="s">
        <v>182</v>
      </c>
      <c r="AU231" s="19" t="s">
        <v>86</v>
      </c>
    </row>
    <row r="232" spans="1:51" s="13" customFormat="1" ht="12">
      <c r="A232" s="13"/>
      <c r="B232" s="236"/>
      <c r="C232" s="237"/>
      <c r="D232" s="232" t="s">
        <v>184</v>
      </c>
      <c r="E232" s="238" t="s">
        <v>20</v>
      </c>
      <c r="F232" s="239" t="s">
        <v>331</v>
      </c>
      <c r="G232" s="237"/>
      <c r="H232" s="240">
        <v>4563.81</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184</v>
      </c>
      <c r="AU232" s="246" t="s">
        <v>86</v>
      </c>
      <c r="AV232" s="13" t="s">
        <v>86</v>
      </c>
      <c r="AW232" s="13" t="s">
        <v>38</v>
      </c>
      <c r="AX232" s="13" t="s">
        <v>8</v>
      </c>
      <c r="AY232" s="246" t="s">
        <v>167</v>
      </c>
    </row>
    <row r="233" spans="1:65" s="2" customFormat="1" ht="31" customHeight="1">
      <c r="A233" s="40"/>
      <c r="B233" s="41"/>
      <c r="C233" s="220" t="s">
        <v>9</v>
      </c>
      <c r="D233" s="220" t="s">
        <v>169</v>
      </c>
      <c r="E233" s="221" t="s">
        <v>332</v>
      </c>
      <c r="F233" s="222" t="s">
        <v>333</v>
      </c>
      <c r="G233" s="223" t="s">
        <v>189</v>
      </c>
      <c r="H233" s="224">
        <v>60.77</v>
      </c>
      <c r="I233" s="225"/>
      <c r="J233" s="224">
        <f>ROUND(I233*H233,0)</f>
        <v>0</v>
      </c>
      <c r="K233" s="222" t="s">
        <v>180</v>
      </c>
      <c r="L233" s="46"/>
      <c r="M233" s="226" t="s">
        <v>20</v>
      </c>
      <c r="N233" s="227" t="s">
        <v>48</v>
      </c>
      <c r="O233" s="86"/>
      <c r="P233" s="228">
        <f>O233*H233</f>
        <v>0</v>
      </c>
      <c r="Q233" s="228">
        <v>0</v>
      </c>
      <c r="R233" s="228">
        <f>Q233*H233</f>
        <v>0</v>
      </c>
      <c r="S233" s="228">
        <v>0</v>
      </c>
      <c r="T233" s="229">
        <f>S233*H233</f>
        <v>0</v>
      </c>
      <c r="U233" s="40"/>
      <c r="V233" s="40"/>
      <c r="W233" s="40"/>
      <c r="X233" s="40"/>
      <c r="Y233" s="40"/>
      <c r="Z233" s="40"/>
      <c r="AA233" s="40"/>
      <c r="AB233" s="40"/>
      <c r="AC233" s="40"/>
      <c r="AD233" s="40"/>
      <c r="AE233" s="40"/>
      <c r="AR233" s="230" t="s">
        <v>173</v>
      </c>
      <c r="AT233" s="230" t="s">
        <v>169</v>
      </c>
      <c r="AU233" s="230" t="s">
        <v>86</v>
      </c>
      <c r="AY233" s="19" t="s">
        <v>167</v>
      </c>
      <c r="BE233" s="231">
        <f>IF(N233="základní",J233,0)</f>
        <v>0</v>
      </c>
      <c r="BF233" s="231">
        <f>IF(N233="snížená",J233,0)</f>
        <v>0</v>
      </c>
      <c r="BG233" s="231">
        <f>IF(N233="zákl. přenesená",J233,0)</f>
        <v>0</v>
      </c>
      <c r="BH233" s="231">
        <f>IF(N233="sníž. přenesená",J233,0)</f>
        <v>0</v>
      </c>
      <c r="BI233" s="231">
        <f>IF(N233="nulová",J233,0)</f>
        <v>0</v>
      </c>
      <c r="BJ233" s="19" t="s">
        <v>8</v>
      </c>
      <c r="BK233" s="231">
        <f>ROUND(I233*H233,0)</f>
        <v>0</v>
      </c>
      <c r="BL233" s="19" t="s">
        <v>173</v>
      </c>
      <c r="BM233" s="230" t="s">
        <v>334</v>
      </c>
    </row>
    <row r="234" spans="1:47" s="2" customFormat="1" ht="12">
      <c r="A234" s="40"/>
      <c r="B234" s="41"/>
      <c r="C234" s="42"/>
      <c r="D234" s="232" t="s">
        <v>182</v>
      </c>
      <c r="E234" s="42"/>
      <c r="F234" s="233" t="s">
        <v>335</v>
      </c>
      <c r="G234" s="42"/>
      <c r="H234" s="42"/>
      <c r="I234" s="138"/>
      <c r="J234" s="42"/>
      <c r="K234" s="42"/>
      <c r="L234" s="46"/>
      <c r="M234" s="234"/>
      <c r="N234" s="235"/>
      <c r="O234" s="86"/>
      <c r="P234" s="86"/>
      <c r="Q234" s="86"/>
      <c r="R234" s="86"/>
      <c r="S234" s="86"/>
      <c r="T234" s="87"/>
      <c r="U234" s="40"/>
      <c r="V234" s="40"/>
      <c r="W234" s="40"/>
      <c r="X234" s="40"/>
      <c r="Y234" s="40"/>
      <c r="Z234" s="40"/>
      <c r="AA234" s="40"/>
      <c r="AB234" s="40"/>
      <c r="AC234" s="40"/>
      <c r="AD234" s="40"/>
      <c r="AE234" s="40"/>
      <c r="AT234" s="19" t="s">
        <v>182</v>
      </c>
      <c r="AU234" s="19" t="s">
        <v>86</v>
      </c>
    </row>
    <row r="235" spans="1:51" s="13" customFormat="1" ht="12">
      <c r="A235" s="13"/>
      <c r="B235" s="236"/>
      <c r="C235" s="237"/>
      <c r="D235" s="232" t="s">
        <v>184</v>
      </c>
      <c r="E235" s="238" t="s">
        <v>20</v>
      </c>
      <c r="F235" s="239" t="s">
        <v>336</v>
      </c>
      <c r="G235" s="237"/>
      <c r="H235" s="240">
        <v>60.77</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184</v>
      </c>
      <c r="AU235" s="246" t="s">
        <v>86</v>
      </c>
      <c r="AV235" s="13" t="s">
        <v>86</v>
      </c>
      <c r="AW235" s="13" t="s">
        <v>38</v>
      </c>
      <c r="AX235" s="13" t="s">
        <v>8</v>
      </c>
      <c r="AY235" s="246" t="s">
        <v>167</v>
      </c>
    </row>
    <row r="236" spans="1:65" s="2" customFormat="1" ht="20.5" customHeight="1">
      <c r="A236" s="40"/>
      <c r="B236" s="41"/>
      <c r="C236" s="220" t="s">
        <v>337</v>
      </c>
      <c r="D236" s="220" t="s">
        <v>169</v>
      </c>
      <c r="E236" s="221" t="s">
        <v>338</v>
      </c>
      <c r="F236" s="222" t="s">
        <v>339</v>
      </c>
      <c r="G236" s="223" t="s">
        <v>179</v>
      </c>
      <c r="H236" s="224">
        <v>1622.93</v>
      </c>
      <c r="I236" s="225"/>
      <c r="J236" s="224">
        <f>ROUND(I236*H236,0)</f>
        <v>0</v>
      </c>
      <c r="K236" s="222" t="s">
        <v>180</v>
      </c>
      <c r="L236" s="46"/>
      <c r="M236" s="226" t="s">
        <v>20</v>
      </c>
      <c r="N236" s="227" t="s">
        <v>48</v>
      </c>
      <c r="O236" s="86"/>
      <c r="P236" s="228">
        <f>O236*H236</f>
        <v>0</v>
      </c>
      <c r="Q236" s="228">
        <v>0</v>
      </c>
      <c r="R236" s="228">
        <f>Q236*H236</f>
        <v>0</v>
      </c>
      <c r="S236" s="228">
        <v>0</v>
      </c>
      <c r="T236" s="229">
        <f>S236*H236</f>
        <v>0</v>
      </c>
      <c r="U236" s="40"/>
      <c r="V236" s="40"/>
      <c r="W236" s="40"/>
      <c r="X236" s="40"/>
      <c r="Y236" s="40"/>
      <c r="Z236" s="40"/>
      <c r="AA236" s="40"/>
      <c r="AB236" s="40"/>
      <c r="AC236" s="40"/>
      <c r="AD236" s="40"/>
      <c r="AE236" s="40"/>
      <c r="AR236" s="230" t="s">
        <v>173</v>
      </c>
      <c r="AT236" s="230" t="s">
        <v>169</v>
      </c>
      <c r="AU236" s="230" t="s">
        <v>86</v>
      </c>
      <c r="AY236" s="19" t="s">
        <v>167</v>
      </c>
      <c r="BE236" s="231">
        <f>IF(N236="základní",J236,0)</f>
        <v>0</v>
      </c>
      <c r="BF236" s="231">
        <f>IF(N236="snížená",J236,0)</f>
        <v>0</v>
      </c>
      <c r="BG236" s="231">
        <f>IF(N236="zákl. přenesená",J236,0)</f>
        <v>0</v>
      </c>
      <c r="BH236" s="231">
        <f>IF(N236="sníž. přenesená",J236,0)</f>
        <v>0</v>
      </c>
      <c r="BI236" s="231">
        <f>IF(N236="nulová",J236,0)</f>
        <v>0</v>
      </c>
      <c r="BJ236" s="19" t="s">
        <v>8</v>
      </c>
      <c r="BK236" s="231">
        <f>ROUND(I236*H236,0)</f>
        <v>0</v>
      </c>
      <c r="BL236" s="19" t="s">
        <v>173</v>
      </c>
      <c r="BM236" s="230" t="s">
        <v>340</v>
      </c>
    </row>
    <row r="237" spans="1:47" s="2" customFormat="1" ht="12">
      <c r="A237" s="40"/>
      <c r="B237" s="41"/>
      <c r="C237" s="42"/>
      <c r="D237" s="232" t="s">
        <v>182</v>
      </c>
      <c r="E237" s="42"/>
      <c r="F237" s="233" t="s">
        <v>341</v>
      </c>
      <c r="G237" s="42"/>
      <c r="H237" s="42"/>
      <c r="I237" s="138"/>
      <c r="J237" s="42"/>
      <c r="K237" s="42"/>
      <c r="L237" s="46"/>
      <c r="M237" s="234"/>
      <c r="N237" s="235"/>
      <c r="O237" s="86"/>
      <c r="P237" s="86"/>
      <c r="Q237" s="86"/>
      <c r="R237" s="86"/>
      <c r="S237" s="86"/>
      <c r="T237" s="87"/>
      <c r="U237" s="40"/>
      <c r="V237" s="40"/>
      <c r="W237" s="40"/>
      <c r="X237" s="40"/>
      <c r="Y237" s="40"/>
      <c r="Z237" s="40"/>
      <c r="AA237" s="40"/>
      <c r="AB237" s="40"/>
      <c r="AC237" s="40"/>
      <c r="AD237" s="40"/>
      <c r="AE237" s="40"/>
      <c r="AT237" s="19" t="s">
        <v>182</v>
      </c>
      <c r="AU237" s="19" t="s">
        <v>86</v>
      </c>
    </row>
    <row r="238" spans="1:51" s="13" customFormat="1" ht="12">
      <c r="A238" s="13"/>
      <c r="B238" s="236"/>
      <c r="C238" s="237"/>
      <c r="D238" s="232" t="s">
        <v>184</v>
      </c>
      <c r="E238" s="238" t="s">
        <v>20</v>
      </c>
      <c r="F238" s="239" t="s">
        <v>342</v>
      </c>
      <c r="G238" s="237"/>
      <c r="H238" s="240">
        <v>179.23</v>
      </c>
      <c r="I238" s="241"/>
      <c r="J238" s="237"/>
      <c r="K238" s="237"/>
      <c r="L238" s="242"/>
      <c r="M238" s="243"/>
      <c r="N238" s="244"/>
      <c r="O238" s="244"/>
      <c r="P238" s="244"/>
      <c r="Q238" s="244"/>
      <c r="R238" s="244"/>
      <c r="S238" s="244"/>
      <c r="T238" s="245"/>
      <c r="U238" s="13"/>
      <c r="V238" s="13"/>
      <c r="W238" s="13"/>
      <c r="X238" s="13"/>
      <c r="Y238" s="13"/>
      <c r="Z238" s="13"/>
      <c r="AA238" s="13"/>
      <c r="AB238" s="13"/>
      <c r="AC238" s="13"/>
      <c r="AD238" s="13"/>
      <c r="AE238" s="13"/>
      <c r="AT238" s="246" t="s">
        <v>184</v>
      </c>
      <c r="AU238" s="246" t="s">
        <v>86</v>
      </c>
      <c r="AV238" s="13" t="s">
        <v>86</v>
      </c>
      <c r="AW238" s="13" t="s">
        <v>38</v>
      </c>
      <c r="AX238" s="13" t="s">
        <v>77</v>
      </c>
      <c r="AY238" s="246" t="s">
        <v>167</v>
      </c>
    </row>
    <row r="239" spans="1:51" s="13" customFormat="1" ht="12">
      <c r="A239" s="13"/>
      <c r="B239" s="236"/>
      <c r="C239" s="237"/>
      <c r="D239" s="232" t="s">
        <v>184</v>
      </c>
      <c r="E239" s="238" t="s">
        <v>20</v>
      </c>
      <c r="F239" s="239" t="s">
        <v>343</v>
      </c>
      <c r="G239" s="237"/>
      <c r="H239" s="240">
        <v>1443.7</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184</v>
      </c>
      <c r="AU239" s="246" t="s">
        <v>86</v>
      </c>
      <c r="AV239" s="13" t="s">
        <v>86</v>
      </c>
      <c r="AW239" s="13" t="s">
        <v>38</v>
      </c>
      <c r="AX239" s="13" t="s">
        <v>77</v>
      </c>
      <c r="AY239" s="246" t="s">
        <v>167</v>
      </c>
    </row>
    <row r="240" spans="1:51" s="14" customFormat="1" ht="12">
      <c r="A240" s="14"/>
      <c r="B240" s="247"/>
      <c r="C240" s="248"/>
      <c r="D240" s="232" t="s">
        <v>184</v>
      </c>
      <c r="E240" s="249" t="s">
        <v>20</v>
      </c>
      <c r="F240" s="250" t="s">
        <v>195</v>
      </c>
      <c r="G240" s="248"/>
      <c r="H240" s="251">
        <v>1622.93</v>
      </c>
      <c r="I240" s="252"/>
      <c r="J240" s="248"/>
      <c r="K240" s="248"/>
      <c r="L240" s="253"/>
      <c r="M240" s="254"/>
      <c r="N240" s="255"/>
      <c r="O240" s="255"/>
      <c r="P240" s="255"/>
      <c r="Q240" s="255"/>
      <c r="R240" s="255"/>
      <c r="S240" s="255"/>
      <c r="T240" s="256"/>
      <c r="U240" s="14"/>
      <c r="V240" s="14"/>
      <c r="W240" s="14"/>
      <c r="X240" s="14"/>
      <c r="Y240" s="14"/>
      <c r="Z240" s="14"/>
      <c r="AA240" s="14"/>
      <c r="AB240" s="14"/>
      <c r="AC240" s="14"/>
      <c r="AD240" s="14"/>
      <c r="AE240" s="14"/>
      <c r="AT240" s="257" t="s">
        <v>184</v>
      </c>
      <c r="AU240" s="257" t="s">
        <v>86</v>
      </c>
      <c r="AV240" s="14" t="s">
        <v>173</v>
      </c>
      <c r="AW240" s="14" t="s">
        <v>38</v>
      </c>
      <c r="AX240" s="14" t="s">
        <v>8</v>
      </c>
      <c r="AY240" s="257" t="s">
        <v>167</v>
      </c>
    </row>
    <row r="241" spans="1:65" s="2" customFormat="1" ht="20.5" customHeight="1">
      <c r="A241" s="40"/>
      <c r="B241" s="41"/>
      <c r="C241" s="220" t="s">
        <v>344</v>
      </c>
      <c r="D241" s="220" t="s">
        <v>169</v>
      </c>
      <c r="E241" s="221" t="s">
        <v>345</v>
      </c>
      <c r="F241" s="222" t="s">
        <v>339</v>
      </c>
      <c r="G241" s="223" t="s">
        <v>179</v>
      </c>
      <c r="H241" s="224">
        <v>12629.77</v>
      </c>
      <c r="I241" s="225"/>
      <c r="J241" s="224">
        <f>ROUND(I241*H241,0)</f>
        <v>0</v>
      </c>
      <c r="K241" s="222" t="s">
        <v>180</v>
      </c>
      <c r="L241" s="46"/>
      <c r="M241" s="226" t="s">
        <v>20</v>
      </c>
      <c r="N241" s="227" t="s">
        <v>48</v>
      </c>
      <c r="O241" s="86"/>
      <c r="P241" s="228">
        <f>O241*H241</f>
        <v>0</v>
      </c>
      <c r="Q241" s="228">
        <v>0</v>
      </c>
      <c r="R241" s="228">
        <f>Q241*H241</f>
        <v>0</v>
      </c>
      <c r="S241" s="228">
        <v>0</v>
      </c>
      <c r="T241" s="229">
        <f>S241*H241</f>
        <v>0</v>
      </c>
      <c r="U241" s="40"/>
      <c r="V241" s="40"/>
      <c r="W241" s="40"/>
      <c r="X241" s="40"/>
      <c r="Y241" s="40"/>
      <c r="Z241" s="40"/>
      <c r="AA241" s="40"/>
      <c r="AB241" s="40"/>
      <c r="AC241" s="40"/>
      <c r="AD241" s="40"/>
      <c r="AE241" s="40"/>
      <c r="AR241" s="230" t="s">
        <v>173</v>
      </c>
      <c r="AT241" s="230" t="s">
        <v>169</v>
      </c>
      <c r="AU241" s="230" t="s">
        <v>86</v>
      </c>
      <c r="AY241" s="19" t="s">
        <v>167</v>
      </c>
      <c r="BE241" s="231">
        <f>IF(N241="základní",J241,0)</f>
        <v>0</v>
      </c>
      <c r="BF241" s="231">
        <f>IF(N241="snížená",J241,0)</f>
        <v>0</v>
      </c>
      <c r="BG241" s="231">
        <f>IF(N241="zákl. přenesená",J241,0)</f>
        <v>0</v>
      </c>
      <c r="BH241" s="231">
        <f>IF(N241="sníž. přenesená",J241,0)</f>
        <v>0</v>
      </c>
      <c r="BI241" s="231">
        <f>IF(N241="nulová",J241,0)</f>
        <v>0</v>
      </c>
      <c r="BJ241" s="19" t="s">
        <v>8</v>
      </c>
      <c r="BK241" s="231">
        <f>ROUND(I241*H241,0)</f>
        <v>0</v>
      </c>
      <c r="BL241" s="19" t="s">
        <v>173</v>
      </c>
      <c r="BM241" s="230" t="s">
        <v>346</v>
      </c>
    </row>
    <row r="242" spans="1:47" s="2" customFormat="1" ht="12">
      <c r="A242" s="40"/>
      <c r="B242" s="41"/>
      <c r="C242" s="42"/>
      <c r="D242" s="232" t="s">
        <v>182</v>
      </c>
      <c r="E242" s="42"/>
      <c r="F242" s="233" t="s">
        <v>341</v>
      </c>
      <c r="G242" s="42"/>
      <c r="H242" s="42"/>
      <c r="I242" s="138"/>
      <c r="J242" s="42"/>
      <c r="K242" s="42"/>
      <c r="L242" s="46"/>
      <c r="M242" s="234"/>
      <c r="N242" s="235"/>
      <c r="O242" s="86"/>
      <c r="P242" s="86"/>
      <c r="Q242" s="86"/>
      <c r="R242" s="86"/>
      <c r="S242" s="86"/>
      <c r="T242" s="87"/>
      <c r="U242" s="40"/>
      <c r="V242" s="40"/>
      <c r="W242" s="40"/>
      <c r="X242" s="40"/>
      <c r="Y242" s="40"/>
      <c r="Z242" s="40"/>
      <c r="AA242" s="40"/>
      <c r="AB242" s="40"/>
      <c r="AC242" s="40"/>
      <c r="AD242" s="40"/>
      <c r="AE242" s="40"/>
      <c r="AT242" s="19" t="s">
        <v>182</v>
      </c>
      <c r="AU242" s="19" t="s">
        <v>86</v>
      </c>
    </row>
    <row r="243" spans="1:51" s="13" customFormat="1" ht="12">
      <c r="A243" s="13"/>
      <c r="B243" s="236"/>
      <c r="C243" s="237"/>
      <c r="D243" s="232" t="s">
        <v>184</v>
      </c>
      <c r="E243" s="238" t="s">
        <v>20</v>
      </c>
      <c r="F243" s="239" t="s">
        <v>347</v>
      </c>
      <c r="G243" s="237"/>
      <c r="H243" s="240">
        <v>12629.77</v>
      </c>
      <c r="I243" s="241"/>
      <c r="J243" s="237"/>
      <c r="K243" s="237"/>
      <c r="L243" s="242"/>
      <c r="M243" s="243"/>
      <c r="N243" s="244"/>
      <c r="O243" s="244"/>
      <c r="P243" s="244"/>
      <c r="Q243" s="244"/>
      <c r="R243" s="244"/>
      <c r="S243" s="244"/>
      <c r="T243" s="245"/>
      <c r="U243" s="13"/>
      <c r="V243" s="13"/>
      <c r="W243" s="13"/>
      <c r="X243" s="13"/>
      <c r="Y243" s="13"/>
      <c r="Z243" s="13"/>
      <c r="AA243" s="13"/>
      <c r="AB243" s="13"/>
      <c r="AC243" s="13"/>
      <c r="AD243" s="13"/>
      <c r="AE243" s="13"/>
      <c r="AT243" s="246" t="s">
        <v>184</v>
      </c>
      <c r="AU243" s="246" t="s">
        <v>86</v>
      </c>
      <c r="AV243" s="13" t="s">
        <v>86</v>
      </c>
      <c r="AW243" s="13" t="s">
        <v>38</v>
      </c>
      <c r="AX243" s="13" t="s">
        <v>8</v>
      </c>
      <c r="AY243" s="246" t="s">
        <v>167</v>
      </c>
    </row>
    <row r="244" spans="1:65" s="2" customFormat="1" ht="20.5" customHeight="1">
      <c r="A244" s="40"/>
      <c r="B244" s="41"/>
      <c r="C244" s="220" t="s">
        <v>348</v>
      </c>
      <c r="D244" s="220" t="s">
        <v>169</v>
      </c>
      <c r="E244" s="221" t="s">
        <v>349</v>
      </c>
      <c r="F244" s="222" t="s">
        <v>350</v>
      </c>
      <c r="G244" s="223" t="s">
        <v>179</v>
      </c>
      <c r="H244" s="224">
        <v>10461.8</v>
      </c>
      <c r="I244" s="225"/>
      <c r="J244" s="224">
        <f>ROUND(I244*H244,0)</f>
        <v>0</v>
      </c>
      <c r="K244" s="222" t="s">
        <v>180</v>
      </c>
      <c r="L244" s="46"/>
      <c r="M244" s="226" t="s">
        <v>20</v>
      </c>
      <c r="N244" s="227" t="s">
        <v>48</v>
      </c>
      <c r="O244" s="86"/>
      <c r="P244" s="228">
        <f>O244*H244</f>
        <v>0</v>
      </c>
      <c r="Q244" s="228">
        <v>0</v>
      </c>
      <c r="R244" s="228">
        <f>Q244*H244</f>
        <v>0</v>
      </c>
      <c r="S244" s="228">
        <v>0</v>
      </c>
      <c r="T244" s="229">
        <f>S244*H244</f>
        <v>0</v>
      </c>
      <c r="U244" s="40"/>
      <c r="V244" s="40"/>
      <c r="W244" s="40"/>
      <c r="X244" s="40"/>
      <c r="Y244" s="40"/>
      <c r="Z244" s="40"/>
      <c r="AA244" s="40"/>
      <c r="AB244" s="40"/>
      <c r="AC244" s="40"/>
      <c r="AD244" s="40"/>
      <c r="AE244" s="40"/>
      <c r="AR244" s="230" t="s">
        <v>173</v>
      </c>
      <c r="AT244" s="230" t="s">
        <v>169</v>
      </c>
      <c r="AU244" s="230" t="s">
        <v>86</v>
      </c>
      <c r="AY244" s="19" t="s">
        <v>167</v>
      </c>
      <c r="BE244" s="231">
        <f>IF(N244="základní",J244,0)</f>
        <v>0</v>
      </c>
      <c r="BF244" s="231">
        <f>IF(N244="snížená",J244,0)</f>
        <v>0</v>
      </c>
      <c r="BG244" s="231">
        <f>IF(N244="zákl. přenesená",J244,0)</f>
        <v>0</v>
      </c>
      <c r="BH244" s="231">
        <f>IF(N244="sníž. přenesená",J244,0)</f>
        <v>0</v>
      </c>
      <c r="BI244" s="231">
        <f>IF(N244="nulová",J244,0)</f>
        <v>0</v>
      </c>
      <c r="BJ244" s="19" t="s">
        <v>8</v>
      </c>
      <c r="BK244" s="231">
        <f>ROUND(I244*H244,0)</f>
        <v>0</v>
      </c>
      <c r="BL244" s="19" t="s">
        <v>173</v>
      </c>
      <c r="BM244" s="230" t="s">
        <v>351</v>
      </c>
    </row>
    <row r="245" spans="1:47" s="2" customFormat="1" ht="12">
      <c r="A245" s="40"/>
      <c r="B245" s="41"/>
      <c r="C245" s="42"/>
      <c r="D245" s="232" t="s">
        <v>182</v>
      </c>
      <c r="E245" s="42"/>
      <c r="F245" s="233" t="s">
        <v>341</v>
      </c>
      <c r="G245" s="42"/>
      <c r="H245" s="42"/>
      <c r="I245" s="138"/>
      <c r="J245" s="42"/>
      <c r="K245" s="42"/>
      <c r="L245" s="46"/>
      <c r="M245" s="234"/>
      <c r="N245" s="235"/>
      <c r="O245" s="86"/>
      <c r="P245" s="86"/>
      <c r="Q245" s="86"/>
      <c r="R245" s="86"/>
      <c r="S245" s="86"/>
      <c r="T245" s="87"/>
      <c r="U245" s="40"/>
      <c r="V245" s="40"/>
      <c r="W245" s="40"/>
      <c r="X245" s="40"/>
      <c r="Y245" s="40"/>
      <c r="Z245" s="40"/>
      <c r="AA245" s="40"/>
      <c r="AB245" s="40"/>
      <c r="AC245" s="40"/>
      <c r="AD245" s="40"/>
      <c r="AE245" s="40"/>
      <c r="AT245" s="19" t="s">
        <v>182</v>
      </c>
      <c r="AU245" s="19" t="s">
        <v>86</v>
      </c>
    </row>
    <row r="246" spans="1:51" s="13" customFormat="1" ht="12">
      <c r="A246" s="13"/>
      <c r="B246" s="236"/>
      <c r="C246" s="237"/>
      <c r="D246" s="232" t="s">
        <v>184</v>
      </c>
      <c r="E246" s="238" t="s">
        <v>20</v>
      </c>
      <c r="F246" s="239" t="s">
        <v>352</v>
      </c>
      <c r="G246" s="237"/>
      <c r="H246" s="240">
        <v>1312</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184</v>
      </c>
      <c r="AU246" s="246" t="s">
        <v>86</v>
      </c>
      <c r="AV246" s="13" t="s">
        <v>86</v>
      </c>
      <c r="AW246" s="13" t="s">
        <v>38</v>
      </c>
      <c r="AX246" s="13" t="s">
        <v>77</v>
      </c>
      <c r="AY246" s="246" t="s">
        <v>167</v>
      </c>
    </row>
    <row r="247" spans="1:51" s="13" customFormat="1" ht="12">
      <c r="A247" s="13"/>
      <c r="B247" s="236"/>
      <c r="C247" s="237"/>
      <c r="D247" s="232" t="s">
        <v>184</v>
      </c>
      <c r="E247" s="238" t="s">
        <v>20</v>
      </c>
      <c r="F247" s="239" t="s">
        <v>353</v>
      </c>
      <c r="G247" s="237"/>
      <c r="H247" s="240">
        <v>679.5</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184</v>
      </c>
      <c r="AU247" s="246" t="s">
        <v>86</v>
      </c>
      <c r="AV247" s="13" t="s">
        <v>86</v>
      </c>
      <c r="AW247" s="13" t="s">
        <v>38</v>
      </c>
      <c r="AX247" s="13" t="s">
        <v>77</v>
      </c>
      <c r="AY247" s="246" t="s">
        <v>167</v>
      </c>
    </row>
    <row r="248" spans="1:51" s="13" customFormat="1" ht="12">
      <c r="A248" s="13"/>
      <c r="B248" s="236"/>
      <c r="C248" s="237"/>
      <c r="D248" s="232" t="s">
        <v>184</v>
      </c>
      <c r="E248" s="238" t="s">
        <v>20</v>
      </c>
      <c r="F248" s="239" t="s">
        <v>354</v>
      </c>
      <c r="G248" s="237"/>
      <c r="H248" s="240">
        <v>1556.8</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184</v>
      </c>
      <c r="AU248" s="246" t="s">
        <v>86</v>
      </c>
      <c r="AV248" s="13" t="s">
        <v>86</v>
      </c>
      <c r="AW248" s="13" t="s">
        <v>38</v>
      </c>
      <c r="AX248" s="13" t="s">
        <v>77</v>
      </c>
      <c r="AY248" s="246" t="s">
        <v>167</v>
      </c>
    </row>
    <row r="249" spans="1:51" s="13" customFormat="1" ht="12">
      <c r="A249" s="13"/>
      <c r="B249" s="236"/>
      <c r="C249" s="237"/>
      <c r="D249" s="232" t="s">
        <v>184</v>
      </c>
      <c r="E249" s="238" t="s">
        <v>20</v>
      </c>
      <c r="F249" s="239" t="s">
        <v>355</v>
      </c>
      <c r="G249" s="237"/>
      <c r="H249" s="240">
        <v>3092.5</v>
      </c>
      <c r="I249" s="241"/>
      <c r="J249" s="237"/>
      <c r="K249" s="237"/>
      <c r="L249" s="242"/>
      <c r="M249" s="243"/>
      <c r="N249" s="244"/>
      <c r="O249" s="244"/>
      <c r="P249" s="244"/>
      <c r="Q249" s="244"/>
      <c r="R249" s="244"/>
      <c r="S249" s="244"/>
      <c r="T249" s="245"/>
      <c r="U249" s="13"/>
      <c r="V249" s="13"/>
      <c r="W249" s="13"/>
      <c r="X249" s="13"/>
      <c r="Y249" s="13"/>
      <c r="Z249" s="13"/>
      <c r="AA249" s="13"/>
      <c r="AB249" s="13"/>
      <c r="AC249" s="13"/>
      <c r="AD249" s="13"/>
      <c r="AE249" s="13"/>
      <c r="AT249" s="246" t="s">
        <v>184</v>
      </c>
      <c r="AU249" s="246" t="s">
        <v>86</v>
      </c>
      <c r="AV249" s="13" t="s">
        <v>86</v>
      </c>
      <c r="AW249" s="13" t="s">
        <v>38</v>
      </c>
      <c r="AX249" s="13" t="s">
        <v>77</v>
      </c>
      <c r="AY249" s="246" t="s">
        <v>167</v>
      </c>
    </row>
    <row r="250" spans="1:51" s="13" customFormat="1" ht="12">
      <c r="A250" s="13"/>
      <c r="B250" s="236"/>
      <c r="C250" s="237"/>
      <c r="D250" s="232" t="s">
        <v>184</v>
      </c>
      <c r="E250" s="238" t="s">
        <v>20</v>
      </c>
      <c r="F250" s="239" t="s">
        <v>356</v>
      </c>
      <c r="G250" s="237"/>
      <c r="H250" s="240">
        <v>1009.7</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184</v>
      </c>
      <c r="AU250" s="246" t="s">
        <v>86</v>
      </c>
      <c r="AV250" s="13" t="s">
        <v>86</v>
      </c>
      <c r="AW250" s="13" t="s">
        <v>38</v>
      </c>
      <c r="AX250" s="13" t="s">
        <v>77</v>
      </c>
      <c r="AY250" s="246" t="s">
        <v>167</v>
      </c>
    </row>
    <row r="251" spans="1:51" s="13" customFormat="1" ht="12">
      <c r="A251" s="13"/>
      <c r="B251" s="236"/>
      <c r="C251" s="237"/>
      <c r="D251" s="232" t="s">
        <v>184</v>
      </c>
      <c r="E251" s="238" t="s">
        <v>20</v>
      </c>
      <c r="F251" s="239" t="s">
        <v>357</v>
      </c>
      <c r="G251" s="237"/>
      <c r="H251" s="240">
        <v>1588.6</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184</v>
      </c>
      <c r="AU251" s="246" t="s">
        <v>86</v>
      </c>
      <c r="AV251" s="13" t="s">
        <v>86</v>
      </c>
      <c r="AW251" s="13" t="s">
        <v>38</v>
      </c>
      <c r="AX251" s="13" t="s">
        <v>77</v>
      </c>
      <c r="AY251" s="246" t="s">
        <v>167</v>
      </c>
    </row>
    <row r="252" spans="1:51" s="13" customFormat="1" ht="12">
      <c r="A252" s="13"/>
      <c r="B252" s="236"/>
      <c r="C252" s="237"/>
      <c r="D252" s="232" t="s">
        <v>184</v>
      </c>
      <c r="E252" s="238" t="s">
        <v>20</v>
      </c>
      <c r="F252" s="239" t="s">
        <v>358</v>
      </c>
      <c r="G252" s="237"/>
      <c r="H252" s="240">
        <v>1222.7</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184</v>
      </c>
      <c r="AU252" s="246" t="s">
        <v>86</v>
      </c>
      <c r="AV252" s="13" t="s">
        <v>86</v>
      </c>
      <c r="AW252" s="13" t="s">
        <v>38</v>
      </c>
      <c r="AX252" s="13" t="s">
        <v>77</v>
      </c>
      <c r="AY252" s="246" t="s">
        <v>167</v>
      </c>
    </row>
    <row r="253" spans="1:51" s="14" customFormat="1" ht="12">
      <c r="A253" s="14"/>
      <c r="B253" s="247"/>
      <c r="C253" s="248"/>
      <c r="D253" s="232" t="s">
        <v>184</v>
      </c>
      <c r="E253" s="249" t="s">
        <v>20</v>
      </c>
      <c r="F253" s="250" t="s">
        <v>195</v>
      </c>
      <c r="G253" s="248"/>
      <c r="H253" s="251">
        <v>10461.8</v>
      </c>
      <c r="I253" s="252"/>
      <c r="J253" s="248"/>
      <c r="K253" s="248"/>
      <c r="L253" s="253"/>
      <c r="M253" s="254"/>
      <c r="N253" s="255"/>
      <c r="O253" s="255"/>
      <c r="P253" s="255"/>
      <c r="Q253" s="255"/>
      <c r="R253" s="255"/>
      <c r="S253" s="255"/>
      <c r="T253" s="256"/>
      <c r="U253" s="14"/>
      <c r="V253" s="14"/>
      <c r="W253" s="14"/>
      <c r="X253" s="14"/>
      <c r="Y253" s="14"/>
      <c r="Z253" s="14"/>
      <c r="AA253" s="14"/>
      <c r="AB253" s="14"/>
      <c r="AC253" s="14"/>
      <c r="AD253" s="14"/>
      <c r="AE253" s="14"/>
      <c r="AT253" s="257" t="s">
        <v>184</v>
      </c>
      <c r="AU253" s="257" t="s">
        <v>86</v>
      </c>
      <c r="AV253" s="14" t="s">
        <v>173</v>
      </c>
      <c r="AW253" s="14" t="s">
        <v>38</v>
      </c>
      <c r="AX253" s="14" t="s">
        <v>8</v>
      </c>
      <c r="AY253" s="257" t="s">
        <v>167</v>
      </c>
    </row>
    <row r="254" spans="1:65" s="2" customFormat="1" ht="20.5" customHeight="1">
      <c r="A254" s="40"/>
      <c r="B254" s="41"/>
      <c r="C254" s="220" t="s">
        <v>359</v>
      </c>
      <c r="D254" s="220" t="s">
        <v>169</v>
      </c>
      <c r="E254" s="221" t="s">
        <v>360</v>
      </c>
      <c r="F254" s="222" t="s">
        <v>361</v>
      </c>
      <c r="G254" s="223" t="s">
        <v>179</v>
      </c>
      <c r="H254" s="224">
        <v>1544.07</v>
      </c>
      <c r="I254" s="225"/>
      <c r="J254" s="224">
        <f>ROUND(I254*H254,0)</f>
        <v>0</v>
      </c>
      <c r="K254" s="222" t="s">
        <v>180</v>
      </c>
      <c r="L254" s="46"/>
      <c r="M254" s="226" t="s">
        <v>20</v>
      </c>
      <c r="N254" s="227" t="s">
        <v>48</v>
      </c>
      <c r="O254" s="86"/>
      <c r="P254" s="228">
        <f>O254*H254</f>
        <v>0</v>
      </c>
      <c r="Q254" s="228">
        <v>0.0012727</v>
      </c>
      <c r="R254" s="228">
        <f>Q254*H254</f>
        <v>1.965137889</v>
      </c>
      <c r="S254" s="228">
        <v>0</v>
      </c>
      <c r="T254" s="229">
        <f>S254*H254</f>
        <v>0</v>
      </c>
      <c r="U254" s="40"/>
      <c r="V254" s="40"/>
      <c r="W254" s="40"/>
      <c r="X254" s="40"/>
      <c r="Y254" s="40"/>
      <c r="Z254" s="40"/>
      <c r="AA254" s="40"/>
      <c r="AB254" s="40"/>
      <c r="AC254" s="40"/>
      <c r="AD254" s="40"/>
      <c r="AE254" s="40"/>
      <c r="AR254" s="230" t="s">
        <v>173</v>
      </c>
      <c r="AT254" s="230" t="s">
        <v>169</v>
      </c>
      <c r="AU254" s="230" t="s">
        <v>86</v>
      </c>
      <c r="AY254" s="19" t="s">
        <v>167</v>
      </c>
      <c r="BE254" s="231">
        <f>IF(N254="základní",J254,0)</f>
        <v>0</v>
      </c>
      <c r="BF254" s="231">
        <f>IF(N254="snížená",J254,0)</f>
        <v>0</v>
      </c>
      <c r="BG254" s="231">
        <f>IF(N254="zákl. přenesená",J254,0)</f>
        <v>0</v>
      </c>
      <c r="BH254" s="231">
        <f>IF(N254="sníž. přenesená",J254,0)</f>
        <v>0</v>
      </c>
      <c r="BI254" s="231">
        <f>IF(N254="nulová",J254,0)</f>
        <v>0</v>
      </c>
      <c r="BJ254" s="19" t="s">
        <v>8</v>
      </c>
      <c r="BK254" s="231">
        <f>ROUND(I254*H254,0)</f>
        <v>0</v>
      </c>
      <c r="BL254" s="19" t="s">
        <v>173</v>
      </c>
      <c r="BM254" s="230" t="s">
        <v>362</v>
      </c>
    </row>
    <row r="255" spans="1:47" s="2" customFormat="1" ht="12">
      <c r="A255" s="40"/>
      <c r="B255" s="41"/>
      <c r="C255" s="42"/>
      <c r="D255" s="232" t="s">
        <v>182</v>
      </c>
      <c r="E255" s="42"/>
      <c r="F255" s="233" t="s">
        <v>363</v>
      </c>
      <c r="G255" s="42"/>
      <c r="H255" s="42"/>
      <c r="I255" s="138"/>
      <c r="J255" s="42"/>
      <c r="K255" s="42"/>
      <c r="L255" s="46"/>
      <c r="M255" s="234"/>
      <c r="N255" s="235"/>
      <c r="O255" s="86"/>
      <c r="P255" s="86"/>
      <c r="Q255" s="86"/>
      <c r="R255" s="86"/>
      <c r="S255" s="86"/>
      <c r="T255" s="87"/>
      <c r="U255" s="40"/>
      <c r="V255" s="40"/>
      <c r="W255" s="40"/>
      <c r="X255" s="40"/>
      <c r="Y255" s="40"/>
      <c r="Z255" s="40"/>
      <c r="AA255" s="40"/>
      <c r="AB255" s="40"/>
      <c r="AC255" s="40"/>
      <c r="AD255" s="40"/>
      <c r="AE255" s="40"/>
      <c r="AT255" s="19" t="s">
        <v>182</v>
      </c>
      <c r="AU255" s="19" t="s">
        <v>86</v>
      </c>
    </row>
    <row r="256" spans="1:51" s="13" customFormat="1" ht="12">
      <c r="A256" s="13"/>
      <c r="B256" s="236"/>
      <c r="C256" s="237"/>
      <c r="D256" s="232" t="s">
        <v>184</v>
      </c>
      <c r="E256" s="238" t="s">
        <v>20</v>
      </c>
      <c r="F256" s="239" t="s">
        <v>364</v>
      </c>
      <c r="G256" s="237"/>
      <c r="H256" s="240">
        <v>1443.7</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184</v>
      </c>
      <c r="AU256" s="246" t="s">
        <v>86</v>
      </c>
      <c r="AV256" s="13" t="s">
        <v>86</v>
      </c>
      <c r="AW256" s="13" t="s">
        <v>38</v>
      </c>
      <c r="AX256" s="13" t="s">
        <v>77</v>
      </c>
      <c r="AY256" s="246" t="s">
        <v>167</v>
      </c>
    </row>
    <row r="257" spans="1:51" s="16" customFormat="1" ht="12">
      <c r="A257" s="16"/>
      <c r="B257" s="268"/>
      <c r="C257" s="269"/>
      <c r="D257" s="232" t="s">
        <v>184</v>
      </c>
      <c r="E257" s="270" t="s">
        <v>20</v>
      </c>
      <c r="F257" s="271" t="s">
        <v>212</v>
      </c>
      <c r="G257" s="269"/>
      <c r="H257" s="272">
        <v>1443.7</v>
      </c>
      <c r="I257" s="273"/>
      <c r="J257" s="269"/>
      <c r="K257" s="269"/>
      <c r="L257" s="274"/>
      <c r="M257" s="275"/>
      <c r="N257" s="276"/>
      <c r="O257" s="276"/>
      <c r="P257" s="276"/>
      <c r="Q257" s="276"/>
      <c r="R257" s="276"/>
      <c r="S257" s="276"/>
      <c r="T257" s="277"/>
      <c r="U257" s="16"/>
      <c r="V257" s="16"/>
      <c r="W257" s="16"/>
      <c r="X257" s="16"/>
      <c r="Y257" s="16"/>
      <c r="Z257" s="16"/>
      <c r="AA257" s="16"/>
      <c r="AB257" s="16"/>
      <c r="AC257" s="16"/>
      <c r="AD257" s="16"/>
      <c r="AE257" s="16"/>
      <c r="AT257" s="278" t="s">
        <v>184</v>
      </c>
      <c r="AU257" s="278" t="s">
        <v>86</v>
      </c>
      <c r="AV257" s="16" t="s">
        <v>186</v>
      </c>
      <c r="AW257" s="16" t="s">
        <v>38</v>
      </c>
      <c r="AX257" s="16" t="s">
        <v>77</v>
      </c>
      <c r="AY257" s="278" t="s">
        <v>167</v>
      </c>
    </row>
    <row r="258" spans="1:51" s="13" customFormat="1" ht="12">
      <c r="A258" s="13"/>
      <c r="B258" s="236"/>
      <c r="C258" s="237"/>
      <c r="D258" s="232" t="s">
        <v>184</v>
      </c>
      <c r="E258" s="238" t="s">
        <v>20</v>
      </c>
      <c r="F258" s="239" t="s">
        <v>365</v>
      </c>
      <c r="G258" s="237"/>
      <c r="H258" s="240">
        <v>11</v>
      </c>
      <c r="I258" s="241"/>
      <c r="J258" s="237"/>
      <c r="K258" s="237"/>
      <c r="L258" s="242"/>
      <c r="M258" s="243"/>
      <c r="N258" s="244"/>
      <c r="O258" s="244"/>
      <c r="P258" s="244"/>
      <c r="Q258" s="244"/>
      <c r="R258" s="244"/>
      <c r="S258" s="244"/>
      <c r="T258" s="245"/>
      <c r="U258" s="13"/>
      <c r="V258" s="13"/>
      <c r="W258" s="13"/>
      <c r="X258" s="13"/>
      <c r="Y258" s="13"/>
      <c r="Z258" s="13"/>
      <c r="AA258" s="13"/>
      <c r="AB258" s="13"/>
      <c r="AC258" s="13"/>
      <c r="AD258" s="13"/>
      <c r="AE258" s="13"/>
      <c r="AT258" s="246" t="s">
        <v>184</v>
      </c>
      <c r="AU258" s="246" t="s">
        <v>86</v>
      </c>
      <c r="AV258" s="13" t="s">
        <v>86</v>
      </c>
      <c r="AW258" s="13" t="s">
        <v>38</v>
      </c>
      <c r="AX258" s="13" t="s">
        <v>77</v>
      </c>
      <c r="AY258" s="246" t="s">
        <v>167</v>
      </c>
    </row>
    <row r="259" spans="1:51" s="16" customFormat="1" ht="12">
      <c r="A259" s="16"/>
      <c r="B259" s="268"/>
      <c r="C259" s="269"/>
      <c r="D259" s="232" t="s">
        <v>184</v>
      </c>
      <c r="E259" s="270" t="s">
        <v>20</v>
      </c>
      <c r="F259" s="271" t="s">
        <v>212</v>
      </c>
      <c r="G259" s="269"/>
      <c r="H259" s="272">
        <v>11</v>
      </c>
      <c r="I259" s="273"/>
      <c r="J259" s="269"/>
      <c r="K259" s="269"/>
      <c r="L259" s="274"/>
      <c r="M259" s="275"/>
      <c r="N259" s="276"/>
      <c r="O259" s="276"/>
      <c r="P259" s="276"/>
      <c r="Q259" s="276"/>
      <c r="R259" s="276"/>
      <c r="S259" s="276"/>
      <c r="T259" s="277"/>
      <c r="U259" s="16"/>
      <c r="V259" s="16"/>
      <c r="W259" s="16"/>
      <c r="X259" s="16"/>
      <c r="Y259" s="16"/>
      <c r="Z259" s="16"/>
      <c r="AA259" s="16"/>
      <c r="AB259" s="16"/>
      <c r="AC259" s="16"/>
      <c r="AD259" s="16"/>
      <c r="AE259" s="16"/>
      <c r="AT259" s="278" t="s">
        <v>184</v>
      </c>
      <c r="AU259" s="278" t="s">
        <v>86</v>
      </c>
      <c r="AV259" s="16" t="s">
        <v>186</v>
      </c>
      <c r="AW259" s="16" t="s">
        <v>38</v>
      </c>
      <c r="AX259" s="16" t="s">
        <v>77</v>
      </c>
      <c r="AY259" s="278" t="s">
        <v>167</v>
      </c>
    </row>
    <row r="260" spans="1:51" s="15" customFormat="1" ht="12">
      <c r="A260" s="15"/>
      <c r="B260" s="258"/>
      <c r="C260" s="259"/>
      <c r="D260" s="232" t="s">
        <v>184</v>
      </c>
      <c r="E260" s="260" t="s">
        <v>20</v>
      </c>
      <c r="F260" s="261" t="s">
        <v>237</v>
      </c>
      <c r="G260" s="259"/>
      <c r="H260" s="260" t="s">
        <v>20</v>
      </c>
      <c r="I260" s="262"/>
      <c r="J260" s="259"/>
      <c r="K260" s="259"/>
      <c r="L260" s="263"/>
      <c r="M260" s="264"/>
      <c r="N260" s="265"/>
      <c r="O260" s="265"/>
      <c r="P260" s="265"/>
      <c r="Q260" s="265"/>
      <c r="R260" s="265"/>
      <c r="S260" s="265"/>
      <c r="T260" s="266"/>
      <c r="U260" s="15"/>
      <c r="V260" s="15"/>
      <c r="W260" s="15"/>
      <c r="X260" s="15"/>
      <c r="Y260" s="15"/>
      <c r="Z260" s="15"/>
      <c r="AA260" s="15"/>
      <c r="AB260" s="15"/>
      <c r="AC260" s="15"/>
      <c r="AD260" s="15"/>
      <c r="AE260" s="15"/>
      <c r="AT260" s="267" t="s">
        <v>184</v>
      </c>
      <c r="AU260" s="267" t="s">
        <v>86</v>
      </c>
      <c r="AV260" s="15" t="s">
        <v>8</v>
      </c>
      <c r="AW260" s="15" t="s">
        <v>38</v>
      </c>
      <c r="AX260" s="15" t="s">
        <v>77</v>
      </c>
      <c r="AY260" s="267" t="s">
        <v>167</v>
      </c>
    </row>
    <row r="261" spans="1:51" s="13" customFormat="1" ht="12">
      <c r="A261" s="13"/>
      <c r="B261" s="236"/>
      <c r="C261" s="237"/>
      <c r="D261" s="232" t="s">
        <v>184</v>
      </c>
      <c r="E261" s="238" t="s">
        <v>20</v>
      </c>
      <c r="F261" s="239" t="s">
        <v>366</v>
      </c>
      <c r="G261" s="237"/>
      <c r="H261" s="240">
        <v>2.53</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184</v>
      </c>
      <c r="AU261" s="246" t="s">
        <v>86</v>
      </c>
      <c r="AV261" s="13" t="s">
        <v>86</v>
      </c>
      <c r="AW261" s="13" t="s">
        <v>38</v>
      </c>
      <c r="AX261" s="13" t="s">
        <v>77</v>
      </c>
      <c r="AY261" s="246" t="s">
        <v>167</v>
      </c>
    </row>
    <row r="262" spans="1:51" s="13" customFormat="1" ht="12">
      <c r="A262" s="13"/>
      <c r="B262" s="236"/>
      <c r="C262" s="237"/>
      <c r="D262" s="232" t="s">
        <v>184</v>
      </c>
      <c r="E262" s="238" t="s">
        <v>20</v>
      </c>
      <c r="F262" s="239" t="s">
        <v>367</v>
      </c>
      <c r="G262" s="237"/>
      <c r="H262" s="240">
        <v>4.16</v>
      </c>
      <c r="I262" s="241"/>
      <c r="J262" s="237"/>
      <c r="K262" s="237"/>
      <c r="L262" s="242"/>
      <c r="M262" s="243"/>
      <c r="N262" s="244"/>
      <c r="O262" s="244"/>
      <c r="P262" s="244"/>
      <c r="Q262" s="244"/>
      <c r="R262" s="244"/>
      <c r="S262" s="244"/>
      <c r="T262" s="245"/>
      <c r="U262" s="13"/>
      <c r="V262" s="13"/>
      <c r="W262" s="13"/>
      <c r="X262" s="13"/>
      <c r="Y262" s="13"/>
      <c r="Z262" s="13"/>
      <c r="AA262" s="13"/>
      <c r="AB262" s="13"/>
      <c r="AC262" s="13"/>
      <c r="AD262" s="13"/>
      <c r="AE262" s="13"/>
      <c r="AT262" s="246" t="s">
        <v>184</v>
      </c>
      <c r="AU262" s="246" t="s">
        <v>86</v>
      </c>
      <c r="AV262" s="13" t="s">
        <v>86</v>
      </c>
      <c r="AW262" s="13" t="s">
        <v>38</v>
      </c>
      <c r="AX262" s="13" t="s">
        <v>77</v>
      </c>
      <c r="AY262" s="246" t="s">
        <v>167</v>
      </c>
    </row>
    <row r="263" spans="1:51" s="13" customFormat="1" ht="12">
      <c r="A263" s="13"/>
      <c r="B263" s="236"/>
      <c r="C263" s="237"/>
      <c r="D263" s="232" t="s">
        <v>184</v>
      </c>
      <c r="E263" s="238" t="s">
        <v>20</v>
      </c>
      <c r="F263" s="239" t="s">
        <v>368</v>
      </c>
      <c r="G263" s="237"/>
      <c r="H263" s="240">
        <v>6.06</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184</v>
      </c>
      <c r="AU263" s="246" t="s">
        <v>86</v>
      </c>
      <c r="AV263" s="13" t="s">
        <v>86</v>
      </c>
      <c r="AW263" s="13" t="s">
        <v>38</v>
      </c>
      <c r="AX263" s="13" t="s">
        <v>77</v>
      </c>
      <c r="AY263" s="246" t="s">
        <v>167</v>
      </c>
    </row>
    <row r="264" spans="1:51" s="13" customFormat="1" ht="12">
      <c r="A264" s="13"/>
      <c r="B264" s="236"/>
      <c r="C264" s="237"/>
      <c r="D264" s="232" t="s">
        <v>184</v>
      </c>
      <c r="E264" s="238" t="s">
        <v>20</v>
      </c>
      <c r="F264" s="239" t="s">
        <v>369</v>
      </c>
      <c r="G264" s="237"/>
      <c r="H264" s="240">
        <v>1.81</v>
      </c>
      <c r="I264" s="241"/>
      <c r="J264" s="237"/>
      <c r="K264" s="237"/>
      <c r="L264" s="242"/>
      <c r="M264" s="243"/>
      <c r="N264" s="244"/>
      <c r="O264" s="244"/>
      <c r="P264" s="244"/>
      <c r="Q264" s="244"/>
      <c r="R264" s="244"/>
      <c r="S264" s="244"/>
      <c r="T264" s="245"/>
      <c r="U264" s="13"/>
      <c r="V264" s="13"/>
      <c r="W264" s="13"/>
      <c r="X264" s="13"/>
      <c r="Y264" s="13"/>
      <c r="Z264" s="13"/>
      <c r="AA264" s="13"/>
      <c r="AB264" s="13"/>
      <c r="AC264" s="13"/>
      <c r="AD264" s="13"/>
      <c r="AE264" s="13"/>
      <c r="AT264" s="246" t="s">
        <v>184</v>
      </c>
      <c r="AU264" s="246" t="s">
        <v>86</v>
      </c>
      <c r="AV264" s="13" t="s">
        <v>86</v>
      </c>
      <c r="AW264" s="13" t="s">
        <v>38</v>
      </c>
      <c r="AX264" s="13" t="s">
        <v>77</v>
      </c>
      <c r="AY264" s="246" t="s">
        <v>167</v>
      </c>
    </row>
    <row r="265" spans="1:51" s="13" customFormat="1" ht="12">
      <c r="A265" s="13"/>
      <c r="B265" s="236"/>
      <c r="C265" s="237"/>
      <c r="D265" s="232" t="s">
        <v>184</v>
      </c>
      <c r="E265" s="238" t="s">
        <v>20</v>
      </c>
      <c r="F265" s="239" t="s">
        <v>370</v>
      </c>
      <c r="G265" s="237"/>
      <c r="H265" s="240">
        <v>9.35</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184</v>
      </c>
      <c r="AU265" s="246" t="s">
        <v>86</v>
      </c>
      <c r="AV265" s="13" t="s">
        <v>86</v>
      </c>
      <c r="AW265" s="13" t="s">
        <v>38</v>
      </c>
      <c r="AX265" s="13" t="s">
        <v>77</v>
      </c>
      <c r="AY265" s="246" t="s">
        <v>167</v>
      </c>
    </row>
    <row r="266" spans="1:51" s="13" customFormat="1" ht="12">
      <c r="A266" s="13"/>
      <c r="B266" s="236"/>
      <c r="C266" s="237"/>
      <c r="D266" s="232" t="s">
        <v>184</v>
      </c>
      <c r="E266" s="238" t="s">
        <v>20</v>
      </c>
      <c r="F266" s="239" t="s">
        <v>371</v>
      </c>
      <c r="G266" s="237"/>
      <c r="H266" s="240">
        <v>1.33</v>
      </c>
      <c r="I266" s="241"/>
      <c r="J266" s="237"/>
      <c r="K266" s="237"/>
      <c r="L266" s="242"/>
      <c r="M266" s="243"/>
      <c r="N266" s="244"/>
      <c r="O266" s="244"/>
      <c r="P266" s="244"/>
      <c r="Q266" s="244"/>
      <c r="R266" s="244"/>
      <c r="S266" s="244"/>
      <c r="T266" s="245"/>
      <c r="U266" s="13"/>
      <c r="V266" s="13"/>
      <c r="W266" s="13"/>
      <c r="X266" s="13"/>
      <c r="Y266" s="13"/>
      <c r="Z266" s="13"/>
      <c r="AA266" s="13"/>
      <c r="AB266" s="13"/>
      <c r="AC266" s="13"/>
      <c r="AD266" s="13"/>
      <c r="AE266" s="13"/>
      <c r="AT266" s="246" t="s">
        <v>184</v>
      </c>
      <c r="AU266" s="246" t="s">
        <v>86</v>
      </c>
      <c r="AV266" s="13" t="s">
        <v>86</v>
      </c>
      <c r="AW266" s="13" t="s">
        <v>38</v>
      </c>
      <c r="AX266" s="13" t="s">
        <v>77</v>
      </c>
      <c r="AY266" s="246" t="s">
        <v>167</v>
      </c>
    </row>
    <row r="267" spans="1:51" s="13" customFormat="1" ht="12">
      <c r="A267" s="13"/>
      <c r="B267" s="236"/>
      <c r="C267" s="237"/>
      <c r="D267" s="232" t="s">
        <v>184</v>
      </c>
      <c r="E267" s="238" t="s">
        <v>20</v>
      </c>
      <c r="F267" s="239" t="s">
        <v>372</v>
      </c>
      <c r="G267" s="237"/>
      <c r="H267" s="240">
        <v>1.33</v>
      </c>
      <c r="I267" s="241"/>
      <c r="J267" s="237"/>
      <c r="K267" s="237"/>
      <c r="L267" s="242"/>
      <c r="M267" s="243"/>
      <c r="N267" s="244"/>
      <c r="O267" s="244"/>
      <c r="P267" s="244"/>
      <c r="Q267" s="244"/>
      <c r="R267" s="244"/>
      <c r="S267" s="244"/>
      <c r="T267" s="245"/>
      <c r="U267" s="13"/>
      <c r="V267" s="13"/>
      <c r="W267" s="13"/>
      <c r="X267" s="13"/>
      <c r="Y267" s="13"/>
      <c r="Z267" s="13"/>
      <c r="AA267" s="13"/>
      <c r="AB267" s="13"/>
      <c r="AC267" s="13"/>
      <c r="AD267" s="13"/>
      <c r="AE267" s="13"/>
      <c r="AT267" s="246" t="s">
        <v>184</v>
      </c>
      <c r="AU267" s="246" t="s">
        <v>86</v>
      </c>
      <c r="AV267" s="13" t="s">
        <v>86</v>
      </c>
      <c r="AW267" s="13" t="s">
        <v>38</v>
      </c>
      <c r="AX267" s="13" t="s">
        <v>77</v>
      </c>
      <c r="AY267" s="246" t="s">
        <v>167</v>
      </c>
    </row>
    <row r="268" spans="1:51" s="13" customFormat="1" ht="12">
      <c r="A268" s="13"/>
      <c r="B268" s="236"/>
      <c r="C268" s="237"/>
      <c r="D268" s="232" t="s">
        <v>184</v>
      </c>
      <c r="E268" s="238" t="s">
        <v>20</v>
      </c>
      <c r="F268" s="239" t="s">
        <v>373</v>
      </c>
      <c r="G268" s="237"/>
      <c r="H268" s="240">
        <v>3.83</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184</v>
      </c>
      <c r="AU268" s="246" t="s">
        <v>86</v>
      </c>
      <c r="AV268" s="13" t="s">
        <v>86</v>
      </c>
      <c r="AW268" s="13" t="s">
        <v>38</v>
      </c>
      <c r="AX268" s="13" t="s">
        <v>77</v>
      </c>
      <c r="AY268" s="246" t="s">
        <v>167</v>
      </c>
    </row>
    <row r="269" spans="1:51" s="13" customFormat="1" ht="12">
      <c r="A269" s="13"/>
      <c r="B269" s="236"/>
      <c r="C269" s="237"/>
      <c r="D269" s="232" t="s">
        <v>184</v>
      </c>
      <c r="E269" s="238" t="s">
        <v>20</v>
      </c>
      <c r="F269" s="239" t="s">
        <v>374</v>
      </c>
      <c r="G269" s="237"/>
      <c r="H269" s="240">
        <v>0.75</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184</v>
      </c>
      <c r="AU269" s="246" t="s">
        <v>86</v>
      </c>
      <c r="AV269" s="13" t="s">
        <v>86</v>
      </c>
      <c r="AW269" s="13" t="s">
        <v>38</v>
      </c>
      <c r="AX269" s="13" t="s">
        <v>77</v>
      </c>
      <c r="AY269" s="246" t="s">
        <v>167</v>
      </c>
    </row>
    <row r="270" spans="1:51" s="13" customFormat="1" ht="12">
      <c r="A270" s="13"/>
      <c r="B270" s="236"/>
      <c r="C270" s="237"/>
      <c r="D270" s="232" t="s">
        <v>184</v>
      </c>
      <c r="E270" s="238" t="s">
        <v>20</v>
      </c>
      <c r="F270" s="239" t="s">
        <v>375</v>
      </c>
      <c r="G270" s="237"/>
      <c r="H270" s="240">
        <v>2.66</v>
      </c>
      <c r="I270" s="241"/>
      <c r="J270" s="237"/>
      <c r="K270" s="237"/>
      <c r="L270" s="242"/>
      <c r="M270" s="243"/>
      <c r="N270" s="244"/>
      <c r="O270" s="244"/>
      <c r="P270" s="244"/>
      <c r="Q270" s="244"/>
      <c r="R270" s="244"/>
      <c r="S270" s="244"/>
      <c r="T270" s="245"/>
      <c r="U270" s="13"/>
      <c r="V270" s="13"/>
      <c r="W270" s="13"/>
      <c r="X270" s="13"/>
      <c r="Y270" s="13"/>
      <c r="Z270" s="13"/>
      <c r="AA270" s="13"/>
      <c r="AB270" s="13"/>
      <c r="AC270" s="13"/>
      <c r="AD270" s="13"/>
      <c r="AE270" s="13"/>
      <c r="AT270" s="246" t="s">
        <v>184</v>
      </c>
      <c r="AU270" s="246" t="s">
        <v>86</v>
      </c>
      <c r="AV270" s="13" t="s">
        <v>86</v>
      </c>
      <c r="AW270" s="13" t="s">
        <v>38</v>
      </c>
      <c r="AX270" s="13" t="s">
        <v>77</v>
      </c>
      <c r="AY270" s="246" t="s">
        <v>167</v>
      </c>
    </row>
    <row r="271" spans="1:51" s="16" customFormat="1" ht="12">
      <c r="A271" s="16"/>
      <c r="B271" s="268"/>
      <c r="C271" s="269"/>
      <c r="D271" s="232" t="s">
        <v>184</v>
      </c>
      <c r="E271" s="270" t="s">
        <v>20</v>
      </c>
      <c r="F271" s="271" t="s">
        <v>212</v>
      </c>
      <c r="G271" s="269"/>
      <c r="H271" s="272">
        <v>33.81</v>
      </c>
      <c r="I271" s="273"/>
      <c r="J271" s="269"/>
      <c r="K271" s="269"/>
      <c r="L271" s="274"/>
      <c r="M271" s="275"/>
      <c r="N271" s="276"/>
      <c r="O271" s="276"/>
      <c r="P271" s="276"/>
      <c r="Q271" s="276"/>
      <c r="R271" s="276"/>
      <c r="S271" s="276"/>
      <c r="T271" s="277"/>
      <c r="U271" s="16"/>
      <c r="V271" s="16"/>
      <c r="W271" s="16"/>
      <c r="X271" s="16"/>
      <c r="Y271" s="16"/>
      <c r="Z271" s="16"/>
      <c r="AA271" s="16"/>
      <c r="AB271" s="16"/>
      <c r="AC271" s="16"/>
      <c r="AD271" s="16"/>
      <c r="AE271" s="16"/>
      <c r="AT271" s="278" t="s">
        <v>184</v>
      </c>
      <c r="AU271" s="278" t="s">
        <v>86</v>
      </c>
      <c r="AV271" s="16" t="s">
        <v>186</v>
      </c>
      <c r="AW271" s="16" t="s">
        <v>38</v>
      </c>
      <c r="AX271" s="16" t="s">
        <v>77</v>
      </c>
      <c r="AY271" s="278" t="s">
        <v>167</v>
      </c>
    </row>
    <row r="272" spans="1:51" s="15" customFormat="1" ht="12">
      <c r="A272" s="15"/>
      <c r="B272" s="258"/>
      <c r="C272" s="259"/>
      <c r="D272" s="232" t="s">
        <v>184</v>
      </c>
      <c r="E272" s="260" t="s">
        <v>20</v>
      </c>
      <c r="F272" s="261" t="s">
        <v>376</v>
      </c>
      <c r="G272" s="259"/>
      <c r="H272" s="260" t="s">
        <v>20</v>
      </c>
      <c r="I272" s="262"/>
      <c r="J272" s="259"/>
      <c r="K272" s="259"/>
      <c r="L272" s="263"/>
      <c r="M272" s="264"/>
      <c r="N272" s="265"/>
      <c r="O272" s="265"/>
      <c r="P272" s="265"/>
      <c r="Q272" s="265"/>
      <c r="R272" s="265"/>
      <c r="S272" s="265"/>
      <c r="T272" s="266"/>
      <c r="U272" s="15"/>
      <c r="V272" s="15"/>
      <c r="W272" s="15"/>
      <c r="X272" s="15"/>
      <c r="Y272" s="15"/>
      <c r="Z272" s="15"/>
      <c r="AA272" s="15"/>
      <c r="AB272" s="15"/>
      <c r="AC272" s="15"/>
      <c r="AD272" s="15"/>
      <c r="AE272" s="15"/>
      <c r="AT272" s="267" t="s">
        <v>184</v>
      </c>
      <c r="AU272" s="267" t="s">
        <v>86</v>
      </c>
      <c r="AV272" s="15" t="s">
        <v>8</v>
      </c>
      <c r="AW272" s="15" t="s">
        <v>38</v>
      </c>
      <c r="AX272" s="15" t="s">
        <v>77</v>
      </c>
      <c r="AY272" s="267" t="s">
        <v>167</v>
      </c>
    </row>
    <row r="273" spans="1:51" s="13" customFormat="1" ht="12">
      <c r="A273" s="13"/>
      <c r="B273" s="236"/>
      <c r="C273" s="237"/>
      <c r="D273" s="232" t="s">
        <v>184</v>
      </c>
      <c r="E273" s="238" t="s">
        <v>20</v>
      </c>
      <c r="F273" s="239" t="s">
        <v>377</v>
      </c>
      <c r="G273" s="237"/>
      <c r="H273" s="240">
        <v>37.08</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184</v>
      </c>
      <c r="AU273" s="246" t="s">
        <v>86</v>
      </c>
      <c r="AV273" s="13" t="s">
        <v>86</v>
      </c>
      <c r="AW273" s="13" t="s">
        <v>38</v>
      </c>
      <c r="AX273" s="13" t="s">
        <v>77</v>
      </c>
      <c r="AY273" s="246" t="s">
        <v>167</v>
      </c>
    </row>
    <row r="274" spans="1:51" s="16" customFormat="1" ht="12">
      <c r="A274" s="16"/>
      <c r="B274" s="268"/>
      <c r="C274" s="269"/>
      <c r="D274" s="232" t="s">
        <v>184</v>
      </c>
      <c r="E274" s="270" t="s">
        <v>20</v>
      </c>
      <c r="F274" s="271" t="s">
        <v>212</v>
      </c>
      <c r="G274" s="269"/>
      <c r="H274" s="272">
        <v>37.08</v>
      </c>
      <c r="I274" s="273"/>
      <c r="J274" s="269"/>
      <c r="K274" s="269"/>
      <c r="L274" s="274"/>
      <c r="M274" s="275"/>
      <c r="N274" s="276"/>
      <c r="O274" s="276"/>
      <c r="P274" s="276"/>
      <c r="Q274" s="276"/>
      <c r="R274" s="276"/>
      <c r="S274" s="276"/>
      <c r="T274" s="277"/>
      <c r="U274" s="16"/>
      <c r="V274" s="16"/>
      <c r="W274" s="16"/>
      <c r="X274" s="16"/>
      <c r="Y274" s="16"/>
      <c r="Z274" s="16"/>
      <c r="AA274" s="16"/>
      <c r="AB274" s="16"/>
      <c r="AC274" s="16"/>
      <c r="AD274" s="16"/>
      <c r="AE274" s="16"/>
      <c r="AT274" s="278" t="s">
        <v>184</v>
      </c>
      <c r="AU274" s="278" t="s">
        <v>86</v>
      </c>
      <c r="AV274" s="16" t="s">
        <v>186</v>
      </c>
      <c r="AW274" s="16" t="s">
        <v>38</v>
      </c>
      <c r="AX274" s="16" t="s">
        <v>77</v>
      </c>
      <c r="AY274" s="278" t="s">
        <v>167</v>
      </c>
    </row>
    <row r="275" spans="1:51" s="15" customFormat="1" ht="12">
      <c r="A275" s="15"/>
      <c r="B275" s="258"/>
      <c r="C275" s="259"/>
      <c r="D275" s="232" t="s">
        <v>184</v>
      </c>
      <c r="E275" s="260" t="s">
        <v>20</v>
      </c>
      <c r="F275" s="261" t="s">
        <v>378</v>
      </c>
      <c r="G275" s="259"/>
      <c r="H275" s="260" t="s">
        <v>20</v>
      </c>
      <c r="I275" s="262"/>
      <c r="J275" s="259"/>
      <c r="K275" s="259"/>
      <c r="L275" s="263"/>
      <c r="M275" s="264"/>
      <c r="N275" s="265"/>
      <c r="O275" s="265"/>
      <c r="P275" s="265"/>
      <c r="Q275" s="265"/>
      <c r="R275" s="265"/>
      <c r="S275" s="265"/>
      <c r="T275" s="266"/>
      <c r="U275" s="15"/>
      <c r="V275" s="15"/>
      <c r="W275" s="15"/>
      <c r="X275" s="15"/>
      <c r="Y275" s="15"/>
      <c r="Z275" s="15"/>
      <c r="AA275" s="15"/>
      <c r="AB275" s="15"/>
      <c r="AC275" s="15"/>
      <c r="AD275" s="15"/>
      <c r="AE275" s="15"/>
      <c r="AT275" s="267" t="s">
        <v>184</v>
      </c>
      <c r="AU275" s="267" t="s">
        <v>86</v>
      </c>
      <c r="AV275" s="15" t="s">
        <v>8</v>
      </c>
      <c r="AW275" s="15" t="s">
        <v>38</v>
      </c>
      <c r="AX275" s="15" t="s">
        <v>77</v>
      </c>
      <c r="AY275" s="267" t="s">
        <v>167</v>
      </c>
    </row>
    <row r="276" spans="1:51" s="13" customFormat="1" ht="12">
      <c r="A276" s="13"/>
      <c r="B276" s="236"/>
      <c r="C276" s="237"/>
      <c r="D276" s="232" t="s">
        <v>184</v>
      </c>
      <c r="E276" s="238" t="s">
        <v>20</v>
      </c>
      <c r="F276" s="239" t="s">
        <v>379</v>
      </c>
      <c r="G276" s="237"/>
      <c r="H276" s="240">
        <v>18.48</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184</v>
      </c>
      <c r="AU276" s="246" t="s">
        <v>86</v>
      </c>
      <c r="AV276" s="13" t="s">
        <v>86</v>
      </c>
      <c r="AW276" s="13" t="s">
        <v>38</v>
      </c>
      <c r="AX276" s="13" t="s">
        <v>77</v>
      </c>
      <c r="AY276" s="246" t="s">
        <v>167</v>
      </c>
    </row>
    <row r="277" spans="1:51" s="16" customFormat="1" ht="12">
      <c r="A277" s="16"/>
      <c r="B277" s="268"/>
      <c r="C277" s="269"/>
      <c r="D277" s="232" t="s">
        <v>184</v>
      </c>
      <c r="E277" s="270" t="s">
        <v>20</v>
      </c>
      <c r="F277" s="271" t="s">
        <v>212</v>
      </c>
      <c r="G277" s="269"/>
      <c r="H277" s="272">
        <v>18.48</v>
      </c>
      <c r="I277" s="273"/>
      <c r="J277" s="269"/>
      <c r="K277" s="269"/>
      <c r="L277" s="274"/>
      <c r="M277" s="275"/>
      <c r="N277" s="276"/>
      <c r="O277" s="276"/>
      <c r="P277" s="276"/>
      <c r="Q277" s="276"/>
      <c r="R277" s="276"/>
      <c r="S277" s="276"/>
      <c r="T277" s="277"/>
      <c r="U277" s="16"/>
      <c r="V277" s="16"/>
      <c r="W277" s="16"/>
      <c r="X277" s="16"/>
      <c r="Y277" s="16"/>
      <c r="Z277" s="16"/>
      <c r="AA277" s="16"/>
      <c r="AB277" s="16"/>
      <c r="AC277" s="16"/>
      <c r="AD277" s="16"/>
      <c r="AE277" s="16"/>
      <c r="AT277" s="278" t="s">
        <v>184</v>
      </c>
      <c r="AU277" s="278" t="s">
        <v>86</v>
      </c>
      <c r="AV277" s="16" t="s">
        <v>186</v>
      </c>
      <c r="AW277" s="16" t="s">
        <v>38</v>
      </c>
      <c r="AX277" s="16" t="s">
        <v>77</v>
      </c>
      <c r="AY277" s="278" t="s">
        <v>167</v>
      </c>
    </row>
    <row r="278" spans="1:51" s="14" customFormat="1" ht="12">
      <c r="A278" s="14"/>
      <c r="B278" s="247"/>
      <c r="C278" s="248"/>
      <c r="D278" s="232" t="s">
        <v>184</v>
      </c>
      <c r="E278" s="249" t="s">
        <v>20</v>
      </c>
      <c r="F278" s="250" t="s">
        <v>195</v>
      </c>
      <c r="G278" s="248"/>
      <c r="H278" s="251">
        <v>1544.07</v>
      </c>
      <c r="I278" s="252"/>
      <c r="J278" s="248"/>
      <c r="K278" s="248"/>
      <c r="L278" s="253"/>
      <c r="M278" s="254"/>
      <c r="N278" s="255"/>
      <c r="O278" s="255"/>
      <c r="P278" s="255"/>
      <c r="Q278" s="255"/>
      <c r="R278" s="255"/>
      <c r="S278" s="255"/>
      <c r="T278" s="256"/>
      <c r="U278" s="14"/>
      <c r="V278" s="14"/>
      <c r="W278" s="14"/>
      <c r="X278" s="14"/>
      <c r="Y278" s="14"/>
      <c r="Z278" s="14"/>
      <c r="AA278" s="14"/>
      <c r="AB278" s="14"/>
      <c r="AC278" s="14"/>
      <c r="AD278" s="14"/>
      <c r="AE278" s="14"/>
      <c r="AT278" s="257" t="s">
        <v>184</v>
      </c>
      <c r="AU278" s="257" t="s">
        <v>86</v>
      </c>
      <c r="AV278" s="14" t="s">
        <v>173</v>
      </c>
      <c r="AW278" s="14" t="s">
        <v>38</v>
      </c>
      <c r="AX278" s="14" t="s">
        <v>8</v>
      </c>
      <c r="AY278" s="257" t="s">
        <v>167</v>
      </c>
    </row>
    <row r="279" spans="1:65" s="2" customFormat="1" ht="14.5" customHeight="1">
      <c r="A279" s="40"/>
      <c r="B279" s="41"/>
      <c r="C279" s="279" t="s">
        <v>380</v>
      </c>
      <c r="D279" s="279" t="s">
        <v>381</v>
      </c>
      <c r="E279" s="280" t="s">
        <v>382</v>
      </c>
      <c r="F279" s="281" t="s">
        <v>383</v>
      </c>
      <c r="G279" s="282" t="s">
        <v>384</v>
      </c>
      <c r="H279" s="283">
        <v>38.6</v>
      </c>
      <c r="I279" s="284"/>
      <c r="J279" s="283">
        <f>ROUND(I279*H279,0)</f>
        <v>0</v>
      </c>
      <c r="K279" s="281" t="s">
        <v>20</v>
      </c>
      <c r="L279" s="285"/>
      <c r="M279" s="286" t="s">
        <v>20</v>
      </c>
      <c r="N279" s="287" t="s">
        <v>48</v>
      </c>
      <c r="O279" s="86"/>
      <c r="P279" s="228">
        <f>O279*H279</f>
        <v>0</v>
      </c>
      <c r="Q279" s="228">
        <v>0.001</v>
      </c>
      <c r="R279" s="228">
        <f>Q279*H279</f>
        <v>0.0386</v>
      </c>
      <c r="S279" s="228">
        <v>0</v>
      </c>
      <c r="T279" s="229">
        <f>S279*H279</f>
        <v>0</v>
      </c>
      <c r="U279" s="40"/>
      <c r="V279" s="40"/>
      <c r="W279" s="40"/>
      <c r="X279" s="40"/>
      <c r="Y279" s="40"/>
      <c r="Z279" s="40"/>
      <c r="AA279" s="40"/>
      <c r="AB279" s="40"/>
      <c r="AC279" s="40"/>
      <c r="AD279" s="40"/>
      <c r="AE279" s="40"/>
      <c r="AR279" s="230" t="s">
        <v>274</v>
      </c>
      <c r="AT279" s="230" t="s">
        <v>381</v>
      </c>
      <c r="AU279" s="230" t="s">
        <v>86</v>
      </c>
      <c r="AY279" s="19" t="s">
        <v>167</v>
      </c>
      <c r="BE279" s="231">
        <f>IF(N279="základní",J279,0)</f>
        <v>0</v>
      </c>
      <c r="BF279" s="231">
        <f>IF(N279="snížená",J279,0)</f>
        <v>0</v>
      </c>
      <c r="BG279" s="231">
        <f>IF(N279="zákl. přenesená",J279,0)</f>
        <v>0</v>
      </c>
      <c r="BH279" s="231">
        <f>IF(N279="sníž. přenesená",J279,0)</f>
        <v>0</v>
      </c>
      <c r="BI279" s="231">
        <f>IF(N279="nulová",J279,0)</f>
        <v>0</v>
      </c>
      <c r="BJ279" s="19" t="s">
        <v>8</v>
      </c>
      <c r="BK279" s="231">
        <f>ROUND(I279*H279,0)</f>
        <v>0</v>
      </c>
      <c r="BL279" s="19" t="s">
        <v>173</v>
      </c>
      <c r="BM279" s="230" t="s">
        <v>385</v>
      </c>
    </row>
    <row r="280" spans="1:51" s="13" customFormat="1" ht="12">
      <c r="A280" s="13"/>
      <c r="B280" s="236"/>
      <c r="C280" s="237"/>
      <c r="D280" s="232" t="s">
        <v>184</v>
      </c>
      <c r="E280" s="237"/>
      <c r="F280" s="239" t="s">
        <v>386</v>
      </c>
      <c r="G280" s="237"/>
      <c r="H280" s="240">
        <v>38.6</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184</v>
      </c>
      <c r="AU280" s="246" t="s">
        <v>86</v>
      </c>
      <c r="AV280" s="13" t="s">
        <v>86</v>
      </c>
      <c r="AW280" s="13" t="s">
        <v>4</v>
      </c>
      <c r="AX280" s="13" t="s">
        <v>8</v>
      </c>
      <c r="AY280" s="246" t="s">
        <v>167</v>
      </c>
    </row>
    <row r="281" spans="1:65" s="2" customFormat="1" ht="20.5" customHeight="1">
      <c r="A281" s="40"/>
      <c r="B281" s="41"/>
      <c r="C281" s="220" t="s">
        <v>7</v>
      </c>
      <c r="D281" s="220" t="s">
        <v>169</v>
      </c>
      <c r="E281" s="221" t="s">
        <v>387</v>
      </c>
      <c r="F281" s="222" t="s">
        <v>388</v>
      </c>
      <c r="G281" s="223" t="s">
        <v>389</v>
      </c>
      <c r="H281" s="224">
        <v>234.85</v>
      </c>
      <c r="I281" s="225"/>
      <c r="J281" s="224">
        <f>ROUND(I281*H281,0)</f>
        <v>0</v>
      </c>
      <c r="K281" s="222" t="s">
        <v>20</v>
      </c>
      <c r="L281" s="46"/>
      <c r="M281" s="226" t="s">
        <v>20</v>
      </c>
      <c r="N281" s="227" t="s">
        <v>48</v>
      </c>
      <c r="O281" s="86"/>
      <c r="P281" s="228">
        <f>O281*H281</f>
        <v>0</v>
      </c>
      <c r="Q281" s="228">
        <v>0</v>
      </c>
      <c r="R281" s="228">
        <f>Q281*H281</f>
        <v>0</v>
      </c>
      <c r="S281" s="228">
        <v>0</v>
      </c>
      <c r="T281" s="229">
        <f>S281*H281</f>
        <v>0</v>
      </c>
      <c r="U281" s="40"/>
      <c r="V281" s="40"/>
      <c r="W281" s="40"/>
      <c r="X281" s="40"/>
      <c r="Y281" s="40"/>
      <c r="Z281" s="40"/>
      <c r="AA281" s="40"/>
      <c r="AB281" s="40"/>
      <c r="AC281" s="40"/>
      <c r="AD281" s="40"/>
      <c r="AE281" s="40"/>
      <c r="AR281" s="230" t="s">
        <v>173</v>
      </c>
      <c r="AT281" s="230" t="s">
        <v>169</v>
      </c>
      <c r="AU281" s="230" t="s">
        <v>86</v>
      </c>
      <c r="AY281" s="19" t="s">
        <v>167</v>
      </c>
      <c r="BE281" s="231">
        <f>IF(N281="základní",J281,0)</f>
        <v>0</v>
      </c>
      <c r="BF281" s="231">
        <f>IF(N281="snížená",J281,0)</f>
        <v>0</v>
      </c>
      <c r="BG281" s="231">
        <f>IF(N281="zákl. přenesená",J281,0)</f>
        <v>0</v>
      </c>
      <c r="BH281" s="231">
        <f>IF(N281="sníž. přenesená",J281,0)</f>
        <v>0</v>
      </c>
      <c r="BI281" s="231">
        <f>IF(N281="nulová",J281,0)</f>
        <v>0</v>
      </c>
      <c r="BJ281" s="19" t="s">
        <v>8</v>
      </c>
      <c r="BK281" s="231">
        <f>ROUND(I281*H281,0)</f>
        <v>0</v>
      </c>
      <c r="BL281" s="19" t="s">
        <v>173</v>
      </c>
      <c r="BM281" s="230" t="s">
        <v>390</v>
      </c>
    </row>
    <row r="282" spans="1:47" s="2" customFormat="1" ht="12">
      <c r="A282" s="40"/>
      <c r="B282" s="41"/>
      <c r="C282" s="42"/>
      <c r="D282" s="232" t="s">
        <v>175</v>
      </c>
      <c r="E282" s="42"/>
      <c r="F282" s="233" t="s">
        <v>391</v>
      </c>
      <c r="G282" s="42"/>
      <c r="H282" s="42"/>
      <c r="I282" s="138"/>
      <c r="J282" s="42"/>
      <c r="K282" s="42"/>
      <c r="L282" s="46"/>
      <c r="M282" s="234"/>
      <c r="N282" s="235"/>
      <c r="O282" s="86"/>
      <c r="P282" s="86"/>
      <c r="Q282" s="86"/>
      <c r="R282" s="86"/>
      <c r="S282" s="86"/>
      <c r="T282" s="87"/>
      <c r="U282" s="40"/>
      <c r="V282" s="40"/>
      <c r="W282" s="40"/>
      <c r="X282" s="40"/>
      <c r="Y282" s="40"/>
      <c r="Z282" s="40"/>
      <c r="AA282" s="40"/>
      <c r="AB282" s="40"/>
      <c r="AC282" s="40"/>
      <c r="AD282" s="40"/>
      <c r="AE282" s="40"/>
      <c r="AT282" s="19" t="s">
        <v>175</v>
      </c>
      <c r="AU282" s="19" t="s">
        <v>86</v>
      </c>
    </row>
    <row r="283" spans="1:51" s="13" customFormat="1" ht="12">
      <c r="A283" s="13"/>
      <c r="B283" s="236"/>
      <c r="C283" s="237"/>
      <c r="D283" s="232" t="s">
        <v>184</v>
      </c>
      <c r="E283" s="238" t="s">
        <v>20</v>
      </c>
      <c r="F283" s="239" t="s">
        <v>392</v>
      </c>
      <c r="G283" s="237"/>
      <c r="H283" s="240">
        <v>234.85</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184</v>
      </c>
      <c r="AU283" s="246" t="s">
        <v>86</v>
      </c>
      <c r="AV283" s="13" t="s">
        <v>86</v>
      </c>
      <c r="AW283" s="13" t="s">
        <v>38</v>
      </c>
      <c r="AX283" s="13" t="s">
        <v>8</v>
      </c>
      <c r="AY283" s="246" t="s">
        <v>167</v>
      </c>
    </row>
    <row r="284" spans="1:63" s="12" customFormat="1" ht="22.8" customHeight="1">
      <c r="A284" s="12"/>
      <c r="B284" s="204"/>
      <c r="C284" s="205"/>
      <c r="D284" s="206" t="s">
        <v>76</v>
      </c>
      <c r="E284" s="218" t="s">
        <v>86</v>
      </c>
      <c r="F284" s="218" t="s">
        <v>393</v>
      </c>
      <c r="G284" s="205"/>
      <c r="H284" s="205"/>
      <c r="I284" s="208"/>
      <c r="J284" s="219">
        <f>BK284</f>
        <v>0</v>
      </c>
      <c r="K284" s="205"/>
      <c r="L284" s="210"/>
      <c r="M284" s="211"/>
      <c r="N284" s="212"/>
      <c r="O284" s="212"/>
      <c r="P284" s="213">
        <f>SUM(P285:P303)</f>
        <v>0</v>
      </c>
      <c r="Q284" s="212"/>
      <c r="R284" s="213">
        <f>SUM(R285:R303)</f>
        <v>21.511702600000003</v>
      </c>
      <c r="S284" s="212"/>
      <c r="T284" s="214">
        <f>SUM(T285:T303)</f>
        <v>0</v>
      </c>
      <c r="U284" s="12"/>
      <c r="V284" s="12"/>
      <c r="W284" s="12"/>
      <c r="X284" s="12"/>
      <c r="Y284" s="12"/>
      <c r="Z284" s="12"/>
      <c r="AA284" s="12"/>
      <c r="AB284" s="12"/>
      <c r="AC284" s="12"/>
      <c r="AD284" s="12"/>
      <c r="AE284" s="12"/>
      <c r="AR284" s="215" t="s">
        <v>8</v>
      </c>
      <c r="AT284" s="216" t="s">
        <v>76</v>
      </c>
      <c r="AU284" s="216" t="s">
        <v>8</v>
      </c>
      <c r="AY284" s="215" t="s">
        <v>167</v>
      </c>
      <c r="BK284" s="217">
        <f>SUM(BK285:BK303)</f>
        <v>0</v>
      </c>
    </row>
    <row r="285" spans="1:65" s="2" customFormat="1" ht="41.5" customHeight="1">
      <c r="A285" s="40"/>
      <c r="B285" s="41"/>
      <c r="C285" s="220" t="s">
        <v>394</v>
      </c>
      <c r="D285" s="220" t="s">
        <v>169</v>
      </c>
      <c r="E285" s="221" t="s">
        <v>395</v>
      </c>
      <c r="F285" s="222" t="s">
        <v>396</v>
      </c>
      <c r="G285" s="223" t="s">
        <v>397</v>
      </c>
      <c r="H285" s="224">
        <v>4</v>
      </c>
      <c r="I285" s="225"/>
      <c r="J285" s="224">
        <f>ROUND(I285*H285,0)</f>
        <v>0</v>
      </c>
      <c r="K285" s="222" t="s">
        <v>180</v>
      </c>
      <c r="L285" s="46"/>
      <c r="M285" s="226" t="s">
        <v>20</v>
      </c>
      <c r="N285" s="227" t="s">
        <v>48</v>
      </c>
      <c r="O285" s="86"/>
      <c r="P285" s="228">
        <f>O285*H285</f>
        <v>0</v>
      </c>
      <c r="Q285" s="228">
        <v>0.20449</v>
      </c>
      <c r="R285" s="228">
        <f>Q285*H285</f>
        <v>0.81796</v>
      </c>
      <c r="S285" s="228">
        <v>0</v>
      </c>
      <c r="T285" s="229">
        <f>S285*H285</f>
        <v>0</v>
      </c>
      <c r="U285" s="40"/>
      <c r="V285" s="40"/>
      <c r="W285" s="40"/>
      <c r="X285" s="40"/>
      <c r="Y285" s="40"/>
      <c r="Z285" s="40"/>
      <c r="AA285" s="40"/>
      <c r="AB285" s="40"/>
      <c r="AC285" s="40"/>
      <c r="AD285" s="40"/>
      <c r="AE285" s="40"/>
      <c r="AR285" s="230" t="s">
        <v>173</v>
      </c>
      <c r="AT285" s="230" t="s">
        <v>169</v>
      </c>
      <c r="AU285" s="230" t="s">
        <v>86</v>
      </c>
      <c r="AY285" s="19" t="s">
        <v>167</v>
      </c>
      <c r="BE285" s="231">
        <f>IF(N285="základní",J285,0)</f>
        <v>0</v>
      </c>
      <c r="BF285" s="231">
        <f>IF(N285="snížená",J285,0)</f>
        <v>0</v>
      </c>
      <c r="BG285" s="231">
        <f>IF(N285="zákl. přenesená",J285,0)</f>
        <v>0</v>
      </c>
      <c r="BH285" s="231">
        <f>IF(N285="sníž. přenesená",J285,0)</f>
        <v>0</v>
      </c>
      <c r="BI285" s="231">
        <f>IF(N285="nulová",J285,0)</f>
        <v>0</v>
      </c>
      <c r="BJ285" s="19" t="s">
        <v>8</v>
      </c>
      <c r="BK285" s="231">
        <f>ROUND(I285*H285,0)</f>
        <v>0</v>
      </c>
      <c r="BL285" s="19" t="s">
        <v>173</v>
      </c>
      <c r="BM285" s="230" t="s">
        <v>398</v>
      </c>
    </row>
    <row r="286" spans="1:47" s="2" customFormat="1" ht="12">
      <c r="A286" s="40"/>
      <c r="B286" s="41"/>
      <c r="C286" s="42"/>
      <c r="D286" s="232" t="s">
        <v>182</v>
      </c>
      <c r="E286" s="42"/>
      <c r="F286" s="233" t="s">
        <v>399</v>
      </c>
      <c r="G286" s="42"/>
      <c r="H286" s="42"/>
      <c r="I286" s="138"/>
      <c r="J286" s="42"/>
      <c r="K286" s="42"/>
      <c r="L286" s="46"/>
      <c r="M286" s="234"/>
      <c r="N286" s="235"/>
      <c r="O286" s="86"/>
      <c r="P286" s="86"/>
      <c r="Q286" s="86"/>
      <c r="R286" s="86"/>
      <c r="S286" s="86"/>
      <c r="T286" s="87"/>
      <c r="U286" s="40"/>
      <c r="V286" s="40"/>
      <c r="W286" s="40"/>
      <c r="X286" s="40"/>
      <c r="Y286" s="40"/>
      <c r="Z286" s="40"/>
      <c r="AA286" s="40"/>
      <c r="AB286" s="40"/>
      <c r="AC286" s="40"/>
      <c r="AD286" s="40"/>
      <c r="AE286" s="40"/>
      <c r="AT286" s="19" t="s">
        <v>182</v>
      </c>
      <c r="AU286" s="19" t="s">
        <v>86</v>
      </c>
    </row>
    <row r="287" spans="1:51" s="13" customFormat="1" ht="12">
      <c r="A287" s="13"/>
      <c r="B287" s="236"/>
      <c r="C287" s="237"/>
      <c r="D287" s="232" t="s">
        <v>184</v>
      </c>
      <c r="E287" s="238" t="s">
        <v>20</v>
      </c>
      <c r="F287" s="239" t="s">
        <v>400</v>
      </c>
      <c r="G287" s="237"/>
      <c r="H287" s="240">
        <v>4</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184</v>
      </c>
      <c r="AU287" s="246" t="s">
        <v>86</v>
      </c>
      <c r="AV287" s="13" t="s">
        <v>86</v>
      </c>
      <c r="AW287" s="13" t="s">
        <v>38</v>
      </c>
      <c r="AX287" s="13" t="s">
        <v>8</v>
      </c>
      <c r="AY287" s="246" t="s">
        <v>167</v>
      </c>
    </row>
    <row r="288" spans="1:65" s="2" customFormat="1" ht="20.5" customHeight="1">
      <c r="A288" s="40"/>
      <c r="B288" s="41"/>
      <c r="C288" s="279" t="s">
        <v>401</v>
      </c>
      <c r="D288" s="279" t="s">
        <v>381</v>
      </c>
      <c r="E288" s="280" t="s">
        <v>402</v>
      </c>
      <c r="F288" s="281" t="s">
        <v>403</v>
      </c>
      <c r="G288" s="282" t="s">
        <v>397</v>
      </c>
      <c r="H288" s="283">
        <v>0.7</v>
      </c>
      <c r="I288" s="284"/>
      <c r="J288" s="283">
        <f>ROUND(I288*H288,0)</f>
        <v>0</v>
      </c>
      <c r="K288" s="281" t="s">
        <v>180</v>
      </c>
      <c r="L288" s="285"/>
      <c r="M288" s="286" t="s">
        <v>20</v>
      </c>
      <c r="N288" s="287" t="s">
        <v>48</v>
      </c>
      <c r="O288" s="86"/>
      <c r="P288" s="228">
        <f>O288*H288</f>
        <v>0</v>
      </c>
      <c r="Q288" s="228">
        <v>0.00054</v>
      </c>
      <c r="R288" s="228">
        <f>Q288*H288</f>
        <v>0.00037799999999999997</v>
      </c>
      <c r="S288" s="228">
        <v>0</v>
      </c>
      <c r="T288" s="229">
        <f>S288*H288</f>
        <v>0</v>
      </c>
      <c r="U288" s="40"/>
      <c r="V288" s="40"/>
      <c r="W288" s="40"/>
      <c r="X288" s="40"/>
      <c r="Y288" s="40"/>
      <c r="Z288" s="40"/>
      <c r="AA288" s="40"/>
      <c r="AB288" s="40"/>
      <c r="AC288" s="40"/>
      <c r="AD288" s="40"/>
      <c r="AE288" s="40"/>
      <c r="AR288" s="230" t="s">
        <v>274</v>
      </c>
      <c r="AT288" s="230" t="s">
        <v>381</v>
      </c>
      <c r="AU288" s="230" t="s">
        <v>86</v>
      </c>
      <c r="AY288" s="19" t="s">
        <v>167</v>
      </c>
      <c r="BE288" s="231">
        <f>IF(N288="základní",J288,0)</f>
        <v>0</v>
      </c>
      <c r="BF288" s="231">
        <f>IF(N288="snížená",J288,0)</f>
        <v>0</v>
      </c>
      <c r="BG288" s="231">
        <f>IF(N288="zákl. přenesená",J288,0)</f>
        <v>0</v>
      </c>
      <c r="BH288" s="231">
        <f>IF(N288="sníž. přenesená",J288,0)</f>
        <v>0</v>
      </c>
      <c r="BI288" s="231">
        <f>IF(N288="nulová",J288,0)</f>
        <v>0</v>
      </c>
      <c r="BJ288" s="19" t="s">
        <v>8</v>
      </c>
      <c r="BK288" s="231">
        <f>ROUND(I288*H288,0)</f>
        <v>0</v>
      </c>
      <c r="BL288" s="19" t="s">
        <v>173</v>
      </c>
      <c r="BM288" s="230" t="s">
        <v>404</v>
      </c>
    </row>
    <row r="289" spans="1:51" s="13" customFormat="1" ht="12">
      <c r="A289" s="13"/>
      <c r="B289" s="236"/>
      <c r="C289" s="237"/>
      <c r="D289" s="232" t="s">
        <v>184</v>
      </c>
      <c r="E289" s="238" t="s">
        <v>20</v>
      </c>
      <c r="F289" s="239" t="s">
        <v>405</v>
      </c>
      <c r="G289" s="237"/>
      <c r="H289" s="240">
        <v>0.7</v>
      </c>
      <c r="I289" s="241"/>
      <c r="J289" s="237"/>
      <c r="K289" s="237"/>
      <c r="L289" s="242"/>
      <c r="M289" s="243"/>
      <c r="N289" s="244"/>
      <c r="O289" s="244"/>
      <c r="P289" s="244"/>
      <c r="Q289" s="244"/>
      <c r="R289" s="244"/>
      <c r="S289" s="244"/>
      <c r="T289" s="245"/>
      <c r="U289" s="13"/>
      <c r="V289" s="13"/>
      <c r="W289" s="13"/>
      <c r="X289" s="13"/>
      <c r="Y289" s="13"/>
      <c r="Z289" s="13"/>
      <c r="AA289" s="13"/>
      <c r="AB289" s="13"/>
      <c r="AC289" s="13"/>
      <c r="AD289" s="13"/>
      <c r="AE289" s="13"/>
      <c r="AT289" s="246" t="s">
        <v>184</v>
      </c>
      <c r="AU289" s="246" t="s">
        <v>86</v>
      </c>
      <c r="AV289" s="13" t="s">
        <v>86</v>
      </c>
      <c r="AW289" s="13" t="s">
        <v>38</v>
      </c>
      <c r="AX289" s="13" t="s">
        <v>8</v>
      </c>
      <c r="AY289" s="246" t="s">
        <v>167</v>
      </c>
    </row>
    <row r="290" spans="1:65" s="2" customFormat="1" ht="41.5" customHeight="1">
      <c r="A290" s="40"/>
      <c r="B290" s="41"/>
      <c r="C290" s="220" t="s">
        <v>406</v>
      </c>
      <c r="D290" s="220" t="s">
        <v>169</v>
      </c>
      <c r="E290" s="221" t="s">
        <v>407</v>
      </c>
      <c r="F290" s="222" t="s">
        <v>408</v>
      </c>
      <c r="G290" s="223" t="s">
        <v>189</v>
      </c>
      <c r="H290" s="224">
        <v>7.73</v>
      </c>
      <c r="I290" s="225"/>
      <c r="J290" s="224">
        <f>ROUND(I290*H290,0)</f>
        <v>0</v>
      </c>
      <c r="K290" s="222" t="s">
        <v>180</v>
      </c>
      <c r="L290" s="46"/>
      <c r="M290" s="226" t="s">
        <v>20</v>
      </c>
      <c r="N290" s="227" t="s">
        <v>48</v>
      </c>
      <c r="O290" s="86"/>
      <c r="P290" s="228">
        <f>O290*H290</f>
        <v>0</v>
      </c>
      <c r="Q290" s="228">
        <v>2.67702</v>
      </c>
      <c r="R290" s="228">
        <f>Q290*H290</f>
        <v>20.693364600000002</v>
      </c>
      <c r="S290" s="228">
        <v>0</v>
      </c>
      <c r="T290" s="229">
        <f>S290*H290</f>
        <v>0</v>
      </c>
      <c r="U290" s="40"/>
      <c r="V290" s="40"/>
      <c r="W290" s="40"/>
      <c r="X290" s="40"/>
      <c r="Y290" s="40"/>
      <c r="Z290" s="40"/>
      <c r="AA290" s="40"/>
      <c r="AB290" s="40"/>
      <c r="AC290" s="40"/>
      <c r="AD290" s="40"/>
      <c r="AE290" s="40"/>
      <c r="AR290" s="230" t="s">
        <v>173</v>
      </c>
      <c r="AT290" s="230" t="s">
        <v>169</v>
      </c>
      <c r="AU290" s="230" t="s">
        <v>86</v>
      </c>
      <c r="AY290" s="19" t="s">
        <v>167</v>
      </c>
      <c r="BE290" s="231">
        <f>IF(N290="základní",J290,0)</f>
        <v>0</v>
      </c>
      <c r="BF290" s="231">
        <f>IF(N290="snížená",J290,0)</f>
        <v>0</v>
      </c>
      <c r="BG290" s="231">
        <f>IF(N290="zákl. přenesená",J290,0)</f>
        <v>0</v>
      </c>
      <c r="BH290" s="231">
        <f>IF(N290="sníž. přenesená",J290,0)</f>
        <v>0</v>
      </c>
      <c r="BI290" s="231">
        <f>IF(N290="nulová",J290,0)</f>
        <v>0</v>
      </c>
      <c r="BJ290" s="19" t="s">
        <v>8</v>
      </c>
      <c r="BK290" s="231">
        <f>ROUND(I290*H290,0)</f>
        <v>0</v>
      </c>
      <c r="BL290" s="19" t="s">
        <v>173</v>
      </c>
      <c r="BM290" s="230" t="s">
        <v>409</v>
      </c>
    </row>
    <row r="291" spans="1:47" s="2" customFormat="1" ht="12">
      <c r="A291" s="40"/>
      <c r="B291" s="41"/>
      <c r="C291" s="42"/>
      <c r="D291" s="232" t="s">
        <v>182</v>
      </c>
      <c r="E291" s="42"/>
      <c r="F291" s="233" t="s">
        <v>410</v>
      </c>
      <c r="G291" s="42"/>
      <c r="H291" s="42"/>
      <c r="I291" s="138"/>
      <c r="J291" s="42"/>
      <c r="K291" s="42"/>
      <c r="L291" s="46"/>
      <c r="M291" s="234"/>
      <c r="N291" s="235"/>
      <c r="O291" s="86"/>
      <c r="P291" s="86"/>
      <c r="Q291" s="86"/>
      <c r="R291" s="86"/>
      <c r="S291" s="86"/>
      <c r="T291" s="87"/>
      <c r="U291" s="40"/>
      <c r="V291" s="40"/>
      <c r="W291" s="40"/>
      <c r="X291" s="40"/>
      <c r="Y291" s="40"/>
      <c r="Z291" s="40"/>
      <c r="AA291" s="40"/>
      <c r="AB291" s="40"/>
      <c r="AC291" s="40"/>
      <c r="AD291" s="40"/>
      <c r="AE291" s="40"/>
      <c r="AT291" s="19" t="s">
        <v>182</v>
      </c>
      <c r="AU291" s="19" t="s">
        <v>86</v>
      </c>
    </row>
    <row r="292" spans="1:51" s="13" customFormat="1" ht="12">
      <c r="A292" s="13"/>
      <c r="B292" s="236"/>
      <c r="C292" s="237"/>
      <c r="D292" s="232" t="s">
        <v>184</v>
      </c>
      <c r="E292" s="238" t="s">
        <v>20</v>
      </c>
      <c r="F292" s="239" t="s">
        <v>411</v>
      </c>
      <c r="G292" s="237"/>
      <c r="H292" s="240">
        <v>1.6</v>
      </c>
      <c r="I292" s="241"/>
      <c r="J292" s="237"/>
      <c r="K292" s="237"/>
      <c r="L292" s="242"/>
      <c r="M292" s="243"/>
      <c r="N292" s="244"/>
      <c r="O292" s="244"/>
      <c r="P292" s="244"/>
      <c r="Q292" s="244"/>
      <c r="R292" s="244"/>
      <c r="S292" s="244"/>
      <c r="T292" s="245"/>
      <c r="U292" s="13"/>
      <c r="V292" s="13"/>
      <c r="W292" s="13"/>
      <c r="X292" s="13"/>
      <c r="Y292" s="13"/>
      <c r="Z292" s="13"/>
      <c r="AA292" s="13"/>
      <c r="AB292" s="13"/>
      <c r="AC292" s="13"/>
      <c r="AD292" s="13"/>
      <c r="AE292" s="13"/>
      <c r="AT292" s="246" t="s">
        <v>184</v>
      </c>
      <c r="AU292" s="246" t="s">
        <v>86</v>
      </c>
      <c r="AV292" s="13" t="s">
        <v>86</v>
      </c>
      <c r="AW292" s="13" t="s">
        <v>38</v>
      </c>
      <c r="AX292" s="13" t="s">
        <v>77</v>
      </c>
      <c r="AY292" s="246" t="s">
        <v>167</v>
      </c>
    </row>
    <row r="293" spans="1:51" s="13" customFormat="1" ht="12">
      <c r="A293" s="13"/>
      <c r="B293" s="236"/>
      <c r="C293" s="237"/>
      <c r="D293" s="232" t="s">
        <v>184</v>
      </c>
      <c r="E293" s="238" t="s">
        <v>20</v>
      </c>
      <c r="F293" s="239" t="s">
        <v>412</v>
      </c>
      <c r="G293" s="237"/>
      <c r="H293" s="240">
        <v>1.6</v>
      </c>
      <c r="I293" s="241"/>
      <c r="J293" s="237"/>
      <c r="K293" s="237"/>
      <c r="L293" s="242"/>
      <c r="M293" s="243"/>
      <c r="N293" s="244"/>
      <c r="O293" s="244"/>
      <c r="P293" s="244"/>
      <c r="Q293" s="244"/>
      <c r="R293" s="244"/>
      <c r="S293" s="244"/>
      <c r="T293" s="245"/>
      <c r="U293" s="13"/>
      <c r="V293" s="13"/>
      <c r="W293" s="13"/>
      <c r="X293" s="13"/>
      <c r="Y293" s="13"/>
      <c r="Z293" s="13"/>
      <c r="AA293" s="13"/>
      <c r="AB293" s="13"/>
      <c r="AC293" s="13"/>
      <c r="AD293" s="13"/>
      <c r="AE293" s="13"/>
      <c r="AT293" s="246" t="s">
        <v>184</v>
      </c>
      <c r="AU293" s="246" t="s">
        <v>86</v>
      </c>
      <c r="AV293" s="13" t="s">
        <v>86</v>
      </c>
      <c r="AW293" s="13" t="s">
        <v>38</v>
      </c>
      <c r="AX293" s="13" t="s">
        <v>77</v>
      </c>
      <c r="AY293" s="246" t="s">
        <v>167</v>
      </c>
    </row>
    <row r="294" spans="1:51" s="13" customFormat="1" ht="12">
      <c r="A294" s="13"/>
      <c r="B294" s="236"/>
      <c r="C294" s="237"/>
      <c r="D294" s="232" t="s">
        <v>184</v>
      </c>
      <c r="E294" s="238" t="s">
        <v>20</v>
      </c>
      <c r="F294" s="239" t="s">
        <v>413</v>
      </c>
      <c r="G294" s="237"/>
      <c r="H294" s="240">
        <v>2.94</v>
      </c>
      <c r="I294" s="241"/>
      <c r="J294" s="237"/>
      <c r="K294" s="237"/>
      <c r="L294" s="242"/>
      <c r="M294" s="243"/>
      <c r="N294" s="244"/>
      <c r="O294" s="244"/>
      <c r="P294" s="244"/>
      <c r="Q294" s="244"/>
      <c r="R294" s="244"/>
      <c r="S294" s="244"/>
      <c r="T294" s="245"/>
      <c r="U294" s="13"/>
      <c r="V294" s="13"/>
      <c r="W294" s="13"/>
      <c r="X294" s="13"/>
      <c r="Y294" s="13"/>
      <c r="Z294" s="13"/>
      <c r="AA294" s="13"/>
      <c r="AB294" s="13"/>
      <c r="AC294" s="13"/>
      <c r="AD294" s="13"/>
      <c r="AE294" s="13"/>
      <c r="AT294" s="246" t="s">
        <v>184</v>
      </c>
      <c r="AU294" s="246" t="s">
        <v>86</v>
      </c>
      <c r="AV294" s="13" t="s">
        <v>86</v>
      </c>
      <c r="AW294" s="13" t="s">
        <v>38</v>
      </c>
      <c r="AX294" s="13" t="s">
        <v>77</v>
      </c>
      <c r="AY294" s="246" t="s">
        <v>167</v>
      </c>
    </row>
    <row r="295" spans="1:51" s="13" customFormat="1" ht="12">
      <c r="A295" s="13"/>
      <c r="B295" s="236"/>
      <c r="C295" s="237"/>
      <c r="D295" s="232" t="s">
        <v>184</v>
      </c>
      <c r="E295" s="238" t="s">
        <v>20</v>
      </c>
      <c r="F295" s="239" t="s">
        <v>414</v>
      </c>
      <c r="G295" s="237"/>
      <c r="H295" s="240">
        <v>1.59</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184</v>
      </c>
      <c r="AU295" s="246" t="s">
        <v>86</v>
      </c>
      <c r="AV295" s="13" t="s">
        <v>86</v>
      </c>
      <c r="AW295" s="13" t="s">
        <v>38</v>
      </c>
      <c r="AX295" s="13" t="s">
        <v>77</v>
      </c>
      <c r="AY295" s="246" t="s">
        <v>167</v>
      </c>
    </row>
    <row r="296" spans="1:51" s="14" customFormat="1" ht="12">
      <c r="A296" s="14"/>
      <c r="B296" s="247"/>
      <c r="C296" s="248"/>
      <c r="D296" s="232" t="s">
        <v>184</v>
      </c>
      <c r="E296" s="249" t="s">
        <v>20</v>
      </c>
      <c r="F296" s="250" t="s">
        <v>195</v>
      </c>
      <c r="G296" s="248"/>
      <c r="H296" s="251">
        <v>7.73</v>
      </c>
      <c r="I296" s="252"/>
      <c r="J296" s="248"/>
      <c r="K296" s="248"/>
      <c r="L296" s="253"/>
      <c r="M296" s="254"/>
      <c r="N296" s="255"/>
      <c r="O296" s="255"/>
      <c r="P296" s="255"/>
      <c r="Q296" s="255"/>
      <c r="R296" s="255"/>
      <c r="S296" s="255"/>
      <c r="T296" s="256"/>
      <c r="U296" s="14"/>
      <c r="V296" s="14"/>
      <c r="W296" s="14"/>
      <c r="X296" s="14"/>
      <c r="Y296" s="14"/>
      <c r="Z296" s="14"/>
      <c r="AA296" s="14"/>
      <c r="AB296" s="14"/>
      <c r="AC296" s="14"/>
      <c r="AD296" s="14"/>
      <c r="AE296" s="14"/>
      <c r="AT296" s="257" t="s">
        <v>184</v>
      </c>
      <c r="AU296" s="257" t="s">
        <v>86</v>
      </c>
      <c r="AV296" s="14" t="s">
        <v>173</v>
      </c>
      <c r="AW296" s="14" t="s">
        <v>38</v>
      </c>
      <c r="AX296" s="14" t="s">
        <v>8</v>
      </c>
      <c r="AY296" s="257" t="s">
        <v>167</v>
      </c>
    </row>
    <row r="297" spans="1:65" s="2" customFormat="1" ht="20.5" customHeight="1">
      <c r="A297" s="40"/>
      <c r="B297" s="41"/>
      <c r="C297" s="220" t="s">
        <v>415</v>
      </c>
      <c r="D297" s="220" t="s">
        <v>169</v>
      </c>
      <c r="E297" s="221" t="s">
        <v>416</v>
      </c>
      <c r="F297" s="222" t="s">
        <v>417</v>
      </c>
      <c r="G297" s="223" t="s">
        <v>189</v>
      </c>
      <c r="H297" s="224">
        <v>0.5</v>
      </c>
      <c r="I297" s="225"/>
      <c r="J297" s="224">
        <f>ROUND(I297*H297,0)</f>
        <v>0</v>
      </c>
      <c r="K297" s="222" t="s">
        <v>180</v>
      </c>
      <c r="L297" s="46"/>
      <c r="M297" s="226" t="s">
        <v>20</v>
      </c>
      <c r="N297" s="227" t="s">
        <v>48</v>
      </c>
      <c r="O297" s="86"/>
      <c r="P297" s="228">
        <f>O297*H297</f>
        <v>0</v>
      </c>
      <c r="Q297" s="228">
        <v>0</v>
      </c>
      <c r="R297" s="228">
        <f>Q297*H297</f>
        <v>0</v>
      </c>
      <c r="S297" s="228">
        <v>0</v>
      </c>
      <c r="T297" s="229">
        <f>S297*H297</f>
        <v>0</v>
      </c>
      <c r="U297" s="40"/>
      <c r="V297" s="40"/>
      <c r="W297" s="40"/>
      <c r="X297" s="40"/>
      <c r="Y297" s="40"/>
      <c r="Z297" s="40"/>
      <c r="AA297" s="40"/>
      <c r="AB297" s="40"/>
      <c r="AC297" s="40"/>
      <c r="AD297" s="40"/>
      <c r="AE297" s="40"/>
      <c r="AR297" s="230" t="s">
        <v>173</v>
      </c>
      <c r="AT297" s="230" t="s">
        <v>169</v>
      </c>
      <c r="AU297" s="230" t="s">
        <v>86</v>
      </c>
      <c r="AY297" s="19" t="s">
        <v>167</v>
      </c>
      <c r="BE297" s="231">
        <f>IF(N297="základní",J297,0)</f>
        <v>0</v>
      </c>
      <c r="BF297" s="231">
        <f>IF(N297="snížená",J297,0)</f>
        <v>0</v>
      </c>
      <c r="BG297" s="231">
        <f>IF(N297="zákl. přenesená",J297,0)</f>
        <v>0</v>
      </c>
      <c r="BH297" s="231">
        <f>IF(N297="sníž. přenesená",J297,0)</f>
        <v>0</v>
      </c>
      <c r="BI297" s="231">
        <f>IF(N297="nulová",J297,0)</f>
        <v>0</v>
      </c>
      <c r="BJ297" s="19" t="s">
        <v>8</v>
      </c>
      <c r="BK297" s="231">
        <f>ROUND(I297*H297,0)</f>
        <v>0</v>
      </c>
      <c r="BL297" s="19" t="s">
        <v>173</v>
      </c>
      <c r="BM297" s="230" t="s">
        <v>418</v>
      </c>
    </row>
    <row r="298" spans="1:47" s="2" customFormat="1" ht="12">
      <c r="A298" s="40"/>
      <c r="B298" s="41"/>
      <c r="C298" s="42"/>
      <c r="D298" s="232" t="s">
        <v>182</v>
      </c>
      <c r="E298" s="42"/>
      <c r="F298" s="233" t="s">
        <v>419</v>
      </c>
      <c r="G298" s="42"/>
      <c r="H298" s="42"/>
      <c r="I298" s="138"/>
      <c r="J298" s="42"/>
      <c r="K298" s="42"/>
      <c r="L298" s="46"/>
      <c r="M298" s="234"/>
      <c r="N298" s="235"/>
      <c r="O298" s="86"/>
      <c r="P298" s="86"/>
      <c r="Q298" s="86"/>
      <c r="R298" s="86"/>
      <c r="S298" s="86"/>
      <c r="T298" s="87"/>
      <c r="U298" s="40"/>
      <c r="V298" s="40"/>
      <c r="W298" s="40"/>
      <c r="X298" s="40"/>
      <c r="Y298" s="40"/>
      <c r="Z298" s="40"/>
      <c r="AA298" s="40"/>
      <c r="AB298" s="40"/>
      <c r="AC298" s="40"/>
      <c r="AD298" s="40"/>
      <c r="AE298" s="40"/>
      <c r="AT298" s="19" t="s">
        <v>182</v>
      </c>
      <c r="AU298" s="19" t="s">
        <v>86</v>
      </c>
    </row>
    <row r="299" spans="1:51" s="13" customFormat="1" ht="12">
      <c r="A299" s="13"/>
      <c r="B299" s="236"/>
      <c r="C299" s="237"/>
      <c r="D299" s="232" t="s">
        <v>184</v>
      </c>
      <c r="E299" s="238" t="s">
        <v>20</v>
      </c>
      <c r="F299" s="239" t="s">
        <v>420</v>
      </c>
      <c r="G299" s="237"/>
      <c r="H299" s="240">
        <v>0.5</v>
      </c>
      <c r="I299" s="241"/>
      <c r="J299" s="237"/>
      <c r="K299" s="237"/>
      <c r="L299" s="242"/>
      <c r="M299" s="243"/>
      <c r="N299" s="244"/>
      <c r="O299" s="244"/>
      <c r="P299" s="244"/>
      <c r="Q299" s="244"/>
      <c r="R299" s="244"/>
      <c r="S299" s="244"/>
      <c r="T299" s="245"/>
      <c r="U299" s="13"/>
      <c r="V299" s="13"/>
      <c r="W299" s="13"/>
      <c r="X299" s="13"/>
      <c r="Y299" s="13"/>
      <c r="Z299" s="13"/>
      <c r="AA299" s="13"/>
      <c r="AB299" s="13"/>
      <c r="AC299" s="13"/>
      <c r="AD299" s="13"/>
      <c r="AE299" s="13"/>
      <c r="AT299" s="246" t="s">
        <v>184</v>
      </c>
      <c r="AU299" s="246" t="s">
        <v>86</v>
      </c>
      <c r="AV299" s="13" t="s">
        <v>86</v>
      </c>
      <c r="AW299" s="13" t="s">
        <v>38</v>
      </c>
      <c r="AX299" s="13" t="s">
        <v>8</v>
      </c>
      <c r="AY299" s="246" t="s">
        <v>167</v>
      </c>
    </row>
    <row r="300" spans="1:65" s="2" customFormat="1" ht="20.5" customHeight="1">
      <c r="A300" s="40"/>
      <c r="B300" s="41"/>
      <c r="C300" s="220" t="s">
        <v>421</v>
      </c>
      <c r="D300" s="220" t="s">
        <v>169</v>
      </c>
      <c r="E300" s="221" t="s">
        <v>422</v>
      </c>
      <c r="F300" s="222" t="s">
        <v>423</v>
      </c>
      <c r="G300" s="223" t="s">
        <v>189</v>
      </c>
      <c r="H300" s="224">
        <v>1.32</v>
      </c>
      <c r="I300" s="225"/>
      <c r="J300" s="224">
        <f>ROUND(I300*H300,0)</f>
        <v>0</v>
      </c>
      <c r="K300" s="222" t="s">
        <v>180</v>
      </c>
      <c r="L300" s="46"/>
      <c r="M300" s="226" t="s">
        <v>20</v>
      </c>
      <c r="N300" s="227" t="s">
        <v>48</v>
      </c>
      <c r="O300" s="86"/>
      <c r="P300" s="228">
        <f>O300*H300</f>
        <v>0</v>
      </c>
      <c r="Q300" s="228">
        <v>0</v>
      </c>
      <c r="R300" s="228">
        <f>Q300*H300</f>
        <v>0</v>
      </c>
      <c r="S300" s="228">
        <v>0</v>
      </c>
      <c r="T300" s="229">
        <f>S300*H300</f>
        <v>0</v>
      </c>
      <c r="U300" s="40"/>
      <c r="V300" s="40"/>
      <c r="W300" s="40"/>
      <c r="X300" s="40"/>
      <c r="Y300" s="40"/>
      <c r="Z300" s="40"/>
      <c r="AA300" s="40"/>
      <c r="AB300" s="40"/>
      <c r="AC300" s="40"/>
      <c r="AD300" s="40"/>
      <c r="AE300" s="40"/>
      <c r="AR300" s="230" t="s">
        <v>173</v>
      </c>
      <c r="AT300" s="230" t="s">
        <v>169</v>
      </c>
      <c r="AU300" s="230" t="s">
        <v>86</v>
      </c>
      <c r="AY300" s="19" t="s">
        <v>167</v>
      </c>
      <c r="BE300" s="231">
        <f>IF(N300="základní",J300,0)</f>
        <v>0</v>
      </c>
      <c r="BF300" s="231">
        <f>IF(N300="snížená",J300,0)</f>
        <v>0</v>
      </c>
      <c r="BG300" s="231">
        <f>IF(N300="zákl. přenesená",J300,0)</f>
        <v>0</v>
      </c>
      <c r="BH300" s="231">
        <f>IF(N300="sníž. přenesená",J300,0)</f>
        <v>0</v>
      </c>
      <c r="BI300" s="231">
        <f>IF(N300="nulová",J300,0)</f>
        <v>0</v>
      </c>
      <c r="BJ300" s="19" t="s">
        <v>8</v>
      </c>
      <c r="BK300" s="231">
        <f>ROUND(I300*H300,0)</f>
        <v>0</v>
      </c>
      <c r="BL300" s="19" t="s">
        <v>173</v>
      </c>
      <c r="BM300" s="230" t="s">
        <v>424</v>
      </c>
    </row>
    <row r="301" spans="1:47" s="2" customFormat="1" ht="12">
      <c r="A301" s="40"/>
      <c r="B301" s="41"/>
      <c r="C301" s="42"/>
      <c r="D301" s="232" t="s">
        <v>182</v>
      </c>
      <c r="E301" s="42"/>
      <c r="F301" s="233" t="s">
        <v>419</v>
      </c>
      <c r="G301" s="42"/>
      <c r="H301" s="42"/>
      <c r="I301" s="138"/>
      <c r="J301" s="42"/>
      <c r="K301" s="42"/>
      <c r="L301" s="46"/>
      <c r="M301" s="234"/>
      <c r="N301" s="235"/>
      <c r="O301" s="86"/>
      <c r="P301" s="86"/>
      <c r="Q301" s="86"/>
      <c r="R301" s="86"/>
      <c r="S301" s="86"/>
      <c r="T301" s="87"/>
      <c r="U301" s="40"/>
      <c r="V301" s="40"/>
      <c r="W301" s="40"/>
      <c r="X301" s="40"/>
      <c r="Y301" s="40"/>
      <c r="Z301" s="40"/>
      <c r="AA301" s="40"/>
      <c r="AB301" s="40"/>
      <c r="AC301" s="40"/>
      <c r="AD301" s="40"/>
      <c r="AE301" s="40"/>
      <c r="AT301" s="19" t="s">
        <v>182</v>
      </c>
      <c r="AU301" s="19" t="s">
        <v>86</v>
      </c>
    </row>
    <row r="302" spans="1:47" s="2" customFormat="1" ht="12">
      <c r="A302" s="40"/>
      <c r="B302" s="41"/>
      <c r="C302" s="42"/>
      <c r="D302" s="232" t="s">
        <v>175</v>
      </c>
      <c r="E302" s="42"/>
      <c r="F302" s="233" t="s">
        <v>425</v>
      </c>
      <c r="G302" s="42"/>
      <c r="H302" s="42"/>
      <c r="I302" s="138"/>
      <c r="J302" s="42"/>
      <c r="K302" s="42"/>
      <c r="L302" s="46"/>
      <c r="M302" s="234"/>
      <c r="N302" s="235"/>
      <c r="O302" s="86"/>
      <c r="P302" s="86"/>
      <c r="Q302" s="86"/>
      <c r="R302" s="86"/>
      <c r="S302" s="86"/>
      <c r="T302" s="87"/>
      <c r="U302" s="40"/>
      <c r="V302" s="40"/>
      <c r="W302" s="40"/>
      <c r="X302" s="40"/>
      <c r="Y302" s="40"/>
      <c r="Z302" s="40"/>
      <c r="AA302" s="40"/>
      <c r="AB302" s="40"/>
      <c r="AC302" s="40"/>
      <c r="AD302" s="40"/>
      <c r="AE302" s="40"/>
      <c r="AT302" s="19" t="s">
        <v>175</v>
      </c>
      <c r="AU302" s="19" t="s">
        <v>86</v>
      </c>
    </row>
    <row r="303" spans="1:51" s="13" customFormat="1" ht="12">
      <c r="A303" s="13"/>
      <c r="B303" s="236"/>
      <c r="C303" s="237"/>
      <c r="D303" s="232" t="s">
        <v>184</v>
      </c>
      <c r="E303" s="238" t="s">
        <v>20</v>
      </c>
      <c r="F303" s="239" t="s">
        <v>426</v>
      </c>
      <c r="G303" s="237"/>
      <c r="H303" s="240">
        <v>1.32</v>
      </c>
      <c r="I303" s="241"/>
      <c r="J303" s="237"/>
      <c r="K303" s="237"/>
      <c r="L303" s="242"/>
      <c r="M303" s="243"/>
      <c r="N303" s="244"/>
      <c r="O303" s="244"/>
      <c r="P303" s="244"/>
      <c r="Q303" s="244"/>
      <c r="R303" s="244"/>
      <c r="S303" s="244"/>
      <c r="T303" s="245"/>
      <c r="U303" s="13"/>
      <c r="V303" s="13"/>
      <c r="W303" s="13"/>
      <c r="X303" s="13"/>
      <c r="Y303" s="13"/>
      <c r="Z303" s="13"/>
      <c r="AA303" s="13"/>
      <c r="AB303" s="13"/>
      <c r="AC303" s="13"/>
      <c r="AD303" s="13"/>
      <c r="AE303" s="13"/>
      <c r="AT303" s="246" t="s">
        <v>184</v>
      </c>
      <c r="AU303" s="246" t="s">
        <v>86</v>
      </c>
      <c r="AV303" s="13" t="s">
        <v>86</v>
      </c>
      <c r="AW303" s="13" t="s">
        <v>38</v>
      </c>
      <c r="AX303" s="13" t="s">
        <v>8</v>
      </c>
      <c r="AY303" s="246" t="s">
        <v>167</v>
      </c>
    </row>
    <row r="304" spans="1:63" s="12" customFormat="1" ht="22.8" customHeight="1">
      <c r="A304" s="12"/>
      <c r="B304" s="204"/>
      <c r="C304" s="205"/>
      <c r="D304" s="206" t="s">
        <v>76</v>
      </c>
      <c r="E304" s="218" t="s">
        <v>186</v>
      </c>
      <c r="F304" s="218" t="s">
        <v>427</v>
      </c>
      <c r="G304" s="205"/>
      <c r="H304" s="205"/>
      <c r="I304" s="208"/>
      <c r="J304" s="219">
        <f>BK304</f>
        <v>0</v>
      </c>
      <c r="K304" s="205"/>
      <c r="L304" s="210"/>
      <c r="M304" s="211"/>
      <c r="N304" s="212"/>
      <c r="O304" s="212"/>
      <c r="P304" s="213">
        <f>SUM(P305:P359)</f>
        <v>0</v>
      </c>
      <c r="Q304" s="212"/>
      <c r="R304" s="213">
        <f>SUM(R305:R359)</f>
        <v>26.710969476999</v>
      </c>
      <c r="S304" s="212"/>
      <c r="T304" s="214">
        <f>SUM(T305:T359)</f>
        <v>0</v>
      </c>
      <c r="U304" s="12"/>
      <c r="V304" s="12"/>
      <c r="W304" s="12"/>
      <c r="X304" s="12"/>
      <c r="Y304" s="12"/>
      <c r="Z304" s="12"/>
      <c r="AA304" s="12"/>
      <c r="AB304" s="12"/>
      <c r="AC304" s="12"/>
      <c r="AD304" s="12"/>
      <c r="AE304" s="12"/>
      <c r="AR304" s="215" t="s">
        <v>8</v>
      </c>
      <c r="AT304" s="216" t="s">
        <v>76</v>
      </c>
      <c r="AU304" s="216" t="s">
        <v>8</v>
      </c>
      <c r="AY304" s="215" t="s">
        <v>167</v>
      </c>
      <c r="BK304" s="217">
        <f>SUM(BK305:BK359)</f>
        <v>0</v>
      </c>
    </row>
    <row r="305" spans="1:65" s="2" customFormat="1" ht="52" customHeight="1">
      <c r="A305" s="40"/>
      <c r="B305" s="41"/>
      <c r="C305" s="220" t="s">
        <v>428</v>
      </c>
      <c r="D305" s="220" t="s">
        <v>169</v>
      </c>
      <c r="E305" s="221" t="s">
        <v>429</v>
      </c>
      <c r="F305" s="222" t="s">
        <v>430</v>
      </c>
      <c r="G305" s="223" t="s">
        <v>189</v>
      </c>
      <c r="H305" s="224">
        <v>5.21</v>
      </c>
      <c r="I305" s="225"/>
      <c r="J305" s="224">
        <f>ROUND(I305*H305,0)</f>
        <v>0</v>
      </c>
      <c r="K305" s="222" t="s">
        <v>180</v>
      </c>
      <c r="L305" s="46"/>
      <c r="M305" s="226" t="s">
        <v>20</v>
      </c>
      <c r="N305" s="227" t="s">
        <v>48</v>
      </c>
      <c r="O305" s="86"/>
      <c r="P305" s="228">
        <f>O305*H305</f>
        <v>0</v>
      </c>
      <c r="Q305" s="228">
        <v>3.11388382</v>
      </c>
      <c r="R305" s="228">
        <f>Q305*H305</f>
        <v>16.2233347022</v>
      </c>
      <c r="S305" s="228">
        <v>0</v>
      </c>
      <c r="T305" s="229">
        <f>S305*H305</f>
        <v>0</v>
      </c>
      <c r="U305" s="40"/>
      <c r="V305" s="40"/>
      <c r="W305" s="40"/>
      <c r="X305" s="40"/>
      <c r="Y305" s="40"/>
      <c r="Z305" s="40"/>
      <c r="AA305" s="40"/>
      <c r="AB305" s="40"/>
      <c r="AC305" s="40"/>
      <c r="AD305" s="40"/>
      <c r="AE305" s="40"/>
      <c r="AR305" s="230" t="s">
        <v>173</v>
      </c>
      <c r="AT305" s="230" t="s">
        <v>169</v>
      </c>
      <c r="AU305" s="230" t="s">
        <v>86</v>
      </c>
      <c r="AY305" s="19" t="s">
        <v>167</v>
      </c>
      <c r="BE305" s="231">
        <f>IF(N305="základní",J305,0)</f>
        <v>0</v>
      </c>
      <c r="BF305" s="231">
        <f>IF(N305="snížená",J305,0)</f>
        <v>0</v>
      </c>
      <c r="BG305" s="231">
        <f>IF(N305="zákl. přenesená",J305,0)</f>
        <v>0</v>
      </c>
      <c r="BH305" s="231">
        <f>IF(N305="sníž. přenesená",J305,0)</f>
        <v>0</v>
      </c>
      <c r="BI305" s="231">
        <f>IF(N305="nulová",J305,0)</f>
        <v>0</v>
      </c>
      <c r="BJ305" s="19" t="s">
        <v>8</v>
      </c>
      <c r="BK305" s="231">
        <f>ROUND(I305*H305,0)</f>
        <v>0</v>
      </c>
      <c r="BL305" s="19" t="s">
        <v>173</v>
      </c>
      <c r="BM305" s="230" t="s">
        <v>431</v>
      </c>
    </row>
    <row r="306" spans="1:47" s="2" customFormat="1" ht="12">
      <c r="A306" s="40"/>
      <c r="B306" s="41"/>
      <c r="C306" s="42"/>
      <c r="D306" s="232" t="s">
        <v>182</v>
      </c>
      <c r="E306" s="42"/>
      <c r="F306" s="233" t="s">
        <v>432</v>
      </c>
      <c r="G306" s="42"/>
      <c r="H306" s="42"/>
      <c r="I306" s="138"/>
      <c r="J306" s="42"/>
      <c r="K306" s="42"/>
      <c r="L306" s="46"/>
      <c r="M306" s="234"/>
      <c r="N306" s="235"/>
      <c r="O306" s="86"/>
      <c r="P306" s="86"/>
      <c r="Q306" s="86"/>
      <c r="R306" s="86"/>
      <c r="S306" s="86"/>
      <c r="T306" s="87"/>
      <c r="U306" s="40"/>
      <c r="V306" s="40"/>
      <c r="W306" s="40"/>
      <c r="X306" s="40"/>
      <c r="Y306" s="40"/>
      <c r="Z306" s="40"/>
      <c r="AA306" s="40"/>
      <c r="AB306" s="40"/>
      <c r="AC306" s="40"/>
      <c r="AD306" s="40"/>
      <c r="AE306" s="40"/>
      <c r="AT306" s="19" t="s">
        <v>182</v>
      </c>
      <c r="AU306" s="19" t="s">
        <v>86</v>
      </c>
    </row>
    <row r="307" spans="1:51" s="13" customFormat="1" ht="12">
      <c r="A307" s="13"/>
      <c r="B307" s="236"/>
      <c r="C307" s="237"/>
      <c r="D307" s="232" t="s">
        <v>184</v>
      </c>
      <c r="E307" s="238" t="s">
        <v>20</v>
      </c>
      <c r="F307" s="239" t="s">
        <v>433</v>
      </c>
      <c r="G307" s="237"/>
      <c r="H307" s="240">
        <v>2.76</v>
      </c>
      <c r="I307" s="241"/>
      <c r="J307" s="237"/>
      <c r="K307" s="237"/>
      <c r="L307" s="242"/>
      <c r="M307" s="243"/>
      <c r="N307" s="244"/>
      <c r="O307" s="244"/>
      <c r="P307" s="244"/>
      <c r="Q307" s="244"/>
      <c r="R307" s="244"/>
      <c r="S307" s="244"/>
      <c r="T307" s="245"/>
      <c r="U307" s="13"/>
      <c r="V307" s="13"/>
      <c r="W307" s="13"/>
      <c r="X307" s="13"/>
      <c r="Y307" s="13"/>
      <c r="Z307" s="13"/>
      <c r="AA307" s="13"/>
      <c r="AB307" s="13"/>
      <c r="AC307" s="13"/>
      <c r="AD307" s="13"/>
      <c r="AE307" s="13"/>
      <c r="AT307" s="246" t="s">
        <v>184</v>
      </c>
      <c r="AU307" s="246" t="s">
        <v>86</v>
      </c>
      <c r="AV307" s="13" t="s">
        <v>86</v>
      </c>
      <c r="AW307" s="13" t="s">
        <v>38</v>
      </c>
      <c r="AX307" s="13" t="s">
        <v>77</v>
      </c>
      <c r="AY307" s="246" t="s">
        <v>167</v>
      </c>
    </row>
    <row r="308" spans="1:51" s="13" customFormat="1" ht="12">
      <c r="A308" s="13"/>
      <c r="B308" s="236"/>
      <c r="C308" s="237"/>
      <c r="D308" s="232" t="s">
        <v>184</v>
      </c>
      <c r="E308" s="238" t="s">
        <v>20</v>
      </c>
      <c r="F308" s="239" t="s">
        <v>434</v>
      </c>
      <c r="G308" s="237"/>
      <c r="H308" s="240">
        <v>2.45</v>
      </c>
      <c r="I308" s="241"/>
      <c r="J308" s="237"/>
      <c r="K308" s="237"/>
      <c r="L308" s="242"/>
      <c r="M308" s="243"/>
      <c r="N308" s="244"/>
      <c r="O308" s="244"/>
      <c r="P308" s="244"/>
      <c r="Q308" s="244"/>
      <c r="R308" s="244"/>
      <c r="S308" s="244"/>
      <c r="T308" s="245"/>
      <c r="U308" s="13"/>
      <c r="V308" s="13"/>
      <c r="W308" s="13"/>
      <c r="X308" s="13"/>
      <c r="Y308" s="13"/>
      <c r="Z308" s="13"/>
      <c r="AA308" s="13"/>
      <c r="AB308" s="13"/>
      <c r="AC308" s="13"/>
      <c r="AD308" s="13"/>
      <c r="AE308" s="13"/>
      <c r="AT308" s="246" t="s">
        <v>184</v>
      </c>
      <c r="AU308" s="246" t="s">
        <v>86</v>
      </c>
      <c r="AV308" s="13" t="s">
        <v>86</v>
      </c>
      <c r="AW308" s="13" t="s">
        <v>38</v>
      </c>
      <c r="AX308" s="13" t="s">
        <v>77</v>
      </c>
      <c r="AY308" s="246" t="s">
        <v>167</v>
      </c>
    </row>
    <row r="309" spans="1:51" s="14" customFormat="1" ht="12">
      <c r="A309" s="14"/>
      <c r="B309" s="247"/>
      <c r="C309" s="248"/>
      <c r="D309" s="232" t="s">
        <v>184</v>
      </c>
      <c r="E309" s="249" t="s">
        <v>20</v>
      </c>
      <c r="F309" s="250" t="s">
        <v>195</v>
      </c>
      <c r="G309" s="248"/>
      <c r="H309" s="251">
        <v>5.21</v>
      </c>
      <c r="I309" s="252"/>
      <c r="J309" s="248"/>
      <c r="K309" s="248"/>
      <c r="L309" s="253"/>
      <c r="M309" s="254"/>
      <c r="N309" s="255"/>
      <c r="O309" s="255"/>
      <c r="P309" s="255"/>
      <c r="Q309" s="255"/>
      <c r="R309" s="255"/>
      <c r="S309" s="255"/>
      <c r="T309" s="256"/>
      <c r="U309" s="14"/>
      <c r="V309" s="14"/>
      <c r="W309" s="14"/>
      <c r="X309" s="14"/>
      <c r="Y309" s="14"/>
      <c r="Z309" s="14"/>
      <c r="AA309" s="14"/>
      <c r="AB309" s="14"/>
      <c r="AC309" s="14"/>
      <c r="AD309" s="14"/>
      <c r="AE309" s="14"/>
      <c r="AT309" s="257" t="s">
        <v>184</v>
      </c>
      <c r="AU309" s="257" t="s">
        <v>86</v>
      </c>
      <c r="AV309" s="14" t="s">
        <v>173</v>
      </c>
      <c r="AW309" s="14" t="s">
        <v>38</v>
      </c>
      <c r="AX309" s="14" t="s">
        <v>8</v>
      </c>
      <c r="AY309" s="257" t="s">
        <v>167</v>
      </c>
    </row>
    <row r="310" spans="1:65" s="2" customFormat="1" ht="41.5" customHeight="1">
      <c r="A310" s="40"/>
      <c r="B310" s="41"/>
      <c r="C310" s="220" t="s">
        <v>435</v>
      </c>
      <c r="D310" s="220" t="s">
        <v>169</v>
      </c>
      <c r="E310" s="221" t="s">
        <v>436</v>
      </c>
      <c r="F310" s="222" t="s">
        <v>437</v>
      </c>
      <c r="G310" s="223" t="s">
        <v>189</v>
      </c>
      <c r="H310" s="224">
        <v>6.88</v>
      </c>
      <c r="I310" s="225"/>
      <c r="J310" s="224">
        <f>ROUND(I310*H310,0)</f>
        <v>0</v>
      </c>
      <c r="K310" s="222" t="s">
        <v>180</v>
      </c>
      <c r="L310" s="46"/>
      <c r="M310" s="226" t="s">
        <v>20</v>
      </c>
      <c r="N310" s="227" t="s">
        <v>48</v>
      </c>
      <c r="O310" s="86"/>
      <c r="P310" s="228">
        <f>O310*H310</f>
        <v>0</v>
      </c>
      <c r="Q310" s="228">
        <v>0</v>
      </c>
      <c r="R310" s="228">
        <f>Q310*H310</f>
        <v>0</v>
      </c>
      <c r="S310" s="228">
        <v>0</v>
      </c>
      <c r="T310" s="229">
        <f>S310*H310</f>
        <v>0</v>
      </c>
      <c r="U310" s="40"/>
      <c r="V310" s="40"/>
      <c r="W310" s="40"/>
      <c r="X310" s="40"/>
      <c r="Y310" s="40"/>
      <c r="Z310" s="40"/>
      <c r="AA310" s="40"/>
      <c r="AB310" s="40"/>
      <c r="AC310" s="40"/>
      <c r="AD310" s="40"/>
      <c r="AE310" s="40"/>
      <c r="AR310" s="230" t="s">
        <v>173</v>
      </c>
      <c r="AT310" s="230" t="s">
        <v>169</v>
      </c>
      <c r="AU310" s="230" t="s">
        <v>86</v>
      </c>
      <c r="AY310" s="19" t="s">
        <v>167</v>
      </c>
      <c r="BE310" s="231">
        <f>IF(N310="základní",J310,0)</f>
        <v>0</v>
      </c>
      <c r="BF310" s="231">
        <f>IF(N310="snížená",J310,0)</f>
        <v>0</v>
      </c>
      <c r="BG310" s="231">
        <f>IF(N310="zákl. přenesená",J310,0)</f>
        <v>0</v>
      </c>
      <c r="BH310" s="231">
        <f>IF(N310="sníž. přenesená",J310,0)</f>
        <v>0</v>
      </c>
      <c r="BI310" s="231">
        <f>IF(N310="nulová",J310,0)</f>
        <v>0</v>
      </c>
      <c r="BJ310" s="19" t="s">
        <v>8</v>
      </c>
      <c r="BK310" s="231">
        <f>ROUND(I310*H310,0)</f>
        <v>0</v>
      </c>
      <c r="BL310" s="19" t="s">
        <v>173</v>
      </c>
      <c r="BM310" s="230" t="s">
        <v>438</v>
      </c>
    </row>
    <row r="311" spans="1:47" s="2" customFormat="1" ht="12">
      <c r="A311" s="40"/>
      <c r="B311" s="41"/>
      <c r="C311" s="42"/>
      <c r="D311" s="232" t="s">
        <v>182</v>
      </c>
      <c r="E311" s="42"/>
      <c r="F311" s="233" t="s">
        <v>439</v>
      </c>
      <c r="G311" s="42"/>
      <c r="H311" s="42"/>
      <c r="I311" s="138"/>
      <c r="J311" s="42"/>
      <c r="K311" s="42"/>
      <c r="L311" s="46"/>
      <c r="M311" s="234"/>
      <c r="N311" s="235"/>
      <c r="O311" s="86"/>
      <c r="P311" s="86"/>
      <c r="Q311" s="86"/>
      <c r="R311" s="86"/>
      <c r="S311" s="86"/>
      <c r="T311" s="87"/>
      <c r="U311" s="40"/>
      <c r="V311" s="40"/>
      <c r="W311" s="40"/>
      <c r="X311" s="40"/>
      <c r="Y311" s="40"/>
      <c r="Z311" s="40"/>
      <c r="AA311" s="40"/>
      <c r="AB311" s="40"/>
      <c r="AC311" s="40"/>
      <c r="AD311" s="40"/>
      <c r="AE311" s="40"/>
      <c r="AT311" s="19" t="s">
        <v>182</v>
      </c>
      <c r="AU311" s="19" t="s">
        <v>86</v>
      </c>
    </row>
    <row r="312" spans="1:47" s="2" customFormat="1" ht="12">
      <c r="A312" s="40"/>
      <c r="B312" s="41"/>
      <c r="C312" s="42"/>
      <c r="D312" s="232" t="s">
        <v>175</v>
      </c>
      <c r="E312" s="42"/>
      <c r="F312" s="233" t="s">
        <v>440</v>
      </c>
      <c r="G312" s="42"/>
      <c r="H312" s="42"/>
      <c r="I312" s="138"/>
      <c r="J312" s="42"/>
      <c r="K312" s="42"/>
      <c r="L312" s="46"/>
      <c r="M312" s="234"/>
      <c r="N312" s="235"/>
      <c r="O312" s="86"/>
      <c r="P312" s="86"/>
      <c r="Q312" s="86"/>
      <c r="R312" s="86"/>
      <c r="S312" s="86"/>
      <c r="T312" s="87"/>
      <c r="U312" s="40"/>
      <c r="V312" s="40"/>
      <c r="W312" s="40"/>
      <c r="X312" s="40"/>
      <c r="Y312" s="40"/>
      <c r="Z312" s="40"/>
      <c r="AA312" s="40"/>
      <c r="AB312" s="40"/>
      <c r="AC312" s="40"/>
      <c r="AD312" s="40"/>
      <c r="AE312" s="40"/>
      <c r="AT312" s="19" t="s">
        <v>175</v>
      </c>
      <c r="AU312" s="19" t="s">
        <v>86</v>
      </c>
    </row>
    <row r="313" spans="1:51" s="13" customFormat="1" ht="12">
      <c r="A313" s="13"/>
      <c r="B313" s="236"/>
      <c r="C313" s="237"/>
      <c r="D313" s="232" t="s">
        <v>184</v>
      </c>
      <c r="E313" s="238" t="s">
        <v>20</v>
      </c>
      <c r="F313" s="239" t="s">
        <v>441</v>
      </c>
      <c r="G313" s="237"/>
      <c r="H313" s="240">
        <v>4.22</v>
      </c>
      <c r="I313" s="241"/>
      <c r="J313" s="237"/>
      <c r="K313" s="237"/>
      <c r="L313" s="242"/>
      <c r="M313" s="243"/>
      <c r="N313" s="244"/>
      <c r="O313" s="244"/>
      <c r="P313" s="244"/>
      <c r="Q313" s="244"/>
      <c r="R313" s="244"/>
      <c r="S313" s="244"/>
      <c r="T313" s="245"/>
      <c r="U313" s="13"/>
      <c r="V313" s="13"/>
      <c r="W313" s="13"/>
      <c r="X313" s="13"/>
      <c r="Y313" s="13"/>
      <c r="Z313" s="13"/>
      <c r="AA313" s="13"/>
      <c r="AB313" s="13"/>
      <c r="AC313" s="13"/>
      <c r="AD313" s="13"/>
      <c r="AE313" s="13"/>
      <c r="AT313" s="246" t="s">
        <v>184</v>
      </c>
      <c r="AU313" s="246" t="s">
        <v>86</v>
      </c>
      <c r="AV313" s="13" t="s">
        <v>86</v>
      </c>
      <c r="AW313" s="13" t="s">
        <v>38</v>
      </c>
      <c r="AX313" s="13" t="s">
        <v>77</v>
      </c>
      <c r="AY313" s="246" t="s">
        <v>167</v>
      </c>
    </row>
    <row r="314" spans="1:51" s="13" customFormat="1" ht="12">
      <c r="A314" s="13"/>
      <c r="B314" s="236"/>
      <c r="C314" s="237"/>
      <c r="D314" s="232" t="s">
        <v>184</v>
      </c>
      <c r="E314" s="238" t="s">
        <v>20</v>
      </c>
      <c r="F314" s="239" t="s">
        <v>442</v>
      </c>
      <c r="G314" s="237"/>
      <c r="H314" s="240">
        <v>2.66</v>
      </c>
      <c r="I314" s="241"/>
      <c r="J314" s="237"/>
      <c r="K314" s="237"/>
      <c r="L314" s="242"/>
      <c r="M314" s="243"/>
      <c r="N314" s="244"/>
      <c r="O314" s="244"/>
      <c r="P314" s="244"/>
      <c r="Q314" s="244"/>
      <c r="R314" s="244"/>
      <c r="S314" s="244"/>
      <c r="T314" s="245"/>
      <c r="U314" s="13"/>
      <c r="V314" s="13"/>
      <c r="W314" s="13"/>
      <c r="X314" s="13"/>
      <c r="Y314" s="13"/>
      <c r="Z314" s="13"/>
      <c r="AA314" s="13"/>
      <c r="AB314" s="13"/>
      <c r="AC314" s="13"/>
      <c r="AD314" s="13"/>
      <c r="AE314" s="13"/>
      <c r="AT314" s="246" t="s">
        <v>184</v>
      </c>
      <c r="AU314" s="246" t="s">
        <v>86</v>
      </c>
      <c r="AV314" s="13" t="s">
        <v>86</v>
      </c>
      <c r="AW314" s="13" t="s">
        <v>38</v>
      </c>
      <c r="AX314" s="13" t="s">
        <v>77</v>
      </c>
      <c r="AY314" s="246" t="s">
        <v>167</v>
      </c>
    </row>
    <row r="315" spans="1:51" s="14" customFormat="1" ht="12">
      <c r="A315" s="14"/>
      <c r="B315" s="247"/>
      <c r="C315" s="248"/>
      <c r="D315" s="232" t="s">
        <v>184</v>
      </c>
      <c r="E315" s="249" t="s">
        <v>20</v>
      </c>
      <c r="F315" s="250" t="s">
        <v>195</v>
      </c>
      <c r="G315" s="248"/>
      <c r="H315" s="251">
        <v>6.88</v>
      </c>
      <c r="I315" s="252"/>
      <c r="J315" s="248"/>
      <c r="K315" s="248"/>
      <c r="L315" s="253"/>
      <c r="M315" s="254"/>
      <c r="N315" s="255"/>
      <c r="O315" s="255"/>
      <c r="P315" s="255"/>
      <c r="Q315" s="255"/>
      <c r="R315" s="255"/>
      <c r="S315" s="255"/>
      <c r="T315" s="256"/>
      <c r="U315" s="14"/>
      <c r="V315" s="14"/>
      <c r="W315" s="14"/>
      <c r="X315" s="14"/>
      <c r="Y315" s="14"/>
      <c r="Z315" s="14"/>
      <c r="AA315" s="14"/>
      <c r="AB315" s="14"/>
      <c r="AC315" s="14"/>
      <c r="AD315" s="14"/>
      <c r="AE315" s="14"/>
      <c r="AT315" s="257" t="s">
        <v>184</v>
      </c>
      <c r="AU315" s="257" t="s">
        <v>86</v>
      </c>
      <c r="AV315" s="14" t="s">
        <v>173</v>
      </c>
      <c r="AW315" s="14" t="s">
        <v>38</v>
      </c>
      <c r="AX315" s="14" t="s">
        <v>8</v>
      </c>
      <c r="AY315" s="257" t="s">
        <v>167</v>
      </c>
    </row>
    <row r="316" spans="1:65" s="2" customFormat="1" ht="41.5" customHeight="1">
      <c r="A316" s="40"/>
      <c r="B316" s="41"/>
      <c r="C316" s="220" t="s">
        <v>443</v>
      </c>
      <c r="D316" s="220" t="s">
        <v>169</v>
      </c>
      <c r="E316" s="221" t="s">
        <v>444</v>
      </c>
      <c r="F316" s="222" t="s">
        <v>445</v>
      </c>
      <c r="G316" s="223" t="s">
        <v>189</v>
      </c>
      <c r="H316" s="224">
        <v>2.22</v>
      </c>
      <c r="I316" s="225"/>
      <c r="J316" s="224">
        <f>ROUND(I316*H316,0)</f>
        <v>0</v>
      </c>
      <c r="K316" s="222" t="s">
        <v>180</v>
      </c>
      <c r="L316" s="46"/>
      <c r="M316" s="226" t="s">
        <v>20</v>
      </c>
      <c r="N316" s="227" t="s">
        <v>48</v>
      </c>
      <c r="O316" s="86"/>
      <c r="P316" s="228">
        <f>O316*H316</f>
        <v>0</v>
      </c>
      <c r="Q316" s="228">
        <v>0</v>
      </c>
      <c r="R316" s="228">
        <f>Q316*H316</f>
        <v>0</v>
      </c>
      <c r="S316" s="228">
        <v>0</v>
      </c>
      <c r="T316" s="229">
        <f>S316*H316</f>
        <v>0</v>
      </c>
      <c r="U316" s="40"/>
      <c r="V316" s="40"/>
      <c r="W316" s="40"/>
      <c r="X316" s="40"/>
      <c r="Y316" s="40"/>
      <c r="Z316" s="40"/>
      <c r="AA316" s="40"/>
      <c r="AB316" s="40"/>
      <c r="AC316" s="40"/>
      <c r="AD316" s="40"/>
      <c r="AE316" s="40"/>
      <c r="AR316" s="230" t="s">
        <v>173</v>
      </c>
      <c r="AT316" s="230" t="s">
        <v>169</v>
      </c>
      <c r="AU316" s="230" t="s">
        <v>86</v>
      </c>
      <c r="AY316" s="19" t="s">
        <v>167</v>
      </c>
      <c r="BE316" s="231">
        <f>IF(N316="základní",J316,0)</f>
        <v>0</v>
      </c>
      <c r="BF316" s="231">
        <f>IF(N316="snížená",J316,0)</f>
        <v>0</v>
      </c>
      <c r="BG316" s="231">
        <f>IF(N316="zákl. přenesená",J316,0)</f>
        <v>0</v>
      </c>
      <c r="BH316" s="231">
        <f>IF(N316="sníž. přenesená",J316,0)</f>
        <v>0</v>
      </c>
      <c r="BI316" s="231">
        <f>IF(N316="nulová",J316,0)</f>
        <v>0</v>
      </c>
      <c r="BJ316" s="19" t="s">
        <v>8</v>
      </c>
      <c r="BK316" s="231">
        <f>ROUND(I316*H316,0)</f>
        <v>0</v>
      </c>
      <c r="BL316" s="19" t="s">
        <v>173</v>
      </c>
      <c r="BM316" s="230" t="s">
        <v>446</v>
      </c>
    </row>
    <row r="317" spans="1:47" s="2" customFormat="1" ht="12">
      <c r="A317" s="40"/>
      <c r="B317" s="41"/>
      <c r="C317" s="42"/>
      <c r="D317" s="232" t="s">
        <v>182</v>
      </c>
      <c r="E317" s="42"/>
      <c r="F317" s="233" t="s">
        <v>439</v>
      </c>
      <c r="G317" s="42"/>
      <c r="H317" s="42"/>
      <c r="I317" s="138"/>
      <c r="J317" s="42"/>
      <c r="K317" s="42"/>
      <c r="L317" s="46"/>
      <c r="M317" s="234"/>
      <c r="N317" s="235"/>
      <c r="O317" s="86"/>
      <c r="P317" s="86"/>
      <c r="Q317" s="86"/>
      <c r="R317" s="86"/>
      <c r="S317" s="86"/>
      <c r="T317" s="87"/>
      <c r="U317" s="40"/>
      <c r="V317" s="40"/>
      <c r="W317" s="40"/>
      <c r="X317" s="40"/>
      <c r="Y317" s="40"/>
      <c r="Z317" s="40"/>
      <c r="AA317" s="40"/>
      <c r="AB317" s="40"/>
      <c r="AC317" s="40"/>
      <c r="AD317" s="40"/>
      <c r="AE317" s="40"/>
      <c r="AT317" s="19" t="s">
        <v>182</v>
      </c>
      <c r="AU317" s="19" t="s">
        <v>86</v>
      </c>
    </row>
    <row r="318" spans="1:47" s="2" customFormat="1" ht="12">
      <c r="A318" s="40"/>
      <c r="B318" s="41"/>
      <c r="C318" s="42"/>
      <c r="D318" s="232" t="s">
        <v>175</v>
      </c>
      <c r="E318" s="42"/>
      <c r="F318" s="233" t="s">
        <v>447</v>
      </c>
      <c r="G318" s="42"/>
      <c r="H318" s="42"/>
      <c r="I318" s="138"/>
      <c r="J318" s="42"/>
      <c r="K318" s="42"/>
      <c r="L318" s="46"/>
      <c r="M318" s="234"/>
      <c r="N318" s="235"/>
      <c r="O318" s="86"/>
      <c r="P318" s="86"/>
      <c r="Q318" s="86"/>
      <c r="R318" s="86"/>
      <c r="S318" s="86"/>
      <c r="T318" s="87"/>
      <c r="U318" s="40"/>
      <c r="V318" s="40"/>
      <c r="W318" s="40"/>
      <c r="X318" s="40"/>
      <c r="Y318" s="40"/>
      <c r="Z318" s="40"/>
      <c r="AA318" s="40"/>
      <c r="AB318" s="40"/>
      <c r="AC318" s="40"/>
      <c r="AD318" s="40"/>
      <c r="AE318" s="40"/>
      <c r="AT318" s="19" t="s">
        <v>175</v>
      </c>
      <c r="AU318" s="19" t="s">
        <v>86</v>
      </c>
    </row>
    <row r="319" spans="1:51" s="15" customFormat="1" ht="12">
      <c r="A319" s="15"/>
      <c r="B319" s="258"/>
      <c r="C319" s="259"/>
      <c r="D319" s="232" t="s">
        <v>184</v>
      </c>
      <c r="E319" s="260" t="s">
        <v>20</v>
      </c>
      <c r="F319" s="261" t="s">
        <v>448</v>
      </c>
      <c r="G319" s="259"/>
      <c r="H319" s="260" t="s">
        <v>20</v>
      </c>
      <c r="I319" s="262"/>
      <c r="J319" s="259"/>
      <c r="K319" s="259"/>
      <c r="L319" s="263"/>
      <c r="M319" s="264"/>
      <c r="N319" s="265"/>
      <c r="O319" s="265"/>
      <c r="P319" s="265"/>
      <c r="Q319" s="265"/>
      <c r="R319" s="265"/>
      <c r="S319" s="265"/>
      <c r="T319" s="266"/>
      <c r="U319" s="15"/>
      <c r="V319" s="15"/>
      <c r="W319" s="15"/>
      <c r="X319" s="15"/>
      <c r="Y319" s="15"/>
      <c r="Z319" s="15"/>
      <c r="AA319" s="15"/>
      <c r="AB319" s="15"/>
      <c r="AC319" s="15"/>
      <c r="AD319" s="15"/>
      <c r="AE319" s="15"/>
      <c r="AT319" s="267" t="s">
        <v>184</v>
      </c>
      <c r="AU319" s="267" t="s">
        <v>86</v>
      </c>
      <c r="AV319" s="15" t="s">
        <v>8</v>
      </c>
      <c r="AW319" s="15" t="s">
        <v>38</v>
      </c>
      <c r="AX319" s="15" t="s">
        <v>77</v>
      </c>
      <c r="AY319" s="267" t="s">
        <v>167</v>
      </c>
    </row>
    <row r="320" spans="1:51" s="13" customFormat="1" ht="12">
      <c r="A320" s="13"/>
      <c r="B320" s="236"/>
      <c r="C320" s="237"/>
      <c r="D320" s="232" t="s">
        <v>184</v>
      </c>
      <c r="E320" s="238" t="s">
        <v>20</v>
      </c>
      <c r="F320" s="239" t="s">
        <v>449</v>
      </c>
      <c r="G320" s="237"/>
      <c r="H320" s="240">
        <v>2.22</v>
      </c>
      <c r="I320" s="241"/>
      <c r="J320" s="237"/>
      <c r="K320" s="237"/>
      <c r="L320" s="242"/>
      <c r="M320" s="243"/>
      <c r="N320" s="244"/>
      <c r="O320" s="244"/>
      <c r="P320" s="244"/>
      <c r="Q320" s="244"/>
      <c r="R320" s="244"/>
      <c r="S320" s="244"/>
      <c r="T320" s="245"/>
      <c r="U320" s="13"/>
      <c r="V320" s="13"/>
      <c r="W320" s="13"/>
      <c r="X320" s="13"/>
      <c r="Y320" s="13"/>
      <c r="Z320" s="13"/>
      <c r="AA320" s="13"/>
      <c r="AB320" s="13"/>
      <c r="AC320" s="13"/>
      <c r="AD320" s="13"/>
      <c r="AE320" s="13"/>
      <c r="AT320" s="246" t="s">
        <v>184</v>
      </c>
      <c r="AU320" s="246" t="s">
        <v>86</v>
      </c>
      <c r="AV320" s="13" t="s">
        <v>86</v>
      </c>
      <c r="AW320" s="13" t="s">
        <v>38</v>
      </c>
      <c r="AX320" s="13" t="s">
        <v>8</v>
      </c>
      <c r="AY320" s="246" t="s">
        <v>167</v>
      </c>
    </row>
    <row r="321" spans="1:65" s="2" customFormat="1" ht="41.5" customHeight="1">
      <c r="A321" s="40"/>
      <c r="B321" s="41"/>
      <c r="C321" s="220" t="s">
        <v>450</v>
      </c>
      <c r="D321" s="220" t="s">
        <v>169</v>
      </c>
      <c r="E321" s="221" t="s">
        <v>451</v>
      </c>
      <c r="F321" s="222" t="s">
        <v>452</v>
      </c>
      <c r="G321" s="223" t="s">
        <v>179</v>
      </c>
      <c r="H321" s="224">
        <v>64.39</v>
      </c>
      <c r="I321" s="225"/>
      <c r="J321" s="224">
        <f>ROUND(I321*H321,0)</f>
        <v>0</v>
      </c>
      <c r="K321" s="222" t="s">
        <v>180</v>
      </c>
      <c r="L321" s="46"/>
      <c r="M321" s="226" t="s">
        <v>20</v>
      </c>
      <c r="N321" s="227" t="s">
        <v>48</v>
      </c>
      <c r="O321" s="86"/>
      <c r="P321" s="228">
        <f>O321*H321</f>
        <v>0</v>
      </c>
      <c r="Q321" s="228">
        <v>0.007258004</v>
      </c>
      <c r="R321" s="228">
        <f>Q321*H321</f>
        <v>0.46734287756000004</v>
      </c>
      <c r="S321" s="228">
        <v>0</v>
      </c>
      <c r="T321" s="229">
        <f>S321*H321</f>
        <v>0</v>
      </c>
      <c r="U321" s="40"/>
      <c r="V321" s="40"/>
      <c r="W321" s="40"/>
      <c r="X321" s="40"/>
      <c r="Y321" s="40"/>
      <c r="Z321" s="40"/>
      <c r="AA321" s="40"/>
      <c r="AB321" s="40"/>
      <c r="AC321" s="40"/>
      <c r="AD321" s="40"/>
      <c r="AE321" s="40"/>
      <c r="AR321" s="230" t="s">
        <v>173</v>
      </c>
      <c r="AT321" s="230" t="s">
        <v>169</v>
      </c>
      <c r="AU321" s="230" t="s">
        <v>86</v>
      </c>
      <c r="AY321" s="19" t="s">
        <v>167</v>
      </c>
      <c r="BE321" s="231">
        <f>IF(N321="základní",J321,0)</f>
        <v>0</v>
      </c>
      <c r="BF321" s="231">
        <f>IF(N321="snížená",J321,0)</f>
        <v>0</v>
      </c>
      <c r="BG321" s="231">
        <f>IF(N321="zákl. přenesená",J321,0)</f>
        <v>0</v>
      </c>
      <c r="BH321" s="231">
        <f>IF(N321="sníž. přenesená",J321,0)</f>
        <v>0</v>
      </c>
      <c r="BI321" s="231">
        <f>IF(N321="nulová",J321,0)</f>
        <v>0</v>
      </c>
      <c r="BJ321" s="19" t="s">
        <v>8</v>
      </c>
      <c r="BK321" s="231">
        <f>ROUND(I321*H321,0)</f>
        <v>0</v>
      </c>
      <c r="BL321" s="19" t="s">
        <v>173</v>
      </c>
      <c r="BM321" s="230" t="s">
        <v>453</v>
      </c>
    </row>
    <row r="322" spans="1:47" s="2" customFormat="1" ht="12">
      <c r="A322" s="40"/>
      <c r="B322" s="41"/>
      <c r="C322" s="42"/>
      <c r="D322" s="232" t="s">
        <v>182</v>
      </c>
      <c r="E322" s="42"/>
      <c r="F322" s="233" t="s">
        <v>454</v>
      </c>
      <c r="G322" s="42"/>
      <c r="H322" s="42"/>
      <c r="I322" s="138"/>
      <c r="J322" s="42"/>
      <c r="K322" s="42"/>
      <c r="L322" s="46"/>
      <c r="M322" s="234"/>
      <c r="N322" s="235"/>
      <c r="O322" s="86"/>
      <c r="P322" s="86"/>
      <c r="Q322" s="86"/>
      <c r="R322" s="86"/>
      <c r="S322" s="86"/>
      <c r="T322" s="87"/>
      <c r="U322" s="40"/>
      <c r="V322" s="40"/>
      <c r="W322" s="40"/>
      <c r="X322" s="40"/>
      <c r="Y322" s="40"/>
      <c r="Z322" s="40"/>
      <c r="AA322" s="40"/>
      <c r="AB322" s="40"/>
      <c r="AC322" s="40"/>
      <c r="AD322" s="40"/>
      <c r="AE322" s="40"/>
      <c r="AT322" s="19" t="s">
        <v>182</v>
      </c>
      <c r="AU322" s="19" t="s">
        <v>86</v>
      </c>
    </row>
    <row r="323" spans="1:51" s="13" customFormat="1" ht="12">
      <c r="A323" s="13"/>
      <c r="B323" s="236"/>
      <c r="C323" s="237"/>
      <c r="D323" s="232" t="s">
        <v>184</v>
      </c>
      <c r="E323" s="238" t="s">
        <v>20</v>
      </c>
      <c r="F323" s="239" t="s">
        <v>455</v>
      </c>
      <c r="G323" s="237"/>
      <c r="H323" s="240">
        <v>8.44</v>
      </c>
      <c r="I323" s="241"/>
      <c r="J323" s="237"/>
      <c r="K323" s="237"/>
      <c r="L323" s="242"/>
      <c r="M323" s="243"/>
      <c r="N323" s="244"/>
      <c r="O323" s="244"/>
      <c r="P323" s="244"/>
      <c r="Q323" s="244"/>
      <c r="R323" s="244"/>
      <c r="S323" s="244"/>
      <c r="T323" s="245"/>
      <c r="U323" s="13"/>
      <c r="V323" s="13"/>
      <c r="W323" s="13"/>
      <c r="X323" s="13"/>
      <c r="Y323" s="13"/>
      <c r="Z323" s="13"/>
      <c r="AA323" s="13"/>
      <c r="AB323" s="13"/>
      <c r="AC323" s="13"/>
      <c r="AD323" s="13"/>
      <c r="AE323" s="13"/>
      <c r="AT323" s="246" t="s">
        <v>184</v>
      </c>
      <c r="AU323" s="246" t="s">
        <v>86</v>
      </c>
      <c r="AV323" s="13" t="s">
        <v>86</v>
      </c>
      <c r="AW323" s="13" t="s">
        <v>38</v>
      </c>
      <c r="AX323" s="13" t="s">
        <v>77</v>
      </c>
      <c r="AY323" s="246" t="s">
        <v>167</v>
      </c>
    </row>
    <row r="324" spans="1:51" s="13" customFormat="1" ht="12">
      <c r="A324" s="13"/>
      <c r="B324" s="236"/>
      <c r="C324" s="237"/>
      <c r="D324" s="232" t="s">
        <v>184</v>
      </c>
      <c r="E324" s="238" t="s">
        <v>20</v>
      </c>
      <c r="F324" s="239" t="s">
        <v>456</v>
      </c>
      <c r="G324" s="237"/>
      <c r="H324" s="240">
        <v>13.31</v>
      </c>
      <c r="I324" s="241"/>
      <c r="J324" s="237"/>
      <c r="K324" s="237"/>
      <c r="L324" s="242"/>
      <c r="M324" s="243"/>
      <c r="N324" s="244"/>
      <c r="O324" s="244"/>
      <c r="P324" s="244"/>
      <c r="Q324" s="244"/>
      <c r="R324" s="244"/>
      <c r="S324" s="244"/>
      <c r="T324" s="245"/>
      <c r="U324" s="13"/>
      <c r="V324" s="13"/>
      <c r="W324" s="13"/>
      <c r="X324" s="13"/>
      <c r="Y324" s="13"/>
      <c r="Z324" s="13"/>
      <c r="AA324" s="13"/>
      <c r="AB324" s="13"/>
      <c r="AC324" s="13"/>
      <c r="AD324" s="13"/>
      <c r="AE324" s="13"/>
      <c r="AT324" s="246" t="s">
        <v>184</v>
      </c>
      <c r="AU324" s="246" t="s">
        <v>86</v>
      </c>
      <c r="AV324" s="13" t="s">
        <v>86</v>
      </c>
      <c r="AW324" s="13" t="s">
        <v>38</v>
      </c>
      <c r="AX324" s="13" t="s">
        <v>77</v>
      </c>
      <c r="AY324" s="246" t="s">
        <v>167</v>
      </c>
    </row>
    <row r="325" spans="1:51" s="16" customFormat="1" ht="12">
      <c r="A325" s="16"/>
      <c r="B325" s="268"/>
      <c r="C325" s="269"/>
      <c r="D325" s="232" t="s">
        <v>184</v>
      </c>
      <c r="E325" s="270" t="s">
        <v>20</v>
      </c>
      <c r="F325" s="271" t="s">
        <v>212</v>
      </c>
      <c r="G325" s="269"/>
      <c r="H325" s="272">
        <v>21.75</v>
      </c>
      <c r="I325" s="273"/>
      <c r="J325" s="269"/>
      <c r="K325" s="269"/>
      <c r="L325" s="274"/>
      <c r="M325" s="275"/>
      <c r="N325" s="276"/>
      <c r="O325" s="276"/>
      <c r="P325" s="276"/>
      <c r="Q325" s="276"/>
      <c r="R325" s="276"/>
      <c r="S325" s="276"/>
      <c r="T325" s="277"/>
      <c r="U325" s="16"/>
      <c r="V325" s="16"/>
      <c r="W325" s="16"/>
      <c r="X325" s="16"/>
      <c r="Y325" s="16"/>
      <c r="Z325" s="16"/>
      <c r="AA325" s="16"/>
      <c r="AB325" s="16"/>
      <c r="AC325" s="16"/>
      <c r="AD325" s="16"/>
      <c r="AE325" s="16"/>
      <c r="AT325" s="278" t="s">
        <v>184</v>
      </c>
      <c r="AU325" s="278" t="s">
        <v>86</v>
      </c>
      <c r="AV325" s="16" t="s">
        <v>186</v>
      </c>
      <c r="AW325" s="16" t="s">
        <v>38</v>
      </c>
      <c r="AX325" s="16" t="s">
        <v>77</v>
      </c>
      <c r="AY325" s="278" t="s">
        <v>167</v>
      </c>
    </row>
    <row r="326" spans="1:51" s="13" customFormat="1" ht="12">
      <c r="A326" s="13"/>
      <c r="B326" s="236"/>
      <c r="C326" s="237"/>
      <c r="D326" s="232" t="s">
        <v>184</v>
      </c>
      <c r="E326" s="238" t="s">
        <v>20</v>
      </c>
      <c r="F326" s="239" t="s">
        <v>457</v>
      </c>
      <c r="G326" s="237"/>
      <c r="H326" s="240">
        <v>9.94</v>
      </c>
      <c r="I326" s="241"/>
      <c r="J326" s="237"/>
      <c r="K326" s="237"/>
      <c r="L326" s="242"/>
      <c r="M326" s="243"/>
      <c r="N326" s="244"/>
      <c r="O326" s="244"/>
      <c r="P326" s="244"/>
      <c r="Q326" s="244"/>
      <c r="R326" s="244"/>
      <c r="S326" s="244"/>
      <c r="T326" s="245"/>
      <c r="U326" s="13"/>
      <c r="V326" s="13"/>
      <c r="W326" s="13"/>
      <c r="X326" s="13"/>
      <c r="Y326" s="13"/>
      <c r="Z326" s="13"/>
      <c r="AA326" s="13"/>
      <c r="AB326" s="13"/>
      <c r="AC326" s="13"/>
      <c r="AD326" s="13"/>
      <c r="AE326" s="13"/>
      <c r="AT326" s="246" t="s">
        <v>184</v>
      </c>
      <c r="AU326" s="246" t="s">
        <v>86</v>
      </c>
      <c r="AV326" s="13" t="s">
        <v>86</v>
      </c>
      <c r="AW326" s="13" t="s">
        <v>38</v>
      </c>
      <c r="AX326" s="13" t="s">
        <v>77</v>
      </c>
      <c r="AY326" s="246" t="s">
        <v>167</v>
      </c>
    </row>
    <row r="327" spans="1:51" s="13" customFormat="1" ht="12">
      <c r="A327" s="13"/>
      <c r="B327" s="236"/>
      <c r="C327" s="237"/>
      <c r="D327" s="232" t="s">
        <v>184</v>
      </c>
      <c r="E327" s="238" t="s">
        <v>20</v>
      </c>
      <c r="F327" s="239" t="s">
        <v>458</v>
      </c>
      <c r="G327" s="237"/>
      <c r="H327" s="240">
        <v>7.36</v>
      </c>
      <c r="I327" s="241"/>
      <c r="J327" s="237"/>
      <c r="K327" s="237"/>
      <c r="L327" s="242"/>
      <c r="M327" s="243"/>
      <c r="N327" s="244"/>
      <c r="O327" s="244"/>
      <c r="P327" s="244"/>
      <c r="Q327" s="244"/>
      <c r="R327" s="244"/>
      <c r="S327" s="244"/>
      <c r="T327" s="245"/>
      <c r="U327" s="13"/>
      <c r="V327" s="13"/>
      <c r="W327" s="13"/>
      <c r="X327" s="13"/>
      <c r="Y327" s="13"/>
      <c r="Z327" s="13"/>
      <c r="AA327" s="13"/>
      <c r="AB327" s="13"/>
      <c r="AC327" s="13"/>
      <c r="AD327" s="13"/>
      <c r="AE327" s="13"/>
      <c r="AT327" s="246" t="s">
        <v>184</v>
      </c>
      <c r="AU327" s="246" t="s">
        <v>86</v>
      </c>
      <c r="AV327" s="13" t="s">
        <v>86</v>
      </c>
      <c r="AW327" s="13" t="s">
        <v>38</v>
      </c>
      <c r="AX327" s="13" t="s">
        <v>77</v>
      </c>
      <c r="AY327" s="246" t="s">
        <v>167</v>
      </c>
    </row>
    <row r="328" spans="1:51" s="13" customFormat="1" ht="12">
      <c r="A328" s="13"/>
      <c r="B328" s="236"/>
      <c r="C328" s="237"/>
      <c r="D328" s="232" t="s">
        <v>184</v>
      </c>
      <c r="E328" s="238" t="s">
        <v>20</v>
      </c>
      <c r="F328" s="239" t="s">
        <v>459</v>
      </c>
      <c r="G328" s="237"/>
      <c r="H328" s="240">
        <v>9.2</v>
      </c>
      <c r="I328" s="241"/>
      <c r="J328" s="237"/>
      <c r="K328" s="237"/>
      <c r="L328" s="242"/>
      <c r="M328" s="243"/>
      <c r="N328" s="244"/>
      <c r="O328" s="244"/>
      <c r="P328" s="244"/>
      <c r="Q328" s="244"/>
      <c r="R328" s="244"/>
      <c r="S328" s="244"/>
      <c r="T328" s="245"/>
      <c r="U328" s="13"/>
      <c r="V328" s="13"/>
      <c r="W328" s="13"/>
      <c r="X328" s="13"/>
      <c r="Y328" s="13"/>
      <c r="Z328" s="13"/>
      <c r="AA328" s="13"/>
      <c r="AB328" s="13"/>
      <c r="AC328" s="13"/>
      <c r="AD328" s="13"/>
      <c r="AE328" s="13"/>
      <c r="AT328" s="246" t="s">
        <v>184</v>
      </c>
      <c r="AU328" s="246" t="s">
        <v>86</v>
      </c>
      <c r="AV328" s="13" t="s">
        <v>86</v>
      </c>
      <c r="AW328" s="13" t="s">
        <v>38</v>
      </c>
      <c r="AX328" s="13" t="s">
        <v>77</v>
      </c>
      <c r="AY328" s="246" t="s">
        <v>167</v>
      </c>
    </row>
    <row r="329" spans="1:51" s="13" customFormat="1" ht="12">
      <c r="A329" s="13"/>
      <c r="B329" s="236"/>
      <c r="C329" s="237"/>
      <c r="D329" s="232" t="s">
        <v>184</v>
      </c>
      <c r="E329" s="238" t="s">
        <v>20</v>
      </c>
      <c r="F329" s="239" t="s">
        <v>460</v>
      </c>
      <c r="G329" s="237"/>
      <c r="H329" s="240">
        <v>4.6</v>
      </c>
      <c r="I329" s="241"/>
      <c r="J329" s="237"/>
      <c r="K329" s="237"/>
      <c r="L329" s="242"/>
      <c r="M329" s="243"/>
      <c r="N329" s="244"/>
      <c r="O329" s="244"/>
      <c r="P329" s="244"/>
      <c r="Q329" s="244"/>
      <c r="R329" s="244"/>
      <c r="S329" s="244"/>
      <c r="T329" s="245"/>
      <c r="U329" s="13"/>
      <c r="V329" s="13"/>
      <c r="W329" s="13"/>
      <c r="X329" s="13"/>
      <c r="Y329" s="13"/>
      <c r="Z329" s="13"/>
      <c r="AA329" s="13"/>
      <c r="AB329" s="13"/>
      <c r="AC329" s="13"/>
      <c r="AD329" s="13"/>
      <c r="AE329" s="13"/>
      <c r="AT329" s="246" t="s">
        <v>184</v>
      </c>
      <c r="AU329" s="246" t="s">
        <v>86</v>
      </c>
      <c r="AV329" s="13" t="s">
        <v>86</v>
      </c>
      <c r="AW329" s="13" t="s">
        <v>38</v>
      </c>
      <c r="AX329" s="13" t="s">
        <v>77</v>
      </c>
      <c r="AY329" s="246" t="s">
        <v>167</v>
      </c>
    </row>
    <row r="330" spans="1:51" s="16" customFormat="1" ht="12">
      <c r="A330" s="16"/>
      <c r="B330" s="268"/>
      <c r="C330" s="269"/>
      <c r="D330" s="232" t="s">
        <v>184</v>
      </c>
      <c r="E330" s="270" t="s">
        <v>20</v>
      </c>
      <c r="F330" s="271" t="s">
        <v>212</v>
      </c>
      <c r="G330" s="269"/>
      <c r="H330" s="272">
        <v>31.1</v>
      </c>
      <c r="I330" s="273"/>
      <c r="J330" s="269"/>
      <c r="K330" s="269"/>
      <c r="L330" s="274"/>
      <c r="M330" s="275"/>
      <c r="N330" s="276"/>
      <c r="O330" s="276"/>
      <c r="P330" s="276"/>
      <c r="Q330" s="276"/>
      <c r="R330" s="276"/>
      <c r="S330" s="276"/>
      <c r="T330" s="277"/>
      <c r="U330" s="16"/>
      <c r="V330" s="16"/>
      <c r="W330" s="16"/>
      <c r="X330" s="16"/>
      <c r="Y330" s="16"/>
      <c r="Z330" s="16"/>
      <c r="AA330" s="16"/>
      <c r="AB330" s="16"/>
      <c r="AC330" s="16"/>
      <c r="AD330" s="16"/>
      <c r="AE330" s="16"/>
      <c r="AT330" s="278" t="s">
        <v>184</v>
      </c>
      <c r="AU330" s="278" t="s">
        <v>86</v>
      </c>
      <c r="AV330" s="16" t="s">
        <v>186</v>
      </c>
      <c r="AW330" s="16" t="s">
        <v>38</v>
      </c>
      <c r="AX330" s="16" t="s">
        <v>77</v>
      </c>
      <c r="AY330" s="278" t="s">
        <v>167</v>
      </c>
    </row>
    <row r="331" spans="1:51" s="13" customFormat="1" ht="12">
      <c r="A331" s="13"/>
      <c r="B331" s="236"/>
      <c r="C331" s="237"/>
      <c r="D331" s="232" t="s">
        <v>184</v>
      </c>
      <c r="E331" s="238" t="s">
        <v>20</v>
      </c>
      <c r="F331" s="239" t="s">
        <v>461</v>
      </c>
      <c r="G331" s="237"/>
      <c r="H331" s="240">
        <v>4.54</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184</v>
      </c>
      <c r="AU331" s="246" t="s">
        <v>86</v>
      </c>
      <c r="AV331" s="13" t="s">
        <v>86</v>
      </c>
      <c r="AW331" s="13" t="s">
        <v>38</v>
      </c>
      <c r="AX331" s="13" t="s">
        <v>77</v>
      </c>
      <c r="AY331" s="246" t="s">
        <v>167</v>
      </c>
    </row>
    <row r="332" spans="1:51" s="13" customFormat="1" ht="12">
      <c r="A332" s="13"/>
      <c r="B332" s="236"/>
      <c r="C332" s="237"/>
      <c r="D332" s="232" t="s">
        <v>184</v>
      </c>
      <c r="E332" s="238" t="s">
        <v>20</v>
      </c>
      <c r="F332" s="239" t="s">
        <v>462</v>
      </c>
      <c r="G332" s="237"/>
      <c r="H332" s="240">
        <v>7</v>
      </c>
      <c r="I332" s="241"/>
      <c r="J332" s="237"/>
      <c r="K332" s="237"/>
      <c r="L332" s="242"/>
      <c r="M332" s="243"/>
      <c r="N332" s="244"/>
      <c r="O332" s="244"/>
      <c r="P332" s="244"/>
      <c r="Q332" s="244"/>
      <c r="R332" s="244"/>
      <c r="S332" s="244"/>
      <c r="T332" s="245"/>
      <c r="U332" s="13"/>
      <c r="V332" s="13"/>
      <c r="W332" s="13"/>
      <c r="X332" s="13"/>
      <c r="Y332" s="13"/>
      <c r="Z332" s="13"/>
      <c r="AA332" s="13"/>
      <c r="AB332" s="13"/>
      <c r="AC332" s="13"/>
      <c r="AD332" s="13"/>
      <c r="AE332" s="13"/>
      <c r="AT332" s="246" t="s">
        <v>184</v>
      </c>
      <c r="AU332" s="246" t="s">
        <v>86</v>
      </c>
      <c r="AV332" s="13" t="s">
        <v>86</v>
      </c>
      <c r="AW332" s="13" t="s">
        <v>38</v>
      </c>
      <c r="AX332" s="13" t="s">
        <v>77</v>
      </c>
      <c r="AY332" s="246" t="s">
        <v>167</v>
      </c>
    </row>
    <row r="333" spans="1:51" s="16" customFormat="1" ht="12">
      <c r="A333" s="16"/>
      <c r="B333" s="268"/>
      <c r="C333" s="269"/>
      <c r="D333" s="232" t="s">
        <v>184</v>
      </c>
      <c r="E333" s="270" t="s">
        <v>20</v>
      </c>
      <c r="F333" s="271" t="s">
        <v>212</v>
      </c>
      <c r="G333" s="269"/>
      <c r="H333" s="272">
        <v>11.54</v>
      </c>
      <c r="I333" s="273"/>
      <c r="J333" s="269"/>
      <c r="K333" s="269"/>
      <c r="L333" s="274"/>
      <c r="M333" s="275"/>
      <c r="N333" s="276"/>
      <c r="O333" s="276"/>
      <c r="P333" s="276"/>
      <c r="Q333" s="276"/>
      <c r="R333" s="276"/>
      <c r="S333" s="276"/>
      <c r="T333" s="277"/>
      <c r="U333" s="16"/>
      <c r="V333" s="16"/>
      <c r="W333" s="16"/>
      <c r="X333" s="16"/>
      <c r="Y333" s="16"/>
      <c r="Z333" s="16"/>
      <c r="AA333" s="16"/>
      <c r="AB333" s="16"/>
      <c r="AC333" s="16"/>
      <c r="AD333" s="16"/>
      <c r="AE333" s="16"/>
      <c r="AT333" s="278" t="s">
        <v>184</v>
      </c>
      <c r="AU333" s="278" t="s">
        <v>86</v>
      </c>
      <c r="AV333" s="16" t="s">
        <v>186</v>
      </c>
      <c r="AW333" s="16" t="s">
        <v>38</v>
      </c>
      <c r="AX333" s="16" t="s">
        <v>77</v>
      </c>
      <c r="AY333" s="278" t="s">
        <v>167</v>
      </c>
    </row>
    <row r="334" spans="1:51" s="14" customFormat="1" ht="12">
      <c r="A334" s="14"/>
      <c r="B334" s="247"/>
      <c r="C334" s="248"/>
      <c r="D334" s="232" t="s">
        <v>184</v>
      </c>
      <c r="E334" s="249" t="s">
        <v>20</v>
      </c>
      <c r="F334" s="250" t="s">
        <v>195</v>
      </c>
      <c r="G334" s="248"/>
      <c r="H334" s="251">
        <v>64.39</v>
      </c>
      <c r="I334" s="252"/>
      <c r="J334" s="248"/>
      <c r="K334" s="248"/>
      <c r="L334" s="253"/>
      <c r="M334" s="254"/>
      <c r="N334" s="255"/>
      <c r="O334" s="255"/>
      <c r="P334" s="255"/>
      <c r="Q334" s="255"/>
      <c r="R334" s="255"/>
      <c r="S334" s="255"/>
      <c r="T334" s="256"/>
      <c r="U334" s="14"/>
      <c r="V334" s="14"/>
      <c r="W334" s="14"/>
      <c r="X334" s="14"/>
      <c r="Y334" s="14"/>
      <c r="Z334" s="14"/>
      <c r="AA334" s="14"/>
      <c r="AB334" s="14"/>
      <c r="AC334" s="14"/>
      <c r="AD334" s="14"/>
      <c r="AE334" s="14"/>
      <c r="AT334" s="257" t="s">
        <v>184</v>
      </c>
      <c r="AU334" s="257" t="s">
        <v>86</v>
      </c>
      <c r="AV334" s="14" t="s">
        <v>173</v>
      </c>
      <c r="AW334" s="14" t="s">
        <v>38</v>
      </c>
      <c r="AX334" s="14" t="s">
        <v>8</v>
      </c>
      <c r="AY334" s="257" t="s">
        <v>167</v>
      </c>
    </row>
    <row r="335" spans="1:65" s="2" customFormat="1" ht="41.5" customHeight="1">
      <c r="A335" s="40"/>
      <c r="B335" s="41"/>
      <c r="C335" s="220" t="s">
        <v>463</v>
      </c>
      <c r="D335" s="220" t="s">
        <v>169</v>
      </c>
      <c r="E335" s="221" t="s">
        <v>464</v>
      </c>
      <c r="F335" s="222" t="s">
        <v>465</v>
      </c>
      <c r="G335" s="223" t="s">
        <v>179</v>
      </c>
      <c r="H335" s="224">
        <v>64.39</v>
      </c>
      <c r="I335" s="225"/>
      <c r="J335" s="224">
        <f>ROUND(I335*H335,0)</f>
        <v>0</v>
      </c>
      <c r="K335" s="222" t="s">
        <v>180</v>
      </c>
      <c r="L335" s="46"/>
      <c r="M335" s="226" t="s">
        <v>20</v>
      </c>
      <c r="N335" s="227" t="s">
        <v>48</v>
      </c>
      <c r="O335" s="86"/>
      <c r="P335" s="228">
        <f>O335*H335</f>
        <v>0</v>
      </c>
      <c r="Q335" s="228">
        <v>0.000856935</v>
      </c>
      <c r="R335" s="228">
        <f>Q335*H335</f>
        <v>0.05517804465</v>
      </c>
      <c r="S335" s="228">
        <v>0</v>
      </c>
      <c r="T335" s="229">
        <f>S335*H335</f>
        <v>0</v>
      </c>
      <c r="U335" s="40"/>
      <c r="V335" s="40"/>
      <c r="W335" s="40"/>
      <c r="X335" s="40"/>
      <c r="Y335" s="40"/>
      <c r="Z335" s="40"/>
      <c r="AA335" s="40"/>
      <c r="AB335" s="40"/>
      <c r="AC335" s="40"/>
      <c r="AD335" s="40"/>
      <c r="AE335" s="40"/>
      <c r="AR335" s="230" t="s">
        <v>173</v>
      </c>
      <c r="AT335" s="230" t="s">
        <v>169</v>
      </c>
      <c r="AU335" s="230" t="s">
        <v>86</v>
      </c>
      <c r="AY335" s="19" t="s">
        <v>167</v>
      </c>
      <c r="BE335" s="231">
        <f>IF(N335="základní",J335,0)</f>
        <v>0</v>
      </c>
      <c r="BF335" s="231">
        <f>IF(N335="snížená",J335,0)</f>
        <v>0</v>
      </c>
      <c r="BG335" s="231">
        <f>IF(N335="zákl. přenesená",J335,0)</f>
        <v>0</v>
      </c>
      <c r="BH335" s="231">
        <f>IF(N335="sníž. přenesená",J335,0)</f>
        <v>0</v>
      </c>
      <c r="BI335" s="231">
        <f>IF(N335="nulová",J335,0)</f>
        <v>0</v>
      </c>
      <c r="BJ335" s="19" t="s">
        <v>8</v>
      </c>
      <c r="BK335" s="231">
        <f>ROUND(I335*H335,0)</f>
        <v>0</v>
      </c>
      <c r="BL335" s="19" t="s">
        <v>173</v>
      </c>
      <c r="BM335" s="230" t="s">
        <v>466</v>
      </c>
    </row>
    <row r="336" spans="1:47" s="2" customFormat="1" ht="12">
      <c r="A336" s="40"/>
      <c r="B336" s="41"/>
      <c r="C336" s="42"/>
      <c r="D336" s="232" t="s">
        <v>182</v>
      </c>
      <c r="E336" s="42"/>
      <c r="F336" s="233" t="s">
        <v>454</v>
      </c>
      <c r="G336" s="42"/>
      <c r="H336" s="42"/>
      <c r="I336" s="138"/>
      <c r="J336" s="42"/>
      <c r="K336" s="42"/>
      <c r="L336" s="46"/>
      <c r="M336" s="234"/>
      <c r="N336" s="235"/>
      <c r="O336" s="86"/>
      <c r="P336" s="86"/>
      <c r="Q336" s="86"/>
      <c r="R336" s="86"/>
      <c r="S336" s="86"/>
      <c r="T336" s="87"/>
      <c r="U336" s="40"/>
      <c r="V336" s="40"/>
      <c r="W336" s="40"/>
      <c r="X336" s="40"/>
      <c r="Y336" s="40"/>
      <c r="Z336" s="40"/>
      <c r="AA336" s="40"/>
      <c r="AB336" s="40"/>
      <c r="AC336" s="40"/>
      <c r="AD336" s="40"/>
      <c r="AE336" s="40"/>
      <c r="AT336" s="19" t="s">
        <v>182</v>
      </c>
      <c r="AU336" s="19" t="s">
        <v>86</v>
      </c>
    </row>
    <row r="337" spans="1:65" s="2" customFormat="1" ht="52" customHeight="1">
      <c r="A337" s="40"/>
      <c r="B337" s="41"/>
      <c r="C337" s="220" t="s">
        <v>467</v>
      </c>
      <c r="D337" s="220" t="s">
        <v>169</v>
      </c>
      <c r="E337" s="221" t="s">
        <v>468</v>
      </c>
      <c r="F337" s="222" t="s">
        <v>469</v>
      </c>
      <c r="G337" s="223" t="s">
        <v>323</v>
      </c>
      <c r="H337" s="224">
        <v>0.07</v>
      </c>
      <c r="I337" s="225"/>
      <c r="J337" s="224">
        <f>ROUND(I337*H337,0)</f>
        <v>0</v>
      </c>
      <c r="K337" s="222" t="s">
        <v>180</v>
      </c>
      <c r="L337" s="46"/>
      <c r="M337" s="226" t="s">
        <v>20</v>
      </c>
      <c r="N337" s="227" t="s">
        <v>48</v>
      </c>
      <c r="O337" s="86"/>
      <c r="P337" s="228">
        <f>O337*H337</f>
        <v>0</v>
      </c>
      <c r="Q337" s="228">
        <v>1.095795</v>
      </c>
      <c r="R337" s="228">
        <f>Q337*H337</f>
        <v>0.07670565000000001</v>
      </c>
      <c r="S337" s="228">
        <v>0</v>
      </c>
      <c r="T337" s="229">
        <f>S337*H337</f>
        <v>0</v>
      </c>
      <c r="U337" s="40"/>
      <c r="V337" s="40"/>
      <c r="W337" s="40"/>
      <c r="X337" s="40"/>
      <c r="Y337" s="40"/>
      <c r="Z337" s="40"/>
      <c r="AA337" s="40"/>
      <c r="AB337" s="40"/>
      <c r="AC337" s="40"/>
      <c r="AD337" s="40"/>
      <c r="AE337" s="40"/>
      <c r="AR337" s="230" t="s">
        <v>173</v>
      </c>
      <c r="AT337" s="230" t="s">
        <v>169</v>
      </c>
      <c r="AU337" s="230" t="s">
        <v>86</v>
      </c>
      <c r="AY337" s="19" t="s">
        <v>167</v>
      </c>
      <c r="BE337" s="231">
        <f>IF(N337="základní",J337,0)</f>
        <v>0</v>
      </c>
      <c r="BF337" s="231">
        <f>IF(N337="snížená",J337,0)</f>
        <v>0</v>
      </c>
      <c r="BG337" s="231">
        <f>IF(N337="zákl. přenesená",J337,0)</f>
        <v>0</v>
      </c>
      <c r="BH337" s="231">
        <f>IF(N337="sníž. přenesená",J337,0)</f>
        <v>0</v>
      </c>
      <c r="BI337" s="231">
        <f>IF(N337="nulová",J337,0)</f>
        <v>0</v>
      </c>
      <c r="BJ337" s="19" t="s">
        <v>8</v>
      </c>
      <c r="BK337" s="231">
        <f>ROUND(I337*H337,0)</f>
        <v>0</v>
      </c>
      <c r="BL337" s="19" t="s">
        <v>173</v>
      </c>
      <c r="BM337" s="230" t="s">
        <v>470</v>
      </c>
    </row>
    <row r="338" spans="1:47" s="2" customFormat="1" ht="12">
      <c r="A338" s="40"/>
      <c r="B338" s="41"/>
      <c r="C338" s="42"/>
      <c r="D338" s="232" t="s">
        <v>182</v>
      </c>
      <c r="E338" s="42"/>
      <c r="F338" s="233" t="s">
        <v>471</v>
      </c>
      <c r="G338" s="42"/>
      <c r="H338" s="42"/>
      <c r="I338" s="138"/>
      <c r="J338" s="42"/>
      <c r="K338" s="42"/>
      <c r="L338" s="46"/>
      <c r="M338" s="234"/>
      <c r="N338" s="235"/>
      <c r="O338" s="86"/>
      <c r="P338" s="86"/>
      <c r="Q338" s="86"/>
      <c r="R338" s="86"/>
      <c r="S338" s="86"/>
      <c r="T338" s="87"/>
      <c r="U338" s="40"/>
      <c r="V338" s="40"/>
      <c r="W338" s="40"/>
      <c r="X338" s="40"/>
      <c r="Y338" s="40"/>
      <c r="Z338" s="40"/>
      <c r="AA338" s="40"/>
      <c r="AB338" s="40"/>
      <c r="AC338" s="40"/>
      <c r="AD338" s="40"/>
      <c r="AE338" s="40"/>
      <c r="AT338" s="19" t="s">
        <v>182</v>
      </c>
      <c r="AU338" s="19" t="s">
        <v>86</v>
      </c>
    </row>
    <row r="339" spans="1:51" s="13" customFormat="1" ht="12">
      <c r="A339" s="13"/>
      <c r="B339" s="236"/>
      <c r="C339" s="237"/>
      <c r="D339" s="232" t="s">
        <v>184</v>
      </c>
      <c r="E339" s="238" t="s">
        <v>20</v>
      </c>
      <c r="F339" s="239" t="s">
        <v>472</v>
      </c>
      <c r="G339" s="237"/>
      <c r="H339" s="240">
        <v>0.02</v>
      </c>
      <c r="I339" s="241"/>
      <c r="J339" s="237"/>
      <c r="K339" s="237"/>
      <c r="L339" s="242"/>
      <c r="M339" s="243"/>
      <c r="N339" s="244"/>
      <c r="O339" s="244"/>
      <c r="P339" s="244"/>
      <c r="Q339" s="244"/>
      <c r="R339" s="244"/>
      <c r="S339" s="244"/>
      <c r="T339" s="245"/>
      <c r="U339" s="13"/>
      <c r="V339" s="13"/>
      <c r="W339" s="13"/>
      <c r="X339" s="13"/>
      <c r="Y339" s="13"/>
      <c r="Z339" s="13"/>
      <c r="AA339" s="13"/>
      <c r="AB339" s="13"/>
      <c r="AC339" s="13"/>
      <c r="AD339" s="13"/>
      <c r="AE339" s="13"/>
      <c r="AT339" s="246" t="s">
        <v>184</v>
      </c>
      <c r="AU339" s="246" t="s">
        <v>86</v>
      </c>
      <c r="AV339" s="13" t="s">
        <v>86</v>
      </c>
      <c r="AW339" s="13" t="s">
        <v>38</v>
      </c>
      <c r="AX339" s="13" t="s">
        <v>77</v>
      </c>
      <c r="AY339" s="246" t="s">
        <v>167</v>
      </c>
    </row>
    <row r="340" spans="1:51" s="13" customFormat="1" ht="12">
      <c r="A340" s="13"/>
      <c r="B340" s="236"/>
      <c r="C340" s="237"/>
      <c r="D340" s="232" t="s">
        <v>184</v>
      </c>
      <c r="E340" s="238" t="s">
        <v>20</v>
      </c>
      <c r="F340" s="239" t="s">
        <v>473</v>
      </c>
      <c r="G340" s="237"/>
      <c r="H340" s="240">
        <v>0.05</v>
      </c>
      <c r="I340" s="241"/>
      <c r="J340" s="237"/>
      <c r="K340" s="237"/>
      <c r="L340" s="242"/>
      <c r="M340" s="243"/>
      <c r="N340" s="244"/>
      <c r="O340" s="244"/>
      <c r="P340" s="244"/>
      <c r="Q340" s="244"/>
      <c r="R340" s="244"/>
      <c r="S340" s="244"/>
      <c r="T340" s="245"/>
      <c r="U340" s="13"/>
      <c r="V340" s="13"/>
      <c r="W340" s="13"/>
      <c r="X340" s="13"/>
      <c r="Y340" s="13"/>
      <c r="Z340" s="13"/>
      <c r="AA340" s="13"/>
      <c r="AB340" s="13"/>
      <c r="AC340" s="13"/>
      <c r="AD340" s="13"/>
      <c r="AE340" s="13"/>
      <c r="AT340" s="246" t="s">
        <v>184</v>
      </c>
      <c r="AU340" s="246" t="s">
        <v>86</v>
      </c>
      <c r="AV340" s="13" t="s">
        <v>86</v>
      </c>
      <c r="AW340" s="13" t="s">
        <v>38</v>
      </c>
      <c r="AX340" s="13" t="s">
        <v>77</v>
      </c>
      <c r="AY340" s="246" t="s">
        <v>167</v>
      </c>
    </row>
    <row r="341" spans="1:51" s="14" customFormat="1" ht="12">
      <c r="A341" s="14"/>
      <c r="B341" s="247"/>
      <c r="C341" s="248"/>
      <c r="D341" s="232" t="s">
        <v>184</v>
      </c>
      <c r="E341" s="249" t="s">
        <v>20</v>
      </c>
      <c r="F341" s="250" t="s">
        <v>195</v>
      </c>
      <c r="G341" s="248"/>
      <c r="H341" s="251">
        <v>0.07</v>
      </c>
      <c r="I341" s="252"/>
      <c r="J341" s="248"/>
      <c r="K341" s="248"/>
      <c r="L341" s="253"/>
      <c r="M341" s="254"/>
      <c r="N341" s="255"/>
      <c r="O341" s="255"/>
      <c r="P341" s="255"/>
      <c r="Q341" s="255"/>
      <c r="R341" s="255"/>
      <c r="S341" s="255"/>
      <c r="T341" s="256"/>
      <c r="U341" s="14"/>
      <c r="V341" s="14"/>
      <c r="W341" s="14"/>
      <c r="X341" s="14"/>
      <c r="Y341" s="14"/>
      <c r="Z341" s="14"/>
      <c r="AA341" s="14"/>
      <c r="AB341" s="14"/>
      <c r="AC341" s="14"/>
      <c r="AD341" s="14"/>
      <c r="AE341" s="14"/>
      <c r="AT341" s="257" t="s">
        <v>184</v>
      </c>
      <c r="AU341" s="257" t="s">
        <v>86</v>
      </c>
      <c r="AV341" s="14" t="s">
        <v>173</v>
      </c>
      <c r="AW341" s="14" t="s">
        <v>38</v>
      </c>
      <c r="AX341" s="14" t="s">
        <v>8</v>
      </c>
      <c r="AY341" s="257" t="s">
        <v>167</v>
      </c>
    </row>
    <row r="342" spans="1:65" s="2" customFormat="1" ht="52" customHeight="1">
      <c r="A342" s="40"/>
      <c r="B342" s="41"/>
      <c r="C342" s="220" t="s">
        <v>474</v>
      </c>
      <c r="D342" s="220" t="s">
        <v>169</v>
      </c>
      <c r="E342" s="221" t="s">
        <v>475</v>
      </c>
      <c r="F342" s="222" t="s">
        <v>476</v>
      </c>
      <c r="G342" s="223" t="s">
        <v>323</v>
      </c>
      <c r="H342" s="224">
        <v>0.19</v>
      </c>
      <c r="I342" s="225"/>
      <c r="J342" s="224">
        <f>ROUND(I342*H342,0)</f>
        <v>0</v>
      </c>
      <c r="K342" s="222" t="s">
        <v>180</v>
      </c>
      <c r="L342" s="46"/>
      <c r="M342" s="226" t="s">
        <v>20</v>
      </c>
      <c r="N342" s="227" t="s">
        <v>48</v>
      </c>
      <c r="O342" s="86"/>
      <c r="P342" s="228">
        <f>O342*H342</f>
        <v>0</v>
      </c>
      <c r="Q342" s="228">
        <v>1.0395058031</v>
      </c>
      <c r="R342" s="228">
        <f>Q342*H342</f>
        <v>0.197506102589</v>
      </c>
      <c r="S342" s="228">
        <v>0</v>
      </c>
      <c r="T342" s="229">
        <f>S342*H342</f>
        <v>0</v>
      </c>
      <c r="U342" s="40"/>
      <c r="V342" s="40"/>
      <c r="W342" s="40"/>
      <c r="X342" s="40"/>
      <c r="Y342" s="40"/>
      <c r="Z342" s="40"/>
      <c r="AA342" s="40"/>
      <c r="AB342" s="40"/>
      <c r="AC342" s="40"/>
      <c r="AD342" s="40"/>
      <c r="AE342" s="40"/>
      <c r="AR342" s="230" t="s">
        <v>173</v>
      </c>
      <c r="AT342" s="230" t="s">
        <v>169</v>
      </c>
      <c r="AU342" s="230" t="s">
        <v>86</v>
      </c>
      <c r="AY342" s="19" t="s">
        <v>167</v>
      </c>
      <c r="BE342" s="231">
        <f>IF(N342="základní",J342,0)</f>
        <v>0</v>
      </c>
      <c r="BF342" s="231">
        <f>IF(N342="snížená",J342,0)</f>
        <v>0</v>
      </c>
      <c r="BG342" s="231">
        <f>IF(N342="zákl. přenesená",J342,0)</f>
        <v>0</v>
      </c>
      <c r="BH342" s="231">
        <f>IF(N342="sníž. přenesená",J342,0)</f>
        <v>0</v>
      </c>
      <c r="BI342" s="231">
        <f>IF(N342="nulová",J342,0)</f>
        <v>0</v>
      </c>
      <c r="BJ342" s="19" t="s">
        <v>8</v>
      </c>
      <c r="BK342" s="231">
        <f>ROUND(I342*H342,0)</f>
        <v>0</v>
      </c>
      <c r="BL342" s="19" t="s">
        <v>173</v>
      </c>
      <c r="BM342" s="230" t="s">
        <v>477</v>
      </c>
    </row>
    <row r="343" spans="1:47" s="2" customFormat="1" ht="12">
      <c r="A343" s="40"/>
      <c r="B343" s="41"/>
      <c r="C343" s="42"/>
      <c r="D343" s="232" t="s">
        <v>182</v>
      </c>
      <c r="E343" s="42"/>
      <c r="F343" s="233" t="s">
        <v>471</v>
      </c>
      <c r="G343" s="42"/>
      <c r="H343" s="42"/>
      <c r="I343" s="138"/>
      <c r="J343" s="42"/>
      <c r="K343" s="42"/>
      <c r="L343" s="46"/>
      <c r="M343" s="234"/>
      <c r="N343" s="235"/>
      <c r="O343" s="86"/>
      <c r="P343" s="86"/>
      <c r="Q343" s="86"/>
      <c r="R343" s="86"/>
      <c r="S343" s="86"/>
      <c r="T343" s="87"/>
      <c r="U343" s="40"/>
      <c r="V343" s="40"/>
      <c r="W343" s="40"/>
      <c r="X343" s="40"/>
      <c r="Y343" s="40"/>
      <c r="Z343" s="40"/>
      <c r="AA343" s="40"/>
      <c r="AB343" s="40"/>
      <c r="AC343" s="40"/>
      <c r="AD343" s="40"/>
      <c r="AE343" s="40"/>
      <c r="AT343" s="19" t="s">
        <v>182</v>
      </c>
      <c r="AU343" s="19" t="s">
        <v>86</v>
      </c>
    </row>
    <row r="344" spans="1:51" s="13" customFormat="1" ht="12">
      <c r="A344" s="13"/>
      <c r="B344" s="236"/>
      <c r="C344" s="237"/>
      <c r="D344" s="232" t="s">
        <v>184</v>
      </c>
      <c r="E344" s="238" t="s">
        <v>20</v>
      </c>
      <c r="F344" s="239" t="s">
        <v>478</v>
      </c>
      <c r="G344" s="237"/>
      <c r="H344" s="240">
        <v>0.11</v>
      </c>
      <c r="I344" s="241"/>
      <c r="J344" s="237"/>
      <c r="K344" s="237"/>
      <c r="L344" s="242"/>
      <c r="M344" s="243"/>
      <c r="N344" s="244"/>
      <c r="O344" s="244"/>
      <c r="P344" s="244"/>
      <c r="Q344" s="244"/>
      <c r="R344" s="244"/>
      <c r="S344" s="244"/>
      <c r="T344" s="245"/>
      <c r="U344" s="13"/>
      <c r="V344" s="13"/>
      <c r="W344" s="13"/>
      <c r="X344" s="13"/>
      <c r="Y344" s="13"/>
      <c r="Z344" s="13"/>
      <c r="AA344" s="13"/>
      <c r="AB344" s="13"/>
      <c r="AC344" s="13"/>
      <c r="AD344" s="13"/>
      <c r="AE344" s="13"/>
      <c r="AT344" s="246" t="s">
        <v>184</v>
      </c>
      <c r="AU344" s="246" t="s">
        <v>86</v>
      </c>
      <c r="AV344" s="13" t="s">
        <v>86</v>
      </c>
      <c r="AW344" s="13" t="s">
        <v>38</v>
      </c>
      <c r="AX344" s="13" t="s">
        <v>77</v>
      </c>
      <c r="AY344" s="246" t="s">
        <v>167</v>
      </c>
    </row>
    <row r="345" spans="1:51" s="15" customFormat="1" ht="12">
      <c r="A345" s="15"/>
      <c r="B345" s="258"/>
      <c r="C345" s="259"/>
      <c r="D345" s="232" t="s">
        <v>184</v>
      </c>
      <c r="E345" s="260" t="s">
        <v>20</v>
      </c>
      <c r="F345" s="261" t="s">
        <v>448</v>
      </c>
      <c r="G345" s="259"/>
      <c r="H345" s="260" t="s">
        <v>20</v>
      </c>
      <c r="I345" s="262"/>
      <c r="J345" s="259"/>
      <c r="K345" s="259"/>
      <c r="L345" s="263"/>
      <c r="M345" s="264"/>
      <c r="N345" s="265"/>
      <c r="O345" s="265"/>
      <c r="P345" s="265"/>
      <c r="Q345" s="265"/>
      <c r="R345" s="265"/>
      <c r="S345" s="265"/>
      <c r="T345" s="266"/>
      <c r="U345" s="15"/>
      <c r="V345" s="15"/>
      <c r="W345" s="15"/>
      <c r="X345" s="15"/>
      <c r="Y345" s="15"/>
      <c r="Z345" s="15"/>
      <c r="AA345" s="15"/>
      <c r="AB345" s="15"/>
      <c r="AC345" s="15"/>
      <c r="AD345" s="15"/>
      <c r="AE345" s="15"/>
      <c r="AT345" s="267" t="s">
        <v>184</v>
      </c>
      <c r="AU345" s="267" t="s">
        <v>86</v>
      </c>
      <c r="AV345" s="15" t="s">
        <v>8</v>
      </c>
      <c r="AW345" s="15" t="s">
        <v>38</v>
      </c>
      <c r="AX345" s="15" t="s">
        <v>77</v>
      </c>
      <c r="AY345" s="267" t="s">
        <v>167</v>
      </c>
    </row>
    <row r="346" spans="1:51" s="13" customFormat="1" ht="12">
      <c r="A346" s="13"/>
      <c r="B346" s="236"/>
      <c r="C346" s="237"/>
      <c r="D346" s="232" t="s">
        <v>184</v>
      </c>
      <c r="E346" s="238" t="s">
        <v>20</v>
      </c>
      <c r="F346" s="239" t="s">
        <v>479</v>
      </c>
      <c r="G346" s="237"/>
      <c r="H346" s="240">
        <v>0.03</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184</v>
      </c>
      <c r="AU346" s="246" t="s">
        <v>86</v>
      </c>
      <c r="AV346" s="13" t="s">
        <v>86</v>
      </c>
      <c r="AW346" s="13" t="s">
        <v>38</v>
      </c>
      <c r="AX346" s="13" t="s">
        <v>77</v>
      </c>
      <c r="AY346" s="246" t="s">
        <v>167</v>
      </c>
    </row>
    <row r="347" spans="1:51" s="13" customFormat="1" ht="12">
      <c r="A347" s="13"/>
      <c r="B347" s="236"/>
      <c r="C347" s="237"/>
      <c r="D347" s="232" t="s">
        <v>184</v>
      </c>
      <c r="E347" s="238" t="s">
        <v>20</v>
      </c>
      <c r="F347" s="239" t="s">
        <v>480</v>
      </c>
      <c r="G347" s="237"/>
      <c r="H347" s="240">
        <v>0.05</v>
      </c>
      <c r="I347" s="241"/>
      <c r="J347" s="237"/>
      <c r="K347" s="237"/>
      <c r="L347" s="242"/>
      <c r="M347" s="243"/>
      <c r="N347" s="244"/>
      <c r="O347" s="244"/>
      <c r="P347" s="244"/>
      <c r="Q347" s="244"/>
      <c r="R347" s="244"/>
      <c r="S347" s="244"/>
      <c r="T347" s="245"/>
      <c r="U347" s="13"/>
      <c r="V347" s="13"/>
      <c r="W347" s="13"/>
      <c r="X347" s="13"/>
      <c r="Y347" s="13"/>
      <c r="Z347" s="13"/>
      <c r="AA347" s="13"/>
      <c r="AB347" s="13"/>
      <c r="AC347" s="13"/>
      <c r="AD347" s="13"/>
      <c r="AE347" s="13"/>
      <c r="AT347" s="246" t="s">
        <v>184</v>
      </c>
      <c r="AU347" s="246" t="s">
        <v>86</v>
      </c>
      <c r="AV347" s="13" t="s">
        <v>86</v>
      </c>
      <c r="AW347" s="13" t="s">
        <v>38</v>
      </c>
      <c r="AX347" s="13" t="s">
        <v>77</v>
      </c>
      <c r="AY347" s="246" t="s">
        <v>167</v>
      </c>
    </row>
    <row r="348" spans="1:51" s="14" customFormat="1" ht="12">
      <c r="A348" s="14"/>
      <c r="B348" s="247"/>
      <c r="C348" s="248"/>
      <c r="D348" s="232" t="s">
        <v>184</v>
      </c>
      <c r="E348" s="249" t="s">
        <v>20</v>
      </c>
      <c r="F348" s="250" t="s">
        <v>195</v>
      </c>
      <c r="G348" s="248"/>
      <c r="H348" s="251">
        <v>0.19</v>
      </c>
      <c r="I348" s="252"/>
      <c r="J348" s="248"/>
      <c r="K348" s="248"/>
      <c r="L348" s="253"/>
      <c r="M348" s="254"/>
      <c r="N348" s="255"/>
      <c r="O348" s="255"/>
      <c r="P348" s="255"/>
      <c r="Q348" s="255"/>
      <c r="R348" s="255"/>
      <c r="S348" s="255"/>
      <c r="T348" s="256"/>
      <c r="U348" s="14"/>
      <c r="V348" s="14"/>
      <c r="W348" s="14"/>
      <c r="X348" s="14"/>
      <c r="Y348" s="14"/>
      <c r="Z348" s="14"/>
      <c r="AA348" s="14"/>
      <c r="AB348" s="14"/>
      <c r="AC348" s="14"/>
      <c r="AD348" s="14"/>
      <c r="AE348" s="14"/>
      <c r="AT348" s="257" t="s">
        <v>184</v>
      </c>
      <c r="AU348" s="257" t="s">
        <v>86</v>
      </c>
      <c r="AV348" s="14" t="s">
        <v>173</v>
      </c>
      <c r="AW348" s="14" t="s">
        <v>38</v>
      </c>
      <c r="AX348" s="14" t="s">
        <v>8</v>
      </c>
      <c r="AY348" s="257" t="s">
        <v>167</v>
      </c>
    </row>
    <row r="349" spans="1:65" s="2" customFormat="1" ht="41.5" customHeight="1">
      <c r="A349" s="40"/>
      <c r="B349" s="41"/>
      <c r="C349" s="220" t="s">
        <v>481</v>
      </c>
      <c r="D349" s="220" t="s">
        <v>169</v>
      </c>
      <c r="E349" s="221" t="s">
        <v>482</v>
      </c>
      <c r="F349" s="222" t="s">
        <v>483</v>
      </c>
      <c r="G349" s="223" t="s">
        <v>189</v>
      </c>
      <c r="H349" s="224">
        <v>2.97</v>
      </c>
      <c r="I349" s="225"/>
      <c r="J349" s="224">
        <f>ROUND(I349*H349,0)</f>
        <v>0</v>
      </c>
      <c r="K349" s="222" t="s">
        <v>180</v>
      </c>
      <c r="L349" s="46"/>
      <c r="M349" s="226" t="s">
        <v>20</v>
      </c>
      <c r="N349" s="227" t="s">
        <v>48</v>
      </c>
      <c r="O349" s="86"/>
      <c r="P349" s="228">
        <f>O349*H349</f>
        <v>0</v>
      </c>
      <c r="Q349" s="228">
        <v>0.18293</v>
      </c>
      <c r="R349" s="228">
        <f>Q349*H349</f>
        <v>0.5433021</v>
      </c>
      <c r="S349" s="228">
        <v>0</v>
      </c>
      <c r="T349" s="229">
        <f>S349*H349</f>
        <v>0</v>
      </c>
      <c r="U349" s="40"/>
      <c r="V349" s="40"/>
      <c r="W349" s="40"/>
      <c r="X349" s="40"/>
      <c r="Y349" s="40"/>
      <c r="Z349" s="40"/>
      <c r="AA349" s="40"/>
      <c r="AB349" s="40"/>
      <c r="AC349" s="40"/>
      <c r="AD349" s="40"/>
      <c r="AE349" s="40"/>
      <c r="AR349" s="230" t="s">
        <v>173</v>
      </c>
      <c r="AT349" s="230" t="s">
        <v>169</v>
      </c>
      <c r="AU349" s="230" t="s">
        <v>86</v>
      </c>
      <c r="AY349" s="19" t="s">
        <v>167</v>
      </c>
      <c r="BE349" s="231">
        <f>IF(N349="základní",J349,0)</f>
        <v>0</v>
      </c>
      <c r="BF349" s="231">
        <f>IF(N349="snížená",J349,0)</f>
        <v>0</v>
      </c>
      <c r="BG349" s="231">
        <f>IF(N349="zákl. přenesená",J349,0)</f>
        <v>0</v>
      </c>
      <c r="BH349" s="231">
        <f>IF(N349="sníž. přenesená",J349,0)</f>
        <v>0</v>
      </c>
      <c r="BI349" s="231">
        <f>IF(N349="nulová",J349,0)</f>
        <v>0</v>
      </c>
      <c r="BJ349" s="19" t="s">
        <v>8</v>
      </c>
      <c r="BK349" s="231">
        <f>ROUND(I349*H349,0)</f>
        <v>0</v>
      </c>
      <c r="BL349" s="19" t="s">
        <v>173</v>
      </c>
      <c r="BM349" s="230" t="s">
        <v>484</v>
      </c>
    </row>
    <row r="350" spans="1:47" s="2" customFormat="1" ht="12">
      <c r="A350" s="40"/>
      <c r="B350" s="41"/>
      <c r="C350" s="42"/>
      <c r="D350" s="232" t="s">
        <v>182</v>
      </c>
      <c r="E350" s="42"/>
      <c r="F350" s="233" t="s">
        <v>485</v>
      </c>
      <c r="G350" s="42"/>
      <c r="H350" s="42"/>
      <c r="I350" s="138"/>
      <c r="J350" s="42"/>
      <c r="K350" s="42"/>
      <c r="L350" s="46"/>
      <c r="M350" s="234"/>
      <c r="N350" s="235"/>
      <c r="O350" s="86"/>
      <c r="P350" s="86"/>
      <c r="Q350" s="86"/>
      <c r="R350" s="86"/>
      <c r="S350" s="86"/>
      <c r="T350" s="87"/>
      <c r="U350" s="40"/>
      <c r="V350" s="40"/>
      <c r="W350" s="40"/>
      <c r="X350" s="40"/>
      <c r="Y350" s="40"/>
      <c r="Z350" s="40"/>
      <c r="AA350" s="40"/>
      <c r="AB350" s="40"/>
      <c r="AC350" s="40"/>
      <c r="AD350" s="40"/>
      <c r="AE350" s="40"/>
      <c r="AT350" s="19" t="s">
        <v>182</v>
      </c>
      <c r="AU350" s="19" t="s">
        <v>86</v>
      </c>
    </row>
    <row r="351" spans="1:51" s="13" customFormat="1" ht="12">
      <c r="A351" s="13"/>
      <c r="B351" s="236"/>
      <c r="C351" s="237"/>
      <c r="D351" s="232" t="s">
        <v>184</v>
      </c>
      <c r="E351" s="238" t="s">
        <v>20</v>
      </c>
      <c r="F351" s="239" t="s">
        <v>486</v>
      </c>
      <c r="G351" s="237"/>
      <c r="H351" s="240">
        <v>1.09</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184</v>
      </c>
      <c r="AU351" s="246" t="s">
        <v>86</v>
      </c>
      <c r="AV351" s="13" t="s">
        <v>86</v>
      </c>
      <c r="AW351" s="13" t="s">
        <v>38</v>
      </c>
      <c r="AX351" s="13" t="s">
        <v>77</v>
      </c>
      <c r="AY351" s="246" t="s">
        <v>167</v>
      </c>
    </row>
    <row r="352" spans="1:51" s="13" customFormat="1" ht="12">
      <c r="A352" s="13"/>
      <c r="B352" s="236"/>
      <c r="C352" s="237"/>
      <c r="D352" s="232" t="s">
        <v>184</v>
      </c>
      <c r="E352" s="238" t="s">
        <v>20</v>
      </c>
      <c r="F352" s="239" t="s">
        <v>487</v>
      </c>
      <c r="G352" s="237"/>
      <c r="H352" s="240">
        <v>1.22</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184</v>
      </c>
      <c r="AU352" s="246" t="s">
        <v>86</v>
      </c>
      <c r="AV352" s="13" t="s">
        <v>86</v>
      </c>
      <c r="AW352" s="13" t="s">
        <v>38</v>
      </c>
      <c r="AX352" s="13" t="s">
        <v>77</v>
      </c>
      <c r="AY352" s="246" t="s">
        <v>167</v>
      </c>
    </row>
    <row r="353" spans="1:51" s="13" customFormat="1" ht="12">
      <c r="A353" s="13"/>
      <c r="B353" s="236"/>
      <c r="C353" s="237"/>
      <c r="D353" s="232" t="s">
        <v>184</v>
      </c>
      <c r="E353" s="238" t="s">
        <v>20</v>
      </c>
      <c r="F353" s="239" t="s">
        <v>488</v>
      </c>
      <c r="G353" s="237"/>
      <c r="H353" s="240">
        <v>0.66</v>
      </c>
      <c r="I353" s="241"/>
      <c r="J353" s="237"/>
      <c r="K353" s="237"/>
      <c r="L353" s="242"/>
      <c r="M353" s="243"/>
      <c r="N353" s="244"/>
      <c r="O353" s="244"/>
      <c r="P353" s="244"/>
      <c r="Q353" s="244"/>
      <c r="R353" s="244"/>
      <c r="S353" s="244"/>
      <c r="T353" s="245"/>
      <c r="U353" s="13"/>
      <c r="V353" s="13"/>
      <c r="W353" s="13"/>
      <c r="X353" s="13"/>
      <c r="Y353" s="13"/>
      <c r="Z353" s="13"/>
      <c r="AA353" s="13"/>
      <c r="AB353" s="13"/>
      <c r="AC353" s="13"/>
      <c r="AD353" s="13"/>
      <c r="AE353" s="13"/>
      <c r="AT353" s="246" t="s">
        <v>184</v>
      </c>
      <c r="AU353" s="246" t="s">
        <v>86</v>
      </c>
      <c r="AV353" s="13" t="s">
        <v>86</v>
      </c>
      <c r="AW353" s="13" t="s">
        <v>38</v>
      </c>
      <c r="AX353" s="13" t="s">
        <v>77</v>
      </c>
      <c r="AY353" s="246" t="s">
        <v>167</v>
      </c>
    </row>
    <row r="354" spans="1:51" s="14" customFormat="1" ht="12">
      <c r="A354" s="14"/>
      <c r="B354" s="247"/>
      <c r="C354" s="248"/>
      <c r="D354" s="232" t="s">
        <v>184</v>
      </c>
      <c r="E354" s="249" t="s">
        <v>20</v>
      </c>
      <c r="F354" s="250" t="s">
        <v>195</v>
      </c>
      <c r="G354" s="248"/>
      <c r="H354" s="251">
        <v>2.97</v>
      </c>
      <c r="I354" s="252"/>
      <c r="J354" s="248"/>
      <c r="K354" s="248"/>
      <c r="L354" s="253"/>
      <c r="M354" s="254"/>
      <c r="N354" s="255"/>
      <c r="O354" s="255"/>
      <c r="P354" s="255"/>
      <c r="Q354" s="255"/>
      <c r="R354" s="255"/>
      <c r="S354" s="255"/>
      <c r="T354" s="256"/>
      <c r="U354" s="14"/>
      <c r="V354" s="14"/>
      <c r="W354" s="14"/>
      <c r="X354" s="14"/>
      <c r="Y354" s="14"/>
      <c r="Z354" s="14"/>
      <c r="AA354" s="14"/>
      <c r="AB354" s="14"/>
      <c r="AC354" s="14"/>
      <c r="AD354" s="14"/>
      <c r="AE354" s="14"/>
      <c r="AT354" s="257" t="s">
        <v>184</v>
      </c>
      <c r="AU354" s="257" t="s">
        <v>86</v>
      </c>
      <c r="AV354" s="14" t="s">
        <v>173</v>
      </c>
      <c r="AW354" s="14" t="s">
        <v>38</v>
      </c>
      <c r="AX354" s="14" t="s">
        <v>8</v>
      </c>
      <c r="AY354" s="257" t="s">
        <v>167</v>
      </c>
    </row>
    <row r="355" spans="1:65" s="2" customFormat="1" ht="20.5" customHeight="1">
      <c r="A355" s="40"/>
      <c r="B355" s="41"/>
      <c r="C355" s="279" t="s">
        <v>489</v>
      </c>
      <c r="D355" s="279" t="s">
        <v>381</v>
      </c>
      <c r="E355" s="280" t="s">
        <v>490</v>
      </c>
      <c r="F355" s="281" t="s">
        <v>491</v>
      </c>
      <c r="G355" s="282" t="s">
        <v>179</v>
      </c>
      <c r="H355" s="283">
        <v>11.88</v>
      </c>
      <c r="I355" s="284"/>
      <c r="J355" s="283">
        <f>ROUND(I355*H355,0)</f>
        <v>0</v>
      </c>
      <c r="K355" s="281" t="s">
        <v>180</v>
      </c>
      <c r="L355" s="285"/>
      <c r="M355" s="286" t="s">
        <v>20</v>
      </c>
      <c r="N355" s="287" t="s">
        <v>48</v>
      </c>
      <c r="O355" s="86"/>
      <c r="P355" s="228">
        <f>O355*H355</f>
        <v>0</v>
      </c>
      <c r="Q355" s="228">
        <v>0.77</v>
      </c>
      <c r="R355" s="228">
        <f>Q355*H355</f>
        <v>9.1476</v>
      </c>
      <c r="S355" s="228">
        <v>0</v>
      </c>
      <c r="T355" s="229">
        <f>S355*H355</f>
        <v>0</v>
      </c>
      <c r="U355" s="40"/>
      <c r="V355" s="40"/>
      <c r="W355" s="40"/>
      <c r="X355" s="40"/>
      <c r="Y355" s="40"/>
      <c r="Z355" s="40"/>
      <c r="AA355" s="40"/>
      <c r="AB355" s="40"/>
      <c r="AC355" s="40"/>
      <c r="AD355" s="40"/>
      <c r="AE355" s="40"/>
      <c r="AR355" s="230" t="s">
        <v>274</v>
      </c>
      <c r="AT355" s="230" t="s">
        <v>381</v>
      </c>
      <c r="AU355" s="230" t="s">
        <v>86</v>
      </c>
      <c r="AY355" s="19" t="s">
        <v>167</v>
      </c>
      <c r="BE355" s="231">
        <f>IF(N355="základní",J355,0)</f>
        <v>0</v>
      </c>
      <c r="BF355" s="231">
        <f>IF(N355="snížená",J355,0)</f>
        <v>0</v>
      </c>
      <c r="BG355" s="231">
        <f>IF(N355="zákl. přenesená",J355,0)</f>
        <v>0</v>
      </c>
      <c r="BH355" s="231">
        <f>IF(N355="sníž. přenesená",J355,0)</f>
        <v>0</v>
      </c>
      <c r="BI355" s="231">
        <f>IF(N355="nulová",J355,0)</f>
        <v>0</v>
      </c>
      <c r="BJ355" s="19" t="s">
        <v>8</v>
      </c>
      <c r="BK355" s="231">
        <f>ROUND(I355*H355,0)</f>
        <v>0</v>
      </c>
      <c r="BL355" s="19" t="s">
        <v>173</v>
      </c>
      <c r="BM355" s="230" t="s">
        <v>492</v>
      </c>
    </row>
    <row r="356" spans="1:51" s="13" customFormat="1" ht="12">
      <c r="A356" s="13"/>
      <c r="B356" s="236"/>
      <c r="C356" s="237"/>
      <c r="D356" s="232" t="s">
        <v>184</v>
      </c>
      <c r="E356" s="238" t="s">
        <v>20</v>
      </c>
      <c r="F356" s="239" t="s">
        <v>493</v>
      </c>
      <c r="G356" s="237"/>
      <c r="H356" s="240">
        <v>4.37</v>
      </c>
      <c r="I356" s="241"/>
      <c r="J356" s="237"/>
      <c r="K356" s="237"/>
      <c r="L356" s="242"/>
      <c r="M356" s="243"/>
      <c r="N356" s="244"/>
      <c r="O356" s="244"/>
      <c r="P356" s="244"/>
      <c r="Q356" s="244"/>
      <c r="R356" s="244"/>
      <c r="S356" s="244"/>
      <c r="T356" s="245"/>
      <c r="U356" s="13"/>
      <c r="V356" s="13"/>
      <c r="W356" s="13"/>
      <c r="X356" s="13"/>
      <c r="Y356" s="13"/>
      <c r="Z356" s="13"/>
      <c r="AA356" s="13"/>
      <c r="AB356" s="13"/>
      <c r="AC356" s="13"/>
      <c r="AD356" s="13"/>
      <c r="AE356" s="13"/>
      <c r="AT356" s="246" t="s">
        <v>184</v>
      </c>
      <c r="AU356" s="246" t="s">
        <v>86</v>
      </c>
      <c r="AV356" s="13" t="s">
        <v>86</v>
      </c>
      <c r="AW356" s="13" t="s">
        <v>38</v>
      </c>
      <c r="AX356" s="13" t="s">
        <v>77</v>
      </c>
      <c r="AY356" s="246" t="s">
        <v>167</v>
      </c>
    </row>
    <row r="357" spans="1:51" s="13" customFormat="1" ht="12">
      <c r="A357" s="13"/>
      <c r="B357" s="236"/>
      <c r="C357" s="237"/>
      <c r="D357" s="232" t="s">
        <v>184</v>
      </c>
      <c r="E357" s="238" t="s">
        <v>20</v>
      </c>
      <c r="F357" s="239" t="s">
        <v>494</v>
      </c>
      <c r="G357" s="237"/>
      <c r="H357" s="240">
        <v>4.87</v>
      </c>
      <c r="I357" s="241"/>
      <c r="J357" s="237"/>
      <c r="K357" s="237"/>
      <c r="L357" s="242"/>
      <c r="M357" s="243"/>
      <c r="N357" s="244"/>
      <c r="O357" s="244"/>
      <c r="P357" s="244"/>
      <c r="Q357" s="244"/>
      <c r="R357" s="244"/>
      <c r="S357" s="244"/>
      <c r="T357" s="245"/>
      <c r="U357" s="13"/>
      <c r="V357" s="13"/>
      <c r="W357" s="13"/>
      <c r="X357" s="13"/>
      <c r="Y357" s="13"/>
      <c r="Z357" s="13"/>
      <c r="AA357" s="13"/>
      <c r="AB357" s="13"/>
      <c r="AC357" s="13"/>
      <c r="AD357" s="13"/>
      <c r="AE357" s="13"/>
      <c r="AT357" s="246" t="s">
        <v>184</v>
      </c>
      <c r="AU357" s="246" t="s">
        <v>86</v>
      </c>
      <c r="AV357" s="13" t="s">
        <v>86</v>
      </c>
      <c r="AW357" s="13" t="s">
        <v>38</v>
      </c>
      <c r="AX357" s="13" t="s">
        <v>77</v>
      </c>
      <c r="AY357" s="246" t="s">
        <v>167</v>
      </c>
    </row>
    <row r="358" spans="1:51" s="13" customFormat="1" ht="12">
      <c r="A358" s="13"/>
      <c r="B358" s="236"/>
      <c r="C358" s="237"/>
      <c r="D358" s="232" t="s">
        <v>184</v>
      </c>
      <c r="E358" s="238" t="s">
        <v>20</v>
      </c>
      <c r="F358" s="239" t="s">
        <v>495</v>
      </c>
      <c r="G358" s="237"/>
      <c r="H358" s="240">
        <v>2.64</v>
      </c>
      <c r="I358" s="241"/>
      <c r="J358" s="237"/>
      <c r="K358" s="237"/>
      <c r="L358" s="242"/>
      <c r="M358" s="243"/>
      <c r="N358" s="244"/>
      <c r="O358" s="244"/>
      <c r="P358" s="244"/>
      <c r="Q358" s="244"/>
      <c r="R358" s="244"/>
      <c r="S358" s="244"/>
      <c r="T358" s="245"/>
      <c r="U358" s="13"/>
      <c r="V358" s="13"/>
      <c r="W358" s="13"/>
      <c r="X358" s="13"/>
      <c r="Y358" s="13"/>
      <c r="Z358" s="13"/>
      <c r="AA358" s="13"/>
      <c r="AB358" s="13"/>
      <c r="AC358" s="13"/>
      <c r="AD358" s="13"/>
      <c r="AE358" s="13"/>
      <c r="AT358" s="246" t="s">
        <v>184</v>
      </c>
      <c r="AU358" s="246" t="s">
        <v>86</v>
      </c>
      <c r="AV358" s="13" t="s">
        <v>86</v>
      </c>
      <c r="AW358" s="13" t="s">
        <v>38</v>
      </c>
      <c r="AX358" s="13" t="s">
        <v>77</v>
      </c>
      <c r="AY358" s="246" t="s">
        <v>167</v>
      </c>
    </row>
    <row r="359" spans="1:51" s="14" customFormat="1" ht="12">
      <c r="A359" s="14"/>
      <c r="B359" s="247"/>
      <c r="C359" s="248"/>
      <c r="D359" s="232" t="s">
        <v>184</v>
      </c>
      <c r="E359" s="249" t="s">
        <v>20</v>
      </c>
      <c r="F359" s="250" t="s">
        <v>195</v>
      </c>
      <c r="G359" s="248"/>
      <c r="H359" s="251">
        <v>11.88</v>
      </c>
      <c r="I359" s="252"/>
      <c r="J359" s="248"/>
      <c r="K359" s="248"/>
      <c r="L359" s="253"/>
      <c r="M359" s="254"/>
      <c r="N359" s="255"/>
      <c r="O359" s="255"/>
      <c r="P359" s="255"/>
      <c r="Q359" s="255"/>
      <c r="R359" s="255"/>
      <c r="S359" s="255"/>
      <c r="T359" s="256"/>
      <c r="U359" s="14"/>
      <c r="V359" s="14"/>
      <c r="W359" s="14"/>
      <c r="X359" s="14"/>
      <c r="Y359" s="14"/>
      <c r="Z359" s="14"/>
      <c r="AA359" s="14"/>
      <c r="AB359" s="14"/>
      <c r="AC359" s="14"/>
      <c r="AD359" s="14"/>
      <c r="AE359" s="14"/>
      <c r="AT359" s="257" t="s">
        <v>184</v>
      </c>
      <c r="AU359" s="257" t="s">
        <v>86</v>
      </c>
      <c r="AV359" s="14" t="s">
        <v>173</v>
      </c>
      <c r="AW359" s="14" t="s">
        <v>38</v>
      </c>
      <c r="AX359" s="14" t="s">
        <v>8</v>
      </c>
      <c r="AY359" s="257" t="s">
        <v>167</v>
      </c>
    </row>
    <row r="360" spans="1:63" s="12" customFormat="1" ht="22.8" customHeight="1">
      <c r="A360" s="12"/>
      <c r="B360" s="204"/>
      <c r="C360" s="205"/>
      <c r="D360" s="206" t="s">
        <v>76</v>
      </c>
      <c r="E360" s="218" t="s">
        <v>173</v>
      </c>
      <c r="F360" s="218" t="s">
        <v>496</v>
      </c>
      <c r="G360" s="205"/>
      <c r="H360" s="205"/>
      <c r="I360" s="208"/>
      <c r="J360" s="219">
        <f>BK360</f>
        <v>0</v>
      </c>
      <c r="K360" s="205"/>
      <c r="L360" s="210"/>
      <c r="M360" s="211"/>
      <c r="N360" s="212"/>
      <c r="O360" s="212"/>
      <c r="P360" s="213">
        <f>SUM(P361:P499)</f>
        <v>0</v>
      </c>
      <c r="Q360" s="212"/>
      <c r="R360" s="213">
        <f>SUM(R361:R499)</f>
        <v>526.3195824533999</v>
      </c>
      <c r="S360" s="212"/>
      <c r="T360" s="214">
        <f>SUM(T361:T499)</f>
        <v>0</v>
      </c>
      <c r="U360" s="12"/>
      <c r="V360" s="12"/>
      <c r="W360" s="12"/>
      <c r="X360" s="12"/>
      <c r="Y360" s="12"/>
      <c r="Z360" s="12"/>
      <c r="AA360" s="12"/>
      <c r="AB360" s="12"/>
      <c r="AC360" s="12"/>
      <c r="AD360" s="12"/>
      <c r="AE360" s="12"/>
      <c r="AR360" s="215" t="s">
        <v>8</v>
      </c>
      <c r="AT360" s="216" t="s">
        <v>76</v>
      </c>
      <c r="AU360" s="216" t="s">
        <v>8</v>
      </c>
      <c r="AY360" s="215" t="s">
        <v>167</v>
      </c>
      <c r="BK360" s="217">
        <f>SUM(BK361:BK499)</f>
        <v>0</v>
      </c>
    </row>
    <row r="361" spans="1:65" s="2" customFormat="1" ht="20.5" customHeight="1">
      <c r="A361" s="40"/>
      <c r="B361" s="41"/>
      <c r="C361" s="220" t="s">
        <v>497</v>
      </c>
      <c r="D361" s="220" t="s">
        <v>169</v>
      </c>
      <c r="E361" s="221" t="s">
        <v>498</v>
      </c>
      <c r="F361" s="222" t="s">
        <v>499</v>
      </c>
      <c r="G361" s="223" t="s">
        <v>189</v>
      </c>
      <c r="H361" s="224">
        <v>2.72</v>
      </c>
      <c r="I361" s="225"/>
      <c r="J361" s="224">
        <f>ROUND(I361*H361,0)</f>
        <v>0</v>
      </c>
      <c r="K361" s="222" t="s">
        <v>180</v>
      </c>
      <c r="L361" s="46"/>
      <c r="M361" s="226" t="s">
        <v>20</v>
      </c>
      <c r="N361" s="227" t="s">
        <v>48</v>
      </c>
      <c r="O361" s="86"/>
      <c r="P361" s="228">
        <f>O361*H361</f>
        <v>0</v>
      </c>
      <c r="Q361" s="228">
        <v>0</v>
      </c>
      <c r="R361" s="228">
        <f>Q361*H361</f>
        <v>0</v>
      </c>
      <c r="S361" s="228">
        <v>0</v>
      </c>
      <c r="T361" s="229">
        <f>S361*H361</f>
        <v>0</v>
      </c>
      <c r="U361" s="40"/>
      <c r="V361" s="40"/>
      <c r="W361" s="40"/>
      <c r="X361" s="40"/>
      <c r="Y361" s="40"/>
      <c r="Z361" s="40"/>
      <c r="AA361" s="40"/>
      <c r="AB361" s="40"/>
      <c r="AC361" s="40"/>
      <c r="AD361" s="40"/>
      <c r="AE361" s="40"/>
      <c r="AR361" s="230" t="s">
        <v>173</v>
      </c>
      <c r="AT361" s="230" t="s">
        <v>169</v>
      </c>
      <c r="AU361" s="230" t="s">
        <v>86</v>
      </c>
      <c r="AY361" s="19" t="s">
        <v>167</v>
      </c>
      <c r="BE361" s="231">
        <f>IF(N361="základní",J361,0)</f>
        <v>0</v>
      </c>
      <c r="BF361" s="231">
        <f>IF(N361="snížená",J361,0)</f>
        <v>0</v>
      </c>
      <c r="BG361" s="231">
        <f>IF(N361="zákl. přenesená",J361,0)</f>
        <v>0</v>
      </c>
      <c r="BH361" s="231">
        <f>IF(N361="sníž. přenesená",J361,0)</f>
        <v>0</v>
      </c>
      <c r="BI361" s="231">
        <f>IF(N361="nulová",J361,0)</f>
        <v>0</v>
      </c>
      <c r="BJ361" s="19" t="s">
        <v>8</v>
      </c>
      <c r="BK361" s="231">
        <f>ROUND(I361*H361,0)</f>
        <v>0</v>
      </c>
      <c r="BL361" s="19" t="s">
        <v>173</v>
      </c>
      <c r="BM361" s="230" t="s">
        <v>500</v>
      </c>
    </row>
    <row r="362" spans="1:47" s="2" customFormat="1" ht="12">
      <c r="A362" s="40"/>
      <c r="B362" s="41"/>
      <c r="C362" s="42"/>
      <c r="D362" s="232" t="s">
        <v>182</v>
      </c>
      <c r="E362" s="42"/>
      <c r="F362" s="233" t="s">
        <v>501</v>
      </c>
      <c r="G362" s="42"/>
      <c r="H362" s="42"/>
      <c r="I362" s="138"/>
      <c r="J362" s="42"/>
      <c r="K362" s="42"/>
      <c r="L362" s="46"/>
      <c r="M362" s="234"/>
      <c r="N362" s="235"/>
      <c r="O362" s="86"/>
      <c r="P362" s="86"/>
      <c r="Q362" s="86"/>
      <c r="R362" s="86"/>
      <c r="S362" s="86"/>
      <c r="T362" s="87"/>
      <c r="U362" s="40"/>
      <c r="V362" s="40"/>
      <c r="W362" s="40"/>
      <c r="X362" s="40"/>
      <c r="Y362" s="40"/>
      <c r="Z362" s="40"/>
      <c r="AA362" s="40"/>
      <c r="AB362" s="40"/>
      <c r="AC362" s="40"/>
      <c r="AD362" s="40"/>
      <c r="AE362" s="40"/>
      <c r="AT362" s="19" t="s">
        <v>182</v>
      </c>
      <c r="AU362" s="19" t="s">
        <v>86</v>
      </c>
    </row>
    <row r="363" spans="1:47" s="2" customFormat="1" ht="12">
      <c r="A363" s="40"/>
      <c r="B363" s="41"/>
      <c r="C363" s="42"/>
      <c r="D363" s="232" t="s">
        <v>175</v>
      </c>
      <c r="E363" s="42"/>
      <c r="F363" s="233" t="s">
        <v>502</v>
      </c>
      <c r="G363" s="42"/>
      <c r="H363" s="42"/>
      <c r="I363" s="138"/>
      <c r="J363" s="42"/>
      <c r="K363" s="42"/>
      <c r="L363" s="46"/>
      <c r="M363" s="234"/>
      <c r="N363" s="235"/>
      <c r="O363" s="86"/>
      <c r="P363" s="86"/>
      <c r="Q363" s="86"/>
      <c r="R363" s="86"/>
      <c r="S363" s="86"/>
      <c r="T363" s="87"/>
      <c r="U363" s="40"/>
      <c r="V363" s="40"/>
      <c r="W363" s="40"/>
      <c r="X363" s="40"/>
      <c r="Y363" s="40"/>
      <c r="Z363" s="40"/>
      <c r="AA363" s="40"/>
      <c r="AB363" s="40"/>
      <c r="AC363" s="40"/>
      <c r="AD363" s="40"/>
      <c r="AE363" s="40"/>
      <c r="AT363" s="19" t="s">
        <v>175</v>
      </c>
      <c r="AU363" s="19" t="s">
        <v>86</v>
      </c>
    </row>
    <row r="364" spans="1:51" s="13" customFormat="1" ht="12">
      <c r="A364" s="13"/>
      <c r="B364" s="236"/>
      <c r="C364" s="237"/>
      <c r="D364" s="232" t="s">
        <v>184</v>
      </c>
      <c r="E364" s="238" t="s">
        <v>20</v>
      </c>
      <c r="F364" s="239" t="s">
        <v>503</v>
      </c>
      <c r="G364" s="237"/>
      <c r="H364" s="240">
        <v>2.72</v>
      </c>
      <c r="I364" s="241"/>
      <c r="J364" s="237"/>
      <c r="K364" s="237"/>
      <c r="L364" s="242"/>
      <c r="M364" s="243"/>
      <c r="N364" s="244"/>
      <c r="O364" s="244"/>
      <c r="P364" s="244"/>
      <c r="Q364" s="244"/>
      <c r="R364" s="244"/>
      <c r="S364" s="244"/>
      <c r="T364" s="245"/>
      <c r="U364" s="13"/>
      <c r="V364" s="13"/>
      <c r="W364" s="13"/>
      <c r="X364" s="13"/>
      <c r="Y364" s="13"/>
      <c r="Z364" s="13"/>
      <c r="AA364" s="13"/>
      <c r="AB364" s="13"/>
      <c r="AC364" s="13"/>
      <c r="AD364" s="13"/>
      <c r="AE364" s="13"/>
      <c r="AT364" s="246" t="s">
        <v>184</v>
      </c>
      <c r="AU364" s="246" t="s">
        <v>86</v>
      </c>
      <c r="AV364" s="13" t="s">
        <v>86</v>
      </c>
      <c r="AW364" s="13" t="s">
        <v>38</v>
      </c>
      <c r="AX364" s="13" t="s">
        <v>8</v>
      </c>
      <c r="AY364" s="246" t="s">
        <v>167</v>
      </c>
    </row>
    <row r="365" spans="1:65" s="2" customFormat="1" ht="20.5" customHeight="1">
      <c r="A365" s="40"/>
      <c r="B365" s="41"/>
      <c r="C365" s="220" t="s">
        <v>504</v>
      </c>
      <c r="D365" s="220" t="s">
        <v>169</v>
      </c>
      <c r="E365" s="221" t="s">
        <v>505</v>
      </c>
      <c r="F365" s="222" t="s">
        <v>506</v>
      </c>
      <c r="G365" s="223" t="s">
        <v>179</v>
      </c>
      <c r="H365" s="224">
        <v>3.72</v>
      </c>
      <c r="I365" s="225"/>
      <c r="J365" s="224">
        <f>ROUND(I365*H365,0)</f>
        <v>0</v>
      </c>
      <c r="K365" s="222" t="s">
        <v>180</v>
      </c>
      <c r="L365" s="46"/>
      <c r="M365" s="226" t="s">
        <v>20</v>
      </c>
      <c r="N365" s="227" t="s">
        <v>48</v>
      </c>
      <c r="O365" s="86"/>
      <c r="P365" s="228">
        <f>O365*H365</f>
        <v>0</v>
      </c>
      <c r="Q365" s="228">
        <v>0</v>
      </c>
      <c r="R365" s="228">
        <f>Q365*H365</f>
        <v>0</v>
      </c>
      <c r="S365" s="228">
        <v>0</v>
      </c>
      <c r="T365" s="229">
        <f>S365*H365</f>
        <v>0</v>
      </c>
      <c r="U365" s="40"/>
      <c r="V365" s="40"/>
      <c r="W365" s="40"/>
      <c r="X365" s="40"/>
      <c r="Y365" s="40"/>
      <c r="Z365" s="40"/>
      <c r="AA365" s="40"/>
      <c r="AB365" s="40"/>
      <c r="AC365" s="40"/>
      <c r="AD365" s="40"/>
      <c r="AE365" s="40"/>
      <c r="AR365" s="230" t="s">
        <v>173</v>
      </c>
      <c r="AT365" s="230" t="s">
        <v>169</v>
      </c>
      <c r="AU365" s="230" t="s">
        <v>86</v>
      </c>
      <c r="AY365" s="19" t="s">
        <v>167</v>
      </c>
      <c r="BE365" s="231">
        <f>IF(N365="základní",J365,0)</f>
        <v>0</v>
      </c>
      <c r="BF365" s="231">
        <f>IF(N365="snížená",J365,0)</f>
        <v>0</v>
      </c>
      <c r="BG365" s="231">
        <f>IF(N365="zákl. přenesená",J365,0)</f>
        <v>0</v>
      </c>
      <c r="BH365" s="231">
        <f>IF(N365="sníž. přenesená",J365,0)</f>
        <v>0</v>
      </c>
      <c r="BI365" s="231">
        <f>IF(N365="nulová",J365,0)</f>
        <v>0</v>
      </c>
      <c r="BJ365" s="19" t="s">
        <v>8</v>
      </c>
      <c r="BK365" s="231">
        <f>ROUND(I365*H365,0)</f>
        <v>0</v>
      </c>
      <c r="BL365" s="19" t="s">
        <v>173</v>
      </c>
      <c r="BM365" s="230" t="s">
        <v>507</v>
      </c>
    </row>
    <row r="366" spans="1:47" s="2" customFormat="1" ht="12">
      <c r="A366" s="40"/>
      <c r="B366" s="41"/>
      <c r="C366" s="42"/>
      <c r="D366" s="232" t="s">
        <v>182</v>
      </c>
      <c r="E366" s="42"/>
      <c r="F366" s="233" t="s">
        <v>508</v>
      </c>
      <c r="G366" s="42"/>
      <c r="H366" s="42"/>
      <c r="I366" s="138"/>
      <c r="J366" s="42"/>
      <c r="K366" s="42"/>
      <c r="L366" s="46"/>
      <c r="M366" s="234"/>
      <c r="N366" s="235"/>
      <c r="O366" s="86"/>
      <c r="P366" s="86"/>
      <c r="Q366" s="86"/>
      <c r="R366" s="86"/>
      <c r="S366" s="86"/>
      <c r="T366" s="87"/>
      <c r="U366" s="40"/>
      <c r="V366" s="40"/>
      <c r="W366" s="40"/>
      <c r="X366" s="40"/>
      <c r="Y366" s="40"/>
      <c r="Z366" s="40"/>
      <c r="AA366" s="40"/>
      <c r="AB366" s="40"/>
      <c r="AC366" s="40"/>
      <c r="AD366" s="40"/>
      <c r="AE366" s="40"/>
      <c r="AT366" s="19" t="s">
        <v>182</v>
      </c>
      <c r="AU366" s="19" t="s">
        <v>86</v>
      </c>
    </row>
    <row r="367" spans="1:47" s="2" customFormat="1" ht="12">
      <c r="A367" s="40"/>
      <c r="B367" s="41"/>
      <c r="C367" s="42"/>
      <c r="D367" s="232" t="s">
        <v>175</v>
      </c>
      <c r="E367" s="42"/>
      <c r="F367" s="233" t="s">
        <v>509</v>
      </c>
      <c r="G367" s="42"/>
      <c r="H367" s="42"/>
      <c r="I367" s="138"/>
      <c r="J367" s="42"/>
      <c r="K367" s="42"/>
      <c r="L367" s="46"/>
      <c r="M367" s="234"/>
      <c r="N367" s="235"/>
      <c r="O367" s="86"/>
      <c r="P367" s="86"/>
      <c r="Q367" s="86"/>
      <c r="R367" s="86"/>
      <c r="S367" s="86"/>
      <c r="T367" s="87"/>
      <c r="U367" s="40"/>
      <c r="V367" s="40"/>
      <c r="W367" s="40"/>
      <c r="X367" s="40"/>
      <c r="Y367" s="40"/>
      <c r="Z367" s="40"/>
      <c r="AA367" s="40"/>
      <c r="AB367" s="40"/>
      <c r="AC367" s="40"/>
      <c r="AD367" s="40"/>
      <c r="AE367" s="40"/>
      <c r="AT367" s="19" t="s">
        <v>175</v>
      </c>
      <c r="AU367" s="19" t="s">
        <v>86</v>
      </c>
    </row>
    <row r="368" spans="1:51" s="13" customFormat="1" ht="12">
      <c r="A368" s="13"/>
      <c r="B368" s="236"/>
      <c r="C368" s="237"/>
      <c r="D368" s="232" t="s">
        <v>184</v>
      </c>
      <c r="E368" s="238" t="s">
        <v>20</v>
      </c>
      <c r="F368" s="239" t="s">
        <v>510</v>
      </c>
      <c r="G368" s="237"/>
      <c r="H368" s="240">
        <v>1.86</v>
      </c>
      <c r="I368" s="241"/>
      <c r="J368" s="237"/>
      <c r="K368" s="237"/>
      <c r="L368" s="242"/>
      <c r="M368" s="243"/>
      <c r="N368" s="244"/>
      <c r="O368" s="244"/>
      <c r="P368" s="244"/>
      <c r="Q368" s="244"/>
      <c r="R368" s="244"/>
      <c r="S368" s="244"/>
      <c r="T368" s="245"/>
      <c r="U368" s="13"/>
      <c r="V368" s="13"/>
      <c r="W368" s="13"/>
      <c r="X368" s="13"/>
      <c r="Y368" s="13"/>
      <c r="Z368" s="13"/>
      <c r="AA368" s="13"/>
      <c r="AB368" s="13"/>
      <c r="AC368" s="13"/>
      <c r="AD368" s="13"/>
      <c r="AE368" s="13"/>
      <c r="AT368" s="246" t="s">
        <v>184</v>
      </c>
      <c r="AU368" s="246" t="s">
        <v>86</v>
      </c>
      <c r="AV368" s="13" t="s">
        <v>86</v>
      </c>
      <c r="AW368" s="13" t="s">
        <v>38</v>
      </c>
      <c r="AX368" s="13" t="s">
        <v>77</v>
      </c>
      <c r="AY368" s="246" t="s">
        <v>167</v>
      </c>
    </row>
    <row r="369" spans="1:51" s="13" customFormat="1" ht="12">
      <c r="A369" s="13"/>
      <c r="B369" s="236"/>
      <c r="C369" s="237"/>
      <c r="D369" s="232" t="s">
        <v>184</v>
      </c>
      <c r="E369" s="238" t="s">
        <v>20</v>
      </c>
      <c r="F369" s="239" t="s">
        <v>511</v>
      </c>
      <c r="G369" s="237"/>
      <c r="H369" s="240">
        <v>1.86</v>
      </c>
      <c r="I369" s="241"/>
      <c r="J369" s="237"/>
      <c r="K369" s="237"/>
      <c r="L369" s="242"/>
      <c r="M369" s="243"/>
      <c r="N369" s="244"/>
      <c r="O369" s="244"/>
      <c r="P369" s="244"/>
      <c r="Q369" s="244"/>
      <c r="R369" s="244"/>
      <c r="S369" s="244"/>
      <c r="T369" s="245"/>
      <c r="U369" s="13"/>
      <c r="V369" s="13"/>
      <c r="W369" s="13"/>
      <c r="X369" s="13"/>
      <c r="Y369" s="13"/>
      <c r="Z369" s="13"/>
      <c r="AA369" s="13"/>
      <c r="AB369" s="13"/>
      <c r="AC369" s="13"/>
      <c r="AD369" s="13"/>
      <c r="AE369" s="13"/>
      <c r="AT369" s="246" t="s">
        <v>184</v>
      </c>
      <c r="AU369" s="246" t="s">
        <v>86</v>
      </c>
      <c r="AV369" s="13" t="s">
        <v>86</v>
      </c>
      <c r="AW369" s="13" t="s">
        <v>38</v>
      </c>
      <c r="AX369" s="13" t="s">
        <v>77</v>
      </c>
      <c r="AY369" s="246" t="s">
        <v>167</v>
      </c>
    </row>
    <row r="370" spans="1:51" s="14" customFormat="1" ht="12">
      <c r="A370" s="14"/>
      <c r="B370" s="247"/>
      <c r="C370" s="248"/>
      <c r="D370" s="232" t="s">
        <v>184</v>
      </c>
      <c r="E370" s="249" t="s">
        <v>20</v>
      </c>
      <c r="F370" s="250" t="s">
        <v>195</v>
      </c>
      <c r="G370" s="248"/>
      <c r="H370" s="251">
        <v>3.72</v>
      </c>
      <c r="I370" s="252"/>
      <c r="J370" s="248"/>
      <c r="K370" s="248"/>
      <c r="L370" s="253"/>
      <c r="M370" s="254"/>
      <c r="N370" s="255"/>
      <c r="O370" s="255"/>
      <c r="P370" s="255"/>
      <c r="Q370" s="255"/>
      <c r="R370" s="255"/>
      <c r="S370" s="255"/>
      <c r="T370" s="256"/>
      <c r="U370" s="14"/>
      <c r="V370" s="14"/>
      <c r="W370" s="14"/>
      <c r="X370" s="14"/>
      <c r="Y370" s="14"/>
      <c r="Z370" s="14"/>
      <c r="AA370" s="14"/>
      <c r="AB370" s="14"/>
      <c r="AC370" s="14"/>
      <c r="AD370" s="14"/>
      <c r="AE370" s="14"/>
      <c r="AT370" s="257" t="s">
        <v>184</v>
      </c>
      <c r="AU370" s="257" t="s">
        <v>86</v>
      </c>
      <c r="AV370" s="14" t="s">
        <v>173</v>
      </c>
      <c r="AW370" s="14" t="s">
        <v>38</v>
      </c>
      <c r="AX370" s="14" t="s">
        <v>8</v>
      </c>
      <c r="AY370" s="257" t="s">
        <v>167</v>
      </c>
    </row>
    <row r="371" spans="1:65" s="2" customFormat="1" ht="31" customHeight="1">
      <c r="A371" s="40"/>
      <c r="B371" s="41"/>
      <c r="C371" s="220" t="s">
        <v>512</v>
      </c>
      <c r="D371" s="220" t="s">
        <v>169</v>
      </c>
      <c r="E371" s="221" t="s">
        <v>513</v>
      </c>
      <c r="F371" s="222" t="s">
        <v>514</v>
      </c>
      <c r="G371" s="223" t="s">
        <v>179</v>
      </c>
      <c r="H371" s="224">
        <v>160.78</v>
      </c>
      <c r="I371" s="225"/>
      <c r="J371" s="224">
        <f>ROUND(I371*H371,0)</f>
        <v>0</v>
      </c>
      <c r="K371" s="222" t="s">
        <v>180</v>
      </c>
      <c r="L371" s="46"/>
      <c r="M371" s="226" t="s">
        <v>20</v>
      </c>
      <c r="N371" s="227" t="s">
        <v>48</v>
      </c>
      <c r="O371" s="86"/>
      <c r="P371" s="228">
        <f>O371*H371</f>
        <v>0</v>
      </c>
      <c r="Q371" s="228">
        <v>0.00234677</v>
      </c>
      <c r="R371" s="228">
        <f>Q371*H371</f>
        <v>0.37731368060000003</v>
      </c>
      <c r="S371" s="228">
        <v>0</v>
      </c>
      <c r="T371" s="229">
        <f>S371*H371</f>
        <v>0</v>
      </c>
      <c r="U371" s="40"/>
      <c r="V371" s="40"/>
      <c r="W371" s="40"/>
      <c r="X371" s="40"/>
      <c r="Y371" s="40"/>
      <c r="Z371" s="40"/>
      <c r="AA371" s="40"/>
      <c r="AB371" s="40"/>
      <c r="AC371" s="40"/>
      <c r="AD371" s="40"/>
      <c r="AE371" s="40"/>
      <c r="AR371" s="230" t="s">
        <v>173</v>
      </c>
      <c r="AT371" s="230" t="s">
        <v>169</v>
      </c>
      <c r="AU371" s="230" t="s">
        <v>86</v>
      </c>
      <c r="AY371" s="19" t="s">
        <v>167</v>
      </c>
      <c r="BE371" s="231">
        <f>IF(N371="základní",J371,0)</f>
        <v>0</v>
      </c>
      <c r="BF371" s="231">
        <f>IF(N371="snížená",J371,0)</f>
        <v>0</v>
      </c>
      <c r="BG371" s="231">
        <f>IF(N371="zákl. přenesená",J371,0)</f>
        <v>0</v>
      </c>
      <c r="BH371" s="231">
        <f>IF(N371="sníž. přenesená",J371,0)</f>
        <v>0</v>
      </c>
      <c r="BI371" s="231">
        <f>IF(N371="nulová",J371,0)</f>
        <v>0</v>
      </c>
      <c r="BJ371" s="19" t="s">
        <v>8</v>
      </c>
      <c r="BK371" s="231">
        <f>ROUND(I371*H371,0)</f>
        <v>0</v>
      </c>
      <c r="BL371" s="19" t="s">
        <v>173</v>
      </c>
      <c r="BM371" s="230" t="s">
        <v>515</v>
      </c>
    </row>
    <row r="372" spans="1:47" s="2" customFormat="1" ht="12">
      <c r="A372" s="40"/>
      <c r="B372" s="41"/>
      <c r="C372" s="42"/>
      <c r="D372" s="232" t="s">
        <v>182</v>
      </c>
      <c r="E372" s="42"/>
      <c r="F372" s="233" t="s">
        <v>516</v>
      </c>
      <c r="G372" s="42"/>
      <c r="H372" s="42"/>
      <c r="I372" s="138"/>
      <c r="J372" s="42"/>
      <c r="K372" s="42"/>
      <c r="L372" s="46"/>
      <c r="M372" s="234"/>
      <c r="N372" s="235"/>
      <c r="O372" s="86"/>
      <c r="P372" s="86"/>
      <c r="Q372" s="86"/>
      <c r="R372" s="86"/>
      <c r="S372" s="86"/>
      <c r="T372" s="87"/>
      <c r="U372" s="40"/>
      <c r="V372" s="40"/>
      <c r="W372" s="40"/>
      <c r="X372" s="40"/>
      <c r="Y372" s="40"/>
      <c r="Z372" s="40"/>
      <c r="AA372" s="40"/>
      <c r="AB372" s="40"/>
      <c r="AC372" s="40"/>
      <c r="AD372" s="40"/>
      <c r="AE372" s="40"/>
      <c r="AT372" s="19" t="s">
        <v>182</v>
      </c>
      <c r="AU372" s="19" t="s">
        <v>86</v>
      </c>
    </row>
    <row r="373" spans="1:51" s="15" customFormat="1" ht="12">
      <c r="A373" s="15"/>
      <c r="B373" s="258"/>
      <c r="C373" s="259"/>
      <c r="D373" s="232" t="s">
        <v>184</v>
      </c>
      <c r="E373" s="260" t="s">
        <v>20</v>
      </c>
      <c r="F373" s="261" t="s">
        <v>207</v>
      </c>
      <c r="G373" s="259"/>
      <c r="H373" s="260" t="s">
        <v>20</v>
      </c>
      <c r="I373" s="262"/>
      <c r="J373" s="259"/>
      <c r="K373" s="259"/>
      <c r="L373" s="263"/>
      <c r="M373" s="264"/>
      <c r="N373" s="265"/>
      <c r="O373" s="265"/>
      <c r="P373" s="265"/>
      <c r="Q373" s="265"/>
      <c r="R373" s="265"/>
      <c r="S373" s="265"/>
      <c r="T373" s="266"/>
      <c r="U373" s="15"/>
      <c r="V373" s="15"/>
      <c r="W373" s="15"/>
      <c r="X373" s="15"/>
      <c r="Y373" s="15"/>
      <c r="Z373" s="15"/>
      <c r="AA373" s="15"/>
      <c r="AB373" s="15"/>
      <c r="AC373" s="15"/>
      <c r="AD373" s="15"/>
      <c r="AE373" s="15"/>
      <c r="AT373" s="267" t="s">
        <v>184</v>
      </c>
      <c r="AU373" s="267" t="s">
        <v>86</v>
      </c>
      <c r="AV373" s="15" t="s">
        <v>8</v>
      </c>
      <c r="AW373" s="15" t="s">
        <v>38</v>
      </c>
      <c r="AX373" s="15" t="s">
        <v>77</v>
      </c>
      <c r="AY373" s="267" t="s">
        <v>167</v>
      </c>
    </row>
    <row r="374" spans="1:51" s="13" customFormat="1" ht="12">
      <c r="A374" s="13"/>
      <c r="B374" s="236"/>
      <c r="C374" s="237"/>
      <c r="D374" s="232" t="s">
        <v>184</v>
      </c>
      <c r="E374" s="238" t="s">
        <v>20</v>
      </c>
      <c r="F374" s="239" t="s">
        <v>517</v>
      </c>
      <c r="G374" s="237"/>
      <c r="H374" s="240">
        <v>15.8</v>
      </c>
      <c r="I374" s="241"/>
      <c r="J374" s="237"/>
      <c r="K374" s="237"/>
      <c r="L374" s="242"/>
      <c r="M374" s="243"/>
      <c r="N374" s="244"/>
      <c r="O374" s="244"/>
      <c r="P374" s="244"/>
      <c r="Q374" s="244"/>
      <c r="R374" s="244"/>
      <c r="S374" s="244"/>
      <c r="T374" s="245"/>
      <c r="U374" s="13"/>
      <c r="V374" s="13"/>
      <c r="W374" s="13"/>
      <c r="X374" s="13"/>
      <c r="Y374" s="13"/>
      <c r="Z374" s="13"/>
      <c r="AA374" s="13"/>
      <c r="AB374" s="13"/>
      <c r="AC374" s="13"/>
      <c r="AD374" s="13"/>
      <c r="AE374" s="13"/>
      <c r="AT374" s="246" t="s">
        <v>184</v>
      </c>
      <c r="AU374" s="246" t="s">
        <v>86</v>
      </c>
      <c r="AV374" s="13" t="s">
        <v>86</v>
      </c>
      <c r="AW374" s="13" t="s">
        <v>38</v>
      </c>
      <c r="AX374" s="13" t="s">
        <v>77</v>
      </c>
      <c r="AY374" s="246" t="s">
        <v>167</v>
      </c>
    </row>
    <row r="375" spans="1:51" s="13" customFormat="1" ht="12">
      <c r="A375" s="13"/>
      <c r="B375" s="236"/>
      <c r="C375" s="237"/>
      <c r="D375" s="232" t="s">
        <v>184</v>
      </c>
      <c r="E375" s="238" t="s">
        <v>20</v>
      </c>
      <c r="F375" s="239" t="s">
        <v>518</v>
      </c>
      <c r="G375" s="237"/>
      <c r="H375" s="240">
        <v>7.9</v>
      </c>
      <c r="I375" s="241"/>
      <c r="J375" s="237"/>
      <c r="K375" s="237"/>
      <c r="L375" s="242"/>
      <c r="M375" s="243"/>
      <c r="N375" s="244"/>
      <c r="O375" s="244"/>
      <c r="P375" s="244"/>
      <c r="Q375" s="244"/>
      <c r="R375" s="244"/>
      <c r="S375" s="244"/>
      <c r="T375" s="245"/>
      <c r="U375" s="13"/>
      <c r="V375" s="13"/>
      <c r="W375" s="13"/>
      <c r="X375" s="13"/>
      <c r="Y375" s="13"/>
      <c r="Z375" s="13"/>
      <c r="AA375" s="13"/>
      <c r="AB375" s="13"/>
      <c r="AC375" s="13"/>
      <c r="AD375" s="13"/>
      <c r="AE375" s="13"/>
      <c r="AT375" s="246" t="s">
        <v>184</v>
      </c>
      <c r="AU375" s="246" t="s">
        <v>86</v>
      </c>
      <c r="AV375" s="13" t="s">
        <v>86</v>
      </c>
      <c r="AW375" s="13" t="s">
        <v>38</v>
      </c>
      <c r="AX375" s="13" t="s">
        <v>77</v>
      </c>
      <c r="AY375" s="246" t="s">
        <v>167</v>
      </c>
    </row>
    <row r="376" spans="1:51" s="16" customFormat="1" ht="12">
      <c r="A376" s="16"/>
      <c r="B376" s="268"/>
      <c r="C376" s="269"/>
      <c r="D376" s="232" t="s">
        <v>184</v>
      </c>
      <c r="E376" s="270" t="s">
        <v>20</v>
      </c>
      <c r="F376" s="271" t="s">
        <v>212</v>
      </c>
      <c r="G376" s="269"/>
      <c r="H376" s="272">
        <v>23.7</v>
      </c>
      <c r="I376" s="273"/>
      <c r="J376" s="269"/>
      <c r="K376" s="269"/>
      <c r="L376" s="274"/>
      <c r="M376" s="275"/>
      <c r="N376" s="276"/>
      <c r="O376" s="276"/>
      <c r="P376" s="276"/>
      <c r="Q376" s="276"/>
      <c r="R376" s="276"/>
      <c r="S376" s="276"/>
      <c r="T376" s="277"/>
      <c r="U376" s="16"/>
      <c r="V376" s="16"/>
      <c r="W376" s="16"/>
      <c r="X376" s="16"/>
      <c r="Y376" s="16"/>
      <c r="Z376" s="16"/>
      <c r="AA376" s="16"/>
      <c r="AB376" s="16"/>
      <c r="AC376" s="16"/>
      <c r="AD376" s="16"/>
      <c r="AE376" s="16"/>
      <c r="AT376" s="278" t="s">
        <v>184</v>
      </c>
      <c r="AU376" s="278" t="s">
        <v>86</v>
      </c>
      <c r="AV376" s="16" t="s">
        <v>186</v>
      </c>
      <c r="AW376" s="16" t="s">
        <v>38</v>
      </c>
      <c r="AX376" s="16" t="s">
        <v>77</v>
      </c>
      <c r="AY376" s="278" t="s">
        <v>167</v>
      </c>
    </row>
    <row r="377" spans="1:51" s="15" customFormat="1" ht="12">
      <c r="A377" s="15"/>
      <c r="B377" s="258"/>
      <c r="C377" s="259"/>
      <c r="D377" s="232" t="s">
        <v>184</v>
      </c>
      <c r="E377" s="260" t="s">
        <v>20</v>
      </c>
      <c r="F377" s="261" t="s">
        <v>200</v>
      </c>
      <c r="G377" s="259"/>
      <c r="H377" s="260" t="s">
        <v>20</v>
      </c>
      <c r="I377" s="262"/>
      <c r="J377" s="259"/>
      <c r="K377" s="259"/>
      <c r="L377" s="263"/>
      <c r="M377" s="264"/>
      <c r="N377" s="265"/>
      <c r="O377" s="265"/>
      <c r="P377" s="265"/>
      <c r="Q377" s="265"/>
      <c r="R377" s="265"/>
      <c r="S377" s="265"/>
      <c r="T377" s="266"/>
      <c r="U377" s="15"/>
      <c r="V377" s="15"/>
      <c r="W377" s="15"/>
      <c r="X377" s="15"/>
      <c r="Y377" s="15"/>
      <c r="Z377" s="15"/>
      <c r="AA377" s="15"/>
      <c r="AB377" s="15"/>
      <c r="AC377" s="15"/>
      <c r="AD377" s="15"/>
      <c r="AE377" s="15"/>
      <c r="AT377" s="267" t="s">
        <v>184</v>
      </c>
      <c r="AU377" s="267" t="s">
        <v>86</v>
      </c>
      <c r="AV377" s="15" t="s">
        <v>8</v>
      </c>
      <c r="AW377" s="15" t="s">
        <v>38</v>
      </c>
      <c r="AX377" s="15" t="s">
        <v>77</v>
      </c>
      <c r="AY377" s="267" t="s">
        <v>167</v>
      </c>
    </row>
    <row r="378" spans="1:51" s="13" customFormat="1" ht="12">
      <c r="A378" s="13"/>
      <c r="B378" s="236"/>
      <c r="C378" s="237"/>
      <c r="D378" s="232" t="s">
        <v>184</v>
      </c>
      <c r="E378" s="238" t="s">
        <v>20</v>
      </c>
      <c r="F378" s="239" t="s">
        <v>519</v>
      </c>
      <c r="G378" s="237"/>
      <c r="H378" s="240">
        <v>45</v>
      </c>
      <c r="I378" s="241"/>
      <c r="J378" s="237"/>
      <c r="K378" s="237"/>
      <c r="L378" s="242"/>
      <c r="M378" s="243"/>
      <c r="N378" s="244"/>
      <c r="O378" s="244"/>
      <c r="P378" s="244"/>
      <c r="Q378" s="244"/>
      <c r="R378" s="244"/>
      <c r="S378" s="244"/>
      <c r="T378" s="245"/>
      <c r="U378" s="13"/>
      <c r="V378" s="13"/>
      <c r="W378" s="13"/>
      <c r="X378" s="13"/>
      <c r="Y378" s="13"/>
      <c r="Z378" s="13"/>
      <c r="AA378" s="13"/>
      <c r="AB378" s="13"/>
      <c r="AC378" s="13"/>
      <c r="AD378" s="13"/>
      <c r="AE378" s="13"/>
      <c r="AT378" s="246" t="s">
        <v>184</v>
      </c>
      <c r="AU378" s="246" t="s">
        <v>86</v>
      </c>
      <c r="AV378" s="13" t="s">
        <v>86</v>
      </c>
      <c r="AW378" s="13" t="s">
        <v>38</v>
      </c>
      <c r="AX378" s="13" t="s">
        <v>77</v>
      </c>
      <c r="AY378" s="246" t="s">
        <v>167</v>
      </c>
    </row>
    <row r="379" spans="1:51" s="13" customFormat="1" ht="12">
      <c r="A379" s="13"/>
      <c r="B379" s="236"/>
      <c r="C379" s="237"/>
      <c r="D379" s="232" t="s">
        <v>184</v>
      </c>
      <c r="E379" s="238" t="s">
        <v>20</v>
      </c>
      <c r="F379" s="239" t="s">
        <v>520</v>
      </c>
      <c r="G379" s="237"/>
      <c r="H379" s="240">
        <v>28.12</v>
      </c>
      <c r="I379" s="241"/>
      <c r="J379" s="237"/>
      <c r="K379" s="237"/>
      <c r="L379" s="242"/>
      <c r="M379" s="243"/>
      <c r="N379" s="244"/>
      <c r="O379" s="244"/>
      <c r="P379" s="244"/>
      <c r="Q379" s="244"/>
      <c r="R379" s="244"/>
      <c r="S379" s="244"/>
      <c r="T379" s="245"/>
      <c r="U379" s="13"/>
      <c r="V379" s="13"/>
      <c r="W379" s="13"/>
      <c r="X379" s="13"/>
      <c r="Y379" s="13"/>
      <c r="Z379" s="13"/>
      <c r="AA379" s="13"/>
      <c r="AB379" s="13"/>
      <c r="AC379" s="13"/>
      <c r="AD379" s="13"/>
      <c r="AE379" s="13"/>
      <c r="AT379" s="246" t="s">
        <v>184</v>
      </c>
      <c r="AU379" s="246" t="s">
        <v>86</v>
      </c>
      <c r="AV379" s="13" t="s">
        <v>86</v>
      </c>
      <c r="AW379" s="13" t="s">
        <v>38</v>
      </c>
      <c r="AX379" s="13" t="s">
        <v>77</v>
      </c>
      <c r="AY379" s="246" t="s">
        <v>167</v>
      </c>
    </row>
    <row r="380" spans="1:51" s="16" customFormat="1" ht="12">
      <c r="A380" s="16"/>
      <c r="B380" s="268"/>
      <c r="C380" s="269"/>
      <c r="D380" s="232" t="s">
        <v>184</v>
      </c>
      <c r="E380" s="270" t="s">
        <v>20</v>
      </c>
      <c r="F380" s="271" t="s">
        <v>212</v>
      </c>
      <c r="G380" s="269"/>
      <c r="H380" s="272">
        <v>73.12</v>
      </c>
      <c r="I380" s="273"/>
      <c r="J380" s="269"/>
      <c r="K380" s="269"/>
      <c r="L380" s="274"/>
      <c r="M380" s="275"/>
      <c r="N380" s="276"/>
      <c r="O380" s="276"/>
      <c r="P380" s="276"/>
      <c r="Q380" s="276"/>
      <c r="R380" s="276"/>
      <c r="S380" s="276"/>
      <c r="T380" s="277"/>
      <c r="U380" s="16"/>
      <c r="V380" s="16"/>
      <c r="W380" s="16"/>
      <c r="X380" s="16"/>
      <c r="Y380" s="16"/>
      <c r="Z380" s="16"/>
      <c r="AA380" s="16"/>
      <c r="AB380" s="16"/>
      <c r="AC380" s="16"/>
      <c r="AD380" s="16"/>
      <c r="AE380" s="16"/>
      <c r="AT380" s="278" t="s">
        <v>184</v>
      </c>
      <c r="AU380" s="278" t="s">
        <v>86</v>
      </c>
      <c r="AV380" s="16" t="s">
        <v>186</v>
      </c>
      <c r="AW380" s="16" t="s">
        <v>38</v>
      </c>
      <c r="AX380" s="16" t="s">
        <v>77</v>
      </c>
      <c r="AY380" s="278" t="s">
        <v>167</v>
      </c>
    </row>
    <row r="381" spans="1:51" s="15" customFormat="1" ht="12">
      <c r="A381" s="15"/>
      <c r="B381" s="258"/>
      <c r="C381" s="259"/>
      <c r="D381" s="232" t="s">
        <v>184</v>
      </c>
      <c r="E381" s="260" t="s">
        <v>20</v>
      </c>
      <c r="F381" s="261" t="s">
        <v>233</v>
      </c>
      <c r="G381" s="259"/>
      <c r="H381" s="260" t="s">
        <v>20</v>
      </c>
      <c r="I381" s="262"/>
      <c r="J381" s="259"/>
      <c r="K381" s="259"/>
      <c r="L381" s="263"/>
      <c r="M381" s="264"/>
      <c r="N381" s="265"/>
      <c r="O381" s="265"/>
      <c r="P381" s="265"/>
      <c r="Q381" s="265"/>
      <c r="R381" s="265"/>
      <c r="S381" s="265"/>
      <c r="T381" s="266"/>
      <c r="U381" s="15"/>
      <c r="V381" s="15"/>
      <c r="W381" s="15"/>
      <c r="X381" s="15"/>
      <c r="Y381" s="15"/>
      <c r="Z381" s="15"/>
      <c r="AA381" s="15"/>
      <c r="AB381" s="15"/>
      <c r="AC381" s="15"/>
      <c r="AD381" s="15"/>
      <c r="AE381" s="15"/>
      <c r="AT381" s="267" t="s">
        <v>184</v>
      </c>
      <c r="AU381" s="267" t="s">
        <v>86</v>
      </c>
      <c r="AV381" s="15" t="s">
        <v>8</v>
      </c>
      <c r="AW381" s="15" t="s">
        <v>38</v>
      </c>
      <c r="AX381" s="15" t="s">
        <v>77</v>
      </c>
      <c r="AY381" s="267" t="s">
        <v>167</v>
      </c>
    </row>
    <row r="382" spans="1:51" s="13" customFormat="1" ht="12">
      <c r="A382" s="13"/>
      <c r="B382" s="236"/>
      <c r="C382" s="237"/>
      <c r="D382" s="232" t="s">
        <v>184</v>
      </c>
      <c r="E382" s="238" t="s">
        <v>20</v>
      </c>
      <c r="F382" s="239" t="s">
        <v>517</v>
      </c>
      <c r="G382" s="237"/>
      <c r="H382" s="240">
        <v>15.8</v>
      </c>
      <c r="I382" s="241"/>
      <c r="J382" s="237"/>
      <c r="K382" s="237"/>
      <c r="L382" s="242"/>
      <c r="M382" s="243"/>
      <c r="N382" s="244"/>
      <c r="O382" s="244"/>
      <c r="P382" s="244"/>
      <c r="Q382" s="244"/>
      <c r="R382" s="244"/>
      <c r="S382" s="244"/>
      <c r="T382" s="245"/>
      <c r="U382" s="13"/>
      <c r="V382" s="13"/>
      <c r="W382" s="13"/>
      <c r="X382" s="13"/>
      <c r="Y382" s="13"/>
      <c r="Z382" s="13"/>
      <c r="AA382" s="13"/>
      <c r="AB382" s="13"/>
      <c r="AC382" s="13"/>
      <c r="AD382" s="13"/>
      <c r="AE382" s="13"/>
      <c r="AT382" s="246" t="s">
        <v>184</v>
      </c>
      <c r="AU382" s="246" t="s">
        <v>86</v>
      </c>
      <c r="AV382" s="13" t="s">
        <v>86</v>
      </c>
      <c r="AW382" s="13" t="s">
        <v>38</v>
      </c>
      <c r="AX382" s="13" t="s">
        <v>77</v>
      </c>
      <c r="AY382" s="246" t="s">
        <v>167</v>
      </c>
    </row>
    <row r="383" spans="1:51" s="13" customFormat="1" ht="12">
      <c r="A383" s="13"/>
      <c r="B383" s="236"/>
      <c r="C383" s="237"/>
      <c r="D383" s="232" t="s">
        <v>184</v>
      </c>
      <c r="E383" s="238" t="s">
        <v>20</v>
      </c>
      <c r="F383" s="239" t="s">
        <v>518</v>
      </c>
      <c r="G383" s="237"/>
      <c r="H383" s="240">
        <v>7.9</v>
      </c>
      <c r="I383" s="241"/>
      <c r="J383" s="237"/>
      <c r="K383" s="237"/>
      <c r="L383" s="242"/>
      <c r="M383" s="243"/>
      <c r="N383" s="244"/>
      <c r="O383" s="244"/>
      <c r="P383" s="244"/>
      <c r="Q383" s="244"/>
      <c r="R383" s="244"/>
      <c r="S383" s="244"/>
      <c r="T383" s="245"/>
      <c r="U383" s="13"/>
      <c r="V383" s="13"/>
      <c r="W383" s="13"/>
      <c r="X383" s="13"/>
      <c r="Y383" s="13"/>
      <c r="Z383" s="13"/>
      <c r="AA383" s="13"/>
      <c r="AB383" s="13"/>
      <c r="AC383" s="13"/>
      <c r="AD383" s="13"/>
      <c r="AE383" s="13"/>
      <c r="AT383" s="246" t="s">
        <v>184</v>
      </c>
      <c r="AU383" s="246" t="s">
        <v>86</v>
      </c>
      <c r="AV383" s="13" t="s">
        <v>86</v>
      </c>
      <c r="AW383" s="13" t="s">
        <v>38</v>
      </c>
      <c r="AX383" s="13" t="s">
        <v>77</v>
      </c>
      <c r="AY383" s="246" t="s">
        <v>167</v>
      </c>
    </row>
    <row r="384" spans="1:51" s="16" customFormat="1" ht="12">
      <c r="A384" s="16"/>
      <c r="B384" s="268"/>
      <c r="C384" s="269"/>
      <c r="D384" s="232" t="s">
        <v>184</v>
      </c>
      <c r="E384" s="270" t="s">
        <v>20</v>
      </c>
      <c r="F384" s="271" t="s">
        <v>212</v>
      </c>
      <c r="G384" s="269"/>
      <c r="H384" s="272">
        <v>23.7</v>
      </c>
      <c r="I384" s="273"/>
      <c r="J384" s="269"/>
      <c r="K384" s="269"/>
      <c r="L384" s="274"/>
      <c r="M384" s="275"/>
      <c r="N384" s="276"/>
      <c r="O384" s="276"/>
      <c r="P384" s="276"/>
      <c r="Q384" s="276"/>
      <c r="R384" s="276"/>
      <c r="S384" s="276"/>
      <c r="T384" s="277"/>
      <c r="U384" s="16"/>
      <c r="V384" s="16"/>
      <c r="W384" s="16"/>
      <c r="X384" s="16"/>
      <c r="Y384" s="16"/>
      <c r="Z384" s="16"/>
      <c r="AA384" s="16"/>
      <c r="AB384" s="16"/>
      <c r="AC384" s="16"/>
      <c r="AD384" s="16"/>
      <c r="AE384" s="16"/>
      <c r="AT384" s="278" t="s">
        <v>184</v>
      </c>
      <c r="AU384" s="278" t="s">
        <v>86</v>
      </c>
      <c r="AV384" s="16" t="s">
        <v>186</v>
      </c>
      <c r="AW384" s="16" t="s">
        <v>38</v>
      </c>
      <c r="AX384" s="16" t="s">
        <v>77</v>
      </c>
      <c r="AY384" s="278" t="s">
        <v>167</v>
      </c>
    </row>
    <row r="385" spans="1:51" s="15" customFormat="1" ht="12">
      <c r="A385" s="15"/>
      <c r="B385" s="258"/>
      <c r="C385" s="259"/>
      <c r="D385" s="232" t="s">
        <v>184</v>
      </c>
      <c r="E385" s="260" t="s">
        <v>20</v>
      </c>
      <c r="F385" s="261" t="s">
        <v>237</v>
      </c>
      <c r="G385" s="259"/>
      <c r="H385" s="260" t="s">
        <v>20</v>
      </c>
      <c r="I385" s="262"/>
      <c r="J385" s="259"/>
      <c r="K385" s="259"/>
      <c r="L385" s="263"/>
      <c r="M385" s="264"/>
      <c r="N385" s="265"/>
      <c r="O385" s="265"/>
      <c r="P385" s="265"/>
      <c r="Q385" s="265"/>
      <c r="R385" s="265"/>
      <c r="S385" s="265"/>
      <c r="T385" s="266"/>
      <c r="U385" s="15"/>
      <c r="V385" s="15"/>
      <c r="W385" s="15"/>
      <c r="X385" s="15"/>
      <c r="Y385" s="15"/>
      <c r="Z385" s="15"/>
      <c r="AA385" s="15"/>
      <c r="AB385" s="15"/>
      <c r="AC385" s="15"/>
      <c r="AD385" s="15"/>
      <c r="AE385" s="15"/>
      <c r="AT385" s="267" t="s">
        <v>184</v>
      </c>
      <c r="AU385" s="267" t="s">
        <v>86</v>
      </c>
      <c r="AV385" s="15" t="s">
        <v>8</v>
      </c>
      <c r="AW385" s="15" t="s">
        <v>38</v>
      </c>
      <c r="AX385" s="15" t="s">
        <v>77</v>
      </c>
      <c r="AY385" s="267" t="s">
        <v>167</v>
      </c>
    </row>
    <row r="386" spans="1:51" s="13" customFormat="1" ht="12">
      <c r="A386" s="13"/>
      <c r="B386" s="236"/>
      <c r="C386" s="237"/>
      <c r="D386" s="232" t="s">
        <v>184</v>
      </c>
      <c r="E386" s="238" t="s">
        <v>20</v>
      </c>
      <c r="F386" s="239" t="s">
        <v>521</v>
      </c>
      <c r="G386" s="237"/>
      <c r="H386" s="240">
        <v>5.3</v>
      </c>
      <c r="I386" s="241"/>
      <c r="J386" s="237"/>
      <c r="K386" s="237"/>
      <c r="L386" s="242"/>
      <c r="M386" s="243"/>
      <c r="N386" s="244"/>
      <c r="O386" s="244"/>
      <c r="P386" s="244"/>
      <c r="Q386" s="244"/>
      <c r="R386" s="244"/>
      <c r="S386" s="244"/>
      <c r="T386" s="245"/>
      <c r="U386" s="13"/>
      <c r="V386" s="13"/>
      <c r="W386" s="13"/>
      <c r="X386" s="13"/>
      <c r="Y386" s="13"/>
      <c r="Z386" s="13"/>
      <c r="AA386" s="13"/>
      <c r="AB386" s="13"/>
      <c r="AC386" s="13"/>
      <c r="AD386" s="13"/>
      <c r="AE386" s="13"/>
      <c r="AT386" s="246" t="s">
        <v>184</v>
      </c>
      <c r="AU386" s="246" t="s">
        <v>86</v>
      </c>
      <c r="AV386" s="13" t="s">
        <v>86</v>
      </c>
      <c r="AW386" s="13" t="s">
        <v>38</v>
      </c>
      <c r="AX386" s="13" t="s">
        <v>77</v>
      </c>
      <c r="AY386" s="246" t="s">
        <v>167</v>
      </c>
    </row>
    <row r="387" spans="1:51" s="13" customFormat="1" ht="12">
      <c r="A387" s="13"/>
      <c r="B387" s="236"/>
      <c r="C387" s="237"/>
      <c r="D387" s="232" t="s">
        <v>184</v>
      </c>
      <c r="E387" s="238" t="s">
        <v>20</v>
      </c>
      <c r="F387" s="239" t="s">
        <v>522</v>
      </c>
      <c r="G387" s="237"/>
      <c r="H387" s="240">
        <v>3.39</v>
      </c>
      <c r="I387" s="241"/>
      <c r="J387" s="237"/>
      <c r="K387" s="237"/>
      <c r="L387" s="242"/>
      <c r="M387" s="243"/>
      <c r="N387" s="244"/>
      <c r="O387" s="244"/>
      <c r="P387" s="244"/>
      <c r="Q387" s="244"/>
      <c r="R387" s="244"/>
      <c r="S387" s="244"/>
      <c r="T387" s="245"/>
      <c r="U387" s="13"/>
      <c r="V387" s="13"/>
      <c r="W387" s="13"/>
      <c r="X387" s="13"/>
      <c r="Y387" s="13"/>
      <c r="Z387" s="13"/>
      <c r="AA387" s="13"/>
      <c r="AB387" s="13"/>
      <c r="AC387" s="13"/>
      <c r="AD387" s="13"/>
      <c r="AE387" s="13"/>
      <c r="AT387" s="246" t="s">
        <v>184</v>
      </c>
      <c r="AU387" s="246" t="s">
        <v>86</v>
      </c>
      <c r="AV387" s="13" t="s">
        <v>86</v>
      </c>
      <c r="AW387" s="13" t="s">
        <v>38</v>
      </c>
      <c r="AX387" s="13" t="s">
        <v>77</v>
      </c>
      <c r="AY387" s="246" t="s">
        <v>167</v>
      </c>
    </row>
    <row r="388" spans="1:51" s="13" customFormat="1" ht="12">
      <c r="A388" s="13"/>
      <c r="B388" s="236"/>
      <c r="C388" s="237"/>
      <c r="D388" s="232" t="s">
        <v>184</v>
      </c>
      <c r="E388" s="238" t="s">
        <v>20</v>
      </c>
      <c r="F388" s="239" t="s">
        <v>523</v>
      </c>
      <c r="G388" s="237"/>
      <c r="H388" s="240">
        <v>15.72</v>
      </c>
      <c r="I388" s="241"/>
      <c r="J388" s="237"/>
      <c r="K388" s="237"/>
      <c r="L388" s="242"/>
      <c r="M388" s="243"/>
      <c r="N388" s="244"/>
      <c r="O388" s="244"/>
      <c r="P388" s="244"/>
      <c r="Q388" s="244"/>
      <c r="R388" s="244"/>
      <c r="S388" s="244"/>
      <c r="T388" s="245"/>
      <c r="U388" s="13"/>
      <c r="V388" s="13"/>
      <c r="W388" s="13"/>
      <c r="X388" s="13"/>
      <c r="Y388" s="13"/>
      <c r="Z388" s="13"/>
      <c r="AA388" s="13"/>
      <c r="AB388" s="13"/>
      <c r="AC388" s="13"/>
      <c r="AD388" s="13"/>
      <c r="AE388" s="13"/>
      <c r="AT388" s="246" t="s">
        <v>184</v>
      </c>
      <c r="AU388" s="246" t="s">
        <v>86</v>
      </c>
      <c r="AV388" s="13" t="s">
        <v>86</v>
      </c>
      <c r="AW388" s="13" t="s">
        <v>38</v>
      </c>
      <c r="AX388" s="13" t="s">
        <v>77</v>
      </c>
      <c r="AY388" s="246" t="s">
        <v>167</v>
      </c>
    </row>
    <row r="389" spans="1:51" s="13" customFormat="1" ht="12">
      <c r="A389" s="13"/>
      <c r="B389" s="236"/>
      <c r="C389" s="237"/>
      <c r="D389" s="232" t="s">
        <v>184</v>
      </c>
      <c r="E389" s="238" t="s">
        <v>20</v>
      </c>
      <c r="F389" s="239" t="s">
        <v>524</v>
      </c>
      <c r="G389" s="237"/>
      <c r="H389" s="240">
        <v>15.85</v>
      </c>
      <c r="I389" s="241"/>
      <c r="J389" s="237"/>
      <c r="K389" s="237"/>
      <c r="L389" s="242"/>
      <c r="M389" s="243"/>
      <c r="N389" s="244"/>
      <c r="O389" s="244"/>
      <c r="P389" s="244"/>
      <c r="Q389" s="244"/>
      <c r="R389" s="244"/>
      <c r="S389" s="244"/>
      <c r="T389" s="245"/>
      <c r="U389" s="13"/>
      <c r="V389" s="13"/>
      <c r="W389" s="13"/>
      <c r="X389" s="13"/>
      <c r="Y389" s="13"/>
      <c r="Z389" s="13"/>
      <c r="AA389" s="13"/>
      <c r="AB389" s="13"/>
      <c r="AC389" s="13"/>
      <c r="AD389" s="13"/>
      <c r="AE389" s="13"/>
      <c r="AT389" s="246" t="s">
        <v>184</v>
      </c>
      <c r="AU389" s="246" t="s">
        <v>86</v>
      </c>
      <c r="AV389" s="13" t="s">
        <v>86</v>
      </c>
      <c r="AW389" s="13" t="s">
        <v>38</v>
      </c>
      <c r="AX389" s="13" t="s">
        <v>77</v>
      </c>
      <c r="AY389" s="246" t="s">
        <v>167</v>
      </c>
    </row>
    <row r="390" spans="1:51" s="16" customFormat="1" ht="12">
      <c r="A390" s="16"/>
      <c r="B390" s="268"/>
      <c r="C390" s="269"/>
      <c r="D390" s="232" t="s">
        <v>184</v>
      </c>
      <c r="E390" s="270" t="s">
        <v>20</v>
      </c>
      <c r="F390" s="271" t="s">
        <v>212</v>
      </c>
      <c r="G390" s="269"/>
      <c r="H390" s="272">
        <v>40.26</v>
      </c>
      <c r="I390" s="273"/>
      <c r="J390" s="269"/>
      <c r="K390" s="269"/>
      <c r="L390" s="274"/>
      <c r="M390" s="275"/>
      <c r="N390" s="276"/>
      <c r="O390" s="276"/>
      <c r="P390" s="276"/>
      <c r="Q390" s="276"/>
      <c r="R390" s="276"/>
      <c r="S390" s="276"/>
      <c r="T390" s="277"/>
      <c r="U390" s="16"/>
      <c r="V390" s="16"/>
      <c r="W390" s="16"/>
      <c r="X390" s="16"/>
      <c r="Y390" s="16"/>
      <c r="Z390" s="16"/>
      <c r="AA390" s="16"/>
      <c r="AB390" s="16"/>
      <c r="AC390" s="16"/>
      <c r="AD390" s="16"/>
      <c r="AE390" s="16"/>
      <c r="AT390" s="278" t="s">
        <v>184</v>
      </c>
      <c r="AU390" s="278" t="s">
        <v>86</v>
      </c>
      <c r="AV390" s="16" t="s">
        <v>186</v>
      </c>
      <c r="AW390" s="16" t="s">
        <v>38</v>
      </c>
      <c r="AX390" s="16" t="s">
        <v>77</v>
      </c>
      <c r="AY390" s="278" t="s">
        <v>167</v>
      </c>
    </row>
    <row r="391" spans="1:51" s="14" customFormat="1" ht="12">
      <c r="A391" s="14"/>
      <c r="B391" s="247"/>
      <c r="C391" s="248"/>
      <c r="D391" s="232" t="s">
        <v>184</v>
      </c>
      <c r="E391" s="249" t="s">
        <v>20</v>
      </c>
      <c r="F391" s="250" t="s">
        <v>195</v>
      </c>
      <c r="G391" s="248"/>
      <c r="H391" s="251">
        <v>160.78</v>
      </c>
      <c r="I391" s="252"/>
      <c r="J391" s="248"/>
      <c r="K391" s="248"/>
      <c r="L391" s="253"/>
      <c r="M391" s="254"/>
      <c r="N391" s="255"/>
      <c r="O391" s="255"/>
      <c r="P391" s="255"/>
      <c r="Q391" s="255"/>
      <c r="R391" s="255"/>
      <c r="S391" s="255"/>
      <c r="T391" s="256"/>
      <c r="U391" s="14"/>
      <c r="V391" s="14"/>
      <c r="W391" s="14"/>
      <c r="X391" s="14"/>
      <c r="Y391" s="14"/>
      <c r="Z391" s="14"/>
      <c r="AA391" s="14"/>
      <c r="AB391" s="14"/>
      <c r="AC391" s="14"/>
      <c r="AD391" s="14"/>
      <c r="AE391" s="14"/>
      <c r="AT391" s="257" t="s">
        <v>184</v>
      </c>
      <c r="AU391" s="257" t="s">
        <v>86</v>
      </c>
      <c r="AV391" s="14" t="s">
        <v>173</v>
      </c>
      <c r="AW391" s="14" t="s">
        <v>38</v>
      </c>
      <c r="AX391" s="14" t="s">
        <v>8</v>
      </c>
      <c r="AY391" s="257" t="s">
        <v>167</v>
      </c>
    </row>
    <row r="392" spans="1:65" s="2" customFormat="1" ht="20.5" customHeight="1">
      <c r="A392" s="40"/>
      <c r="B392" s="41"/>
      <c r="C392" s="279" t="s">
        <v>525</v>
      </c>
      <c r="D392" s="279" t="s">
        <v>381</v>
      </c>
      <c r="E392" s="280" t="s">
        <v>526</v>
      </c>
      <c r="F392" s="281" t="s">
        <v>527</v>
      </c>
      <c r="G392" s="282" t="s">
        <v>179</v>
      </c>
      <c r="H392" s="283">
        <v>160.78</v>
      </c>
      <c r="I392" s="284"/>
      <c r="J392" s="283">
        <f>ROUND(I392*H392,0)</f>
        <v>0</v>
      </c>
      <c r="K392" s="281" t="s">
        <v>180</v>
      </c>
      <c r="L392" s="285"/>
      <c r="M392" s="286" t="s">
        <v>20</v>
      </c>
      <c r="N392" s="287" t="s">
        <v>48</v>
      </c>
      <c r="O392" s="86"/>
      <c r="P392" s="228">
        <f>O392*H392</f>
        <v>0</v>
      </c>
      <c r="Q392" s="228">
        <v>0.0005</v>
      </c>
      <c r="R392" s="228">
        <f>Q392*H392</f>
        <v>0.08039</v>
      </c>
      <c r="S392" s="228">
        <v>0</v>
      </c>
      <c r="T392" s="229">
        <f>S392*H392</f>
        <v>0</v>
      </c>
      <c r="U392" s="40"/>
      <c r="V392" s="40"/>
      <c r="W392" s="40"/>
      <c r="X392" s="40"/>
      <c r="Y392" s="40"/>
      <c r="Z392" s="40"/>
      <c r="AA392" s="40"/>
      <c r="AB392" s="40"/>
      <c r="AC392" s="40"/>
      <c r="AD392" s="40"/>
      <c r="AE392" s="40"/>
      <c r="AR392" s="230" t="s">
        <v>274</v>
      </c>
      <c r="AT392" s="230" t="s">
        <v>381</v>
      </c>
      <c r="AU392" s="230" t="s">
        <v>86</v>
      </c>
      <c r="AY392" s="19" t="s">
        <v>167</v>
      </c>
      <c r="BE392" s="231">
        <f>IF(N392="základní",J392,0)</f>
        <v>0</v>
      </c>
      <c r="BF392" s="231">
        <f>IF(N392="snížená",J392,0)</f>
        <v>0</v>
      </c>
      <c r="BG392" s="231">
        <f>IF(N392="zákl. přenesená",J392,0)</f>
        <v>0</v>
      </c>
      <c r="BH392" s="231">
        <f>IF(N392="sníž. přenesená",J392,0)</f>
        <v>0</v>
      </c>
      <c r="BI392" s="231">
        <f>IF(N392="nulová",J392,0)</f>
        <v>0</v>
      </c>
      <c r="BJ392" s="19" t="s">
        <v>8</v>
      </c>
      <c r="BK392" s="231">
        <f>ROUND(I392*H392,0)</f>
        <v>0</v>
      </c>
      <c r="BL392" s="19" t="s">
        <v>173</v>
      </c>
      <c r="BM392" s="230" t="s">
        <v>528</v>
      </c>
    </row>
    <row r="393" spans="1:65" s="2" customFormat="1" ht="20.5" customHeight="1">
      <c r="A393" s="40"/>
      <c r="B393" s="41"/>
      <c r="C393" s="220" t="s">
        <v>529</v>
      </c>
      <c r="D393" s="220" t="s">
        <v>169</v>
      </c>
      <c r="E393" s="221" t="s">
        <v>530</v>
      </c>
      <c r="F393" s="222" t="s">
        <v>531</v>
      </c>
      <c r="G393" s="223" t="s">
        <v>189</v>
      </c>
      <c r="H393" s="224">
        <v>0.36</v>
      </c>
      <c r="I393" s="225"/>
      <c r="J393" s="224">
        <f>ROUND(I393*H393,0)</f>
        <v>0</v>
      </c>
      <c r="K393" s="222" t="s">
        <v>180</v>
      </c>
      <c r="L393" s="46"/>
      <c r="M393" s="226" t="s">
        <v>20</v>
      </c>
      <c r="N393" s="227" t="s">
        <v>48</v>
      </c>
      <c r="O393" s="86"/>
      <c r="P393" s="228">
        <f>O393*H393</f>
        <v>0</v>
      </c>
      <c r="Q393" s="228">
        <v>2.0875</v>
      </c>
      <c r="R393" s="228">
        <f>Q393*H393</f>
        <v>0.7515</v>
      </c>
      <c r="S393" s="228">
        <v>0</v>
      </c>
      <c r="T393" s="229">
        <f>S393*H393</f>
        <v>0</v>
      </c>
      <c r="U393" s="40"/>
      <c r="V393" s="40"/>
      <c r="W393" s="40"/>
      <c r="X393" s="40"/>
      <c r="Y393" s="40"/>
      <c r="Z393" s="40"/>
      <c r="AA393" s="40"/>
      <c r="AB393" s="40"/>
      <c r="AC393" s="40"/>
      <c r="AD393" s="40"/>
      <c r="AE393" s="40"/>
      <c r="AR393" s="230" t="s">
        <v>173</v>
      </c>
      <c r="AT393" s="230" t="s">
        <v>169</v>
      </c>
      <c r="AU393" s="230" t="s">
        <v>86</v>
      </c>
      <c r="AY393" s="19" t="s">
        <v>167</v>
      </c>
      <c r="BE393" s="231">
        <f>IF(N393="základní",J393,0)</f>
        <v>0</v>
      </c>
      <c r="BF393" s="231">
        <f>IF(N393="snížená",J393,0)</f>
        <v>0</v>
      </c>
      <c r="BG393" s="231">
        <f>IF(N393="zákl. přenesená",J393,0)</f>
        <v>0</v>
      </c>
      <c r="BH393" s="231">
        <f>IF(N393="sníž. přenesená",J393,0)</f>
        <v>0</v>
      </c>
      <c r="BI393" s="231">
        <f>IF(N393="nulová",J393,0)</f>
        <v>0</v>
      </c>
      <c r="BJ393" s="19" t="s">
        <v>8</v>
      </c>
      <c r="BK393" s="231">
        <f>ROUND(I393*H393,0)</f>
        <v>0</v>
      </c>
      <c r="BL393" s="19" t="s">
        <v>173</v>
      </c>
      <c r="BM393" s="230" t="s">
        <v>532</v>
      </c>
    </row>
    <row r="394" spans="1:47" s="2" customFormat="1" ht="12">
      <c r="A394" s="40"/>
      <c r="B394" s="41"/>
      <c r="C394" s="42"/>
      <c r="D394" s="232" t="s">
        <v>182</v>
      </c>
      <c r="E394" s="42"/>
      <c r="F394" s="233" t="s">
        <v>533</v>
      </c>
      <c r="G394" s="42"/>
      <c r="H394" s="42"/>
      <c r="I394" s="138"/>
      <c r="J394" s="42"/>
      <c r="K394" s="42"/>
      <c r="L394" s="46"/>
      <c r="M394" s="234"/>
      <c r="N394" s="235"/>
      <c r="O394" s="86"/>
      <c r="P394" s="86"/>
      <c r="Q394" s="86"/>
      <c r="R394" s="86"/>
      <c r="S394" s="86"/>
      <c r="T394" s="87"/>
      <c r="U394" s="40"/>
      <c r="V394" s="40"/>
      <c r="W394" s="40"/>
      <c r="X394" s="40"/>
      <c r="Y394" s="40"/>
      <c r="Z394" s="40"/>
      <c r="AA394" s="40"/>
      <c r="AB394" s="40"/>
      <c r="AC394" s="40"/>
      <c r="AD394" s="40"/>
      <c r="AE394" s="40"/>
      <c r="AT394" s="19" t="s">
        <v>182</v>
      </c>
      <c r="AU394" s="19" t="s">
        <v>86</v>
      </c>
    </row>
    <row r="395" spans="1:51" s="13" customFormat="1" ht="12">
      <c r="A395" s="13"/>
      <c r="B395" s="236"/>
      <c r="C395" s="237"/>
      <c r="D395" s="232" t="s">
        <v>184</v>
      </c>
      <c r="E395" s="238" t="s">
        <v>20</v>
      </c>
      <c r="F395" s="239" t="s">
        <v>534</v>
      </c>
      <c r="G395" s="237"/>
      <c r="H395" s="240">
        <v>0.36</v>
      </c>
      <c r="I395" s="241"/>
      <c r="J395" s="237"/>
      <c r="K395" s="237"/>
      <c r="L395" s="242"/>
      <c r="M395" s="243"/>
      <c r="N395" s="244"/>
      <c r="O395" s="244"/>
      <c r="P395" s="244"/>
      <c r="Q395" s="244"/>
      <c r="R395" s="244"/>
      <c r="S395" s="244"/>
      <c r="T395" s="245"/>
      <c r="U395" s="13"/>
      <c r="V395" s="13"/>
      <c r="W395" s="13"/>
      <c r="X395" s="13"/>
      <c r="Y395" s="13"/>
      <c r="Z395" s="13"/>
      <c r="AA395" s="13"/>
      <c r="AB395" s="13"/>
      <c r="AC395" s="13"/>
      <c r="AD395" s="13"/>
      <c r="AE395" s="13"/>
      <c r="AT395" s="246" t="s">
        <v>184</v>
      </c>
      <c r="AU395" s="246" t="s">
        <v>86</v>
      </c>
      <c r="AV395" s="13" t="s">
        <v>86</v>
      </c>
      <c r="AW395" s="13" t="s">
        <v>38</v>
      </c>
      <c r="AX395" s="13" t="s">
        <v>8</v>
      </c>
      <c r="AY395" s="246" t="s">
        <v>167</v>
      </c>
    </row>
    <row r="396" spans="1:65" s="2" customFormat="1" ht="31" customHeight="1">
      <c r="A396" s="40"/>
      <c r="B396" s="41"/>
      <c r="C396" s="220" t="s">
        <v>535</v>
      </c>
      <c r="D396" s="220" t="s">
        <v>169</v>
      </c>
      <c r="E396" s="221" t="s">
        <v>536</v>
      </c>
      <c r="F396" s="222" t="s">
        <v>537</v>
      </c>
      <c r="G396" s="223" t="s">
        <v>189</v>
      </c>
      <c r="H396" s="224">
        <v>47.82</v>
      </c>
      <c r="I396" s="225"/>
      <c r="J396" s="224">
        <f>ROUND(I396*H396,0)</f>
        <v>0</v>
      </c>
      <c r="K396" s="222" t="s">
        <v>180</v>
      </c>
      <c r="L396" s="46"/>
      <c r="M396" s="226" t="s">
        <v>20</v>
      </c>
      <c r="N396" s="227" t="s">
        <v>48</v>
      </c>
      <c r="O396" s="86"/>
      <c r="P396" s="228">
        <f>O396*H396</f>
        <v>0</v>
      </c>
      <c r="Q396" s="228">
        <v>1.87</v>
      </c>
      <c r="R396" s="228">
        <f>Q396*H396</f>
        <v>89.4234</v>
      </c>
      <c r="S396" s="228">
        <v>0</v>
      </c>
      <c r="T396" s="229">
        <f>S396*H396</f>
        <v>0</v>
      </c>
      <c r="U396" s="40"/>
      <c r="V396" s="40"/>
      <c r="W396" s="40"/>
      <c r="X396" s="40"/>
      <c r="Y396" s="40"/>
      <c r="Z396" s="40"/>
      <c r="AA396" s="40"/>
      <c r="AB396" s="40"/>
      <c r="AC396" s="40"/>
      <c r="AD396" s="40"/>
      <c r="AE396" s="40"/>
      <c r="AR396" s="230" t="s">
        <v>173</v>
      </c>
      <c r="AT396" s="230" t="s">
        <v>169</v>
      </c>
      <c r="AU396" s="230" t="s">
        <v>86</v>
      </c>
      <c r="AY396" s="19" t="s">
        <v>167</v>
      </c>
      <c r="BE396" s="231">
        <f>IF(N396="základní",J396,0)</f>
        <v>0</v>
      </c>
      <c r="BF396" s="231">
        <f>IF(N396="snížená",J396,0)</f>
        <v>0</v>
      </c>
      <c r="BG396" s="231">
        <f>IF(N396="zákl. přenesená",J396,0)</f>
        <v>0</v>
      </c>
      <c r="BH396" s="231">
        <f>IF(N396="sníž. přenesená",J396,0)</f>
        <v>0</v>
      </c>
      <c r="BI396" s="231">
        <f>IF(N396="nulová",J396,0)</f>
        <v>0</v>
      </c>
      <c r="BJ396" s="19" t="s">
        <v>8</v>
      </c>
      <c r="BK396" s="231">
        <f>ROUND(I396*H396,0)</f>
        <v>0</v>
      </c>
      <c r="BL396" s="19" t="s">
        <v>173</v>
      </c>
      <c r="BM396" s="230" t="s">
        <v>538</v>
      </c>
    </row>
    <row r="397" spans="1:47" s="2" customFormat="1" ht="12">
      <c r="A397" s="40"/>
      <c r="B397" s="41"/>
      <c r="C397" s="42"/>
      <c r="D397" s="232" t="s">
        <v>182</v>
      </c>
      <c r="E397" s="42"/>
      <c r="F397" s="233" t="s">
        <v>539</v>
      </c>
      <c r="G397" s="42"/>
      <c r="H397" s="42"/>
      <c r="I397" s="138"/>
      <c r="J397" s="42"/>
      <c r="K397" s="42"/>
      <c r="L397" s="46"/>
      <c r="M397" s="234"/>
      <c r="N397" s="235"/>
      <c r="O397" s="86"/>
      <c r="P397" s="86"/>
      <c r="Q397" s="86"/>
      <c r="R397" s="86"/>
      <c r="S397" s="86"/>
      <c r="T397" s="87"/>
      <c r="U397" s="40"/>
      <c r="V397" s="40"/>
      <c r="W397" s="40"/>
      <c r="X397" s="40"/>
      <c r="Y397" s="40"/>
      <c r="Z397" s="40"/>
      <c r="AA397" s="40"/>
      <c r="AB397" s="40"/>
      <c r="AC397" s="40"/>
      <c r="AD397" s="40"/>
      <c r="AE397" s="40"/>
      <c r="AT397" s="19" t="s">
        <v>182</v>
      </c>
      <c r="AU397" s="19" t="s">
        <v>86</v>
      </c>
    </row>
    <row r="398" spans="1:51" s="13" customFormat="1" ht="12">
      <c r="A398" s="13"/>
      <c r="B398" s="236"/>
      <c r="C398" s="237"/>
      <c r="D398" s="232" t="s">
        <v>184</v>
      </c>
      <c r="E398" s="238" t="s">
        <v>20</v>
      </c>
      <c r="F398" s="239" t="s">
        <v>540</v>
      </c>
      <c r="G398" s="237"/>
      <c r="H398" s="240">
        <v>47.82</v>
      </c>
      <c r="I398" s="241"/>
      <c r="J398" s="237"/>
      <c r="K398" s="237"/>
      <c r="L398" s="242"/>
      <c r="M398" s="243"/>
      <c r="N398" s="244"/>
      <c r="O398" s="244"/>
      <c r="P398" s="244"/>
      <c r="Q398" s="244"/>
      <c r="R398" s="244"/>
      <c r="S398" s="244"/>
      <c r="T398" s="245"/>
      <c r="U398" s="13"/>
      <c r="V398" s="13"/>
      <c r="W398" s="13"/>
      <c r="X398" s="13"/>
      <c r="Y398" s="13"/>
      <c r="Z398" s="13"/>
      <c r="AA398" s="13"/>
      <c r="AB398" s="13"/>
      <c r="AC398" s="13"/>
      <c r="AD398" s="13"/>
      <c r="AE398" s="13"/>
      <c r="AT398" s="246" t="s">
        <v>184</v>
      </c>
      <c r="AU398" s="246" t="s">
        <v>86</v>
      </c>
      <c r="AV398" s="13" t="s">
        <v>86</v>
      </c>
      <c r="AW398" s="13" t="s">
        <v>38</v>
      </c>
      <c r="AX398" s="13" t="s">
        <v>8</v>
      </c>
      <c r="AY398" s="246" t="s">
        <v>167</v>
      </c>
    </row>
    <row r="399" spans="1:65" s="2" customFormat="1" ht="31" customHeight="1">
      <c r="A399" s="40"/>
      <c r="B399" s="41"/>
      <c r="C399" s="220" t="s">
        <v>541</v>
      </c>
      <c r="D399" s="220" t="s">
        <v>169</v>
      </c>
      <c r="E399" s="221" t="s">
        <v>542</v>
      </c>
      <c r="F399" s="222" t="s">
        <v>543</v>
      </c>
      <c r="G399" s="223" t="s">
        <v>179</v>
      </c>
      <c r="H399" s="224">
        <v>162.69</v>
      </c>
      <c r="I399" s="225"/>
      <c r="J399" s="224">
        <f>ROUND(I399*H399,0)</f>
        <v>0</v>
      </c>
      <c r="K399" s="222" t="s">
        <v>180</v>
      </c>
      <c r="L399" s="46"/>
      <c r="M399" s="226" t="s">
        <v>20</v>
      </c>
      <c r="N399" s="227" t="s">
        <v>48</v>
      </c>
      <c r="O399" s="86"/>
      <c r="P399" s="228">
        <f>O399*H399</f>
        <v>0</v>
      </c>
      <c r="Q399" s="228">
        <v>0</v>
      </c>
      <c r="R399" s="228">
        <f>Q399*H399</f>
        <v>0</v>
      </c>
      <c r="S399" s="228">
        <v>0</v>
      </c>
      <c r="T399" s="229">
        <f>S399*H399</f>
        <v>0</v>
      </c>
      <c r="U399" s="40"/>
      <c r="V399" s="40"/>
      <c r="W399" s="40"/>
      <c r="X399" s="40"/>
      <c r="Y399" s="40"/>
      <c r="Z399" s="40"/>
      <c r="AA399" s="40"/>
      <c r="AB399" s="40"/>
      <c r="AC399" s="40"/>
      <c r="AD399" s="40"/>
      <c r="AE399" s="40"/>
      <c r="AR399" s="230" t="s">
        <v>173</v>
      </c>
      <c r="AT399" s="230" t="s">
        <v>169</v>
      </c>
      <c r="AU399" s="230" t="s">
        <v>86</v>
      </c>
      <c r="AY399" s="19" t="s">
        <v>167</v>
      </c>
      <c r="BE399" s="231">
        <f>IF(N399="základní",J399,0)</f>
        <v>0</v>
      </c>
      <c r="BF399" s="231">
        <f>IF(N399="snížená",J399,0)</f>
        <v>0</v>
      </c>
      <c r="BG399" s="231">
        <f>IF(N399="zákl. přenesená",J399,0)</f>
        <v>0</v>
      </c>
      <c r="BH399" s="231">
        <f>IF(N399="sníž. přenesená",J399,0)</f>
        <v>0</v>
      </c>
      <c r="BI399" s="231">
        <f>IF(N399="nulová",J399,0)</f>
        <v>0</v>
      </c>
      <c r="BJ399" s="19" t="s">
        <v>8</v>
      </c>
      <c r="BK399" s="231">
        <f>ROUND(I399*H399,0)</f>
        <v>0</v>
      </c>
      <c r="BL399" s="19" t="s">
        <v>173</v>
      </c>
      <c r="BM399" s="230" t="s">
        <v>544</v>
      </c>
    </row>
    <row r="400" spans="1:47" s="2" customFormat="1" ht="12">
      <c r="A400" s="40"/>
      <c r="B400" s="41"/>
      <c r="C400" s="42"/>
      <c r="D400" s="232" t="s">
        <v>182</v>
      </c>
      <c r="E400" s="42"/>
      <c r="F400" s="233" t="s">
        <v>539</v>
      </c>
      <c r="G400" s="42"/>
      <c r="H400" s="42"/>
      <c r="I400" s="138"/>
      <c r="J400" s="42"/>
      <c r="K400" s="42"/>
      <c r="L400" s="46"/>
      <c r="M400" s="234"/>
      <c r="N400" s="235"/>
      <c r="O400" s="86"/>
      <c r="P400" s="86"/>
      <c r="Q400" s="86"/>
      <c r="R400" s="86"/>
      <c r="S400" s="86"/>
      <c r="T400" s="87"/>
      <c r="U400" s="40"/>
      <c r="V400" s="40"/>
      <c r="W400" s="40"/>
      <c r="X400" s="40"/>
      <c r="Y400" s="40"/>
      <c r="Z400" s="40"/>
      <c r="AA400" s="40"/>
      <c r="AB400" s="40"/>
      <c r="AC400" s="40"/>
      <c r="AD400" s="40"/>
      <c r="AE400" s="40"/>
      <c r="AT400" s="19" t="s">
        <v>182</v>
      </c>
      <c r="AU400" s="19" t="s">
        <v>86</v>
      </c>
    </row>
    <row r="401" spans="1:51" s="13" customFormat="1" ht="12">
      <c r="A401" s="13"/>
      <c r="B401" s="236"/>
      <c r="C401" s="237"/>
      <c r="D401" s="232" t="s">
        <v>184</v>
      </c>
      <c r="E401" s="238" t="s">
        <v>20</v>
      </c>
      <c r="F401" s="239" t="s">
        <v>545</v>
      </c>
      <c r="G401" s="237"/>
      <c r="H401" s="240">
        <v>162.69</v>
      </c>
      <c r="I401" s="241"/>
      <c r="J401" s="237"/>
      <c r="K401" s="237"/>
      <c r="L401" s="242"/>
      <c r="M401" s="243"/>
      <c r="N401" s="244"/>
      <c r="O401" s="244"/>
      <c r="P401" s="244"/>
      <c r="Q401" s="244"/>
      <c r="R401" s="244"/>
      <c r="S401" s="244"/>
      <c r="T401" s="245"/>
      <c r="U401" s="13"/>
      <c r="V401" s="13"/>
      <c r="W401" s="13"/>
      <c r="X401" s="13"/>
      <c r="Y401" s="13"/>
      <c r="Z401" s="13"/>
      <c r="AA401" s="13"/>
      <c r="AB401" s="13"/>
      <c r="AC401" s="13"/>
      <c r="AD401" s="13"/>
      <c r="AE401" s="13"/>
      <c r="AT401" s="246" t="s">
        <v>184</v>
      </c>
      <c r="AU401" s="246" t="s">
        <v>86</v>
      </c>
      <c r="AV401" s="13" t="s">
        <v>86</v>
      </c>
      <c r="AW401" s="13" t="s">
        <v>38</v>
      </c>
      <c r="AX401" s="13" t="s">
        <v>8</v>
      </c>
      <c r="AY401" s="246" t="s">
        <v>167</v>
      </c>
    </row>
    <row r="402" spans="1:65" s="2" customFormat="1" ht="31" customHeight="1">
      <c r="A402" s="40"/>
      <c r="B402" s="41"/>
      <c r="C402" s="220" t="s">
        <v>546</v>
      </c>
      <c r="D402" s="220" t="s">
        <v>169</v>
      </c>
      <c r="E402" s="221" t="s">
        <v>547</v>
      </c>
      <c r="F402" s="222" t="s">
        <v>548</v>
      </c>
      <c r="G402" s="223" t="s">
        <v>189</v>
      </c>
      <c r="H402" s="224">
        <v>115.85</v>
      </c>
      <c r="I402" s="225"/>
      <c r="J402" s="224">
        <f>ROUND(I402*H402,0)</f>
        <v>0</v>
      </c>
      <c r="K402" s="222" t="s">
        <v>180</v>
      </c>
      <c r="L402" s="46"/>
      <c r="M402" s="226" t="s">
        <v>20</v>
      </c>
      <c r="N402" s="227" t="s">
        <v>48</v>
      </c>
      <c r="O402" s="86"/>
      <c r="P402" s="228">
        <f>O402*H402</f>
        <v>0</v>
      </c>
      <c r="Q402" s="228">
        <v>2.00322</v>
      </c>
      <c r="R402" s="228">
        <f>Q402*H402</f>
        <v>232.07303699999997</v>
      </c>
      <c r="S402" s="228">
        <v>0</v>
      </c>
      <c r="T402" s="229">
        <f>S402*H402</f>
        <v>0</v>
      </c>
      <c r="U402" s="40"/>
      <c r="V402" s="40"/>
      <c r="W402" s="40"/>
      <c r="X402" s="40"/>
      <c r="Y402" s="40"/>
      <c r="Z402" s="40"/>
      <c r="AA402" s="40"/>
      <c r="AB402" s="40"/>
      <c r="AC402" s="40"/>
      <c r="AD402" s="40"/>
      <c r="AE402" s="40"/>
      <c r="AR402" s="230" t="s">
        <v>173</v>
      </c>
      <c r="AT402" s="230" t="s">
        <v>169</v>
      </c>
      <c r="AU402" s="230" t="s">
        <v>86</v>
      </c>
      <c r="AY402" s="19" t="s">
        <v>167</v>
      </c>
      <c r="BE402" s="231">
        <f>IF(N402="základní",J402,0)</f>
        <v>0</v>
      </c>
      <c r="BF402" s="231">
        <f>IF(N402="snížená",J402,0)</f>
        <v>0</v>
      </c>
      <c r="BG402" s="231">
        <f>IF(N402="zákl. přenesená",J402,0)</f>
        <v>0</v>
      </c>
      <c r="BH402" s="231">
        <f>IF(N402="sníž. přenesená",J402,0)</f>
        <v>0</v>
      </c>
      <c r="BI402" s="231">
        <f>IF(N402="nulová",J402,0)</f>
        <v>0</v>
      </c>
      <c r="BJ402" s="19" t="s">
        <v>8</v>
      </c>
      <c r="BK402" s="231">
        <f>ROUND(I402*H402,0)</f>
        <v>0</v>
      </c>
      <c r="BL402" s="19" t="s">
        <v>173</v>
      </c>
      <c r="BM402" s="230" t="s">
        <v>549</v>
      </c>
    </row>
    <row r="403" spans="1:47" s="2" customFormat="1" ht="12">
      <c r="A403" s="40"/>
      <c r="B403" s="41"/>
      <c r="C403" s="42"/>
      <c r="D403" s="232" t="s">
        <v>182</v>
      </c>
      <c r="E403" s="42"/>
      <c r="F403" s="233" t="s">
        <v>539</v>
      </c>
      <c r="G403" s="42"/>
      <c r="H403" s="42"/>
      <c r="I403" s="138"/>
      <c r="J403" s="42"/>
      <c r="K403" s="42"/>
      <c r="L403" s="46"/>
      <c r="M403" s="234"/>
      <c r="N403" s="235"/>
      <c r="O403" s="86"/>
      <c r="P403" s="86"/>
      <c r="Q403" s="86"/>
      <c r="R403" s="86"/>
      <c r="S403" s="86"/>
      <c r="T403" s="87"/>
      <c r="U403" s="40"/>
      <c r="V403" s="40"/>
      <c r="W403" s="40"/>
      <c r="X403" s="40"/>
      <c r="Y403" s="40"/>
      <c r="Z403" s="40"/>
      <c r="AA403" s="40"/>
      <c r="AB403" s="40"/>
      <c r="AC403" s="40"/>
      <c r="AD403" s="40"/>
      <c r="AE403" s="40"/>
      <c r="AT403" s="19" t="s">
        <v>182</v>
      </c>
      <c r="AU403" s="19" t="s">
        <v>86</v>
      </c>
    </row>
    <row r="404" spans="1:51" s="15" customFormat="1" ht="12">
      <c r="A404" s="15"/>
      <c r="B404" s="258"/>
      <c r="C404" s="259"/>
      <c r="D404" s="232" t="s">
        <v>184</v>
      </c>
      <c r="E404" s="260" t="s">
        <v>20</v>
      </c>
      <c r="F404" s="261" t="s">
        <v>207</v>
      </c>
      <c r="G404" s="259"/>
      <c r="H404" s="260" t="s">
        <v>20</v>
      </c>
      <c r="I404" s="262"/>
      <c r="J404" s="259"/>
      <c r="K404" s="259"/>
      <c r="L404" s="263"/>
      <c r="M404" s="264"/>
      <c r="N404" s="265"/>
      <c r="O404" s="265"/>
      <c r="P404" s="265"/>
      <c r="Q404" s="265"/>
      <c r="R404" s="265"/>
      <c r="S404" s="265"/>
      <c r="T404" s="266"/>
      <c r="U404" s="15"/>
      <c r="V404" s="15"/>
      <c r="W404" s="15"/>
      <c r="X404" s="15"/>
      <c r="Y404" s="15"/>
      <c r="Z404" s="15"/>
      <c r="AA404" s="15"/>
      <c r="AB404" s="15"/>
      <c r="AC404" s="15"/>
      <c r="AD404" s="15"/>
      <c r="AE404" s="15"/>
      <c r="AT404" s="267" t="s">
        <v>184</v>
      </c>
      <c r="AU404" s="267" t="s">
        <v>86</v>
      </c>
      <c r="AV404" s="15" t="s">
        <v>8</v>
      </c>
      <c r="AW404" s="15" t="s">
        <v>38</v>
      </c>
      <c r="AX404" s="15" t="s">
        <v>77</v>
      </c>
      <c r="AY404" s="267" t="s">
        <v>167</v>
      </c>
    </row>
    <row r="405" spans="1:51" s="13" customFormat="1" ht="12">
      <c r="A405" s="13"/>
      <c r="B405" s="236"/>
      <c r="C405" s="237"/>
      <c r="D405" s="232" t="s">
        <v>184</v>
      </c>
      <c r="E405" s="238" t="s">
        <v>20</v>
      </c>
      <c r="F405" s="239" t="s">
        <v>550</v>
      </c>
      <c r="G405" s="237"/>
      <c r="H405" s="240">
        <v>7.5</v>
      </c>
      <c r="I405" s="241"/>
      <c r="J405" s="237"/>
      <c r="K405" s="237"/>
      <c r="L405" s="242"/>
      <c r="M405" s="243"/>
      <c r="N405" s="244"/>
      <c r="O405" s="244"/>
      <c r="P405" s="244"/>
      <c r="Q405" s="244"/>
      <c r="R405" s="244"/>
      <c r="S405" s="244"/>
      <c r="T405" s="245"/>
      <c r="U405" s="13"/>
      <c r="V405" s="13"/>
      <c r="W405" s="13"/>
      <c r="X405" s="13"/>
      <c r="Y405" s="13"/>
      <c r="Z405" s="13"/>
      <c r="AA405" s="13"/>
      <c r="AB405" s="13"/>
      <c r="AC405" s="13"/>
      <c r="AD405" s="13"/>
      <c r="AE405" s="13"/>
      <c r="AT405" s="246" t="s">
        <v>184</v>
      </c>
      <c r="AU405" s="246" t="s">
        <v>86</v>
      </c>
      <c r="AV405" s="13" t="s">
        <v>86</v>
      </c>
      <c r="AW405" s="13" t="s">
        <v>38</v>
      </c>
      <c r="AX405" s="13" t="s">
        <v>77</v>
      </c>
      <c r="AY405" s="246" t="s">
        <v>167</v>
      </c>
    </row>
    <row r="406" spans="1:51" s="13" customFormat="1" ht="12">
      <c r="A406" s="13"/>
      <c r="B406" s="236"/>
      <c r="C406" s="237"/>
      <c r="D406" s="232" t="s">
        <v>184</v>
      </c>
      <c r="E406" s="238" t="s">
        <v>20</v>
      </c>
      <c r="F406" s="239" t="s">
        <v>551</v>
      </c>
      <c r="G406" s="237"/>
      <c r="H406" s="240">
        <v>3.75</v>
      </c>
      <c r="I406" s="241"/>
      <c r="J406" s="237"/>
      <c r="K406" s="237"/>
      <c r="L406" s="242"/>
      <c r="M406" s="243"/>
      <c r="N406" s="244"/>
      <c r="O406" s="244"/>
      <c r="P406" s="244"/>
      <c r="Q406" s="244"/>
      <c r="R406" s="244"/>
      <c r="S406" s="244"/>
      <c r="T406" s="245"/>
      <c r="U406" s="13"/>
      <c r="V406" s="13"/>
      <c r="W406" s="13"/>
      <c r="X406" s="13"/>
      <c r="Y406" s="13"/>
      <c r="Z406" s="13"/>
      <c r="AA406" s="13"/>
      <c r="AB406" s="13"/>
      <c r="AC406" s="13"/>
      <c r="AD406" s="13"/>
      <c r="AE406" s="13"/>
      <c r="AT406" s="246" t="s">
        <v>184</v>
      </c>
      <c r="AU406" s="246" t="s">
        <v>86</v>
      </c>
      <c r="AV406" s="13" t="s">
        <v>86</v>
      </c>
      <c r="AW406" s="13" t="s">
        <v>38</v>
      </c>
      <c r="AX406" s="13" t="s">
        <v>77</v>
      </c>
      <c r="AY406" s="246" t="s">
        <v>167</v>
      </c>
    </row>
    <row r="407" spans="1:51" s="13" customFormat="1" ht="12">
      <c r="A407" s="13"/>
      <c r="B407" s="236"/>
      <c r="C407" s="237"/>
      <c r="D407" s="232" t="s">
        <v>184</v>
      </c>
      <c r="E407" s="238" t="s">
        <v>20</v>
      </c>
      <c r="F407" s="239" t="s">
        <v>552</v>
      </c>
      <c r="G407" s="237"/>
      <c r="H407" s="240">
        <v>7.92</v>
      </c>
      <c r="I407" s="241"/>
      <c r="J407" s="237"/>
      <c r="K407" s="237"/>
      <c r="L407" s="242"/>
      <c r="M407" s="243"/>
      <c r="N407" s="244"/>
      <c r="O407" s="244"/>
      <c r="P407" s="244"/>
      <c r="Q407" s="244"/>
      <c r="R407" s="244"/>
      <c r="S407" s="244"/>
      <c r="T407" s="245"/>
      <c r="U407" s="13"/>
      <c r="V407" s="13"/>
      <c r="W407" s="13"/>
      <c r="X407" s="13"/>
      <c r="Y407" s="13"/>
      <c r="Z407" s="13"/>
      <c r="AA407" s="13"/>
      <c r="AB407" s="13"/>
      <c r="AC407" s="13"/>
      <c r="AD407" s="13"/>
      <c r="AE407" s="13"/>
      <c r="AT407" s="246" t="s">
        <v>184</v>
      </c>
      <c r="AU407" s="246" t="s">
        <v>86</v>
      </c>
      <c r="AV407" s="13" t="s">
        <v>86</v>
      </c>
      <c r="AW407" s="13" t="s">
        <v>38</v>
      </c>
      <c r="AX407" s="13" t="s">
        <v>77</v>
      </c>
      <c r="AY407" s="246" t="s">
        <v>167</v>
      </c>
    </row>
    <row r="408" spans="1:51" s="13" customFormat="1" ht="12">
      <c r="A408" s="13"/>
      <c r="B408" s="236"/>
      <c r="C408" s="237"/>
      <c r="D408" s="232" t="s">
        <v>184</v>
      </c>
      <c r="E408" s="238" t="s">
        <v>20</v>
      </c>
      <c r="F408" s="239" t="s">
        <v>553</v>
      </c>
      <c r="G408" s="237"/>
      <c r="H408" s="240">
        <v>13.65</v>
      </c>
      <c r="I408" s="241"/>
      <c r="J408" s="237"/>
      <c r="K408" s="237"/>
      <c r="L408" s="242"/>
      <c r="M408" s="243"/>
      <c r="N408" s="244"/>
      <c r="O408" s="244"/>
      <c r="P408" s="244"/>
      <c r="Q408" s="244"/>
      <c r="R408" s="244"/>
      <c r="S408" s="244"/>
      <c r="T408" s="245"/>
      <c r="U408" s="13"/>
      <c r="V408" s="13"/>
      <c r="W408" s="13"/>
      <c r="X408" s="13"/>
      <c r="Y408" s="13"/>
      <c r="Z408" s="13"/>
      <c r="AA408" s="13"/>
      <c r="AB408" s="13"/>
      <c r="AC408" s="13"/>
      <c r="AD408" s="13"/>
      <c r="AE408" s="13"/>
      <c r="AT408" s="246" t="s">
        <v>184</v>
      </c>
      <c r="AU408" s="246" t="s">
        <v>86</v>
      </c>
      <c r="AV408" s="13" t="s">
        <v>86</v>
      </c>
      <c r="AW408" s="13" t="s">
        <v>38</v>
      </c>
      <c r="AX408" s="13" t="s">
        <v>77</v>
      </c>
      <c r="AY408" s="246" t="s">
        <v>167</v>
      </c>
    </row>
    <row r="409" spans="1:51" s="16" customFormat="1" ht="12">
      <c r="A409" s="16"/>
      <c r="B409" s="268"/>
      <c r="C409" s="269"/>
      <c r="D409" s="232" t="s">
        <v>184</v>
      </c>
      <c r="E409" s="270" t="s">
        <v>20</v>
      </c>
      <c r="F409" s="271" t="s">
        <v>212</v>
      </c>
      <c r="G409" s="269"/>
      <c r="H409" s="272">
        <v>32.82</v>
      </c>
      <c r="I409" s="273"/>
      <c r="J409" s="269"/>
      <c r="K409" s="269"/>
      <c r="L409" s="274"/>
      <c r="M409" s="275"/>
      <c r="N409" s="276"/>
      <c r="O409" s="276"/>
      <c r="P409" s="276"/>
      <c r="Q409" s="276"/>
      <c r="R409" s="276"/>
      <c r="S409" s="276"/>
      <c r="T409" s="277"/>
      <c r="U409" s="16"/>
      <c r="V409" s="16"/>
      <c r="W409" s="16"/>
      <c r="X409" s="16"/>
      <c r="Y409" s="16"/>
      <c r="Z409" s="16"/>
      <c r="AA409" s="16"/>
      <c r="AB409" s="16"/>
      <c r="AC409" s="16"/>
      <c r="AD409" s="16"/>
      <c r="AE409" s="16"/>
      <c r="AT409" s="278" t="s">
        <v>184</v>
      </c>
      <c r="AU409" s="278" t="s">
        <v>86</v>
      </c>
      <c r="AV409" s="16" t="s">
        <v>186</v>
      </c>
      <c r="AW409" s="16" t="s">
        <v>38</v>
      </c>
      <c r="AX409" s="16" t="s">
        <v>77</v>
      </c>
      <c r="AY409" s="278" t="s">
        <v>167</v>
      </c>
    </row>
    <row r="410" spans="1:51" s="15" customFormat="1" ht="12">
      <c r="A410" s="15"/>
      <c r="B410" s="258"/>
      <c r="C410" s="259"/>
      <c r="D410" s="232" t="s">
        <v>184</v>
      </c>
      <c r="E410" s="260" t="s">
        <v>20</v>
      </c>
      <c r="F410" s="261" t="s">
        <v>554</v>
      </c>
      <c r="G410" s="259"/>
      <c r="H410" s="260" t="s">
        <v>20</v>
      </c>
      <c r="I410" s="262"/>
      <c r="J410" s="259"/>
      <c r="K410" s="259"/>
      <c r="L410" s="263"/>
      <c r="M410" s="264"/>
      <c r="N410" s="265"/>
      <c r="O410" s="265"/>
      <c r="P410" s="265"/>
      <c r="Q410" s="265"/>
      <c r="R410" s="265"/>
      <c r="S410" s="265"/>
      <c r="T410" s="266"/>
      <c r="U410" s="15"/>
      <c r="V410" s="15"/>
      <c r="W410" s="15"/>
      <c r="X410" s="15"/>
      <c r="Y410" s="15"/>
      <c r="Z410" s="15"/>
      <c r="AA410" s="15"/>
      <c r="AB410" s="15"/>
      <c r="AC410" s="15"/>
      <c r="AD410" s="15"/>
      <c r="AE410" s="15"/>
      <c r="AT410" s="267" t="s">
        <v>184</v>
      </c>
      <c r="AU410" s="267" t="s">
        <v>86</v>
      </c>
      <c r="AV410" s="15" t="s">
        <v>8</v>
      </c>
      <c r="AW410" s="15" t="s">
        <v>38</v>
      </c>
      <c r="AX410" s="15" t="s">
        <v>77</v>
      </c>
      <c r="AY410" s="267" t="s">
        <v>167</v>
      </c>
    </row>
    <row r="411" spans="1:51" s="13" customFormat="1" ht="12">
      <c r="A411" s="13"/>
      <c r="B411" s="236"/>
      <c r="C411" s="237"/>
      <c r="D411" s="232" t="s">
        <v>184</v>
      </c>
      <c r="E411" s="238" t="s">
        <v>20</v>
      </c>
      <c r="F411" s="239" t="s">
        <v>555</v>
      </c>
      <c r="G411" s="237"/>
      <c r="H411" s="240">
        <v>0.22</v>
      </c>
      <c r="I411" s="241"/>
      <c r="J411" s="237"/>
      <c r="K411" s="237"/>
      <c r="L411" s="242"/>
      <c r="M411" s="243"/>
      <c r="N411" s="244"/>
      <c r="O411" s="244"/>
      <c r="P411" s="244"/>
      <c r="Q411" s="244"/>
      <c r="R411" s="244"/>
      <c r="S411" s="244"/>
      <c r="T411" s="245"/>
      <c r="U411" s="13"/>
      <c r="V411" s="13"/>
      <c r="W411" s="13"/>
      <c r="X411" s="13"/>
      <c r="Y411" s="13"/>
      <c r="Z411" s="13"/>
      <c r="AA411" s="13"/>
      <c r="AB411" s="13"/>
      <c r="AC411" s="13"/>
      <c r="AD411" s="13"/>
      <c r="AE411" s="13"/>
      <c r="AT411" s="246" t="s">
        <v>184</v>
      </c>
      <c r="AU411" s="246" t="s">
        <v>86</v>
      </c>
      <c r="AV411" s="13" t="s">
        <v>86</v>
      </c>
      <c r="AW411" s="13" t="s">
        <v>38</v>
      </c>
      <c r="AX411" s="13" t="s">
        <v>77</v>
      </c>
      <c r="AY411" s="246" t="s">
        <v>167</v>
      </c>
    </row>
    <row r="412" spans="1:51" s="13" customFormat="1" ht="12">
      <c r="A412" s="13"/>
      <c r="B412" s="236"/>
      <c r="C412" s="237"/>
      <c r="D412" s="232" t="s">
        <v>184</v>
      </c>
      <c r="E412" s="238" t="s">
        <v>20</v>
      </c>
      <c r="F412" s="239" t="s">
        <v>556</v>
      </c>
      <c r="G412" s="237"/>
      <c r="H412" s="240">
        <v>1.03</v>
      </c>
      <c r="I412" s="241"/>
      <c r="J412" s="237"/>
      <c r="K412" s="237"/>
      <c r="L412" s="242"/>
      <c r="M412" s="243"/>
      <c r="N412" s="244"/>
      <c r="O412" s="244"/>
      <c r="P412" s="244"/>
      <c r="Q412" s="244"/>
      <c r="R412" s="244"/>
      <c r="S412" s="244"/>
      <c r="T412" s="245"/>
      <c r="U412" s="13"/>
      <c r="V412" s="13"/>
      <c r="W412" s="13"/>
      <c r="X412" s="13"/>
      <c r="Y412" s="13"/>
      <c r="Z412" s="13"/>
      <c r="AA412" s="13"/>
      <c r="AB412" s="13"/>
      <c r="AC412" s="13"/>
      <c r="AD412" s="13"/>
      <c r="AE412" s="13"/>
      <c r="AT412" s="246" t="s">
        <v>184</v>
      </c>
      <c r="AU412" s="246" t="s">
        <v>86</v>
      </c>
      <c r="AV412" s="13" t="s">
        <v>86</v>
      </c>
      <c r="AW412" s="13" t="s">
        <v>38</v>
      </c>
      <c r="AX412" s="13" t="s">
        <v>77</v>
      </c>
      <c r="AY412" s="246" t="s">
        <v>167</v>
      </c>
    </row>
    <row r="413" spans="1:51" s="13" customFormat="1" ht="12">
      <c r="A413" s="13"/>
      <c r="B413" s="236"/>
      <c r="C413" s="237"/>
      <c r="D413" s="232" t="s">
        <v>184</v>
      </c>
      <c r="E413" s="238" t="s">
        <v>20</v>
      </c>
      <c r="F413" s="239" t="s">
        <v>557</v>
      </c>
      <c r="G413" s="237"/>
      <c r="H413" s="240">
        <v>0.74</v>
      </c>
      <c r="I413" s="241"/>
      <c r="J413" s="237"/>
      <c r="K413" s="237"/>
      <c r="L413" s="242"/>
      <c r="M413" s="243"/>
      <c r="N413" s="244"/>
      <c r="O413" s="244"/>
      <c r="P413" s="244"/>
      <c r="Q413" s="244"/>
      <c r="R413" s="244"/>
      <c r="S413" s="244"/>
      <c r="T413" s="245"/>
      <c r="U413" s="13"/>
      <c r="V413" s="13"/>
      <c r="W413" s="13"/>
      <c r="X413" s="13"/>
      <c r="Y413" s="13"/>
      <c r="Z413" s="13"/>
      <c r="AA413" s="13"/>
      <c r="AB413" s="13"/>
      <c r="AC413" s="13"/>
      <c r="AD413" s="13"/>
      <c r="AE413" s="13"/>
      <c r="AT413" s="246" t="s">
        <v>184</v>
      </c>
      <c r="AU413" s="246" t="s">
        <v>86</v>
      </c>
      <c r="AV413" s="13" t="s">
        <v>86</v>
      </c>
      <c r="AW413" s="13" t="s">
        <v>38</v>
      </c>
      <c r="AX413" s="13" t="s">
        <v>77</v>
      </c>
      <c r="AY413" s="246" t="s">
        <v>167</v>
      </c>
    </row>
    <row r="414" spans="1:51" s="16" customFormat="1" ht="12">
      <c r="A414" s="16"/>
      <c r="B414" s="268"/>
      <c r="C414" s="269"/>
      <c r="D414" s="232" t="s">
        <v>184</v>
      </c>
      <c r="E414" s="270" t="s">
        <v>20</v>
      </c>
      <c r="F414" s="271" t="s">
        <v>212</v>
      </c>
      <c r="G414" s="269"/>
      <c r="H414" s="272">
        <v>1.99</v>
      </c>
      <c r="I414" s="273"/>
      <c r="J414" s="269"/>
      <c r="K414" s="269"/>
      <c r="L414" s="274"/>
      <c r="M414" s="275"/>
      <c r="N414" s="276"/>
      <c r="O414" s="276"/>
      <c r="P414" s="276"/>
      <c r="Q414" s="276"/>
      <c r="R414" s="276"/>
      <c r="S414" s="276"/>
      <c r="T414" s="277"/>
      <c r="U414" s="16"/>
      <c r="V414" s="16"/>
      <c r="W414" s="16"/>
      <c r="X414" s="16"/>
      <c r="Y414" s="16"/>
      <c r="Z414" s="16"/>
      <c r="AA414" s="16"/>
      <c r="AB414" s="16"/>
      <c r="AC414" s="16"/>
      <c r="AD414" s="16"/>
      <c r="AE414" s="16"/>
      <c r="AT414" s="278" t="s">
        <v>184</v>
      </c>
      <c r="AU414" s="278" t="s">
        <v>86</v>
      </c>
      <c r="AV414" s="16" t="s">
        <v>186</v>
      </c>
      <c r="AW414" s="16" t="s">
        <v>38</v>
      </c>
      <c r="AX414" s="16" t="s">
        <v>77</v>
      </c>
      <c r="AY414" s="278" t="s">
        <v>167</v>
      </c>
    </row>
    <row r="415" spans="1:51" s="15" customFormat="1" ht="12">
      <c r="A415" s="15"/>
      <c r="B415" s="258"/>
      <c r="C415" s="259"/>
      <c r="D415" s="232" t="s">
        <v>184</v>
      </c>
      <c r="E415" s="260" t="s">
        <v>20</v>
      </c>
      <c r="F415" s="261" t="s">
        <v>200</v>
      </c>
      <c r="G415" s="259"/>
      <c r="H415" s="260" t="s">
        <v>20</v>
      </c>
      <c r="I415" s="262"/>
      <c r="J415" s="259"/>
      <c r="K415" s="259"/>
      <c r="L415" s="263"/>
      <c r="M415" s="264"/>
      <c r="N415" s="265"/>
      <c r="O415" s="265"/>
      <c r="P415" s="265"/>
      <c r="Q415" s="265"/>
      <c r="R415" s="265"/>
      <c r="S415" s="265"/>
      <c r="T415" s="266"/>
      <c r="U415" s="15"/>
      <c r="V415" s="15"/>
      <c r="W415" s="15"/>
      <c r="X415" s="15"/>
      <c r="Y415" s="15"/>
      <c r="Z415" s="15"/>
      <c r="AA415" s="15"/>
      <c r="AB415" s="15"/>
      <c r="AC415" s="15"/>
      <c r="AD415" s="15"/>
      <c r="AE415" s="15"/>
      <c r="AT415" s="267" t="s">
        <v>184</v>
      </c>
      <c r="AU415" s="267" t="s">
        <v>86</v>
      </c>
      <c r="AV415" s="15" t="s">
        <v>8</v>
      </c>
      <c r="AW415" s="15" t="s">
        <v>38</v>
      </c>
      <c r="AX415" s="15" t="s">
        <v>77</v>
      </c>
      <c r="AY415" s="267" t="s">
        <v>167</v>
      </c>
    </row>
    <row r="416" spans="1:51" s="13" customFormat="1" ht="12">
      <c r="A416" s="13"/>
      <c r="B416" s="236"/>
      <c r="C416" s="237"/>
      <c r="D416" s="232" t="s">
        <v>184</v>
      </c>
      <c r="E416" s="238" t="s">
        <v>20</v>
      </c>
      <c r="F416" s="239" t="s">
        <v>558</v>
      </c>
      <c r="G416" s="237"/>
      <c r="H416" s="240">
        <v>12.6</v>
      </c>
      <c r="I416" s="241"/>
      <c r="J416" s="237"/>
      <c r="K416" s="237"/>
      <c r="L416" s="242"/>
      <c r="M416" s="243"/>
      <c r="N416" s="244"/>
      <c r="O416" s="244"/>
      <c r="P416" s="244"/>
      <c r="Q416" s="244"/>
      <c r="R416" s="244"/>
      <c r="S416" s="244"/>
      <c r="T416" s="245"/>
      <c r="U416" s="13"/>
      <c r="V416" s="13"/>
      <c r="W416" s="13"/>
      <c r="X416" s="13"/>
      <c r="Y416" s="13"/>
      <c r="Z416" s="13"/>
      <c r="AA416" s="13"/>
      <c r="AB416" s="13"/>
      <c r="AC416" s="13"/>
      <c r="AD416" s="13"/>
      <c r="AE416" s="13"/>
      <c r="AT416" s="246" t="s">
        <v>184</v>
      </c>
      <c r="AU416" s="246" t="s">
        <v>86</v>
      </c>
      <c r="AV416" s="13" t="s">
        <v>86</v>
      </c>
      <c r="AW416" s="13" t="s">
        <v>38</v>
      </c>
      <c r="AX416" s="13" t="s">
        <v>77</v>
      </c>
      <c r="AY416" s="246" t="s">
        <v>167</v>
      </c>
    </row>
    <row r="417" spans="1:51" s="13" customFormat="1" ht="12">
      <c r="A417" s="13"/>
      <c r="B417" s="236"/>
      <c r="C417" s="237"/>
      <c r="D417" s="232" t="s">
        <v>184</v>
      </c>
      <c r="E417" s="238" t="s">
        <v>20</v>
      </c>
      <c r="F417" s="239" t="s">
        <v>559</v>
      </c>
      <c r="G417" s="237"/>
      <c r="H417" s="240">
        <v>11.76</v>
      </c>
      <c r="I417" s="241"/>
      <c r="J417" s="237"/>
      <c r="K417" s="237"/>
      <c r="L417" s="242"/>
      <c r="M417" s="243"/>
      <c r="N417" s="244"/>
      <c r="O417" s="244"/>
      <c r="P417" s="244"/>
      <c r="Q417" s="244"/>
      <c r="R417" s="244"/>
      <c r="S417" s="244"/>
      <c r="T417" s="245"/>
      <c r="U417" s="13"/>
      <c r="V417" s="13"/>
      <c r="W417" s="13"/>
      <c r="X417" s="13"/>
      <c r="Y417" s="13"/>
      <c r="Z417" s="13"/>
      <c r="AA417" s="13"/>
      <c r="AB417" s="13"/>
      <c r="AC417" s="13"/>
      <c r="AD417" s="13"/>
      <c r="AE417" s="13"/>
      <c r="AT417" s="246" t="s">
        <v>184</v>
      </c>
      <c r="AU417" s="246" t="s">
        <v>86</v>
      </c>
      <c r="AV417" s="13" t="s">
        <v>86</v>
      </c>
      <c r="AW417" s="13" t="s">
        <v>38</v>
      </c>
      <c r="AX417" s="13" t="s">
        <v>77</v>
      </c>
      <c r="AY417" s="246" t="s">
        <v>167</v>
      </c>
    </row>
    <row r="418" spans="1:51" s="16" customFormat="1" ht="12">
      <c r="A418" s="16"/>
      <c r="B418" s="268"/>
      <c r="C418" s="269"/>
      <c r="D418" s="232" t="s">
        <v>184</v>
      </c>
      <c r="E418" s="270" t="s">
        <v>20</v>
      </c>
      <c r="F418" s="271" t="s">
        <v>212</v>
      </c>
      <c r="G418" s="269"/>
      <c r="H418" s="272">
        <v>24.36</v>
      </c>
      <c r="I418" s="273"/>
      <c r="J418" s="269"/>
      <c r="K418" s="269"/>
      <c r="L418" s="274"/>
      <c r="M418" s="275"/>
      <c r="N418" s="276"/>
      <c r="O418" s="276"/>
      <c r="P418" s="276"/>
      <c r="Q418" s="276"/>
      <c r="R418" s="276"/>
      <c r="S418" s="276"/>
      <c r="T418" s="277"/>
      <c r="U418" s="16"/>
      <c r="V418" s="16"/>
      <c r="W418" s="16"/>
      <c r="X418" s="16"/>
      <c r="Y418" s="16"/>
      <c r="Z418" s="16"/>
      <c r="AA418" s="16"/>
      <c r="AB418" s="16"/>
      <c r="AC418" s="16"/>
      <c r="AD418" s="16"/>
      <c r="AE418" s="16"/>
      <c r="AT418" s="278" t="s">
        <v>184</v>
      </c>
      <c r="AU418" s="278" t="s">
        <v>86</v>
      </c>
      <c r="AV418" s="16" t="s">
        <v>186</v>
      </c>
      <c r="AW418" s="16" t="s">
        <v>38</v>
      </c>
      <c r="AX418" s="16" t="s">
        <v>77</v>
      </c>
      <c r="AY418" s="278" t="s">
        <v>167</v>
      </c>
    </row>
    <row r="419" spans="1:51" s="15" customFormat="1" ht="12">
      <c r="A419" s="15"/>
      <c r="B419" s="258"/>
      <c r="C419" s="259"/>
      <c r="D419" s="232" t="s">
        <v>184</v>
      </c>
      <c r="E419" s="260" t="s">
        <v>20</v>
      </c>
      <c r="F419" s="261" t="s">
        <v>233</v>
      </c>
      <c r="G419" s="259"/>
      <c r="H419" s="260" t="s">
        <v>20</v>
      </c>
      <c r="I419" s="262"/>
      <c r="J419" s="259"/>
      <c r="K419" s="259"/>
      <c r="L419" s="263"/>
      <c r="M419" s="264"/>
      <c r="N419" s="265"/>
      <c r="O419" s="265"/>
      <c r="P419" s="265"/>
      <c r="Q419" s="265"/>
      <c r="R419" s="265"/>
      <c r="S419" s="265"/>
      <c r="T419" s="266"/>
      <c r="U419" s="15"/>
      <c r="V419" s="15"/>
      <c r="W419" s="15"/>
      <c r="X419" s="15"/>
      <c r="Y419" s="15"/>
      <c r="Z419" s="15"/>
      <c r="AA419" s="15"/>
      <c r="AB419" s="15"/>
      <c r="AC419" s="15"/>
      <c r="AD419" s="15"/>
      <c r="AE419" s="15"/>
      <c r="AT419" s="267" t="s">
        <v>184</v>
      </c>
      <c r="AU419" s="267" t="s">
        <v>86</v>
      </c>
      <c r="AV419" s="15" t="s">
        <v>8</v>
      </c>
      <c r="AW419" s="15" t="s">
        <v>38</v>
      </c>
      <c r="AX419" s="15" t="s">
        <v>77</v>
      </c>
      <c r="AY419" s="267" t="s">
        <v>167</v>
      </c>
    </row>
    <row r="420" spans="1:51" s="13" customFormat="1" ht="12">
      <c r="A420" s="13"/>
      <c r="B420" s="236"/>
      <c r="C420" s="237"/>
      <c r="D420" s="232" t="s">
        <v>184</v>
      </c>
      <c r="E420" s="238" t="s">
        <v>20</v>
      </c>
      <c r="F420" s="239" t="s">
        <v>550</v>
      </c>
      <c r="G420" s="237"/>
      <c r="H420" s="240">
        <v>7.5</v>
      </c>
      <c r="I420" s="241"/>
      <c r="J420" s="237"/>
      <c r="K420" s="237"/>
      <c r="L420" s="242"/>
      <c r="M420" s="243"/>
      <c r="N420" s="244"/>
      <c r="O420" s="244"/>
      <c r="P420" s="244"/>
      <c r="Q420" s="244"/>
      <c r="R420" s="244"/>
      <c r="S420" s="244"/>
      <c r="T420" s="245"/>
      <c r="U420" s="13"/>
      <c r="V420" s="13"/>
      <c r="W420" s="13"/>
      <c r="X420" s="13"/>
      <c r="Y420" s="13"/>
      <c r="Z420" s="13"/>
      <c r="AA420" s="13"/>
      <c r="AB420" s="13"/>
      <c r="AC420" s="13"/>
      <c r="AD420" s="13"/>
      <c r="AE420" s="13"/>
      <c r="AT420" s="246" t="s">
        <v>184</v>
      </c>
      <c r="AU420" s="246" t="s">
        <v>86</v>
      </c>
      <c r="AV420" s="13" t="s">
        <v>86</v>
      </c>
      <c r="AW420" s="13" t="s">
        <v>38</v>
      </c>
      <c r="AX420" s="13" t="s">
        <v>77</v>
      </c>
      <c r="AY420" s="246" t="s">
        <v>167</v>
      </c>
    </row>
    <row r="421" spans="1:51" s="13" customFormat="1" ht="12">
      <c r="A421" s="13"/>
      <c r="B421" s="236"/>
      <c r="C421" s="237"/>
      <c r="D421" s="232" t="s">
        <v>184</v>
      </c>
      <c r="E421" s="238" t="s">
        <v>20</v>
      </c>
      <c r="F421" s="239" t="s">
        <v>560</v>
      </c>
      <c r="G421" s="237"/>
      <c r="H421" s="240">
        <v>6.48</v>
      </c>
      <c r="I421" s="241"/>
      <c r="J421" s="237"/>
      <c r="K421" s="237"/>
      <c r="L421" s="242"/>
      <c r="M421" s="243"/>
      <c r="N421" s="244"/>
      <c r="O421" s="244"/>
      <c r="P421" s="244"/>
      <c r="Q421" s="244"/>
      <c r="R421" s="244"/>
      <c r="S421" s="244"/>
      <c r="T421" s="245"/>
      <c r="U421" s="13"/>
      <c r="V421" s="13"/>
      <c r="W421" s="13"/>
      <c r="X421" s="13"/>
      <c r="Y421" s="13"/>
      <c r="Z421" s="13"/>
      <c r="AA421" s="13"/>
      <c r="AB421" s="13"/>
      <c r="AC421" s="13"/>
      <c r="AD421" s="13"/>
      <c r="AE421" s="13"/>
      <c r="AT421" s="246" t="s">
        <v>184</v>
      </c>
      <c r="AU421" s="246" t="s">
        <v>86</v>
      </c>
      <c r="AV421" s="13" t="s">
        <v>86</v>
      </c>
      <c r="AW421" s="13" t="s">
        <v>38</v>
      </c>
      <c r="AX421" s="13" t="s">
        <v>77</v>
      </c>
      <c r="AY421" s="246" t="s">
        <v>167</v>
      </c>
    </row>
    <row r="422" spans="1:51" s="13" customFormat="1" ht="12">
      <c r="A422" s="13"/>
      <c r="B422" s="236"/>
      <c r="C422" s="237"/>
      <c r="D422" s="232" t="s">
        <v>184</v>
      </c>
      <c r="E422" s="238" t="s">
        <v>20</v>
      </c>
      <c r="F422" s="239" t="s">
        <v>561</v>
      </c>
      <c r="G422" s="237"/>
      <c r="H422" s="240">
        <v>4</v>
      </c>
      <c r="I422" s="241"/>
      <c r="J422" s="237"/>
      <c r="K422" s="237"/>
      <c r="L422" s="242"/>
      <c r="M422" s="243"/>
      <c r="N422" s="244"/>
      <c r="O422" s="244"/>
      <c r="P422" s="244"/>
      <c r="Q422" s="244"/>
      <c r="R422" s="244"/>
      <c r="S422" s="244"/>
      <c r="T422" s="245"/>
      <c r="U422" s="13"/>
      <c r="V422" s="13"/>
      <c r="W422" s="13"/>
      <c r="X422" s="13"/>
      <c r="Y422" s="13"/>
      <c r="Z422" s="13"/>
      <c r="AA422" s="13"/>
      <c r="AB422" s="13"/>
      <c r="AC422" s="13"/>
      <c r="AD422" s="13"/>
      <c r="AE422" s="13"/>
      <c r="AT422" s="246" t="s">
        <v>184</v>
      </c>
      <c r="AU422" s="246" t="s">
        <v>86</v>
      </c>
      <c r="AV422" s="13" t="s">
        <v>86</v>
      </c>
      <c r="AW422" s="13" t="s">
        <v>38</v>
      </c>
      <c r="AX422" s="13" t="s">
        <v>77</v>
      </c>
      <c r="AY422" s="246" t="s">
        <v>167</v>
      </c>
    </row>
    <row r="423" spans="1:51" s="13" customFormat="1" ht="12">
      <c r="A423" s="13"/>
      <c r="B423" s="236"/>
      <c r="C423" s="237"/>
      <c r="D423" s="232" t="s">
        <v>184</v>
      </c>
      <c r="E423" s="238" t="s">
        <v>20</v>
      </c>
      <c r="F423" s="239" t="s">
        <v>551</v>
      </c>
      <c r="G423" s="237"/>
      <c r="H423" s="240">
        <v>3.75</v>
      </c>
      <c r="I423" s="241"/>
      <c r="J423" s="237"/>
      <c r="K423" s="237"/>
      <c r="L423" s="242"/>
      <c r="M423" s="243"/>
      <c r="N423" s="244"/>
      <c r="O423" s="244"/>
      <c r="P423" s="244"/>
      <c r="Q423" s="244"/>
      <c r="R423" s="244"/>
      <c r="S423" s="244"/>
      <c r="T423" s="245"/>
      <c r="U423" s="13"/>
      <c r="V423" s="13"/>
      <c r="W423" s="13"/>
      <c r="X423" s="13"/>
      <c r="Y423" s="13"/>
      <c r="Z423" s="13"/>
      <c r="AA423" s="13"/>
      <c r="AB423" s="13"/>
      <c r="AC423" s="13"/>
      <c r="AD423" s="13"/>
      <c r="AE423" s="13"/>
      <c r="AT423" s="246" t="s">
        <v>184</v>
      </c>
      <c r="AU423" s="246" t="s">
        <v>86</v>
      </c>
      <c r="AV423" s="13" t="s">
        <v>86</v>
      </c>
      <c r="AW423" s="13" t="s">
        <v>38</v>
      </c>
      <c r="AX423" s="13" t="s">
        <v>77</v>
      </c>
      <c r="AY423" s="246" t="s">
        <v>167</v>
      </c>
    </row>
    <row r="424" spans="1:51" s="16" customFormat="1" ht="12">
      <c r="A424" s="16"/>
      <c r="B424" s="268"/>
      <c r="C424" s="269"/>
      <c r="D424" s="232" t="s">
        <v>184</v>
      </c>
      <c r="E424" s="270" t="s">
        <v>20</v>
      </c>
      <c r="F424" s="271" t="s">
        <v>212</v>
      </c>
      <c r="G424" s="269"/>
      <c r="H424" s="272">
        <v>21.73</v>
      </c>
      <c r="I424" s="273"/>
      <c r="J424" s="269"/>
      <c r="K424" s="269"/>
      <c r="L424" s="274"/>
      <c r="M424" s="275"/>
      <c r="N424" s="276"/>
      <c r="O424" s="276"/>
      <c r="P424" s="276"/>
      <c r="Q424" s="276"/>
      <c r="R424" s="276"/>
      <c r="S424" s="276"/>
      <c r="T424" s="277"/>
      <c r="U424" s="16"/>
      <c r="V424" s="16"/>
      <c r="W424" s="16"/>
      <c r="X424" s="16"/>
      <c r="Y424" s="16"/>
      <c r="Z424" s="16"/>
      <c r="AA424" s="16"/>
      <c r="AB424" s="16"/>
      <c r="AC424" s="16"/>
      <c r="AD424" s="16"/>
      <c r="AE424" s="16"/>
      <c r="AT424" s="278" t="s">
        <v>184</v>
      </c>
      <c r="AU424" s="278" t="s">
        <v>86</v>
      </c>
      <c r="AV424" s="16" t="s">
        <v>186</v>
      </c>
      <c r="AW424" s="16" t="s">
        <v>38</v>
      </c>
      <c r="AX424" s="16" t="s">
        <v>77</v>
      </c>
      <c r="AY424" s="278" t="s">
        <v>167</v>
      </c>
    </row>
    <row r="425" spans="1:51" s="15" customFormat="1" ht="12">
      <c r="A425" s="15"/>
      <c r="B425" s="258"/>
      <c r="C425" s="259"/>
      <c r="D425" s="232" t="s">
        <v>184</v>
      </c>
      <c r="E425" s="260" t="s">
        <v>20</v>
      </c>
      <c r="F425" s="261" t="s">
        <v>237</v>
      </c>
      <c r="G425" s="259"/>
      <c r="H425" s="260" t="s">
        <v>20</v>
      </c>
      <c r="I425" s="262"/>
      <c r="J425" s="259"/>
      <c r="K425" s="259"/>
      <c r="L425" s="263"/>
      <c r="M425" s="264"/>
      <c r="N425" s="265"/>
      <c r="O425" s="265"/>
      <c r="P425" s="265"/>
      <c r="Q425" s="265"/>
      <c r="R425" s="265"/>
      <c r="S425" s="265"/>
      <c r="T425" s="266"/>
      <c r="U425" s="15"/>
      <c r="V425" s="15"/>
      <c r="W425" s="15"/>
      <c r="X425" s="15"/>
      <c r="Y425" s="15"/>
      <c r="Z425" s="15"/>
      <c r="AA425" s="15"/>
      <c r="AB425" s="15"/>
      <c r="AC425" s="15"/>
      <c r="AD425" s="15"/>
      <c r="AE425" s="15"/>
      <c r="AT425" s="267" t="s">
        <v>184</v>
      </c>
      <c r="AU425" s="267" t="s">
        <v>86</v>
      </c>
      <c r="AV425" s="15" t="s">
        <v>8</v>
      </c>
      <c r="AW425" s="15" t="s">
        <v>38</v>
      </c>
      <c r="AX425" s="15" t="s">
        <v>77</v>
      </c>
      <c r="AY425" s="267" t="s">
        <v>167</v>
      </c>
    </row>
    <row r="426" spans="1:51" s="13" customFormat="1" ht="12">
      <c r="A426" s="13"/>
      <c r="B426" s="236"/>
      <c r="C426" s="237"/>
      <c r="D426" s="232" t="s">
        <v>184</v>
      </c>
      <c r="E426" s="238" t="s">
        <v>20</v>
      </c>
      <c r="F426" s="239" t="s">
        <v>238</v>
      </c>
      <c r="G426" s="237"/>
      <c r="H426" s="240">
        <v>1.6</v>
      </c>
      <c r="I426" s="241"/>
      <c r="J426" s="237"/>
      <c r="K426" s="237"/>
      <c r="L426" s="242"/>
      <c r="M426" s="243"/>
      <c r="N426" s="244"/>
      <c r="O426" s="244"/>
      <c r="P426" s="244"/>
      <c r="Q426" s="244"/>
      <c r="R426" s="244"/>
      <c r="S426" s="244"/>
      <c r="T426" s="245"/>
      <c r="U426" s="13"/>
      <c r="V426" s="13"/>
      <c r="W426" s="13"/>
      <c r="X426" s="13"/>
      <c r="Y426" s="13"/>
      <c r="Z426" s="13"/>
      <c r="AA426" s="13"/>
      <c r="AB426" s="13"/>
      <c r="AC426" s="13"/>
      <c r="AD426" s="13"/>
      <c r="AE426" s="13"/>
      <c r="AT426" s="246" t="s">
        <v>184</v>
      </c>
      <c r="AU426" s="246" t="s">
        <v>86</v>
      </c>
      <c r="AV426" s="13" t="s">
        <v>86</v>
      </c>
      <c r="AW426" s="13" t="s">
        <v>38</v>
      </c>
      <c r="AX426" s="13" t="s">
        <v>77</v>
      </c>
      <c r="AY426" s="246" t="s">
        <v>167</v>
      </c>
    </row>
    <row r="427" spans="1:51" s="13" customFormat="1" ht="12">
      <c r="A427" s="13"/>
      <c r="B427" s="236"/>
      <c r="C427" s="237"/>
      <c r="D427" s="232" t="s">
        <v>184</v>
      </c>
      <c r="E427" s="238" t="s">
        <v>20</v>
      </c>
      <c r="F427" s="239" t="s">
        <v>241</v>
      </c>
      <c r="G427" s="237"/>
      <c r="H427" s="240">
        <v>7.5</v>
      </c>
      <c r="I427" s="241"/>
      <c r="J427" s="237"/>
      <c r="K427" s="237"/>
      <c r="L427" s="242"/>
      <c r="M427" s="243"/>
      <c r="N427" s="244"/>
      <c r="O427" s="244"/>
      <c r="P427" s="244"/>
      <c r="Q427" s="244"/>
      <c r="R427" s="244"/>
      <c r="S427" s="244"/>
      <c r="T427" s="245"/>
      <c r="U427" s="13"/>
      <c r="V427" s="13"/>
      <c r="W427" s="13"/>
      <c r="X427" s="13"/>
      <c r="Y427" s="13"/>
      <c r="Z427" s="13"/>
      <c r="AA427" s="13"/>
      <c r="AB427" s="13"/>
      <c r="AC427" s="13"/>
      <c r="AD427" s="13"/>
      <c r="AE427" s="13"/>
      <c r="AT427" s="246" t="s">
        <v>184</v>
      </c>
      <c r="AU427" s="246" t="s">
        <v>86</v>
      </c>
      <c r="AV427" s="13" t="s">
        <v>86</v>
      </c>
      <c r="AW427" s="13" t="s">
        <v>38</v>
      </c>
      <c r="AX427" s="13" t="s">
        <v>77</v>
      </c>
      <c r="AY427" s="246" t="s">
        <v>167</v>
      </c>
    </row>
    <row r="428" spans="1:51" s="13" customFormat="1" ht="12">
      <c r="A428" s="13"/>
      <c r="B428" s="236"/>
      <c r="C428" s="237"/>
      <c r="D428" s="232" t="s">
        <v>184</v>
      </c>
      <c r="E428" s="238" t="s">
        <v>20</v>
      </c>
      <c r="F428" s="239" t="s">
        <v>562</v>
      </c>
      <c r="G428" s="237"/>
      <c r="H428" s="240">
        <v>19.91</v>
      </c>
      <c r="I428" s="241"/>
      <c r="J428" s="237"/>
      <c r="K428" s="237"/>
      <c r="L428" s="242"/>
      <c r="M428" s="243"/>
      <c r="N428" s="244"/>
      <c r="O428" s="244"/>
      <c r="P428" s="244"/>
      <c r="Q428" s="244"/>
      <c r="R428" s="244"/>
      <c r="S428" s="244"/>
      <c r="T428" s="245"/>
      <c r="U428" s="13"/>
      <c r="V428" s="13"/>
      <c r="W428" s="13"/>
      <c r="X428" s="13"/>
      <c r="Y428" s="13"/>
      <c r="Z428" s="13"/>
      <c r="AA428" s="13"/>
      <c r="AB428" s="13"/>
      <c r="AC428" s="13"/>
      <c r="AD428" s="13"/>
      <c r="AE428" s="13"/>
      <c r="AT428" s="246" t="s">
        <v>184</v>
      </c>
      <c r="AU428" s="246" t="s">
        <v>86</v>
      </c>
      <c r="AV428" s="13" t="s">
        <v>86</v>
      </c>
      <c r="AW428" s="13" t="s">
        <v>38</v>
      </c>
      <c r="AX428" s="13" t="s">
        <v>77</v>
      </c>
      <c r="AY428" s="246" t="s">
        <v>167</v>
      </c>
    </row>
    <row r="429" spans="1:51" s="13" customFormat="1" ht="12">
      <c r="A429" s="13"/>
      <c r="B429" s="236"/>
      <c r="C429" s="237"/>
      <c r="D429" s="232" t="s">
        <v>184</v>
      </c>
      <c r="E429" s="238" t="s">
        <v>20</v>
      </c>
      <c r="F429" s="239" t="s">
        <v>244</v>
      </c>
      <c r="G429" s="237"/>
      <c r="H429" s="240">
        <v>5.94</v>
      </c>
      <c r="I429" s="241"/>
      <c r="J429" s="237"/>
      <c r="K429" s="237"/>
      <c r="L429" s="242"/>
      <c r="M429" s="243"/>
      <c r="N429" s="244"/>
      <c r="O429" s="244"/>
      <c r="P429" s="244"/>
      <c r="Q429" s="244"/>
      <c r="R429" s="244"/>
      <c r="S429" s="244"/>
      <c r="T429" s="245"/>
      <c r="U429" s="13"/>
      <c r="V429" s="13"/>
      <c r="W429" s="13"/>
      <c r="X429" s="13"/>
      <c r="Y429" s="13"/>
      <c r="Z429" s="13"/>
      <c r="AA429" s="13"/>
      <c r="AB429" s="13"/>
      <c r="AC429" s="13"/>
      <c r="AD429" s="13"/>
      <c r="AE429" s="13"/>
      <c r="AT429" s="246" t="s">
        <v>184</v>
      </c>
      <c r="AU429" s="246" t="s">
        <v>86</v>
      </c>
      <c r="AV429" s="13" t="s">
        <v>86</v>
      </c>
      <c r="AW429" s="13" t="s">
        <v>38</v>
      </c>
      <c r="AX429" s="13" t="s">
        <v>77</v>
      </c>
      <c r="AY429" s="246" t="s">
        <v>167</v>
      </c>
    </row>
    <row r="430" spans="1:51" s="16" customFormat="1" ht="12">
      <c r="A430" s="16"/>
      <c r="B430" s="268"/>
      <c r="C430" s="269"/>
      <c r="D430" s="232" t="s">
        <v>184</v>
      </c>
      <c r="E430" s="270" t="s">
        <v>20</v>
      </c>
      <c r="F430" s="271" t="s">
        <v>212</v>
      </c>
      <c r="G430" s="269"/>
      <c r="H430" s="272">
        <v>34.95</v>
      </c>
      <c r="I430" s="273"/>
      <c r="J430" s="269"/>
      <c r="K430" s="269"/>
      <c r="L430" s="274"/>
      <c r="M430" s="275"/>
      <c r="N430" s="276"/>
      <c r="O430" s="276"/>
      <c r="P430" s="276"/>
      <c r="Q430" s="276"/>
      <c r="R430" s="276"/>
      <c r="S430" s="276"/>
      <c r="T430" s="277"/>
      <c r="U430" s="16"/>
      <c r="V430" s="16"/>
      <c r="W430" s="16"/>
      <c r="X430" s="16"/>
      <c r="Y430" s="16"/>
      <c r="Z430" s="16"/>
      <c r="AA430" s="16"/>
      <c r="AB430" s="16"/>
      <c r="AC430" s="16"/>
      <c r="AD430" s="16"/>
      <c r="AE430" s="16"/>
      <c r="AT430" s="278" t="s">
        <v>184</v>
      </c>
      <c r="AU430" s="278" t="s">
        <v>86</v>
      </c>
      <c r="AV430" s="16" t="s">
        <v>186</v>
      </c>
      <c r="AW430" s="16" t="s">
        <v>38</v>
      </c>
      <c r="AX430" s="16" t="s">
        <v>77</v>
      </c>
      <c r="AY430" s="278" t="s">
        <v>167</v>
      </c>
    </row>
    <row r="431" spans="1:51" s="14" customFormat="1" ht="12">
      <c r="A431" s="14"/>
      <c r="B431" s="247"/>
      <c r="C431" s="248"/>
      <c r="D431" s="232" t="s">
        <v>184</v>
      </c>
      <c r="E431" s="249" t="s">
        <v>20</v>
      </c>
      <c r="F431" s="250" t="s">
        <v>195</v>
      </c>
      <c r="G431" s="248"/>
      <c r="H431" s="251">
        <v>115.85</v>
      </c>
      <c r="I431" s="252"/>
      <c r="J431" s="248"/>
      <c r="K431" s="248"/>
      <c r="L431" s="253"/>
      <c r="M431" s="254"/>
      <c r="N431" s="255"/>
      <c r="O431" s="255"/>
      <c r="P431" s="255"/>
      <c r="Q431" s="255"/>
      <c r="R431" s="255"/>
      <c r="S431" s="255"/>
      <c r="T431" s="256"/>
      <c r="U431" s="14"/>
      <c r="V431" s="14"/>
      <c r="W431" s="14"/>
      <c r="X431" s="14"/>
      <c r="Y431" s="14"/>
      <c r="Z431" s="14"/>
      <c r="AA431" s="14"/>
      <c r="AB431" s="14"/>
      <c r="AC431" s="14"/>
      <c r="AD431" s="14"/>
      <c r="AE431" s="14"/>
      <c r="AT431" s="257" t="s">
        <v>184</v>
      </c>
      <c r="AU431" s="257" t="s">
        <v>86</v>
      </c>
      <c r="AV431" s="14" t="s">
        <v>173</v>
      </c>
      <c r="AW431" s="14" t="s">
        <v>38</v>
      </c>
      <c r="AX431" s="14" t="s">
        <v>8</v>
      </c>
      <c r="AY431" s="257" t="s">
        <v>167</v>
      </c>
    </row>
    <row r="432" spans="1:65" s="2" customFormat="1" ht="31" customHeight="1">
      <c r="A432" s="40"/>
      <c r="B432" s="41"/>
      <c r="C432" s="220" t="s">
        <v>563</v>
      </c>
      <c r="D432" s="220" t="s">
        <v>169</v>
      </c>
      <c r="E432" s="221" t="s">
        <v>564</v>
      </c>
      <c r="F432" s="222" t="s">
        <v>565</v>
      </c>
      <c r="G432" s="223" t="s">
        <v>179</v>
      </c>
      <c r="H432" s="224">
        <v>281.06</v>
      </c>
      <c r="I432" s="225"/>
      <c r="J432" s="224">
        <f>ROUND(I432*H432,0)</f>
        <v>0</v>
      </c>
      <c r="K432" s="222" t="s">
        <v>180</v>
      </c>
      <c r="L432" s="46"/>
      <c r="M432" s="226" t="s">
        <v>20</v>
      </c>
      <c r="N432" s="227" t="s">
        <v>48</v>
      </c>
      <c r="O432" s="86"/>
      <c r="P432" s="228">
        <f>O432*H432</f>
        <v>0</v>
      </c>
      <c r="Q432" s="228">
        <v>0</v>
      </c>
      <c r="R432" s="228">
        <f>Q432*H432</f>
        <v>0</v>
      </c>
      <c r="S432" s="228">
        <v>0</v>
      </c>
      <c r="T432" s="229">
        <f>S432*H432</f>
        <v>0</v>
      </c>
      <c r="U432" s="40"/>
      <c r="V432" s="40"/>
      <c r="W432" s="40"/>
      <c r="X432" s="40"/>
      <c r="Y432" s="40"/>
      <c r="Z432" s="40"/>
      <c r="AA432" s="40"/>
      <c r="AB432" s="40"/>
      <c r="AC432" s="40"/>
      <c r="AD432" s="40"/>
      <c r="AE432" s="40"/>
      <c r="AR432" s="230" t="s">
        <v>173</v>
      </c>
      <c r="AT432" s="230" t="s">
        <v>169</v>
      </c>
      <c r="AU432" s="230" t="s">
        <v>86</v>
      </c>
      <c r="AY432" s="19" t="s">
        <v>167</v>
      </c>
      <c r="BE432" s="231">
        <f>IF(N432="základní",J432,0)</f>
        <v>0</v>
      </c>
      <c r="BF432" s="231">
        <f>IF(N432="snížená",J432,0)</f>
        <v>0</v>
      </c>
      <c r="BG432" s="231">
        <f>IF(N432="zákl. přenesená",J432,0)</f>
        <v>0</v>
      </c>
      <c r="BH432" s="231">
        <f>IF(N432="sníž. přenesená",J432,0)</f>
        <v>0</v>
      </c>
      <c r="BI432" s="231">
        <f>IF(N432="nulová",J432,0)</f>
        <v>0</v>
      </c>
      <c r="BJ432" s="19" t="s">
        <v>8</v>
      </c>
      <c r="BK432" s="231">
        <f>ROUND(I432*H432,0)</f>
        <v>0</v>
      </c>
      <c r="BL432" s="19" t="s">
        <v>173</v>
      </c>
      <c r="BM432" s="230" t="s">
        <v>566</v>
      </c>
    </row>
    <row r="433" spans="1:47" s="2" customFormat="1" ht="12">
      <c r="A433" s="40"/>
      <c r="B433" s="41"/>
      <c r="C433" s="42"/>
      <c r="D433" s="232" t="s">
        <v>182</v>
      </c>
      <c r="E433" s="42"/>
      <c r="F433" s="233" t="s">
        <v>539</v>
      </c>
      <c r="G433" s="42"/>
      <c r="H433" s="42"/>
      <c r="I433" s="138"/>
      <c r="J433" s="42"/>
      <c r="K433" s="42"/>
      <c r="L433" s="46"/>
      <c r="M433" s="234"/>
      <c r="N433" s="235"/>
      <c r="O433" s="86"/>
      <c r="P433" s="86"/>
      <c r="Q433" s="86"/>
      <c r="R433" s="86"/>
      <c r="S433" s="86"/>
      <c r="T433" s="87"/>
      <c r="U433" s="40"/>
      <c r="V433" s="40"/>
      <c r="W433" s="40"/>
      <c r="X433" s="40"/>
      <c r="Y433" s="40"/>
      <c r="Z433" s="40"/>
      <c r="AA433" s="40"/>
      <c r="AB433" s="40"/>
      <c r="AC433" s="40"/>
      <c r="AD433" s="40"/>
      <c r="AE433" s="40"/>
      <c r="AT433" s="19" t="s">
        <v>182</v>
      </c>
      <c r="AU433" s="19" t="s">
        <v>86</v>
      </c>
    </row>
    <row r="434" spans="1:51" s="15" customFormat="1" ht="12">
      <c r="A434" s="15"/>
      <c r="B434" s="258"/>
      <c r="C434" s="259"/>
      <c r="D434" s="232" t="s">
        <v>184</v>
      </c>
      <c r="E434" s="260" t="s">
        <v>20</v>
      </c>
      <c r="F434" s="261" t="s">
        <v>207</v>
      </c>
      <c r="G434" s="259"/>
      <c r="H434" s="260" t="s">
        <v>20</v>
      </c>
      <c r="I434" s="262"/>
      <c r="J434" s="259"/>
      <c r="K434" s="259"/>
      <c r="L434" s="263"/>
      <c r="M434" s="264"/>
      <c r="N434" s="265"/>
      <c r="O434" s="265"/>
      <c r="P434" s="265"/>
      <c r="Q434" s="265"/>
      <c r="R434" s="265"/>
      <c r="S434" s="265"/>
      <c r="T434" s="266"/>
      <c r="U434" s="15"/>
      <c r="V434" s="15"/>
      <c r="W434" s="15"/>
      <c r="X434" s="15"/>
      <c r="Y434" s="15"/>
      <c r="Z434" s="15"/>
      <c r="AA434" s="15"/>
      <c r="AB434" s="15"/>
      <c r="AC434" s="15"/>
      <c r="AD434" s="15"/>
      <c r="AE434" s="15"/>
      <c r="AT434" s="267" t="s">
        <v>184</v>
      </c>
      <c r="AU434" s="267" t="s">
        <v>86</v>
      </c>
      <c r="AV434" s="15" t="s">
        <v>8</v>
      </c>
      <c r="AW434" s="15" t="s">
        <v>38</v>
      </c>
      <c r="AX434" s="15" t="s">
        <v>77</v>
      </c>
      <c r="AY434" s="267" t="s">
        <v>167</v>
      </c>
    </row>
    <row r="435" spans="1:51" s="13" customFormat="1" ht="12">
      <c r="A435" s="13"/>
      <c r="B435" s="236"/>
      <c r="C435" s="237"/>
      <c r="D435" s="232" t="s">
        <v>184</v>
      </c>
      <c r="E435" s="238" t="s">
        <v>20</v>
      </c>
      <c r="F435" s="239" t="s">
        <v>567</v>
      </c>
      <c r="G435" s="237"/>
      <c r="H435" s="240">
        <v>31.38</v>
      </c>
      <c r="I435" s="241"/>
      <c r="J435" s="237"/>
      <c r="K435" s="237"/>
      <c r="L435" s="242"/>
      <c r="M435" s="243"/>
      <c r="N435" s="244"/>
      <c r="O435" s="244"/>
      <c r="P435" s="244"/>
      <c r="Q435" s="244"/>
      <c r="R435" s="244"/>
      <c r="S435" s="244"/>
      <c r="T435" s="245"/>
      <c r="U435" s="13"/>
      <c r="V435" s="13"/>
      <c r="W435" s="13"/>
      <c r="X435" s="13"/>
      <c r="Y435" s="13"/>
      <c r="Z435" s="13"/>
      <c r="AA435" s="13"/>
      <c r="AB435" s="13"/>
      <c r="AC435" s="13"/>
      <c r="AD435" s="13"/>
      <c r="AE435" s="13"/>
      <c r="AT435" s="246" t="s">
        <v>184</v>
      </c>
      <c r="AU435" s="246" t="s">
        <v>86</v>
      </c>
      <c r="AV435" s="13" t="s">
        <v>86</v>
      </c>
      <c r="AW435" s="13" t="s">
        <v>38</v>
      </c>
      <c r="AX435" s="13" t="s">
        <v>77</v>
      </c>
      <c r="AY435" s="246" t="s">
        <v>167</v>
      </c>
    </row>
    <row r="436" spans="1:51" s="16" customFormat="1" ht="12">
      <c r="A436" s="16"/>
      <c r="B436" s="268"/>
      <c r="C436" s="269"/>
      <c r="D436" s="232" t="s">
        <v>184</v>
      </c>
      <c r="E436" s="270" t="s">
        <v>20</v>
      </c>
      <c r="F436" s="271" t="s">
        <v>212</v>
      </c>
      <c r="G436" s="269"/>
      <c r="H436" s="272">
        <v>31.38</v>
      </c>
      <c r="I436" s="273"/>
      <c r="J436" s="269"/>
      <c r="K436" s="269"/>
      <c r="L436" s="274"/>
      <c r="M436" s="275"/>
      <c r="N436" s="276"/>
      <c r="O436" s="276"/>
      <c r="P436" s="276"/>
      <c r="Q436" s="276"/>
      <c r="R436" s="276"/>
      <c r="S436" s="276"/>
      <c r="T436" s="277"/>
      <c r="U436" s="16"/>
      <c r="V436" s="16"/>
      <c r="W436" s="16"/>
      <c r="X436" s="16"/>
      <c r="Y436" s="16"/>
      <c r="Z436" s="16"/>
      <c r="AA436" s="16"/>
      <c r="AB436" s="16"/>
      <c r="AC436" s="16"/>
      <c r="AD436" s="16"/>
      <c r="AE436" s="16"/>
      <c r="AT436" s="278" t="s">
        <v>184</v>
      </c>
      <c r="AU436" s="278" t="s">
        <v>86</v>
      </c>
      <c r="AV436" s="16" t="s">
        <v>186</v>
      </c>
      <c r="AW436" s="16" t="s">
        <v>38</v>
      </c>
      <c r="AX436" s="16" t="s">
        <v>77</v>
      </c>
      <c r="AY436" s="278" t="s">
        <v>167</v>
      </c>
    </row>
    <row r="437" spans="1:51" s="15" customFormat="1" ht="12">
      <c r="A437" s="15"/>
      <c r="B437" s="258"/>
      <c r="C437" s="259"/>
      <c r="D437" s="232" t="s">
        <v>184</v>
      </c>
      <c r="E437" s="260" t="s">
        <v>20</v>
      </c>
      <c r="F437" s="261" t="s">
        <v>554</v>
      </c>
      <c r="G437" s="259"/>
      <c r="H437" s="260" t="s">
        <v>20</v>
      </c>
      <c r="I437" s="262"/>
      <c r="J437" s="259"/>
      <c r="K437" s="259"/>
      <c r="L437" s="263"/>
      <c r="M437" s="264"/>
      <c r="N437" s="265"/>
      <c r="O437" s="265"/>
      <c r="P437" s="265"/>
      <c r="Q437" s="265"/>
      <c r="R437" s="265"/>
      <c r="S437" s="265"/>
      <c r="T437" s="266"/>
      <c r="U437" s="15"/>
      <c r="V437" s="15"/>
      <c r="W437" s="15"/>
      <c r="X437" s="15"/>
      <c r="Y437" s="15"/>
      <c r="Z437" s="15"/>
      <c r="AA437" s="15"/>
      <c r="AB437" s="15"/>
      <c r="AC437" s="15"/>
      <c r="AD437" s="15"/>
      <c r="AE437" s="15"/>
      <c r="AT437" s="267" t="s">
        <v>184</v>
      </c>
      <c r="AU437" s="267" t="s">
        <v>86</v>
      </c>
      <c r="AV437" s="15" t="s">
        <v>8</v>
      </c>
      <c r="AW437" s="15" t="s">
        <v>38</v>
      </c>
      <c r="AX437" s="15" t="s">
        <v>77</v>
      </c>
      <c r="AY437" s="267" t="s">
        <v>167</v>
      </c>
    </row>
    <row r="438" spans="1:51" s="13" customFormat="1" ht="12">
      <c r="A438" s="13"/>
      <c r="B438" s="236"/>
      <c r="C438" s="237"/>
      <c r="D438" s="232" t="s">
        <v>184</v>
      </c>
      <c r="E438" s="238" t="s">
        <v>20</v>
      </c>
      <c r="F438" s="239" t="s">
        <v>568</v>
      </c>
      <c r="G438" s="237"/>
      <c r="H438" s="240">
        <v>145.5</v>
      </c>
      <c r="I438" s="241"/>
      <c r="J438" s="237"/>
      <c r="K438" s="237"/>
      <c r="L438" s="242"/>
      <c r="M438" s="243"/>
      <c r="N438" s="244"/>
      <c r="O438" s="244"/>
      <c r="P438" s="244"/>
      <c r="Q438" s="244"/>
      <c r="R438" s="244"/>
      <c r="S438" s="244"/>
      <c r="T438" s="245"/>
      <c r="U438" s="13"/>
      <c r="V438" s="13"/>
      <c r="W438" s="13"/>
      <c r="X438" s="13"/>
      <c r="Y438" s="13"/>
      <c r="Z438" s="13"/>
      <c r="AA438" s="13"/>
      <c r="AB438" s="13"/>
      <c r="AC438" s="13"/>
      <c r="AD438" s="13"/>
      <c r="AE438" s="13"/>
      <c r="AT438" s="246" t="s">
        <v>184</v>
      </c>
      <c r="AU438" s="246" t="s">
        <v>86</v>
      </c>
      <c r="AV438" s="13" t="s">
        <v>86</v>
      </c>
      <c r="AW438" s="13" t="s">
        <v>38</v>
      </c>
      <c r="AX438" s="13" t="s">
        <v>77</v>
      </c>
      <c r="AY438" s="246" t="s">
        <v>167</v>
      </c>
    </row>
    <row r="439" spans="1:51" s="13" customFormat="1" ht="12">
      <c r="A439" s="13"/>
      <c r="B439" s="236"/>
      <c r="C439" s="237"/>
      <c r="D439" s="232" t="s">
        <v>184</v>
      </c>
      <c r="E439" s="238" t="s">
        <v>20</v>
      </c>
      <c r="F439" s="239" t="s">
        <v>569</v>
      </c>
      <c r="G439" s="237"/>
      <c r="H439" s="240">
        <v>1.7</v>
      </c>
      <c r="I439" s="241"/>
      <c r="J439" s="237"/>
      <c r="K439" s="237"/>
      <c r="L439" s="242"/>
      <c r="M439" s="243"/>
      <c r="N439" s="244"/>
      <c r="O439" s="244"/>
      <c r="P439" s="244"/>
      <c r="Q439" s="244"/>
      <c r="R439" s="244"/>
      <c r="S439" s="244"/>
      <c r="T439" s="245"/>
      <c r="U439" s="13"/>
      <c r="V439" s="13"/>
      <c r="W439" s="13"/>
      <c r="X439" s="13"/>
      <c r="Y439" s="13"/>
      <c r="Z439" s="13"/>
      <c r="AA439" s="13"/>
      <c r="AB439" s="13"/>
      <c r="AC439" s="13"/>
      <c r="AD439" s="13"/>
      <c r="AE439" s="13"/>
      <c r="AT439" s="246" t="s">
        <v>184</v>
      </c>
      <c r="AU439" s="246" t="s">
        <v>86</v>
      </c>
      <c r="AV439" s="13" t="s">
        <v>86</v>
      </c>
      <c r="AW439" s="13" t="s">
        <v>38</v>
      </c>
      <c r="AX439" s="13" t="s">
        <v>77</v>
      </c>
      <c r="AY439" s="246" t="s">
        <v>167</v>
      </c>
    </row>
    <row r="440" spans="1:51" s="16" customFormat="1" ht="12">
      <c r="A440" s="16"/>
      <c r="B440" s="268"/>
      <c r="C440" s="269"/>
      <c r="D440" s="232" t="s">
        <v>184</v>
      </c>
      <c r="E440" s="270" t="s">
        <v>20</v>
      </c>
      <c r="F440" s="271" t="s">
        <v>212</v>
      </c>
      <c r="G440" s="269"/>
      <c r="H440" s="272">
        <v>147.2</v>
      </c>
      <c r="I440" s="273"/>
      <c r="J440" s="269"/>
      <c r="K440" s="269"/>
      <c r="L440" s="274"/>
      <c r="M440" s="275"/>
      <c r="N440" s="276"/>
      <c r="O440" s="276"/>
      <c r="P440" s="276"/>
      <c r="Q440" s="276"/>
      <c r="R440" s="276"/>
      <c r="S440" s="276"/>
      <c r="T440" s="277"/>
      <c r="U440" s="16"/>
      <c r="V440" s="16"/>
      <c r="W440" s="16"/>
      <c r="X440" s="16"/>
      <c r="Y440" s="16"/>
      <c r="Z440" s="16"/>
      <c r="AA440" s="16"/>
      <c r="AB440" s="16"/>
      <c r="AC440" s="16"/>
      <c r="AD440" s="16"/>
      <c r="AE440" s="16"/>
      <c r="AT440" s="278" t="s">
        <v>184</v>
      </c>
      <c r="AU440" s="278" t="s">
        <v>86</v>
      </c>
      <c r="AV440" s="16" t="s">
        <v>186</v>
      </c>
      <c r="AW440" s="16" t="s">
        <v>38</v>
      </c>
      <c r="AX440" s="16" t="s">
        <v>77</v>
      </c>
      <c r="AY440" s="278" t="s">
        <v>167</v>
      </c>
    </row>
    <row r="441" spans="1:51" s="15" customFormat="1" ht="12">
      <c r="A441" s="15"/>
      <c r="B441" s="258"/>
      <c r="C441" s="259"/>
      <c r="D441" s="232" t="s">
        <v>184</v>
      </c>
      <c r="E441" s="260" t="s">
        <v>20</v>
      </c>
      <c r="F441" s="261" t="s">
        <v>200</v>
      </c>
      <c r="G441" s="259"/>
      <c r="H441" s="260" t="s">
        <v>20</v>
      </c>
      <c r="I441" s="262"/>
      <c r="J441" s="259"/>
      <c r="K441" s="259"/>
      <c r="L441" s="263"/>
      <c r="M441" s="264"/>
      <c r="N441" s="265"/>
      <c r="O441" s="265"/>
      <c r="P441" s="265"/>
      <c r="Q441" s="265"/>
      <c r="R441" s="265"/>
      <c r="S441" s="265"/>
      <c r="T441" s="266"/>
      <c r="U441" s="15"/>
      <c r="V441" s="15"/>
      <c r="W441" s="15"/>
      <c r="X441" s="15"/>
      <c r="Y441" s="15"/>
      <c r="Z441" s="15"/>
      <c r="AA441" s="15"/>
      <c r="AB441" s="15"/>
      <c r="AC441" s="15"/>
      <c r="AD441" s="15"/>
      <c r="AE441" s="15"/>
      <c r="AT441" s="267" t="s">
        <v>184</v>
      </c>
      <c r="AU441" s="267" t="s">
        <v>86</v>
      </c>
      <c r="AV441" s="15" t="s">
        <v>8</v>
      </c>
      <c r="AW441" s="15" t="s">
        <v>38</v>
      </c>
      <c r="AX441" s="15" t="s">
        <v>77</v>
      </c>
      <c r="AY441" s="267" t="s">
        <v>167</v>
      </c>
    </row>
    <row r="442" spans="1:51" s="13" customFormat="1" ht="12">
      <c r="A442" s="13"/>
      <c r="B442" s="236"/>
      <c r="C442" s="237"/>
      <c r="D442" s="232" t="s">
        <v>184</v>
      </c>
      <c r="E442" s="238" t="s">
        <v>20</v>
      </c>
      <c r="F442" s="239" t="s">
        <v>570</v>
      </c>
      <c r="G442" s="237"/>
      <c r="H442" s="240">
        <v>22.5</v>
      </c>
      <c r="I442" s="241"/>
      <c r="J442" s="237"/>
      <c r="K442" s="237"/>
      <c r="L442" s="242"/>
      <c r="M442" s="243"/>
      <c r="N442" s="244"/>
      <c r="O442" s="244"/>
      <c r="P442" s="244"/>
      <c r="Q442" s="244"/>
      <c r="R442" s="244"/>
      <c r="S442" s="244"/>
      <c r="T442" s="245"/>
      <c r="U442" s="13"/>
      <c r="V442" s="13"/>
      <c r="W442" s="13"/>
      <c r="X442" s="13"/>
      <c r="Y442" s="13"/>
      <c r="Z442" s="13"/>
      <c r="AA442" s="13"/>
      <c r="AB442" s="13"/>
      <c r="AC442" s="13"/>
      <c r="AD442" s="13"/>
      <c r="AE442" s="13"/>
      <c r="AT442" s="246" t="s">
        <v>184</v>
      </c>
      <c r="AU442" s="246" t="s">
        <v>86</v>
      </c>
      <c r="AV442" s="13" t="s">
        <v>86</v>
      </c>
      <c r="AW442" s="13" t="s">
        <v>38</v>
      </c>
      <c r="AX442" s="13" t="s">
        <v>77</v>
      </c>
      <c r="AY442" s="246" t="s">
        <v>167</v>
      </c>
    </row>
    <row r="443" spans="1:51" s="13" customFormat="1" ht="12">
      <c r="A443" s="13"/>
      <c r="B443" s="236"/>
      <c r="C443" s="237"/>
      <c r="D443" s="232" t="s">
        <v>184</v>
      </c>
      <c r="E443" s="238" t="s">
        <v>20</v>
      </c>
      <c r="F443" s="239" t="s">
        <v>571</v>
      </c>
      <c r="G443" s="237"/>
      <c r="H443" s="240">
        <v>10</v>
      </c>
      <c r="I443" s="241"/>
      <c r="J443" s="237"/>
      <c r="K443" s="237"/>
      <c r="L443" s="242"/>
      <c r="M443" s="243"/>
      <c r="N443" s="244"/>
      <c r="O443" s="244"/>
      <c r="P443" s="244"/>
      <c r="Q443" s="244"/>
      <c r="R443" s="244"/>
      <c r="S443" s="244"/>
      <c r="T443" s="245"/>
      <c r="U443" s="13"/>
      <c r="V443" s="13"/>
      <c r="W443" s="13"/>
      <c r="X443" s="13"/>
      <c r="Y443" s="13"/>
      <c r="Z443" s="13"/>
      <c r="AA443" s="13"/>
      <c r="AB443" s="13"/>
      <c r="AC443" s="13"/>
      <c r="AD443" s="13"/>
      <c r="AE443" s="13"/>
      <c r="AT443" s="246" t="s">
        <v>184</v>
      </c>
      <c r="AU443" s="246" t="s">
        <v>86</v>
      </c>
      <c r="AV443" s="13" t="s">
        <v>86</v>
      </c>
      <c r="AW443" s="13" t="s">
        <v>38</v>
      </c>
      <c r="AX443" s="13" t="s">
        <v>77</v>
      </c>
      <c r="AY443" s="246" t="s">
        <v>167</v>
      </c>
    </row>
    <row r="444" spans="1:51" s="16" customFormat="1" ht="12">
      <c r="A444" s="16"/>
      <c r="B444" s="268"/>
      <c r="C444" s="269"/>
      <c r="D444" s="232" t="s">
        <v>184</v>
      </c>
      <c r="E444" s="270" t="s">
        <v>20</v>
      </c>
      <c r="F444" s="271" t="s">
        <v>212</v>
      </c>
      <c r="G444" s="269"/>
      <c r="H444" s="272">
        <v>32.5</v>
      </c>
      <c r="I444" s="273"/>
      <c r="J444" s="269"/>
      <c r="K444" s="269"/>
      <c r="L444" s="274"/>
      <c r="M444" s="275"/>
      <c r="N444" s="276"/>
      <c r="O444" s="276"/>
      <c r="P444" s="276"/>
      <c r="Q444" s="276"/>
      <c r="R444" s="276"/>
      <c r="S444" s="276"/>
      <c r="T444" s="277"/>
      <c r="U444" s="16"/>
      <c r="V444" s="16"/>
      <c r="W444" s="16"/>
      <c r="X444" s="16"/>
      <c r="Y444" s="16"/>
      <c r="Z444" s="16"/>
      <c r="AA444" s="16"/>
      <c r="AB444" s="16"/>
      <c r="AC444" s="16"/>
      <c r="AD444" s="16"/>
      <c r="AE444" s="16"/>
      <c r="AT444" s="278" t="s">
        <v>184</v>
      </c>
      <c r="AU444" s="278" t="s">
        <v>86</v>
      </c>
      <c r="AV444" s="16" t="s">
        <v>186</v>
      </c>
      <c r="AW444" s="16" t="s">
        <v>38</v>
      </c>
      <c r="AX444" s="16" t="s">
        <v>77</v>
      </c>
      <c r="AY444" s="278" t="s">
        <v>167</v>
      </c>
    </row>
    <row r="445" spans="1:51" s="15" customFormat="1" ht="12">
      <c r="A445" s="15"/>
      <c r="B445" s="258"/>
      <c r="C445" s="259"/>
      <c r="D445" s="232" t="s">
        <v>184</v>
      </c>
      <c r="E445" s="260" t="s">
        <v>20</v>
      </c>
      <c r="F445" s="261" t="s">
        <v>233</v>
      </c>
      <c r="G445" s="259"/>
      <c r="H445" s="260" t="s">
        <v>20</v>
      </c>
      <c r="I445" s="262"/>
      <c r="J445" s="259"/>
      <c r="K445" s="259"/>
      <c r="L445" s="263"/>
      <c r="M445" s="264"/>
      <c r="N445" s="265"/>
      <c r="O445" s="265"/>
      <c r="P445" s="265"/>
      <c r="Q445" s="265"/>
      <c r="R445" s="265"/>
      <c r="S445" s="265"/>
      <c r="T445" s="266"/>
      <c r="U445" s="15"/>
      <c r="V445" s="15"/>
      <c r="W445" s="15"/>
      <c r="X445" s="15"/>
      <c r="Y445" s="15"/>
      <c r="Z445" s="15"/>
      <c r="AA445" s="15"/>
      <c r="AB445" s="15"/>
      <c r="AC445" s="15"/>
      <c r="AD445" s="15"/>
      <c r="AE445" s="15"/>
      <c r="AT445" s="267" t="s">
        <v>184</v>
      </c>
      <c r="AU445" s="267" t="s">
        <v>86</v>
      </c>
      <c r="AV445" s="15" t="s">
        <v>8</v>
      </c>
      <c r="AW445" s="15" t="s">
        <v>38</v>
      </c>
      <c r="AX445" s="15" t="s">
        <v>77</v>
      </c>
      <c r="AY445" s="267" t="s">
        <v>167</v>
      </c>
    </row>
    <row r="446" spans="1:51" s="13" customFormat="1" ht="12">
      <c r="A446" s="13"/>
      <c r="B446" s="236"/>
      <c r="C446" s="237"/>
      <c r="D446" s="232" t="s">
        <v>184</v>
      </c>
      <c r="E446" s="238" t="s">
        <v>20</v>
      </c>
      <c r="F446" s="239" t="s">
        <v>572</v>
      </c>
      <c r="G446" s="237"/>
      <c r="H446" s="240">
        <v>25.2</v>
      </c>
      <c r="I446" s="241"/>
      <c r="J446" s="237"/>
      <c r="K446" s="237"/>
      <c r="L446" s="242"/>
      <c r="M446" s="243"/>
      <c r="N446" s="244"/>
      <c r="O446" s="244"/>
      <c r="P446" s="244"/>
      <c r="Q446" s="244"/>
      <c r="R446" s="244"/>
      <c r="S446" s="244"/>
      <c r="T446" s="245"/>
      <c r="U446" s="13"/>
      <c r="V446" s="13"/>
      <c r="W446" s="13"/>
      <c r="X446" s="13"/>
      <c r="Y446" s="13"/>
      <c r="Z446" s="13"/>
      <c r="AA446" s="13"/>
      <c r="AB446" s="13"/>
      <c r="AC446" s="13"/>
      <c r="AD446" s="13"/>
      <c r="AE446" s="13"/>
      <c r="AT446" s="246" t="s">
        <v>184</v>
      </c>
      <c r="AU446" s="246" t="s">
        <v>86</v>
      </c>
      <c r="AV446" s="13" t="s">
        <v>86</v>
      </c>
      <c r="AW446" s="13" t="s">
        <v>38</v>
      </c>
      <c r="AX446" s="13" t="s">
        <v>77</v>
      </c>
      <c r="AY446" s="246" t="s">
        <v>167</v>
      </c>
    </row>
    <row r="447" spans="1:51" s="16" customFormat="1" ht="12">
      <c r="A447" s="16"/>
      <c r="B447" s="268"/>
      <c r="C447" s="269"/>
      <c r="D447" s="232" t="s">
        <v>184</v>
      </c>
      <c r="E447" s="270" t="s">
        <v>20</v>
      </c>
      <c r="F447" s="271" t="s">
        <v>212</v>
      </c>
      <c r="G447" s="269"/>
      <c r="H447" s="272">
        <v>25.2</v>
      </c>
      <c r="I447" s="273"/>
      <c r="J447" s="269"/>
      <c r="K447" s="269"/>
      <c r="L447" s="274"/>
      <c r="M447" s="275"/>
      <c r="N447" s="276"/>
      <c r="O447" s="276"/>
      <c r="P447" s="276"/>
      <c r="Q447" s="276"/>
      <c r="R447" s="276"/>
      <c r="S447" s="276"/>
      <c r="T447" s="277"/>
      <c r="U447" s="16"/>
      <c r="V447" s="16"/>
      <c r="W447" s="16"/>
      <c r="X447" s="16"/>
      <c r="Y447" s="16"/>
      <c r="Z447" s="16"/>
      <c r="AA447" s="16"/>
      <c r="AB447" s="16"/>
      <c r="AC447" s="16"/>
      <c r="AD447" s="16"/>
      <c r="AE447" s="16"/>
      <c r="AT447" s="278" t="s">
        <v>184</v>
      </c>
      <c r="AU447" s="278" t="s">
        <v>86</v>
      </c>
      <c r="AV447" s="16" t="s">
        <v>186</v>
      </c>
      <c r="AW447" s="16" t="s">
        <v>38</v>
      </c>
      <c r="AX447" s="16" t="s">
        <v>77</v>
      </c>
      <c r="AY447" s="278" t="s">
        <v>167</v>
      </c>
    </row>
    <row r="448" spans="1:51" s="15" customFormat="1" ht="12">
      <c r="A448" s="15"/>
      <c r="B448" s="258"/>
      <c r="C448" s="259"/>
      <c r="D448" s="232" t="s">
        <v>184</v>
      </c>
      <c r="E448" s="260" t="s">
        <v>20</v>
      </c>
      <c r="F448" s="261" t="s">
        <v>573</v>
      </c>
      <c r="G448" s="259"/>
      <c r="H448" s="260" t="s">
        <v>20</v>
      </c>
      <c r="I448" s="262"/>
      <c r="J448" s="259"/>
      <c r="K448" s="259"/>
      <c r="L448" s="263"/>
      <c r="M448" s="264"/>
      <c r="N448" s="265"/>
      <c r="O448" s="265"/>
      <c r="P448" s="265"/>
      <c r="Q448" s="265"/>
      <c r="R448" s="265"/>
      <c r="S448" s="265"/>
      <c r="T448" s="266"/>
      <c r="U448" s="15"/>
      <c r="V448" s="15"/>
      <c r="W448" s="15"/>
      <c r="X448" s="15"/>
      <c r="Y448" s="15"/>
      <c r="Z448" s="15"/>
      <c r="AA448" s="15"/>
      <c r="AB448" s="15"/>
      <c r="AC448" s="15"/>
      <c r="AD448" s="15"/>
      <c r="AE448" s="15"/>
      <c r="AT448" s="267" t="s">
        <v>184</v>
      </c>
      <c r="AU448" s="267" t="s">
        <v>86</v>
      </c>
      <c r="AV448" s="15" t="s">
        <v>8</v>
      </c>
      <c r="AW448" s="15" t="s">
        <v>38</v>
      </c>
      <c r="AX448" s="15" t="s">
        <v>77</v>
      </c>
      <c r="AY448" s="267" t="s">
        <v>167</v>
      </c>
    </row>
    <row r="449" spans="1:51" s="13" customFormat="1" ht="12">
      <c r="A449" s="13"/>
      <c r="B449" s="236"/>
      <c r="C449" s="237"/>
      <c r="D449" s="232" t="s">
        <v>184</v>
      </c>
      <c r="E449" s="238" t="s">
        <v>20</v>
      </c>
      <c r="F449" s="239" t="s">
        <v>574</v>
      </c>
      <c r="G449" s="237"/>
      <c r="H449" s="240">
        <v>1.84</v>
      </c>
      <c r="I449" s="241"/>
      <c r="J449" s="237"/>
      <c r="K449" s="237"/>
      <c r="L449" s="242"/>
      <c r="M449" s="243"/>
      <c r="N449" s="244"/>
      <c r="O449" s="244"/>
      <c r="P449" s="244"/>
      <c r="Q449" s="244"/>
      <c r="R449" s="244"/>
      <c r="S449" s="244"/>
      <c r="T449" s="245"/>
      <c r="U449" s="13"/>
      <c r="V449" s="13"/>
      <c r="W449" s="13"/>
      <c r="X449" s="13"/>
      <c r="Y449" s="13"/>
      <c r="Z449" s="13"/>
      <c r="AA449" s="13"/>
      <c r="AB449" s="13"/>
      <c r="AC449" s="13"/>
      <c r="AD449" s="13"/>
      <c r="AE449" s="13"/>
      <c r="AT449" s="246" t="s">
        <v>184</v>
      </c>
      <c r="AU449" s="246" t="s">
        <v>86</v>
      </c>
      <c r="AV449" s="13" t="s">
        <v>86</v>
      </c>
      <c r="AW449" s="13" t="s">
        <v>38</v>
      </c>
      <c r="AX449" s="13" t="s">
        <v>77</v>
      </c>
      <c r="AY449" s="246" t="s">
        <v>167</v>
      </c>
    </row>
    <row r="450" spans="1:51" s="13" customFormat="1" ht="12">
      <c r="A450" s="13"/>
      <c r="B450" s="236"/>
      <c r="C450" s="237"/>
      <c r="D450" s="232" t="s">
        <v>184</v>
      </c>
      <c r="E450" s="238" t="s">
        <v>20</v>
      </c>
      <c r="F450" s="239" t="s">
        <v>575</v>
      </c>
      <c r="G450" s="237"/>
      <c r="H450" s="240">
        <v>5</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184</v>
      </c>
      <c r="AU450" s="246" t="s">
        <v>86</v>
      </c>
      <c r="AV450" s="13" t="s">
        <v>86</v>
      </c>
      <c r="AW450" s="13" t="s">
        <v>38</v>
      </c>
      <c r="AX450" s="13" t="s">
        <v>77</v>
      </c>
      <c r="AY450" s="246" t="s">
        <v>167</v>
      </c>
    </row>
    <row r="451" spans="1:51" s="13" customFormat="1" ht="12">
      <c r="A451" s="13"/>
      <c r="B451" s="236"/>
      <c r="C451" s="237"/>
      <c r="D451" s="232" t="s">
        <v>184</v>
      </c>
      <c r="E451" s="238" t="s">
        <v>20</v>
      </c>
      <c r="F451" s="239" t="s">
        <v>576</v>
      </c>
      <c r="G451" s="237"/>
      <c r="H451" s="240">
        <v>8.64</v>
      </c>
      <c r="I451" s="241"/>
      <c r="J451" s="237"/>
      <c r="K451" s="237"/>
      <c r="L451" s="242"/>
      <c r="M451" s="243"/>
      <c r="N451" s="244"/>
      <c r="O451" s="244"/>
      <c r="P451" s="244"/>
      <c r="Q451" s="244"/>
      <c r="R451" s="244"/>
      <c r="S451" s="244"/>
      <c r="T451" s="245"/>
      <c r="U451" s="13"/>
      <c r="V451" s="13"/>
      <c r="W451" s="13"/>
      <c r="X451" s="13"/>
      <c r="Y451" s="13"/>
      <c r="Z451" s="13"/>
      <c r="AA451" s="13"/>
      <c r="AB451" s="13"/>
      <c r="AC451" s="13"/>
      <c r="AD451" s="13"/>
      <c r="AE451" s="13"/>
      <c r="AT451" s="246" t="s">
        <v>184</v>
      </c>
      <c r="AU451" s="246" t="s">
        <v>86</v>
      </c>
      <c r="AV451" s="13" t="s">
        <v>86</v>
      </c>
      <c r="AW451" s="13" t="s">
        <v>38</v>
      </c>
      <c r="AX451" s="13" t="s">
        <v>77</v>
      </c>
      <c r="AY451" s="246" t="s">
        <v>167</v>
      </c>
    </row>
    <row r="452" spans="1:51" s="13" customFormat="1" ht="12">
      <c r="A452" s="13"/>
      <c r="B452" s="236"/>
      <c r="C452" s="237"/>
      <c r="D452" s="232" t="s">
        <v>184</v>
      </c>
      <c r="E452" s="238" t="s">
        <v>20</v>
      </c>
      <c r="F452" s="239" t="s">
        <v>577</v>
      </c>
      <c r="G452" s="237"/>
      <c r="H452" s="240">
        <v>18.05</v>
      </c>
      <c r="I452" s="241"/>
      <c r="J452" s="237"/>
      <c r="K452" s="237"/>
      <c r="L452" s="242"/>
      <c r="M452" s="243"/>
      <c r="N452" s="244"/>
      <c r="O452" s="244"/>
      <c r="P452" s="244"/>
      <c r="Q452" s="244"/>
      <c r="R452" s="244"/>
      <c r="S452" s="244"/>
      <c r="T452" s="245"/>
      <c r="U452" s="13"/>
      <c r="V452" s="13"/>
      <c r="W452" s="13"/>
      <c r="X452" s="13"/>
      <c r="Y452" s="13"/>
      <c r="Z452" s="13"/>
      <c r="AA452" s="13"/>
      <c r="AB452" s="13"/>
      <c r="AC452" s="13"/>
      <c r="AD452" s="13"/>
      <c r="AE452" s="13"/>
      <c r="AT452" s="246" t="s">
        <v>184</v>
      </c>
      <c r="AU452" s="246" t="s">
        <v>86</v>
      </c>
      <c r="AV452" s="13" t="s">
        <v>86</v>
      </c>
      <c r="AW452" s="13" t="s">
        <v>38</v>
      </c>
      <c r="AX452" s="13" t="s">
        <v>77</v>
      </c>
      <c r="AY452" s="246" t="s">
        <v>167</v>
      </c>
    </row>
    <row r="453" spans="1:51" s="13" customFormat="1" ht="12">
      <c r="A453" s="13"/>
      <c r="B453" s="236"/>
      <c r="C453" s="237"/>
      <c r="D453" s="232" t="s">
        <v>184</v>
      </c>
      <c r="E453" s="238" t="s">
        <v>20</v>
      </c>
      <c r="F453" s="239" t="s">
        <v>578</v>
      </c>
      <c r="G453" s="237"/>
      <c r="H453" s="240">
        <v>11.25</v>
      </c>
      <c r="I453" s="241"/>
      <c r="J453" s="237"/>
      <c r="K453" s="237"/>
      <c r="L453" s="242"/>
      <c r="M453" s="243"/>
      <c r="N453" s="244"/>
      <c r="O453" s="244"/>
      <c r="P453" s="244"/>
      <c r="Q453" s="244"/>
      <c r="R453" s="244"/>
      <c r="S453" s="244"/>
      <c r="T453" s="245"/>
      <c r="U453" s="13"/>
      <c r="V453" s="13"/>
      <c r="W453" s="13"/>
      <c r="X453" s="13"/>
      <c r="Y453" s="13"/>
      <c r="Z453" s="13"/>
      <c r="AA453" s="13"/>
      <c r="AB453" s="13"/>
      <c r="AC453" s="13"/>
      <c r="AD453" s="13"/>
      <c r="AE453" s="13"/>
      <c r="AT453" s="246" t="s">
        <v>184</v>
      </c>
      <c r="AU453" s="246" t="s">
        <v>86</v>
      </c>
      <c r="AV453" s="13" t="s">
        <v>86</v>
      </c>
      <c r="AW453" s="13" t="s">
        <v>38</v>
      </c>
      <c r="AX453" s="13" t="s">
        <v>77</v>
      </c>
      <c r="AY453" s="246" t="s">
        <v>167</v>
      </c>
    </row>
    <row r="454" spans="1:51" s="16" customFormat="1" ht="12">
      <c r="A454" s="16"/>
      <c r="B454" s="268"/>
      <c r="C454" s="269"/>
      <c r="D454" s="232" t="s">
        <v>184</v>
      </c>
      <c r="E454" s="270" t="s">
        <v>20</v>
      </c>
      <c r="F454" s="271" t="s">
        <v>212</v>
      </c>
      <c r="G454" s="269"/>
      <c r="H454" s="272">
        <v>44.78</v>
      </c>
      <c r="I454" s="273"/>
      <c r="J454" s="269"/>
      <c r="K454" s="269"/>
      <c r="L454" s="274"/>
      <c r="M454" s="275"/>
      <c r="N454" s="276"/>
      <c r="O454" s="276"/>
      <c r="P454" s="276"/>
      <c r="Q454" s="276"/>
      <c r="R454" s="276"/>
      <c r="S454" s="276"/>
      <c r="T454" s="277"/>
      <c r="U454" s="16"/>
      <c r="V454" s="16"/>
      <c r="W454" s="16"/>
      <c r="X454" s="16"/>
      <c r="Y454" s="16"/>
      <c r="Z454" s="16"/>
      <c r="AA454" s="16"/>
      <c r="AB454" s="16"/>
      <c r="AC454" s="16"/>
      <c r="AD454" s="16"/>
      <c r="AE454" s="16"/>
      <c r="AT454" s="278" t="s">
        <v>184</v>
      </c>
      <c r="AU454" s="278" t="s">
        <v>86</v>
      </c>
      <c r="AV454" s="16" t="s">
        <v>186</v>
      </c>
      <c r="AW454" s="16" t="s">
        <v>38</v>
      </c>
      <c r="AX454" s="16" t="s">
        <v>77</v>
      </c>
      <c r="AY454" s="278" t="s">
        <v>167</v>
      </c>
    </row>
    <row r="455" spans="1:51" s="14" customFormat="1" ht="12">
      <c r="A455" s="14"/>
      <c r="B455" s="247"/>
      <c r="C455" s="248"/>
      <c r="D455" s="232" t="s">
        <v>184</v>
      </c>
      <c r="E455" s="249" t="s">
        <v>20</v>
      </c>
      <c r="F455" s="250" t="s">
        <v>195</v>
      </c>
      <c r="G455" s="248"/>
      <c r="H455" s="251">
        <v>281.06</v>
      </c>
      <c r="I455" s="252"/>
      <c r="J455" s="248"/>
      <c r="K455" s="248"/>
      <c r="L455" s="253"/>
      <c r="M455" s="254"/>
      <c r="N455" s="255"/>
      <c r="O455" s="255"/>
      <c r="P455" s="255"/>
      <c r="Q455" s="255"/>
      <c r="R455" s="255"/>
      <c r="S455" s="255"/>
      <c r="T455" s="256"/>
      <c r="U455" s="14"/>
      <c r="V455" s="14"/>
      <c r="W455" s="14"/>
      <c r="X455" s="14"/>
      <c r="Y455" s="14"/>
      <c r="Z455" s="14"/>
      <c r="AA455" s="14"/>
      <c r="AB455" s="14"/>
      <c r="AC455" s="14"/>
      <c r="AD455" s="14"/>
      <c r="AE455" s="14"/>
      <c r="AT455" s="257" t="s">
        <v>184</v>
      </c>
      <c r="AU455" s="257" t="s">
        <v>86</v>
      </c>
      <c r="AV455" s="14" t="s">
        <v>173</v>
      </c>
      <c r="AW455" s="14" t="s">
        <v>38</v>
      </c>
      <c r="AX455" s="14" t="s">
        <v>8</v>
      </c>
      <c r="AY455" s="257" t="s">
        <v>167</v>
      </c>
    </row>
    <row r="456" spans="1:65" s="2" customFormat="1" ht="31" customHeight="1">
      <c r="A456" s="40"/>
      <c r="B456" s="41"/>
      <c r="C456" s="220" t="s">
        <v>579</v>
      </c>
      <c r="D456" s="220" t="s">
        <v>169</v>
      </c>
      <c r="E456" s="221" t="s">
        <v>580</v>
      </c>
      <c r="F456" s="222" t="s">
        <v>581</v>
      </c>
      <c r="G456" s="223" t="s">
        <v>189</v>
      </c>
      <c r="H456" s="224">
        <v>32.7</v>
      </c>
      <c r="I456" s="225"/>
      <c r="J456" s="224">
        <f>ROUND(I456*H456,0)</f>
        <v>0</v>
      </c>
      <c r="K456" s="222" t="s">
        <v>180</v>
      </c>
      <c r="L456" s="46"/>
      <c r="M456" s="226" t="s">
        <v>20</v>
      </c>
      <c r="N456" s="227" t="s">
        <v>48</v>
      </c>
      <c r="O456" s="86"/>
      <c r="P456" s="228">
        <f>O456*H456</f>
        <v>0</v>
      </c>
      <c r="Q456" s="228">
        <v>2.002</v>
      </c>
      <c r="R456" s="228">
        <f>Q456*H456</f>
        <v>65.4654</v>
      </c>
      <c r="S456" s="228">
        <v>0</v>
      </c>
      <c r="T456" s="229">
        <f>S456*H456</f>
        <v>0</v>
      </c>
      <c r="U456" s="40"/>
      <c r="V456" s="40"/>
      <c r="W456" s="40"/>
      <c r="X456" s="40"/>
      <c r="Y456" s="40"/>
      <c r="Z456" s="40"/>
      <c r="AA456" s="40"/>
      <c r="AB456" s="40"/>
      <c r="AC456" s="40"/>
      <c r="AD456" s="40"/>
      <c r="AE456" s="40"/>
      <c r="AR456" s="230" t="s">
        <v>173</v>
      </c>
      <c r="AT456" s="230" t="s">
        <v>169</v>
      </c>
      <c r="AU456" s="230" t="s">
        <v>86</v>
      </c>
      <c r="AY456" s="19" t="s">
        <v>167</v>
      </c>
      <c r="BE456" s="231">
        <f>IF(N456="základní",J456,0)</f>
        <v>0</v>
      </c>
      <c r="BF456" s="231">
        <f>IF(N456="snížená",J456,0)</f>
        <v>0</v>
      </c>
      <c r="BG456" s="231">
        <f>IF(N456="zákl. přenesená",J456,0)</f>
        <v>0</v>
      </c>
      <c r="BH456" s="231">
        <f>IF(N456="sníž. přenesená",J456,0)</f>
        <v>0</v>
      </c>
      <c r="BI456" s="231">
        <f>IF(N456="nulová",J456,0)</f>
        <v>0</v>
      </c>
      <c r="BJ456" s="19" t="s">
        <v>8</v>
      </c>
      <c r="BK456" s="231">
        <f>ROUND(I456*H456,0)</f>
        <v>0</v>
      </c>
      <c r="BL456" s="19" t="s">
        <v>173</v>
      </c>
      <c r="BM456" s="230" t="s">
        <v>582</v>
      </c>
    </row>
    <row r="457" spans="1:47" s="2" customFormat="1" ht="12">
      <c r="A457" s="40"/>
      <c r="B457" s="41"/>
      <c r="C457" s="42"/>
      <c r="D457" s="232" t="s">
        <v>182</v>
      </c>
      <c r="E457" s="42"/>
      <c r="F457" s="233" t="s">
        <v>539</v>
      </c>
      <c r="G457" s="42"/>
      <c r="H457" s="42"/>
      <c r="I457" s="138"/>
      <c r="J457" s="42"/>
      <c r="K457" s="42"/>
      <c r="L457" s="46"/>
      <c r="M457" s="234"/>
      <c r="N457" s="235"/>
      <c r="O457" s="86"/>
      <c r="P457" s="86"/>
      <c r="Q457" s="86"/>
      <c r="R457" s="86"/>
      <c r="S457" s="86"/>
      <c r="T457" s="87"/>
      <c r="U457" s="40"/>
      <c r="V457" s="40"/>
      <c r="W457" s="40"/>
      <c r="X457" s="40"/>
      <c r="Y457" s="40"/>
      <c r="Z457" s="40"/>
      <c r="AA457" s="40"/>
      <c r="AB457" s="40"/>
      <c r="AC457" s="40"/>
      <c r="AD457" s="40"/>
      <c r="AE457" s="40"/>
      <c r="AT457" s="19" t="s">
        <v>182</v>
      </c>
      <c r="AU457" s="19" t="s">
        <v>86</v>
      </c>
    </row>
    <row r="458" spans="1:51" s="15" customFormat="1" ht="12">
      <c r="A458" s="15"/>
      <c r="B458" s="258"/>
      <c r="C458" s="259"/>
      <c r="D458" s="232" t="s">
        <v>184</v>
      </c>
      <c r="E458" s="260" t="s">
        <v>20</v>
      </c>
      <c r="F458" s="261" t="s">
        <v>583</v>
      </c>
      <c r="G458" s="259"/>
      <c r="H458" s="260" t="s">
        <v>20</v>
      </c>
      <c r="I458" s="262"/>
      <c r="J458" s="259"/>
      <c r="K458" s="259"/>
      <c r="L458" s="263"/>
      <c r="M458" s="264"/>
      <c r="N458" s="265"/>
      <c r="O458" s="265"/>
      <c r="P458" s="265"/>
      <c r="Q458" s="265"/>
      <c r="R458" s="265"/>
      <c r="S458" s="265"/>
      <c r="T458" s="266"/>
      <c r="U458" s="15"/>
      <c r="V458" s="15"/>
      <c r="W458" s="15"/>
      <c r="X458" s="15"/>
      <c r="Y458" s="15"/>
      <c r="Z458" s="15"/>
      <c r="AA458" s="15"/>
      <c r="AB458" s="15"/>
      <c r="AC458" s="15"/>
      <c r="AD458" s="15"/>
      <c r="AE458" s="15"/>
      <c r="AT458" s="267" t="s">
        <v>184</v>
      </c>
      <c r="AU458" s="267" t="s">
        <v>86</v>
      </c>
      <c r="AV458" s="15" t="s">
        <v>8</v>
      </c>
      <c r="AW458" s="15" t="s">
        <v>38</v>
      </c>
      <c r="AX458" s="15" t="s">
        <v>77</v>
      </c>
      <c r="AY458" s="267" t="s">
        <v>167</v>
      </c>
    </row>
    <row r="459" spans="1:51" s="13" customFormat="1" ht="12">
      <c r="A459" s="13"/>
      <c r="B459" s="236"/>
      <c r="C459" s="237"/>
      <c r="D459" s="232" t="s">
        <v>184</v>
      </c>
      <c r="E459" s="238" t="s">
        <v>20</v>
      </c>
      <c r="F459" s="239" t="s">
        <v>584</v>
      </c>
      <c r="G459" s="237"/>
      <c r="H459" s="240">
        <v>3</v>
      </c>
      <c r="I459" s="241"/>
      <c r="J459" s="237"/>
      <c r="K459" s="237"/>
      <c r="L459" s="242"/>
      <c r="M459" s="243"/>
      <c r="N459" s="244"/>
      <c r="O459" s="244"/>
      <c r="P459" s="244"/>
      <c r="Q459" s="244"/>
      <c r="R459" s="244"/>
      <c r="S459" s="244"/>
      <c r="T459" s="245"/>
      <c r="U459" s="13"/>
      <c r="V459" s="13"/>
      <c r="W459" s="13"/>
      <c r="X459" s="13"/>
      <c r="Y459" s="13"/>
      <c r="Z459" s="13"/>
      <c r="AA459" s="13"/>
      <c r="AB459" s="13"/>
      <c r="AC459" s="13"/>
      <c r="AD459" s="13"/>
      <c r="AE459" s="13"/>
      <c r="AT459" s="246" t="s">
        <v>184</v>
      </c>
      <c r="AU459" s="246" t="s">
        <v>86</v>
      </c>
      <c r="AV459" s="13" t="s">
        <v>86</v>
      </c>
      <c r="AW459" s="13" t="s">
        <v>38</v>
      </c>
      <c r="AX459" s="13" t="s">
        <v>77</v>
      </c>
      <c r="AY459" s="246" t="s">
        <v>167</v>
      </c>
    </row>
    <row r="460" spans="1:51" s="13" customFormat="1" ht="12">
      <c r="A460" s="13"/>
      <c r="B460" s="236"/>
      <c r="C460" s="237"/>
      <c r="D460" s="232" t="s">
        <v>184</v>
      </c>
      <c r="E460" s="238" t="s">
        <v>20</v>
      </c>
      <c r="F460" s="239" t="s">
        <v>585</v>
      </c>
      <c r="G460" s="237"/>
      <c r="H460" s="240">
        <v>4</v>
      </c>
      <c r="I460" s="241"/>
      <c r="J460" s="237"/>
      <c r="K460" s="237"/>
      <c r="L460" s="242"/>
      <c r="M460" s="243"/>
      <c r="N460" s="244"/>
      <c r="O460" s="244"/>
      <c r="P460" s="244"/>
      <c r="Q460" s="244"/>
      <c r="R460" s="244"/>
      <c r="S460" s="244"/>
      <c r="T460" s="245"/>
      <c r="U460" s="13"/>
      <c r="V460" s="13"/>
      <c r="W460" s="13"/>
      <c r="X460" s="13"/>
      <c r="Y460" s="13"/>
      <c r="Z460" s="13"/>
      <c r="AA460" s="13"/>
      <c r="AB460" s="13"/>
      <c r="AC460" s="13"/>
      <c r="AD460" s="13"/>
      <c r="AE460" s="13"/>
      <c r="AT460" s="246" t="s">
        <v>184</v>
      </c>
      <c r="AU460" s="246" t="s">
        <v>86</v>
      </c>
      <c r="AV460" s="13" t="s">
        <v>86</v>
      </c>
      <c r="AW460" s="13" t="s">
        <v>38</v>
      </c>
      <c r="AX460" s="13" t="s">
        <v>77</v>
      </c>
      <c r="AY460" s="246" t="s">
        <v>167</v>
      </c>
    </row>
    <row r="461" spans="1:51" s="13" customFormat="1" ht="12">
      <c r="A461" s="13"/>
      <c r="B461" s="236"/>
      <c r="C461" s="237"/>
      <c r="D461" s="232" t="s">
        <v>184</v>
      </c>
      <c r="E461" s="238" t="s">
        <v>20</v>
      </c>
      <c r="F461" s="239" t="s">
        <v>586</v>
      </c>
      <c r="G461" s="237"/>
      <c r="H461" s="240">
        <v>0.7</v>
      </c>
      <c r="I461" s="241"/>
      <c r="J461" s="237"/>
      <c r="K461" s="237"/>
      <c r="L461" s="242"/>
      <c r="M461" s="243"/>
      <c r="N461" s="244"/>
      <c r="O461" s="244"/>
      <c r="P461" s="244"/>
      <c r="Q461" s="244"/>
      <c r="R461" s="244"/>
      <c r="S461" s="244"/>
      <c r="T461" s="245"/>
      <c r="U461" s="13"/>
      <c r="V461" s="13"/>
      <c r="W461" s="13"/>
      <c r="X461" s="13"/>
      <c r="Y461" s="13"/>
      <c r="Z461" s="13"/>
      <c r="AA461" s="13"/>
      <c r="AB461" s="13"/>
      <c r="AC461" s="13"/>
      <c r="AD461" s="13"/>
      <c r="AE461" s="13"/>
      <c r="AT461" s="246" t="s">
        <v>184</v>
      </c>
      <c r="AU461" s="246" t="s">
        <v>86</v>
      </c>
      <c r="AV461" s="13" t="s">
        <v>86</v>
      </c>
      <c r="AW461" s="13" t="s">
        <v>38</v>
      </c>
      <c r="AX461" s="13" t="s">
        <v>77</v>
      </c>
      <c r="AY461" s="246" t="s">
        <v>167</v>
      </c>
    </row>
    <row r="462" spans="1:51" s="13" customFormat="1" ht="12">
      <c r="A462" s="13"/>
      <c r="B462" s="236"/>
      <c r="C462" s="237"/>
      <c r="D462" s="232" t="s">
        <v>184</v>
      </c>
      <c r="E462" s="238" t="s">
        <v>20</v>
      </c>
      <c r="F462" s="239" t="s">
        <v>587</v>
      </c>
      <c r="G462" s="237"/>
      <c r="H462" s="240">
        <v>8</v>
      </c>
      <c r="I462" s="241"/>
      <c r="J462" s="237"/>
      <c r="K462" s="237"/>
      <c r="L462" s="242"/>
      <c r="M462" s="243"/>
      <c r="N462" s="244"/>
      <c r="O462" s="244"/>
      <c r="P462" s="244"/>
      <c r="Q462" s="244"/>
      <c r="R462" s="244"/>
      <c r="S462" s="244"/>
      <c r="T462" s="245"/>
      <c r="U462" s="13"/>
      <c r="V462" s="13"/>
      <c r="W462" s="13"/>
      <c r="X462" s="13"/>
      <c r="Y462" s="13"/>
      <c r="Z462" s="13"/>
      <c r="AA462" s="13"/>
      <c r="AB462" s="13"/>
      <c r="AC462" s="13"/>
      <c r="AD462" s="13"/>
      <c r="AE462" s="13"/>
      <c r="AT462" s="246" t="s">
        <v>184</v>
      </c>
      <c r="AU462" s="246" t="s">
        <v>86</v>
      </c>
      <c r="AV462" s="13" t="s">
        <v>86</v>
      </c>
      <c r="AW462" s="13" t="s">
        <v>38</v>
      </c>
      <c r="AX462" s="13" t="s">
        <v>77</v>
      </c>
      <c r="AY462" s="246" t="s">
        <v>167</v>
      </c>
    </row>
    <row r="463" spans="1:51" s="13" customFormat="1" ht="12">
      <c r="A463" s="13"/>
      <c r="B463" s="236"/>
      <c r="C463" s="237"/>
      <c r="D463" s="232" t="s">
        <v>184</v>
      </c>
      <c r="E463" s="238" t="s">
        <v>20</v>
      </c>
      <c r="F463" s="239" t="s">
        <v>588</v>
      </c>
      <c r="G463" s="237"/>
      <c r="H463" s="240">
        <v>17</v>
      </c>
      <c r="I463" s="241"/>
      <c r="J463" s="237"/>
      <c r="K463" s="237"/>
      <c r="L463" s="242"/>
      <c r="M463" s="243"/>
      <c r="N463" s="244"/>
      <c r="O463" s="244"/>
      <c r="P463" s="244"/>
      <c r="Q463" s="244"/>
      <c r="R463" s="244"/>
      <c r="S463" s="244"/>
      <c r="T463" s="245"/>
      <c r="U463" s="13"/>
      <c r="V463" s="13"/>
      <c r="W463" s="13"/>
      <c r="X463" s="13"/>
      <c r="Y463" s="13"/>
      <c r="Z463" s="13"/>
      <c r="AA463" s="13"/>
      <c r="AB463" s="13"/>
      <c r="AC463" s="13"/>
      <c r="AD463" s="13"/>
      <c r="AE463" s="13"/>
      <c r="AT463" s="246" t="s">
        <v>184</v>
      </c>
      <c r="AU463" s="246" t="s">
        <v>86</v>
      </c>
      <c r="AV463" s="13" t="s">
        <v>86</v>
      </c>
      <c r="AW463" s="13" t="s">
        <v>38</v>
      </c>
      <c r="AX463" s="13" t="s">
        <v>77</v>
      </c>
      <c r="AY463" s="246" t="s">
        <v>167</v>
      </c>
    </row>
    <row r="464" spans="1:51" s="14" customFormat="1" ht="12">
      <c r="A464" s="14"/>
      <c r="B464" s="247"/>
      <c r="C464" s="248"/>
      <c r="D464" s="232" t="s">
        <v>184</v>
      </c>
      <c r="E464" s="249" t="s">
        <v>20</v>
      </c>
      <c r="F464" s="250" t="s">
        <v>195</v>
      </c>
      <c r="G464" s="248"/>
      <c r="H464" s="251">
        <v>32.7</v>
      </c>
      <c r="I464" s="252"/>
      <c r="J464" s="248"/>
      <c r="K464" s="248"/>
      <c r="L464" s="253"/>
      <c r="M464" s="254"/>
      <c r="N464" s="255"/>
      <c r="O464" s="255"/>
      <c r="P464" s="255"/>
      <c r="Q464" s="255"/>
      <c r="R464" s="255"/>
      <c r="S464" s="255"/>
      <c r="T464" s="256"/>
      <c r="U464" s="14"/>
      <c r="V464" s="14"/>
      <c r="W464" s="14"/>
      <c r="X464" s="14"/>
      <c r="Y464" s="14"/>
      <c r="Z464" s="14"/>
      <c r="AA464" s="14"/>
      <c r="AB464" s="14"/>
      <c r="AC464" s="14"/>
      <c r="AD464" s="14"/>
      <c r="AE464" s="14"/>
      <c r="AT464" s="257" t="s">
        <v>184</v>
      </c>
      <c r="AU464" s="257" t="s">
        <v>86</v>
      </c>
      <c r="AV464" s="14" t="s">
        <v>173</v>
      </c>
      <c r="AW464" s="14" t="s">
        <v>38</v>
      </c>
      <c r="AX464" s="14" t="s">
        <v>8</v>
      </c>
      <c r="AY464" s="257" t="s">
        <v>167</v>
      </c>
    </row>
    <row r="465" spans="1:65" s="2" customFormat="1" ht="31" customHeight="1">
      <c r="A465" s="40"/>
      <c r="B465" s="41"/>
      <c r="C465" s="220" t="s">
        <v>589</v>
      </c>
      <c r="D465" s="220" t="s">
        <v>169</v>
      </c>
      <c r="E465" s="221" t="s">
        <v>590</v>
      </c>
      <c r="F465" s="222" t="s">
        <v>591</v>
      </c>
      <c r="G465" s="223" t="s">
        <v>189</v>
      </c>
      <c r="H465" s="224">
        <v>33.61</v>
      </c>
      <c r="I465" s="225"/>
      <c r="J465" s="224">
        <f>ROUND(I465*H465,0)</f>
        <v>0</v>
      </c>
      <c r="K465" s="222" t="s">
        <v>180</v>
      </c>
      <c r="L465" s="46"/>
      <c r="M465" s="226" t="s">
        <v>20</v>
      </c>
      <c r="N465" s="227" t="s">
        <v>48</v>
      </c>
      <c r="O465" s="86"/>
      <c r="P465" s="228">
        <f>O465*H465</f>
        <v>0</v>
      </c>
      <c r="Q465" s="228">
        <v>1.848</v>
      </c>
      <c r="R465" s="228">
        <f>Q465*H465</f>
        <v>62.11128</v>
      </c>
      <c r="S465" s="228">
        <v>0</v>
      </c>
      <c r="T465" s="229">
        <f>S465*H465</f>
        <v>0</v>
      </c>
      <c r="U465" s="40"/>
      <c r="V465" s="40"/>
      <c r="W465" s="40"/>
      <c r="X465" s="40"/>
      <c r="Y465" s="40"/>
      <c r="Z465" s="40"/>
      <c r="AA465" s="40"/>
      <c r="AB465" s="40"/>
      <c r="AC465" s="40"/>
      <c r="AD465" s="40"/>
      <c r="AE465" s="40"/>
      <c r="AR465" s="230" t="s">
        <v>173</v>
      </c>
      <c r="AT465" s="230" t="s">
        <v>169</v>
      </c>
      <c r="AU465" s="230" t="s">
        <v>86</v>
      </c>
      <c r="AY465" s="19" t="s">
        <v>167</v>
      </c>
      <c r="BE465" s="231">
        <f>IF(N465="základní",J465,0)</f>
        <v>0</v>
      </c>
      <c r="BF465" s="231">
        <f>IF(N465="snížená",J465,0)</f>
        <v>0</v>
      </c>
      <c r="BG465" s="231">
        <f>IF(N465="zákl. přenesená",J465,0)</f>
        <v>0</v>
      </c>
      <c r="BH465" s="231">
        <f>IF(N465="sníž. přenesená",J465,0)</f>
        <v>0</v>
      </c>
      <c r="BI465" s="231">
        <f>IF(N465="nulová",J465,0)</f>
        <v>0</v>
      </c>
      <c r="BJ465" s="19" t="s">
        <v>8</v>
      </c>
      <c r="BK465" s="231">
        <f>ROUND(I465*H465,0)</f>
        <v>0</v>
      </c>
      <c r="BL465" s="19" t="s">
        <v>173</v>
      </c>
      <c r="BM465" s="230" t="s">
        <v>592</v>
      </c>
    </row>
    <row r="466" spans="1:47" s="2" customFormat="1" ht="12">
      <c r="A466" s="40"/>
      <c r="B466" s="41"/>
      <c r="C466" s="42"/>
      <c r="D466" s="232" t="s">
        <v>182</v>
      </c>
      <c r="E466" s="42"/>
      <c r="F466" s="233" t="s">
        <v>593</v>
      </c>
      <c r="G466" s="42"/>
      <c r="H466" s="42"/>
      <c r="I466" s="138"/>
      <c r="J466" s="42"/>
      <c r="K466" s="42"/>
      <c r="L466" s="46"/>
      <c r="M466" s="234"/>
      <c r="N466" s="235"/>
      <c r="O466" s="86"/>
      <c r="P466" s="86"/>
      <c r="Q466" s="86"/>
      <c r="R466" s="86"/>
      <c r="S466" s="86"/>
      <c r="T466" s="87"/>
      <c r="U466" s="40"/>
      <c r="V466" s="40"/>
      <c r="W466" s="40"/>
      <c r="X466" s="40"/>
      <c r="Y466" s="40"/>
      <c r="Z466" s="40"/>
      <c r="AA466" s="40"/>
      <c r="AB466" s="40"/>
      <c r="AC466" s="40"/>
      <c r="AD466" s="40"/>
      <c r="AE466" s="40"/>
      <c r="AT466" s="19" t="s">
        <v>182</v>
      </c>
      <c r="AU466" s="19" t="s">
        <v>86</v>
      </c>
    </row>
    <row r="467" spans="1:47" s="2" customFormat="1" ht="12">
      <c r="A467" s="40"/>
      <c r="B467" s="41"/>
      <c r="C467" s="42"/>
      <c r="D467" s="232" t="s">
        <v>175</v>
      </c>
      <c r="E467" s="42"/>
      <c r="F467" s="233" t="s">
        <v>594</v>
      </c>
      <c r="G467" s="42"/>
      <c r="H467" s="42"/>
      <c r="I467" s="138"/>
      <c r="J467" s="42"/>
      <c r="K467" s="42"/>
      <c r="L467" s="46"/>
      <c r="M467" s="234"/>
      <c r="N467" s="235"/>
      <c r="O467" s="86"/>
      <c r="P467" s="86"/>
      <c r="Q467" s="86"/>
      <c r="R467" s="86"/>
      <c r="S467" s="86"/>
      <c r="T467" s="87"/>
      <c r="U467" s="40"/>
      <c r="V467" s="40"/>
      <c r="W467" s="40"/>
      <c r="X467" s="40"/>
      <c r="Y467" s="40"/>
      <c r="Z467" s="40"/>
      <c r="AA467" s="40"/>
      <c r="AB467" s="40"/>
      <c r="AC467" s="40"/>
      <c r="AD467" s="40"/>
      <c r="AE467" s="40"/>
      <c r="AT467" s="19" t="s">
        <v>175</v>
      </c>
      <c r="AU467" s="19" t="s">
        <v>86</v>
      </c>
    </row>
    <row r="468" spans="1:51" s="13" customFormat="1" ht="12">
      <c r="A468" s="13"/>
      <c r="B468" s="236"/>
      <c r="C468" s="237"/>
      <c r="D468" s="232" t="s">
        <v>184</v>
      </c>
      <c r="E468" s="238" t="s">
        <v>20</v>
      </c>
      <c r="F468" s="239" t="s">
        <v>595</v>
      </c>
      <c r="G468" s="237"/>
      <c r="H468" s="240">
        <v>5</v>
      </c>
      <c r="I468" s="241"/>
      <c r="J468" s="237"/>
      <c r="K468" s="237"/>
      <c r="L468" s="242"/>
      <c r="M468" s="243"/>
      <c r="N468" s="244"/>
      <c r="O468" s="244"/>
      <c r="P468" s="244"/>
      <c r="Q468" s="244"/>
      <c r="R468" s="244"/>
      <c r="S468" s="244"/>
      <c r="T468" s="245"/>
      <c r="U468" s="13"/>
      <c r="V468" s="13"/>
      <c r="W468" s="13"/>
      <c r="X468" s="13"/>
      <c r="Y468" s="13"/>
      <c r="Z468" s="13"/>
      <c r="AA468" s="13"/>
      <c r="AB468" s="13"/>
      <c r="AC468" s="13"/>
      <c r="AD468" s="13"/>
      <c r="AE468" s="13"/>
      <c r="AT468" s="246" t="s">
        <v>184</v>
      </c>
      <c r="AU468" s="246" t="s">
        <v>86</v>
      </c>
      <c r="AV468" s="13" t="s">
        <v>86</v>
      </c>
      <c r="AW468" s="13" t="s">
        <v>38</v>
      </c>
      <c r="AX468" s="13" t="s">
        <v>77</v>
      </c>
      <c r="AY468" s="246" t="s">
        <v>167</v>
      </c>
    </row>
    <row r="469" spans="1:51" s="13" customFormat="1" ht="12">
      <c r="A469" s="13"/>
      <c r="B469" s="236"/>
      <c r="C469" s="237"/>
      <c r="D469" s="232" t="s">
        <v>184</v>
      </c>
      <c r="E469" s="238" t="s">
        <v>20</v>
      </c>
      <c r="F469" s="239" t="s">
        <v>596</v>
      </c>
      <c r="G469" s="237"/>
      <c r="H469" s="240">
        <v>5</v>
      </c>
      <c r="I469" s="241"/>
      <c r="J469" s="237"/>
      <c r="K469" s="237"/>
      <c r="L469" s="242"/>
      <c r="M469" s="243"/>
      <c r="N469" s="244"/>
      <c r="O469" s="244"/>
      <c r="P469" s="244"/>
      <c r="Q469" s="244"/>
      <c r="R469" s="244"/>
      <c r="S469" s="244"/>
      <c r="T469" s="245"/>
      <c r="U469" s="13"/>
      <c r="V469" s="13"/>
      <c r="W469" s="13"/>
      <c r="X469" s="13"/>
      <c r="Y469" s="13"/>
      <c r="Z469" s="13"/>
      <c r="AA469" s="13"/>
      <c r="AB469" s="13"/>
      <c r="AC469" s="13"/>
      <c r="AD469" s="13"/>
      <c r="AE469" s="13"/>
      <c r="AT469" s="246" t="s">
        <v>184</v>
      </c>
      <c r="AU469" s="246" t="s">
        <v>86</v>
      </c>
      <c r="AV469" s="13" t="s">
        <v>86</v>
      </c>
      <c r="AW469" s="13" t="s">
        <v>38</v>
      </c>
      <c r="AX469" s="13" t="s">
        <v>77</v>
      </c>
      <c r="AY469" s="246" t="s">
        <v>167</v>
      </c>
    </row>
    <row r="470" spans="1:51" s="13" customFormat="1" ht="12">
      <c r="A470" s="13"/>
      <c r="B470" s="236"/>
      <c r="C470" s="237"/>
      <c r="D470" s="232" t="s">
        <v>184</v>
      </c>
      <c r="E470" s="238" t="s">
        <v>20</v>
      </c>
      <c r="F470" s="239" t="s">
        <v>597</v>
      </c>
      <c r="G470" s="237"/>
      <c r="H470" s="240">
        <v>6.3</v>
      </c>
      <c r="I470" s="241"/>
      <c r="J470" s="237"/>
      <c r="K470" s="237"/>
      <c r="L470" s="242"/>
      <c r="M470" s="243"/>
      <c r="N470" s="244"/>
      <c r="O470" s="244"/>
      <c r="P470" s="244"/>
      <c r="Q470" s="244"/>
      <c r="R470" s="244"/>
      <c r="S470" s="244"/>
      <c r="T470" s="245"/>
      <c r="U470" s="13"/>
      <c r="V470" s="13"/>
      <c r="W470" s="13"/>
      <c r="X470" s="13"/>
      <c r="Y470" s="13"/>
      <c r="Z470" s="13"/>
      <c r="AA470" s="13"/>
      <c r="AB470" s="13"/>
      <c r="AC470" s="13"/>
      <c r="AD470" s="13"/>
      <c r="AE470" s="13"/>
      <c r="AT470" s="246" t="s">
        <v>184</v>
      </c>
      <c r="AU470" s="246" t="s">
        <v>86</v>
      </c>
      <c r="AV470" s="13" t="s">
        <v>86</v>
      </c>
      <c r="AW470" s="13" t="s">
        <v>38</v>
      </c>
      <c r="AX470" s="13" t="s">
        <v>77</v>
      </c>
      <c r="AY470" s="246" t="s">
        <v>167</v>
      </c>
    </row>
    <row r="471" spans="1:51" s="13" customFormat="1" ht="12">
      <c r="A471" s="13"/>
      <c r="B471" s="236"/>
      <c r="C471" s="237"/>
      <c r="D471" s="232" t="s">
        <v>184</v>
      </c>
      <c r="E471" s="238" t="s">
        <v>20</v>
      </c>
      <c r="F471" s="239" t="s">
        <v>598</v>
      </c>
      <c r="G471" s="237"/>
      <c r="H471" s="240">
        <v>0.6</v>
      </c>
      <c r="I471" s="241"/>
      <c r="J471" s="237"/>
      <c r="K471" s="237"/>
      <c r="L471" s="242"/>
      <c r="M471" s="243"/>
      <c r="N471" s="244"/>
      <c r="O471" s="244"/>
      <c r="P471" s="244"/>
      <c r="Q471" s="244"/>
      <c r="R471" s="244"/>
      <c r="S471" s="244"/>
      <c r="T471" s="245"/>
      <c r="U471" s="13"/>
      <c r="V471" s="13"/>
      <c r="W471" s="13"/>
      <c r="X471" s="13"/>
      <c r="Y471" s="13"/>
      <c r="Z471" s="13"/>
      <c r="AA471" s="13"/>
      <c r="AB471" s="13"/>
      <c r="AC471" s="13"/>
      <c r="AD471" s="13"/>
      <c r="AE471" s="13"/>
      <c r="AT471" s="246" t="s">
        <v>184</v>
      </c>
      <c r="AU471" s="246" t="s">
        <v>86</v>
      </c>
      <c r="AV471" s="13" t="s">
        <v>86</v>
      </c>
      <c r="AW471" s="13" t="s">
        <v>38</v>
      </c>
      <c r="AX471" s="13" t="s">
        <v>77</v>
      </c>
      <c r="AY471" s="246" t="s">
        <v>167</v>
      </c>
    </row>
    <row r="472" spans="1:51" s="13" customFormat="1" ht="12">
      <c r="A472" s="13"/>
      <c r="B472" s="236"/>
      <c r="C472" s="237"/>
      <c r="D472" s="232" t="s">
        <v>184</v>
      </c>
      <c r="E472" s="238" t="s">
        <v>20</v>
      </c>
      <c r="F472" s="239" t="s">
        <v>599</v>
      </c>
      <c r="G472" s="237"/>
      <c r="H472" s="240">
        <v>7.2</v>
      </c>
      <c r="I472" s="241"/>
      <c r="J472" s="237"/>
      <c r="K472" s="237"/>
      <c r="L472" s="242"/>
      <c r="M472" s="243"/>
      <c r="N472" s="244"/>
      <c r="O472" s="244"/>
      <c r="P472" s="244"/>
      <c r="Q472" s="244"/>
      <c r="R472" s="244"/>
      <c r="S472" s="244"/>
      <c r="T472" s="245"/>
      <c r="U472" s="13"/>
      <c r="V472" s="13"/>
      <c r="W472" s="13"/>
      <c r="X472" s="13"/>
      <c r="Y472" s="13"/>
      <c r="Z472" s="13"/>
      <c r="AA472" s="13"/>
      <c r="AB472" s="13"/>
      <c r="AC472" s="13"/>
      <c r="AD472" s="13"/>
      <c r="AE472" s="13"/>
      <c r="AT472" s="246" t="s">
        <v>184</v>
      </c>
      <c r="AU472" s="246" t="s">
        <v>86</v>
      </c>
      <c r="AV472" s="13" t="s">
        <v>86</v>
      </c>
      <c r="AW472" s="13" t="s">
        <v>38</v>
      </c>
      <c r="AX472" s="13" t="s">
        <v>77</v>
      </c>
      <c r="AY472" s="246" t="s">
        <v>167</v>
      </c>
    </row>
    <row r="473" spans="1:51" s="13" customFormat="1" ht="12">
      <c r="A473" s="13"/>
      <c r="B473" s="236"/>
      <c r="C473" s="237"/>
      <c r="D473" s="232" t="s">
        <v>184</v>
      </c>
      <c r="E473" s="238" t="s">
        <v>20</v>
      </c>
      <c r="F473" s="239" t="s">
        <v>600</v>
      </c>
      <c r="G473" s="237"/>
      <c r="H473" s="240">
        <v>2.7</v>
      </c>
      <c r="I473" s="241"/>
      <c r="J473" s="237"/>
      <c r="K473" s="237"/>
      <c r="L473" s="242"/>
      <c r="M473" s="243"/>
      <c r="N473" s="244"/>
      <c r="O473" s="244"/>
      <c r="P473" s="244"/>
      <c r="Q473" s="244"/>
      <c r="R473" s="244"/>
      <c r="S473" s="244"/>
      <c r="T473" s="245"/>
      <c r="U473" s="13"/>
      <c r="V473" s="13"/>
      <c r="W473" s="13"/>
      <c r="X473" s="13"/>
      <c r="Y473" s="13"/>
      <c r="Z473" s="13"/>
      <c r="AA473" s="13"/>
      <c r="AB473" s="13"/>
      <c r="AC473" s="13"/>
      <c r="AD473" s="13"/>
      <c r="AE473" s="13"/>
      <c r="AT473" s="246" t="s">
        <v>184</v>
      </c>
      <c r="AU473" s="246" t="s">
        <v>86</v>
      </c>
      <c r="AV473" s="13" t="s">
        <v>86</v>
      </c>
      <c r="AW473" s="13" t="s">
        <v>38</v>
      </c>
      <c r="AX473" s="13" t="s">
        <v>77</v>
      </c>
      <c r="AY473" s="246" t="s">
        <v>167</v>
      </c>
    </row>
    <row r="474" spans="1:51" s="13" customFormat="1" ht="12">
      <c r="A474" s="13"/>
      <c r="B474" s="236"/>
      <c r="C474" s="237"/>
      <c r="D474" s="232" t="s">
        <v>184</v>
      </c>
      <c r="E474" s="238" t="s">
        <v>20</v>
      </c>
      <c r="F474" s="239" t="s">
        <v>601</v>
      </c>
      <c r="G474" s="237"/>
      <c r="H474" s="240">
        <v>4.2</v>
      </c>
      <c r="I474" s="241"/>
      <c r="J474" s="237"/>
      <c r="K474" s="237"/>
      <c r="L474" s="242"/>
      <c r="M474" s="243"/>
      <c r="N474" s="244"/>
      <c r="O474" s="244"/>
      <c r="P474" s="244"/>
      <c r="Q474" s="244"/>
      <c r="R474" s="244"/>
      <c r="S474" s="244"/>
      <c r="T474" s="245"/>
      <c r="U474" s="13"/>
      <c r="V474" s="13"/>
      <c r="W474" s="13"/>
      <c r="X474" s="13"/>
      <c r="Y474" s="13"/>
      <c r="Z474" s="13"/>
      <c r="AA474" s="13"/>
      <c r="AB474" s="13"/>
      <c r="AC474" s="13"/>
      <c r="AD474" s="13"/>
      <c r="AE474" s="13"/>
      <c r="AT474" s="246" t="s">
        <v>184</v>
      </c>
      <c r="AU474" s="246" t="s">
        <v>86</v>
      </c>
      <c r="AV474" s="13" t="s">
        <v>86</v>
      </c>
      <c r="AW474" s="13" t="s">
        <v>38</v>
      </c>
      <c r="AX474" s="13" t="s">
        <v>77</v>
      </c>
      <c r="AY474" s="246" t="s">
        <v>167</v>
      </c>
    </row>
    <row r="475" spans="1:51" s="16" customFormat="1" ht="12">
      <c r="A475" s="16"/>
      <c r="B475" s="268"/>
      <c r="C475" s="269"/>
      <c r="D475" s="232" t="s">
        <v>184</v>
      </c>
      <c r="E475" s="270" t="s">
        <v>20</v>
      </c>
      <c r="F475" s="271" t="s">
        <v>212</v>
      </c>
      <c r="G475" s="269"/>
      <c r="H475" s="272">
        <v>31</v>
      </c>
      <c r="I475" s="273"/>
      <c r="J475" s="269"/>
      <c r="K475" s="269"/>
      <c r="L475" s="274"/>
      <c r="M475" s="275"/>
      <c r="N475" s="276"/>
      <c r="O475" s="276"/>
      <c r="P475" s="276"/>
      <c r="Q475" s="276"/>
      <c r="R475" s="276"/>
      <c r="S475" s="276"/>
      <c r="T475" s="277"/>
      <c r="U475" s="16"/>
      <c r="V475" s="16"/>
      <c r="W475" s="16"/>
      <c r="X475" s="16"/>
      <c r="Y475" s="16"/>
      <c r="Z475" s="16"/>
      <c r="AA475" s="16"/>
      <c r="AB475" s="16"/>
      <c r="AC475" s="16"/>
      <c r="AD475" s="16"/>
      <c r="AE475" s="16"/>
      <c r="AT475" s="278" t="s">
        <v>184</v>
      </c>
      <c r="AU475" s="278" t="s">
        <v>86</v>
      </c>
      <c r="AV475" s="16" t="s">
        <v>186</v>
      </c>
      <c r="AW475" s="16" t="s">
        <v>38</v>
      </c>
      <c r="AX475" s="16" t="s">
        <v>77</v>
      </c>
      <c r="AY475" s="278" t="s">
        <v>167</v>
      </c>
    </row>
    <row r="476" spans="1:51" s="15" customFormat="1" ht="12">
      <c r="A476" s="15"/>
      <c r="B476" s="258"/>
      <c r="C476" s="259"/>
      <c r="D476" s="232" t="s">
        <v>184</v>
      </c>
      <c r="E476" s="260" t="s">
        <v>20</v>
      </c>
      <c r="F476" s="261" t="s">
        <v>602</v>
      </c>
      <c r="G476" s="259"/>
      <c r="H476" s="260" t="s">
        <v>20</v>
      </c>
      <c r="I476" s="262"/>
      <c r="J476" s="259"/>
      <c r="K476" s="259"/>
      <c r="L476" s="263"/>
      <c r="M476" s="264"/>
      <c r="N476" s="265"/>
      <c r="O476" s="265"/>
      <c r="P476" s="265"/>
      <c r="Q476" s="265"/>
      <c r="R476" s="265"/>
      <c r="S476" s="265"/>
      <c r="T476" s="266"/>
      <c r="U476" s="15"/>
      <c r="V476" s="15"/>
      <c r="W476" s="15"/>
      <c r="X476" s="15"/>
      <c r="Y476" s="15"/>
      <c r="Z476" s="15"/>
      <c r="AA476" s="15"/>
      <c r="AB476" s="15"/>
      <c r="AC476" s="15"/>
      <c r="AD476" s="15"/>
      <c r="AE476" s="15"/>
      <c r="AT476" s="267" t="s">
        <v>184</v>
      </c>
      <c r="AU476" s="267" t="s">
        <v>86</v>
      </c>
      <c r="AV476" s="15" t="s">
        <v>8</v>
      </c>
      <c r="AW476" s="15" t="s">
        <v>38</v>
      </c>
      <c r="AX476" s="15" t="s">
        <v>77</v>
      </c>
      <c r="AY476" s="267" t="s">
        <v>167</v>
      </c>
    </row>
    <row r="477" spans="1:51" s="13" customFormat="1" ht="12">
      <c r="A477" s="13"/>
      <c r="B477" s="236"/>
      <c r="C477" s="237"/>
      <c r="D477" s="232" t="s">
        <v>184</v>
      </c>
      <c r="E477" s="238" t="s">
        <v>20</v>
      </c>
      <c r="F477" s="239" t="s">
        <v>603</v>
      </c>
      <c r="G477" s="237"/>
      <c r="H477" s="240">
        <v>0.97</v>
      </c>
      <c r="I477" s="241"/>
      <c r="J477" s="237"/>
      <c r="K477" s="237"/>
      <c r="L477" s="242"/>
      <c r="M477" s="243"/>
      <c r="N477" s="244"/>
      <c r="O477" s="244"/>
      <c r="P477" s="244"/>
      <c r="Q477" s="244"/>
      <c r="R477" s="244"/>
      <c r="S477" s="244"/>
      <c r="T477" s="245"/>
      <c r="U477" s="13"/>
      <c r="V477" s="13"/>
      <c r="W477" s="13"/>
      <c r="X477" s="13"/>
      <c r="Y477" s="13"/>
      <c r="Z477" s="13"/>
      <c r="AA477" s="13"/>
      <c r="AB477" s="13"/>
      <c r="AC477" s="13"/>
      <c r="AD477" s="13"/>
      <c r="AE477" s="13"/>
      <c r="AT477" s="246" t="s">
        <v>184</v>
      </c>
      <c r="AU477" s="246" t="s">
        <v>86</v>
      </c>
      <c r="AV477" s="13" t="s">
        <v>86</v>
      </c>
      <c r="AW477" s="13" t="s">
        <v>38</v>
      </c>
      <c r="AX477" s="13" t="s">
        <v>77</v>
      </c>
      <c r="AY477" s="246" t="s">
        <v>167</v>
      </c>
    </row>
    <row r="478" spans="1:51" s="13" customFormat="1" ht="12">
      <c r="A478" s="13"/>
      <c r="B478" s="236"/>
      <c r="C478" s="237"/>
      <c r="D478" s="232" t="s">
        <v>184</v>
      </c>
      <c r="E478" s="238" t="s">
        <v>20</v>
      </c>
      <c r="F478" s="239" t="s">
        <v>604</v>
      </c>
      <c r="G478" s="237"/>
      <c r="H478" s="240">
        <v>0.78</v>
      </c>
      <c r="I478" s="241"/>
      <c r="J478" s="237"/>
      <c r="K478" s="237"/>
      <c r="L478" s="242"/>
      <c r="M478" s="243"/>
      <c r="N478" s="244"/>
      <c r="O478" s="244"/>
      <c r="P478" s="244"/>
      <c r="Q478" s="244"/>
      <c r="R478" s="244"/>
      <c r="S478" s="244"/>
      <c r="T478" s="245"/>
      <c r="U478" s="13"/>
      <c r="V478" s="13"/>
      <c r="W478" s="13"/>
      <c r="X478" s="13"/>
      <c r="Y478" s="13"/>
      <c r="Z478" s="13"/>
      <c r="AA478" s="13"/>
      <c r="AB478" s="13"/>
      <c r="AC478" s="13"/>
      <c r="AD478" s="13"/>
      <c r="AE478" s="13"/>
      <c r="AT478" s="246" t="s">
        <v>184</v>
      </c>
      <c r="AU478" s="246" t="s">
        <v>86</v>
      </c>
      <c r="AV478" s="13" t="s">
        <v>86</v>
      </c>
      <c r="AW478" s="13" t="s">
        <v>38</v>
      </c>
      <c r="AX478" s="13" t="s">
        <v>77</v>
      </c>
      <c r="AY478" s="246" t="s">
        <v>167</v>
      </c>
    </row>
    <row r="479" spans="1:51" s="13" customFormat="1" ht="12">
      <c r="A479" s="13"/>
      <c r="B479" s="236"/>
      <c r="C479" s="237"/>
      <c r="D479" s="232" t="s">
        <v>184</v>
      </c>
      <c r="E479" s="238" t="s">
        <v>20</v>
      </c>
      <c r="F479" s="239" t="s">
        <v>605</v>
      </c>
      <c r="G479" s="237"/>
      <c r="H479" s="240">
        <v>0.56</v>
      </c>
      <c r="I479" s="241"/>
      <c r="J479" s="237"/>
      <c r="K479" s="237"/>
      <c r="L479" s="242"/>
      <c r="M479" s="243"/>
      <c r="N479" s="244"/>
      <c r="O479" s="244"/>
      <c r="P479" s="244"/>
      <c r="Q479" s="244"/>
      <c r="R479" s="244"/>
      <c r="S479" s="244"/>
      <c r="T479" s="245"/>
      <c r="U479" s="13"/>
      <c r="V479" s="13"/>
      <c r="W479" s="13"/>
      <c r="X479" s="13"/>
      <c r="Y479" s="13"/>
      <c r="Z479" s="13"/>
      <c r="AA479" s="13"/>
      <c r="AB479" s="13"/>
      <c r="AC479" s="13"/>
      <c r="AD479" s="13"/>
      <c r="AE479" s="13"/>
      <c r="AT479" s="246" t="s">
        <v>184</v>
      </c>
      <c r="AU479" s="246" t="s">
        <v>86</v>
      </c>
      <c r="AV479" s="13" t="s">
        <v>86</v>
      </c>
      <c r="AW479" s="13" t="s">
        <v>38</v>
      </c>
      <c r="AX479" s="13" t="s">
        <v>77</v>
      </c>
      <c r="AY479" s="246" t="s">
        <v>167</v>
      </c>
    </row>
    <row r="480" spans="1:51" s="13" customFormat="1" ht="12">
      <c r="A480" s="13"/>
      <c r="B480" s="236"/>
      <c r="C480" s="237"/>
      <c r="D480" s="232" t="s">
        <v>184</v>
      </c>
      <c r="E480" s="238" t="s">
        <v>20</v>
      </c>
      <c r="F480" s="239" t="s">
        <v>606</v>
      </c>
      <c r="G480" s="237"/>
      <c r="H480" s="240">
        <v>0.3</v>
      </c>
      <c r="I480" s="241"/>
      <c r="J480" s="237"/>
      <c r="K480" s="237"/>
      <c r="L480" s="242"/>
      <c r="M480" s="243"/>
      <c r="N480" s="244"/>
      <c r="O480" s="244"/>
      <c r="P480" s="244"/>
      <c r="Q480" s="244"/>
      <c r="R480" s="244"/>
      <c r="S480" s="244"/>
      <c r="T480" s="245"/>
      <c r="U480" s="13"/>
      <c r="V480" s="13"/>
      <c r="W480" s="13"/>
      <c r="X480" s="13"/>
      <c r="Y480" s="13"/>
      <c r="Z480" s="13"/>
      <c r="AA480" s="13"/>
      <c r="AB480" s="13"/>
      <c r="AC480" s="13"/>
      <c r="AD480" s="13"/>
      <c r="AE480" s="13"/>
      <c r="AT480" s="246" t="s">
        <v>184</v>
      </c>
      <c r="AU480" s="246" t="s">
        <v>86</v>
      </c>
      <c r="AV480" s="13" t="s">
        <v>86</v>
      </c>
      <c r="AW480" s="13" t="s">
        <v>38</v>
      </c>
      <c r="AX480" s="13" t="s">
        <v>77</v>
      </c>
      <c r="AY480" s="246" t="s">
        <v>167</v>
      </c>
    </row>
    <row r="481" spans="1:51" s="16" customFormat="1" ht="12">
      <c r="A481" s="16"/>
      <c r="B481" s="268"/>
      <c r="C481" s="269"/>
      <c r="D481" s="232" t="s">
        <v>184</v>
      </c>
      <c r="E481" s="270" t="s">
        <v>20</v>
      </c>
      <c r="F481" s="271" t="s">
        <v>212</v>
      </c>
      <c r="G481" s="269"/>
      <c r="H481" s="272">
        <v>2.61</v>
      </c>
      <c r="I481" s="273"/>
      <c r="J481" s="269"/>
      <c r="K481" s="269"/>
      <c r="L481" s="274"/>
      <c r="M481" s="275"/>
      <c r="N481" s="276"/>
      <c r="O481" s="276"/>
      <c r="P481" s="276"/>
      <c r="Q481" s="276"/>
      <c r="R481" s="276"/>
      <c r="S481" s="276"/>
      <c r="T481" s="277"/>
      <c r="U481" s="16"/>
      <c r="V481" s="16"/>
      <c r="W481" s="16"/>
      <c r="X481" s="16"/>
      <c r="Y481" s="16"/>
      <c r="Z481" s="16"/>
      <c r="AA481" s="16"/>
      <c r="AB481" s="16"/>
      <c r="AC481" s="16"/>
      <c r="AD481" s="16"/>
      <c r="AE481" s="16"/>
      <c r="AT481" s="278" t="s">
        <v>184</v>
      </c>
      <c r="AU481" s="278" t="s">
        <v>86</v>
      </c>
      <c r="AV481" s="16" t="s">
        <v>186</v>
      </c>
      <c r="AW481" s="16" t="s">
        <v>38</v>
      </c>
      <c r="AX481" s="16" t="s">
        <v>77</v>
      </c>
      <c r="AY481" s="278" t="s">
        <v>167</v>
      </c>
    </row>
    <row r="482" spans="1:51" s="14" customFormat="1" ht="12">
      <c r="A482" s="14"/>
      <c r="B482" s="247"/>
      <c r="C482" s="248"/>
      <c r="D482" s="232" t="s">
        <v>184</v>
      </c>
      <c r="E482" s="249" t="s">
        <v>20</v>
      </c>
      <c r="F482" s="250" t="s">
        <v>195</v>
      </c>
      <c r="G482" s="248"/>
      <c r="H482" s="251">
        <v>33.61</v>
      </c>
      <c r="I482" s="252"/>
      <c r="J482" s="248"/>
      <c r="K482" s="248"/>
      <c r="L482" s="253"/>
      <c r="M482" s="254"/>
      <c r="N482" s="255"/>
      <c r="O482" s="255"/>
      <c r="P482" s="255"/>
      <c r="Q482" s="255"/>
      <c r="R482" s="255"/>
      <c r="S482" s="255"/>
      <c r="T482" s="256"/>
      <c r="U482" s="14"/>
      <c r="V482" s="14"/>
      <c r="W482" s="14"/>
      <c r="X482" s="14"/>
      <c r="Y482" s="14"/>
      <c r="Z482" s="14"/>
      <c r="AA482" s="14"/>
      <c r="AB482" s="14"/>
      <c r="AC482" s="14"/>
      <c r="AD482" s="14"/>
      <c r="AE482" s="14"/>
      <c r="AT482" s="257" t="s">
        <v>184</v>
      </c>
      <c r="AU482" s="257" t="s">
        <v>86</v>
      </c>
      <c r="AV482" s="14" t="s">
        <v>173</v>
      </c>
      <c r="AW482" s="14" t="s">
        <v>38</v>
      </c>
      <c r="AX482" s="14" t="s">
        <v>8</v>
      </c>
      <c r="AY482" s="257" t="s">
        <v>167</v>
      </c>
    </row>
    <row r="483" spans="1:65" s="2" customFormat="1" ht="31" customHeight="1">
      <c r="A483" s="40"/>
      <c r="B483" s="41"/>
      <c r="C483" s="220" t="s">
        <v>607</v>
      </c>
      <c r="D483" s="220" t="s">
        <v>169</v>
      </c>
      <c r="E483" s="221" t="s">
        <v>608</v>
      </c>
      <c r="F483" s="222" t="s">
        <v>609</v>
      </c>
      <c r="G483" s="223" t="s">
        <v>189</v>
      </c>
      <c r="H483" s="224">
        <v>13.35</v>
      </c>
      <c r="I483" s="225"/>
      <c r="J483" s="224">
        <f>ROUND(I483*H483,0)</f>
        <v>0</v>
      </c>
      <c r="K483" s="222" t="s">
        <v>180</v>
      </c>
      <c r="L483" s="46"/>
      <c r="M483" s="226" t="s">
        <v>20</v>
      </c>
      <c r="N483" s="227" t="s">
        <v>48</v>
      </c>
      <c r="O483" s="86"/>
      <c r="P483" s="228">
        <f>O483*H483</f>
        <v>0</v>
      </c>
      <c r="Q483" s="228">
        <v>1.848</v>
      </c>
      <c r="R483" s="228">
        <f>Q483*H483</f>
        <v>24.6708</v>
      </c>
      <c r="S483" s="228">
        <v>0</v>
      </c>
      <c r="T483" s="229">
        <f>S483*H483</f>
        <v>0</v>
      </c>
      <c r="U483" s="40"/>
      <c r="V483" s="40"/>
      <c r="W483" s="40"/>
      <c r="X483" s="40"/>
      <c r="Y483" s="40"/>
      <c r="Z483" s="40"/>
      <c r="AA483" s="40"/>
      <c r="AB483" s="40"/>
      <c r="AC483" s="40"/>
      <c r="AD483" s="40"/>
      <c r="AE483" s="40"/>
      <c r="AR483" s="230" t="s">
        <v>173</v>
      </c>
      <c r="AT483" s="230" t="s">
        <v>169</v>
      </c>
      <c r="AU483" s="230" t="s">
        <v>86</v>
      </c>
      <c r="AY483" s="19" t="s">
        <v>167</v>
      </c>
      <c r="BE483" s="231">
        <f>IF(N483="základní",J483,0)</f>
        <v>0</v>
      </c>
      <c r="BF483" s="231">
        <f>IF(N483="snížená",J483,0)</f>
        <v>0</v>
      </c>
      <c r="BG483" s="231">
        <f>IF(N483="zákl. přenesená",J483,0)</f>
        <v>0</v>
      </c>
      <c r="BH483" s="231">
        <f>IF(N483="sníž. přenesená",J483,0)</f>
        <v>0</v>
      </c>
      <c r="BI483" s="231">
        <f>IF(N483="nulová",J483,0)</f>
        <v>0</v>
      </c>
      <c r="BJ483" s="19" t="s">
        <v>8</v>
      </c>
      <c r="BK483" s="231">
        <f>ROUND(I483*H483,0)</f>
        <v>0</v>
      </c>
      <c r="BL483" s="19" t="s">
        <v>173</v>
      </c>
      <c r="BM483" s="230" t="s">
        <v>610</v>
      </c>
    </row>
    <row r="484" spans="1:47" s="2" customFormat="1" ht="12">
      <c r="A484" s="40"/>
      <c r="B484" s="41"/>
      <c r="C484" s="42"/>
      <c r="D484" s="232" t="s">
        <v>182</v>
      </c>
      <c r="E484" s="42"/>
      <c r="F484" s="233" t="s">
        <v>593</v>
      </c>
      <c r="G484" s="42"/>
      <c r="H484" s="42"/>
      <c r="I484" s="138"/>
      <c r="J484" s="42"/>
      <c r="K484" s="42"/>
      <c r="L484" s="46"/>
      <c r="M484" s="234"/>
      <c r="N484" s="235"/>
      <c r="O484" s="86"/>
      <c r="P484" s="86"/>
      <c r="Q484" s="86"/>
      <c r="R484" s="86"/>
      <c r="S484" s="86"/>
      <c r="T484" s="87"/>
      <c r="U484" s="40"/>
      <c r="V484" s="40"/>
      <c r="W484" s="40"/>
      <c r="X484" s="40"/>
      <c r="Y484" s="40"/>
      <c r="Z484" s="40"/>
      <c r="AA484" s="40"/>
      <c r="AB484" s="40"/>
      <c r="AC484" s="40"/>
      <c r="AD484" s="40"/>
      <c r="AE484" s="40"/>
      <c r="AT484" s="19" t="s">
        <v>182</v>
      </c>
      <c r="AU484" s="19" t="s">
        <v>86</v>
      </c>
    </row>
    <row r="485" spans="1:51" s="13" customFormat="1" ht="12">
      <c r="A485" s="13"/>
      <c r="B485" s="236"/>
      <c r="C485" s="237"/>
      <c r="D485" s="232" t="s">
        <v>184</v>
      </c>
      <c r="E485" s="238" t="s">
        <v>20</v>
      </c>
      <c r="F485" s="239" t="s">
        <v>611</v>
      </c>
      <c r="G485" s="237"/>
      <c r="H485" s="240">
        <v>4.45</v>
      </c>
      <c r="I485" s="241"/>
      <c r="J485" s="237"/>
      <c r="K485" s="237"/>
      <c r="L485" s="242"/>
      <c r="M485" s="243"/>
      <c r="N485" s="244"/>
      <c r="O485" s="244"/>
      <c r="P485" s="244"/>
      <c r="Q485" s="244"/>
      <c r="R485" s="244"/>
      <c r="S485" s="244"/>
      <c r="T485" s="245"/>
      <c r="U485" s="13"/>
      <c r="V485" s="13"/>
      <c r="W485" s="13"/>
      <c r="X485" s="13"/>
      <c r="Y485" s="13"/>
      <c r="Z485" s="13"/>
      <c r="AA485" s="13"/>
      <c r="AB485" s="13"/>
      <c r="AC485" s="13"/>
      <c r="AD485" s="13"/>
      <c r="AE485" s="13"/>
      <c r="AT485" s="246" t="s">
        <v>184</v>
      </c>
      <c r="AU485" s="246" t="s">
        <v>86</v>
      </c>
      <c r="AV485" s="13" t="s">
        <v>86</v>
      </c>
      <c r="AW485" s="13" t="s">
        <v>38</v>
      </c>
      <c r="AX485" s="13" t="s">
        <v>77</v>
      </c>
      <c r="AY485" s="246" t="s">
        <v>167</v>
      </c>
    </row>
    <row r="486" spans="1:51" s="13" customFormat="1" ht="12">
      <c r="A486" s="13"/>
      <c r="B486" s="236"/>
      <c r="C486" s="237"/>
      <c r="D486" s="232" t="s">
        <v>184</v>
      </c>
      <c r="E486" s="238" t="s">
        <v>20</v>
      </c>
      <c r="F486" s="239" t="s">
        <v>612</v>
      </c>
      <c r="G486" s="237"/>
      <c r="H486" s="240">
        <v>8.9</v>
      </c>
      <c r="I486" s="241"/>
      <c r="J486" s="237"/>
      <c r="K486" s="237"/>
      <c r="L486" s="242"/>
      <c r="M486" s="243"/>
      <c r="N486" s="244"/>
      <c r="O486" s="244"/>
      <c r="P486" s="244"/>
      <c r="Q486" s="244"/>
      <c r="R486" s="244"/>
      <c r="S486" s="244"/>
      <c r="T486" s="245"/>
      <c r="U486" s="13"/>
      <c r="V486" s="13"/>
      <c r="W486" s="13"/>
      <c r="X486" s="13"/>
      <c r="Y486" s="13"/>
      <c r="Z486" s="13"/>
      <c r="AA486" s="13"/>
      <c r="AB486" s="13"/>
      <c r="AC486" s="13"/>
      <c r="AD486" s="13"/>
      <c r="AE486" s="13"/>
      <c r="AT486" s="246" t="s">
        <v>184</v>
      </c>
      <c r="AU486" s="246" t="s">
        <v>86</v>
      </c>
      <c r="AV486" s="13" t="s">
        <v>86</v>
      </c>
      <c r="AW486" s="13" t="s">
        <v>38</v>
      </c>
      <c r="AX486" s="13" t="s">
        <v>77</v>
      </c>
      <c r="AY486" s="246" t="s">
        <v>167</v>
      </c>
    </row>
    <row r="487" spans="1:51" s="14" customFormat="1" ht="12">
      <c r="A487" s="14"/>
      <c r="B487" s="247"/>
      <c r="C487" s="248"/>
      <c r="D487" s="232" t="s">
        <v>184</v>
      </c>
      <c r="E487" s="249" t="s">
        <v>20</v>
      </c>
      <c r="F487" s="250" t="s">
        <v>195</v>
      </c>
      <c r="G487" s="248"/>
      <c r="H487" s="251">
        <v>13.35</v>
      </c>
      <c r="I487" s="252"/>
      <c r="J487" s="248"/>
      <c r="K487" s="248"/>
      <c r="L487" s="253"/>
      <c r="M487" s="254"/>
      <c r="N487" s="255"/>
      <c r="O487" s="255"/>
      <c r="P487" s="255"/>
      <c r="Q487" s="255"/>
      <c r="R487" s="255"/>
      <c r="S487" s="255"/>
      <c r="T487" s="256"/>
      <c r="U487" s="14"/>
      <c r="V487" s="14"/>
      <c r="W487" s="14"/>
      <c r="X487" s="14"/>
      <c r="Y487" s="14"/>
      <c r="Z487" s="14"/>
      <c r="AA487" s="14"/>
      <c r="AB487" s="14"/>
      <c r="AC487" s="14"/>
      <c r="AD487" s="14"/>
      <c r="AE487" s="14"/>
      <c r="AT487" s="257" t="s">
        <v>184</v>
      </c>
      <c r="AU487" s="257" t="s">
        <v>86</v>
      </c>
      <c r="AV487" s="14" t="s">
        <v>173</v>
      </c>
      <c r="AW487" s="14" t="s">
        <v>38</v>
      </c>
      <c r="AX487" s="14" t="s">
        <v>8</v>
      </c>
      <c r="AY487" s="257" t="s">
        <v>167</v>
      </c>
    </row>
    <row r="488" spans="1:65" s="2" customFormat="1" ht="20.5" customHeight="1">
      <c r="A488" s="40"/>
      <c r="B488" s="41"/>
      <c r="C488" s="220" t="s">
        <v>613</v>
      </c>
      <c r="D488" s="220" t="s">
        <v>169</v>
      </c>
      <c r="E488" s="221" t="s">
        <v>614</v>
      </c>
      <c r="F488" s="222" t="s">
        <v>615</v>
      </c>
      <c r="G488" s="223" t="s">
        <v>189</v>
      </c>
      <c r="H488" s="224">
        <v>21.52</v>
      </c>
      <c r="I488" s="225"/>
      <c r="J488" s="224">
        <f>ROUND(I488*H488,0)</f>
        <v>0</v>
      </c>
      <c r="K488" s="222" t="s">
        <v>180</v>
      </c>
      <c r="L488" s="46"/>
      <c r="M488" s="226" t="s">
        <v>20</v>
      </c>
      <c r="N488" s="227" t="s">
        <v>48</v>
      </c>
      <c r="O488" s="86"/>
      <c r="P488" s="228">
        <f>O488*H488</f>
        <v>0</v>
      </c>
      <c r="Q488" s="228">
        <v>2.16</v>
      </c>
      <c r="R488" s="228">
        <f>Q488*H488</f>
        <v>46.483200000000004</v>
      </c>
      <c r="S488" s="228">
        <v>0</v>
      </c>
      <c r="T488" s="229">
        <f>S488*H488</f>
        <v>0</v>
      </c>
      <c r="U488" s="40"/>
      <c r="V488" s="40"/>
      <c r="W488" s="40"/>
      <c r="X488" s="40"/>
      <c r="Y488" s="40"/>
      <c r="Z488" s="40"/>
      <c r="AA488" s="40"/>
      <c r="AB488" s="40"/>
      <c r="AC488" s="40"/>
      <c r="AD488" s="40"/>
      <c r="AE488" s="40"/>
      <c r="AR488" s="230" t="s">
        <v>173</v>
      </c>
      <c r="AT488" s="230" t="s">
        <v>169</v>
      </c>
      <c r="AU488" s="230" t="s">
        <v>86</v>
      </c>
      <c r="AY488" s="19" t="s">
        <v>167</v>
      </c>
      <c r="BE488" s="231">
        <f>IF(N488="základní",J488,0)</f>
        <v>0</v>
      </c>
      <c r="BF488" s="231">
        <f>IF(N488="snížená",J488,0)</f>
        <v>0</v>
      </c>
      <c r="BG488" s="231">
        <f>IF(N488="zákl. přenesená",J488,0)</f>
        <v>0</v>
      </c>
      <c r="BH488" s="231">
        <f>IF(N488="sníž. přenesená",J488,0)</f>
        <v>0</v>
      </c>
      <c r="BI488" s="231">
        <f>IF(N488="nulová",J488,0)</f>
        <v>0</v>
      </c>
      <c r="BJ488" s="19" t="s">
        <v>8</v>
      </c>
      <c r="BK488" s="231">
        <f>ROUND(I488*H488,0)</f>
        <v>0</v>
      </c>
      <c r="BL488" s="19" t="s">
        <v>173</v>
      </c>
      <c r="BM488" s="230" t="s">
        <v>616</v>
      </c>
    </row>
    <row r="489" spans="1:47" s="2" customFormat="1" ht="12">
      <c r="A489" s="40"/>
      <c r="B489" s="41"/>
      <c r="C489" s="42"/>
      <c r="D489" s="232" t="s">
        <v>182</v>
      </c>
      <c r="E489" s="42"/>
      <c r="F489" s="233" t="s">
        <v>617</v>
      </c>
      <c r="G489" s="42"/>
      <c r="H489" s="42"/>
      <c r="I489" s="138"/>
      <c r="J489" s="42"/>
      <c r="K489" s="42"/>
      <c r="L489" s="46"/>
      <c r="M489" s="234"/>
      <c r="N489" s="235"/>
      <c r="O489" s="86"/>
      <c r="P489" s="86"/>
      <c r="Q489" s="86"/>
      <c r="R489" s="86"/>
      <c r="S489" s="86"/>
      <c r="T489" s="87"/>
      <c r="U489" s="40"/>
      <c r="V489" s="40"/>
      <c r="W489" s="40"/>
      <c r="X489" s="40"/>
      <c r="Y489" s="40"/>
      <c r="Z489" s="40"/>
      <c r="AA489" s="40"/>
      <c r="AB489" s="40"/>
      <c r="AC489" s="40"/>
      <c r="AD489" s="40"/>
      <c r="AE489" s="40"/>
      <c r="AT489" s="19" t="s">
        <v>182</v>
      </c>
      <c r="AU489" s="19" t="s">
        <v>86</v>
      </c>
    </row>
    <row r="490" spans="1:51" s="13" customFormat="1" ht="12">
      <c r="A490" s="13"/>
      <c r="B490" s="236"/>
      <c r="C490" s="237"/>
      <c r="D490" s="232" t="s">
        <v>184</v>
      </c>
      <c r="E490" s="238" t="s">
        <v>20</v>
      </c>
      <c r="F490" s="239" t="s">
        <v>618</v>
      </c>
      <c r="G490" s="237"/>
      <c r="H490" s="240">
        <v>21.52</v>
      </c>
      <c r="I490" s="241"/>
      <c r="J490" s="237"/>
      <c r="K490" s="237"/>
      <c r="L490" s="242"/>
      <c r="M490" s="243"/>
      <c r="N490" s="244"/>
      <c r="O490" s="244"/>
      <c r="P490" s="244"/>
      <c r="Q490" s="244"/>
      <c r="R490" s="244"/>
      <c r="S490" s="244"/>
      <c r="T490" s="245"/>
      <c r="U490" s="13"/>
      <c r="V490" s="13"/>
      <c r="W490" s="13"/>
      <c r="X490" s="13"/>
      <c r="Y490" s="13"/>
      <c r="Z490" s="13"/>
      <c r="AA490" s="13"/>
      <c r="AB490" s="13"/>
      <c r="AC490" s="13"/>
      <c r="AD490" s="13"/>
      <c r="AE490" s="13"/>
      <c r="AT490" s="246" t="s">
        <v>184</v>
      </c>
      <c r="AU490" s="246" t="s">
        <v>86</v>
      </c>
      <c r="AV490" s="13" t="s">
        <v>86</v>
      </c>
      <c r="AW490" s="13" t="s">
        <v>38</v>
      </c>
      <c r="AX490" s="13" t="s">
        <v>8</v>
      </c>
      <c r="AY490" s="246" t="s">
        <v>167</v>
      </c>
    </row>
    <row r="491" spans="1:65" s="2" customFormat="1" ht="31" customHeight="1">
      <c r="A491" s="40"/>
      <c r="B491" s="41"/>
      <c r="C491" s="220" t="s">
        <v>619</v>
      </c>
      <c r="D491" s="220" t="s">
        <v>169</v>
      </c>
      <c r="E491" s="221" t="s">
        <v>620</v>
      </c>
      <c r="F491" s="222" t="s">
        <v>621</v>
      </c>
      <c r="G491" s="223" t="s">
        <v>179</v>
      </c>
      <c r="H491" s="224">
        <v>3.72</v>
      </c>
      <c r="I491" s="225"/>
      <c r="J491" s="224">
        <f>ROUND(I491*H491,0)</f>
        <v>0</v>
      </c>
      <c r="K491" s="222" t="s">
        <v>180</v>
      </c>
      <c r="L491" s="46"/>
      <c r="M491" s="226" t="s">
        <v>20</v>
      </c>
      <c r="N491" s="227" t="s">
        <v>48</v>
      </c>
      <c r="O491" s="86"/>
      <c r="P491" s="228">
        <f>O491*H491</f>
        <v>0</v>
      </c>
      <c r="Q491" s="228">
        <v>0.90200424</v>
      </c>
      <c r="R491" s="228">
        <f>Q491*H491</f>
        <v>3.3554557728</v>
      </c>
      <c r="S491" s="228">
        <v>0</v>
      </c>
      <c r="T491" s="229">
        <f>S491*H491</f>
        <v>0</v>
      </c>
      <c r="U491" s="40"/>
      <c r="V491" s="40"/>
      <c r="W491" s="40"/>
      <c r="X491" s="40"/>
      <c r="Y491" s="40"/>
      <c r="Z491" s="40"/>
      <c r="AA491" s="40"/>
      <c r="AB491" s="40"/>
      <c r="AC491" s="40"/>
      <c r="AD491" s="40"/>
      <c r="AE491" s="40"/>
      <c r="AR491" s="230" t="s">
        <v>173</v>
      </c>
      <c r="AT491" s="230" t="s">
        <v>169</v>
      </c>
      <c r="AU491" s="230" t="s">
        <v>86</v>
      </c>
      <c r="AY491" s="19" t="s">
        <v>167</v>
      </c>
      <c r="BE491" s="231">
        <f>IF(N491="základní",J491,0)</f>
        <v>0</v>
      </c>
      <c r="BF491" s="231">
        <f>IF(N491="snížená",J491,0)</f>
        <v>0</v>
      </c>
      <c r="BG491" s="231">
        <f>IF(N491="zákl. přenesená",J491,0)</f>
        <v>0</v>
      </c>
      <c r="BH491" s="231">
        <f>IF(N491="sníž. přenesená",J491,0)</f>
        <v>0</v>
      </c>
      <c r="BI491" s="231">
        <f>IF(N491="nulová",J491,0)</f>
        <v>0</v>
      </c>
      <c r="BJ491" s="19" t="s">
        <v>8</v>
      </c>
      <c r="BK491" s="231">
        <f>ROUND(I491*H491,0)</f>
        <v>0</v>
      </c>
      <c r="BL491" s="19" t="s">
        <v>173</v>
      </c>
      <c r="BM491" s="230" t="s">
        <v>622</v>
      </c>
    </row>
    <row r="492" spans="1:47" s="2" customFormat="1" ht="12">
      <c r="A492" s="40"/>
      <c r="B492" s="41"/>
      <c r="C492" s="42"/>
      <c r="D492" s="232" t="s">
        <v>175</v>
      </c>
      <c r="E492" s="42"/>
      <c r="F492" s="233" t="s">
        <v>623</v>
      </c>
      <c r="G492" s="42"/>
      <c r="H492" s="42"/>
      <c r="I492" s="138"/>
      <c r="J492" s="42"/>
      <c r="K492" s="42"/>
      <c r="L492" s="46"/>
      <c r="M492" s="234"/>
      <c r="N492" s="235"/>
      <c r="O492" s="86"/>
      <c r="P492" s="86"/>
      <c r="Q492" s="86"/>
      <c r="R492" s="86"/>
      <c r="S492" s="86"/>
      <c r="T492" s="87"/>
      <c r="U492" s="40"/>
      <c r="V492" s="40"/>
      <c r="W492" s="40"/>
      <c r="X492" s="40"/>
      <c r="Y492" s="40"/>
      <c r="Z492" s="40"/>
      <c r="AA492" s="40"/>
      <c r="AB492" s="40"/>
      <c r="AC492" s="40"/>
      <c r="AD492" s="40"/>
      <c r="AE492" s="40"/>
      <c r="AT492" s="19" t="s">
        <v>175</v>
      </c>
      <c r="AU492" s="19" t="s">
        <v>86</v>
      </c>
    </row>
    <row r="493" spans="1:51" s="13" customFormat="1" ht="12">
      <c r="A493" s="13"/>
      <c r="B493" s="236"/>
      <c r="C493" s="237"/>
      <c r="D493" s="232" t="s">
        <v>184</v>
      </c>
      <c r="E493" s="238" t="s">
        <v>20</v>
      </c>
      <c r="F493" s="239" t="s">
        <v>510</v>
      </c>
      <c r="G493" s="237"/>
      <c r="H493" s="240">
        <v>1.86</v>
      </c>
      <c r="I493" s="241"/>
      <c r="J493" s="237"/>
      <c r="K493" s="237"/>
      <c r="L493" s="242"/>
      <c r="M493" s="243"/>
      <c r="N493" s="244"/>
      <c r="O493" s="244"/>
      <c r="P493" s="244"/>
      <c r="Q493" s="244"/>
      <c r="R493" s="244"/>
      <c r="S493" s="244"/>
      <c r="T493" s="245"/>
      <c r="U493" s="13"/>
      <c r="V493" s="13"/>
      <c r="W493" s="13"/>
      <c r="X493" s="13"/>
      <c r="Y493" s="13"/>
      <c r="Z493" s="13"/>
      <c r="AA493" s="13"/>
      <c r="AB493" s="13"/>
      <c r="AC493" s="13"/>
      <c r="AD493" s="13"/>
      <c r="AE493" s="13"/>
      <c r="AT493" s="246" t="s">
        <v>184</v>
      </c>
      <c r="AU493" s="246" t="s">
        <v>86</v>
      </c>
      <c r="AV493" s="13" t="s">
        <v>86</v>
      </c>
      <c r="AW493" s="13" t="s">
        <v>38</v>
      </c>
      <c r="AX493" s="13" t="s">
        <v>77</v>
      </c>
      <c r="AY493" s="246" t="s">
        <v>167</v>
      </c>
    </row>
    <row r="494" spans="1:51" s="13" customFormat="1" ht="12">
      <c r="A494" s="13"/>
      <c r="B494" s="236"/>
      <c r="C494" s="237"/>
      <c r="D494" s="232" t="s">
        <v>184</v>
      </c>
      <c r="E494" s="238" t="s">
        <v>20</v>
      </c>
      <c r="F494" s="239" t="s">
        <v>511</v>
      </c>
      <c r="G494" s="237"/>
      <c r="H494" s="240">
        <v>1.86</v>
      </c>
      <c r="I494" s="241"/>
      <c r="J494" s="237"/>
      <c r="K494" s="237"/>
      <c r="L494" s="242"/>
      <c r="M494" s="243"/>
      <c r="N494" s="244"/>
      <c r="O494" s="244"/>
      <c r="P494" s="244"/>
      <c r="Q494" s="244"/>
      <c r="R494" s="244"/>
      <c r="S494" s="244"/>
      <c r="T494" s="245"/>
      <c r="U494" s="13"/>
      <c r="V494" s="13"/>
      <c r="W494" s="13"/>
      <c r="X494" s="13"/>
      <c r="Y494" s="13"/>
      <c r="Z494" s="13"/>
      <c r="AA494" s="13"/>
      <c r="AB494" s="13"/>
      <c r="AC494" s="13"/>
      <c r="AD494" s="13"/>
      <c r="AE494" s="13"/>
      <c r="AT494" s="246" t="s">
        <v>184</v>
      </c>
      <c r="AU494" s="246" t="s">
        <v>86</v>
      </c>
      <c r="AV494" s="13" t="s">
        <v>86</v>
      </c>
      <c r="AW494" s="13" t="s">
        <v>38</v>
      </c>
      <c r="AX494" s="13" t="s">
        <v>77</v>
      </c>
      <c r="AY494" s="246" t="s">
        <v>167</v>
      </c>
    </row>
    <row r="495" spans="1:51" s="14" customFormat="1" ht="12">
      <c r="A495" s="14"/>
      <c r="B495" s="247"/>
      <c r="C495" s="248"/>
      <c r="D495" s="232" t="s">
        <v>184</v>
      </c>
      <c r="E495" s="249" t="s">
        <v>20</v>
      </c>
      <c r="F495" s="250" t="s">
        <v>195</v>
      </c>
      <c r="G495" s="248"/>
      <c r="H495" s="251">
        <v>3.72</v>
      </c>
      <c r="I495" s="252"/>
      <c r="J495" s="248"/>
      <c r="K495" s="248"/>
      <c r="L495" s="253"/>
      <c r="M495" s="254"/>
      <c r="N495" s="255"/>
      <c r="O495" s="255"/>
      <c r="P495" s="255"/>
      <c r="Q495" s="255"/>
      <c r="R495" s="255"/>
      <c r="S495" s="255"/>
      <c r="T495" s="256"/>
      <c r="U495" s="14"/>
      <c r="V495" s="14"/>
      <c r="W495" s="14"/>
      <c r="X495" s="14"/>
      <c r="Y495" s="14"/>
      <c r="Z495" s="14"/>
      <c r="AA495" s="14"/>
      <c r="AB495" s="14"/>
      <c r="AC495" s="14"/>
      <c r="AD495" s="14"/>
      <c r="AE495" s="14"/>
      <c r="AT495" s="257" t="s">
        <v>184</v>
      </c>
      <c r="AU495" s="257" t="s">
        <v>86</v>
      </c>
      <c r="AV495" s="14" t="s">
        <v>173</v>
      </c>
      <c r="AW495" s="14" t="s">
        <v>38</v>
      </c>
      <c r="AX495" s="14" t="s">
        <v>8</v>
      </c>
      <c r="AY495" s="257" t="s">
        <v>167</v>
      </c>
    </row>
    <row r="496" spans="1:65" s="2" customFormat="1" ht="41.5" customHeight="1">
      <c r="A496" s="40"/>
      <c r="B496" s="41"/>
      <c r="C496" s="220" t="s">
        <v>624</v>
      </c>
      <c r="D496" s="220" t="s">
        <v>169</v>
      </c>
      <c r="E496" s="221" t="s">
        <v>625</v>
      </c>
      <c r="F496" s="222" t="s">
        <v>626</v>
      </c>
      <c r="G496" s="223" t="s">
        <v>397</v>
      </c>
      <c r="H496" s="224">
        <v>85.4</v>
      </c>
      <c r="I496" s="225"/>
      <c r="J496" s="224">
        <f>ROUND(I496*H496,0)</f>
        <v>0</v>
      </c>
      <c r="K496" s="222" t="s">
        <v>20</v>
      </c>
      <c r="L496" s="46"/>
      <c r="M496" s="226" t="s">
        <v>20</v>
      </c>
      <c r="N496" s="227" t="s">
        <v>48</v>
      </c>
      <c r="O496" s="86"/>
      <c r="P496" s="228">
        <f>O496*H496</f>
        <v>0</v>
      </c>
      <c r="Q496" s="228">
        <v>0.01789</v>
      </c>
      <c r="R496" s="228">
        <f>Q496*H496</f>
        <v>1.527806</v>
      </c>
      <c r="S496" s="228">
        <v>0</v>
      </c>
      <c r="T496" s="229">
        <f>S496*H496</f>
        <v>0</v>
      </c>
      <c r="U496" s="40"/>
      <c r="V496" s="40"/>
      <c r="W496" s="40"/>
      <c r="X496" s="40"/>
      <c r="Y496" s="40"/>
      <c r="Z496" s="40"/>
      <c r="AA496" s="40"/>
      <c r="AB496" s="40"/>
      <c r="AC496" s="40"/>
      <c r="AD496" s="40"/>
      <c r="AE496" s="40"/>
      <c r="AR496" s="230" t="s">
        <v>173</v>
      </c>
      <c r="AT496" s="230" t="s">
        <v>169</v>
      </c>
      <c r="AU496" s="230" t="s">
        <v>86</v>
      </c>
      <c r="AY496" s="19" t="s">
        <v>167</v>
      </c>
      <c r="BE496" s="231">
        <f>IF(N496="základní",J496,0)</f>
        <v>0</v>
      </c>
      <c r="BF496" s="231">
        <f>IF(N496="snížená",J496,0)</f>
        <v>0</v>
      </c>
      <c r="BG496" s="231">
        <f>IF(N496="zákl. přenesená",J496,0)</f>
        <v>0</v>
      </c>
      <c r="BH496" s="231">
        <f>IF(N496="sníž. přenesená",J496,0)</f>
        <v>0</v>
      </c>
      <c r="BI496" s="231">
        <f>IF(N496="nulová",J496,0)</f>
        <v>0</v>
      </c>
      <c r="BJ496" s="19" t="s">
        <v>8</v>
      </c>
      <c r="BK496" s="231">
        <f>ROUND(I496*H496,0)</f>
        <v>0</v>
      </c>
      <c r="BL496" s="19" t="s">
        <v>173</v>
      </c>
      <c r="BM496" s="230" t="s">
        <v>627</v>
      </c>
    </row>
    <row r="497" spans="1:47" s="2" customFormat="1" ht="12">
      <c r="A497" s="40"/>
      <c r="B497" s="41"/>
      <c r="C497" s="42"/>
      <c r="D497" s="232" t="s">
        <v>182</v>
      </c>
      <c r="E497" s="42"/>
      <c r="F497" s="233" t="s">
        <v>628</v>
      </c>
      <c r="G497" s="42"/>
      <c r="H497" s="42"/>
      <c r="I497" s="138"/>
      <c r="J497" s="42"/>
      <c r="K497" s="42"/>
      <c r="L497" s="46"/>
      <c r="M497" s="234"/>
      <c r="N497" s="235"/>
      <c r="O497" s="86"/>
      <c r="P497" s="86"/>
      <c r="Q497" s="86"/>
      <c r="R497" s="86"/>
      <c r="S497" s="86"/>
      <c r="T497" s="87"/>
      <c r="U497" s="40"/>
      <c r="V497" s="40"/>
      <c r="W497" s="40"/>
      <c r="X497" s="40"/>
      <c r="Y497" s="40"/>
      <c r="Z497" s="40"/>
      <c r="AA497" s="40"/>
      <c r="AB497" s="40"/>
      <c r="AC497" s="40"/>
      <c r="AD497" s="40"/>
      <c r="AE497" s="40"/>
      <c r="AT497" s="19" t="s">
        <v>182</v>
      </c>
      <c r="AU497" s="19" t="s">
        <v>86</v>
      </c>
    </row>
    <row r="498" spans="1:47" s="2" customFormat="1" ht="12">
      <c r="A498" s="40"/>
      <c r="B498" s="41"/>
      <c r="C498" s="42"/>
      <c r="D498" s="232" t="s">
        <v>175</v>
      </c>
      <c r="E498" s="42"/>
      <c r="F498" s="233" t="s">
        <v>629</v>
      </c>
      <c r="G498" s="42"/>
      <c r="H498" s="42"/>
      <c r="I498" s="138"/>
      <c r="J498" s="42"/>
      <c r="K498" s="42"/>
      <c r="L498" s="46"/>
      <c r="M498" s="234"/>
      <c r="N498" s="235"/>
      <c r="O498" s="86"/>
      <c r="P498" s="86"/>
      <c r="Q498" s="86"/>
      <c r="R498" s="86"/>
      <c r="S498" s="86"/>
      <c r="T498" s="87"/>
      <c r="U498" s="40"/>
      <c r="V498" s="40"/>
      <c r="W498" s="40"/>
      <c r="X498" s="40"/>
      <c r="Y498" s="40"/>
      <c r="Z498" s="40"/>
      <c r="AA498" s="40"/>
      <c r="AB498" s="40"/>
      <c r="AC498" s="40"/>
      <c r="AD498" s="40"/>
      <c r="AE498" s="40"/>
      <c r="AT498" s="19" t="s">
        <v>175</v>
      </c>
      <c r="AU498" s="19" t="s">
        <v>86</v>
      </c>
    </row>
    <row r="499" spans="1:51" s="13" customFormat="1" ht="12">
      <c r="A499" s="13"/>
      <c r="B499" s="236"/>
      <c r="C499" s="237"/>
      <c r="D499" s="232" t="s">
        <v>184</v>
      </c>
      <c r="E499" s="238" t="s">
        <v>20</v>
      </c>
      <c r="F499" s="239" t="s">
        <v>630</v>
      </c>
      <c r="G499" s="237"/>
      <c r="H499" s="240">
        <v>85.4</v>
      </c>
      <c r="I499" s="241"/>
      <c r="J499" s="237"/>
      <c r="K499" s="237"/>
      <c r="L499" s="242"/>
      <c r="M499" s="243"/>
      <c r="N499" s="244"/>
      <c r="O499" s="244"/>
      <c r="P499" s="244"/>
      <c r="Q499" s="244"/>
      <c r="R499" s="244"/>
      <c r="S499" s="244"/>
      <c r="T499" s="245"/>
      <c r="U499" s="13"/>
      <c r="V499" s="13"/>
      <c r="W499" s="13"/>
      <c r="X499" s="13"/>
      <c r="Y499" s="13"/>
      <c r="Z499" s="13"/>
      <c r="AA499" s="13"/>
      <c r="AB499" s="13"/>
      <c r="AC499" s="13"/>
      <c r="AD499" s="13"/>
      <c r="AE499" s="13"/>
      <c r="AT499" s="246" t="s">
        <v>184</v>
      </c>
      <c r="AU499" s="246" t="s">
        <v>86</v>
      </c>
      <c r="AV499" s="13" t="s">
        <v>86</v>
      </c>
      <c r="AW499" s="13" t="s">
        <v>38</v>
      </c>
      <c r="AX499" s="13" t="s">
        <v>8</v>
      </c>
      <c r="AY499" s="246" t="s">
        <v>167</v>
      </c>
    </row>
    <row r="500" spans="1:63" s="12" customFormat="1" ht="22.8" customHeight="1">
      <c r="A500" s="12"/>
      <c r="B500" s="204"/>
      <c r="C500" s="205"/>
      <c r="D500" s="206" t="s">
        <v>76</v>
      </c>
      <c r="E500" s="218" t="s">
        <v>202</v>
      </c>
      <c r="F500" s="218" t="s">
        <v>631</v>
      </c>
      <c r="G500" s="205"/>
      <c r="H500" s="205"/>
      <c r="I500" s="208"/>
      <c r="J500" s="219">
        <f>BK500</f>
        <v>0</v>
      </c>
      <c r="K500" s="205"/>
      <c r="L500" s="210"/>
      <c r="M500" s="211"/>
      <c r="N500" s="212"/>
      <c r="O500" s="212"/>
      <c r="P500" s="213">
        <f>SUM(P501:P502)</f>
        <v>0</v>
      </c>
      <c r="Q500" s="212"/>
      <c r="R500" s="213">
        <f>SUM(R501:R502)</f>
        <v>0</v>
      </c>
      <c r="S500" s="212"/>
      <c r="T500" s="214">
        <f>SUM(T501:T502)</f>
        <v>0</v>
      </c>
      <c r="U500" s="12"/>
      <c r="V500" s="12"/>
      <c r="W500" s="12"/>
      <c r="X500" s="12"/>
      <c r="Y500" s="12"/>
      <c r="Z500" s="12"/>
      <c r="AA500" s="12"/>
      <c r="AB500" s="12"/>
      <c r="AC500" s="12"/>
      <c r="AD500" s="12"/>
      <c r="AE500" s="12"/>
      <c r="AR500" s="215" t="s">
        <v>8</v>
      </c>
      <c r="AT500" s="216" t="s">
        <v>76</v>
      </c>
      <c r="AU500" s="216" t="s">
        <v>8</v>
      </c>
      <c r="AY500" s="215" t="s">
        <v>167</v>
      </c>
      <c r="BK500" s="217">
        <f>SUM(BK501:BK502)</f>
        <v>0</v>
      </c>
    </row>
    <row r="501" spans="1:65" s="2" customFormat="1" ht="20.5" customHeight="1">
      <c r="A501" s="40"/>
      <c r="B501" s="41"/>
      <c r="C501" s="220" t="s">
        <v>632</v>
      </c>
      <c r="D501" s="220" t="s">
        <v>169</v>
      </c>
      <c r="E501" s="221" t="s">
        <v>633</v>
      </c>
      <c r="F501" s="222" t="s">
        <v>634</v>
      </c>
      <c r="G501" s="223" t="s">
        <v>179</v>
      </c>
      <c r="H501" s="224">
        <v>152.87</v>
      </c>
      <c r="I501" s="225"/>
      <c r="J501" s="224">
        <f>ROUND(I501*H501,0)</f>
        <v>0</v>
      </c>
      <c r="K501" s="222" t="s">
        <v>180</v>
      </c>
      <c r="L501" s="46"/>
      <c r="M501" s="226" t="s">
        <v>20</v>
      </c>
      <c r="N501" s="227" t="s">
        <v>48</v>
      </c>
      <c r="O501" s="86"/>
      <c r="P501" s="228">
        <f>O501*H501</f>
        <v>0</v>
      </c>
      <c r="Q501" s="228">
        <v>0</v>
      </c>
      <c r="R501" s="228">
        <f>Q501*H501</f>
        <v>0</v>
      </c>
      <c r="S501" s="228">
        <v>0</v>
      </c>
      <c r="T501" s="229">
        <f>S501*H501</f>
        <v>0</v>
      </c>
      <c r="U501" s="40"/>
      <c r="V501" s="40"/>
      <c r="W501" s="40"/>
      <c r="X501" s="40"/>
      <c r="Y501" s="40"/>
      <c r="Z501" s="40"/>
      <c r="AA501" s="40"/>
      <c r="AB501" s="40"/>
      <c r="AC501" s="40"/>
      <c r="AD501" s="40"/>
      <c r="AE501" s="40"/>
      <c r="AR501" s="230" t="s">
        <v>173</v>
      </c>
      <c r="AT501" s="230" t="s">
        <v>169</v>
      </c>
      <c r="AU501" s="230" t="s">
        <v>86</v>
      </c>
      <c r="AY501" s="19" t="s">
        <v>167</v>
      </c>
      <c r="BE501" s="231">
        <f>IF(N501="základní",J501,0)</f>
        <v>0</v>
      </c>
      <c r="BF501" s="231">
        <f>IF(N501="snížená",J501,0)</f>
        <v>0</v>
      </c>
      <c r="BG501" s="231">
        <f>IF(N501="zákl. přenesená",J501,0)</f>
        <v>0</v>
      </c>
      <c r="BH501" s="231">
        <f>IF(N501="sníž. přenesená",J501,0)</f>
        <v>0</v>
      </c>
      <c r="BI501" s="231">
        <f>IF(N501="nulová",J501,0)</f>
        <v>0</v>
      </c>
      <c r="BJ501" s="19" t="s">
        <v>8</v>
      </c>
      <c r="BK501" s="231">
        <f>ROUND(I501*H501,0)</f>
        <v>0</v>
      </c>
      <c r="BL501" s="19" t="s">
        <v>173</v>
      </c>
      <c r="BM501" s="230" t="s">
        <v>635</v>
      </c>
    </row>
    <row r="502" spans="1:51" s="13" customFormat="1" ht="12">
      <c r="A502" s="13"/>
      <c r="B502" s="236"/>
      <c r="C502" s="237"/>
      <c r="D502" s="232" t="s">
        <v>184</v>
      </c>
      <c r="E502" s="238" t="s">
        <v>20</v>
      </c>
      <c r="F502" s="239" t="s">
        <v>636</v>
      </c>
      <c r="G502" s="237"/>
      <c r="H502" s="240">
        <v>152.87</v>
      </c>
      <c r="I502" s="241"/>
      <c r="J502" s="237"/>
      <c r="K502" s="237"/>
      <c r="L502" s="242"/>
      <c r="M502" s="243"/>
      <c r="N502" s="244"/>
      <c r="O502" s="244"/>
      <c r="P502" s="244"/>
      <c r="Q502" s="244"/>
      <c r="R502" s="244"/>
      <c r="S502" s="244"/>
      <c r="T502" s="245"/>
      <c r="U502" s="13"/>
      <c r="V502" s="13"/>
      <c r="W502" s="13"/>
      <c r="X502" s="13"/>
      <c r="Y502" s="13"/>
      <c r="Z502" s="13"/>
      <c r="AA502" s="13"/>
      <c r="AB502" s="13"/>
      <c r="AC502" s="13"/>
      <c r="AD502" s="13"/>
      <c r="AE502" s="13"/>
      <c r="AT502" s="246" t="s">
        <v>184</v>
      </c>
      <c r="AU502" s="246" t="s">
        <v>86</v>
      </c>
      <c r="AV502" s="13" t="s">
        <v>86</v>
      </c>
      <c r="AW502" s="13" t="s">
        <v>38</v>
      </c>
      <c r="AX502" s="13" t="s">
        <v>8</v>
      </c>
      <c r="AY502" s="246" t="s">
        <v>167</v>
      </c>
    </row>
    <row r="503" spans="1:63" s="12" customFormat="1" ht="22.8" customHeight="1">
      <c r="A503" s="12"/>
      <c r="B503" s="204"/>
      <c r="C503" s="205"/>
      <c r="D503" s="206" t="s">
        <v>76</v>
      </c>
      <c r="E503" s="218" t="s">
        <v>253</v>
      </c>
      <c r="F503" s="218" t="s">
        <v>637</v>
      </c>
      <c r="G503" s="205"/>
      <c r="H503" s="205"/>
      <c r="I503" s="208"/>
      <c r="J503" s="219">
        <f>BK503</f>
        <v>0</v>
      </c>
      <c r="K503" s="205"/>
      <c r="L503" s="210"/>
      <c r="M503" s="211"/>
      <c r="N503" s="212"/>
      <c r="O503" s="212"/>
      <c r="P503" s="213">
        <f>SUM(P504:P509)</f>
        <v>0</v>
      </c>
      <c r="Q503" s="212"/>
      <c r="R503" s="213">
        <f>SUM(R504:R509)</f>
        <v>0</v>
      </c>
      <c r="S503" s="212"/>
      <c r="T503" s="214">
        <f>SUM(T504:T509)</f>
        <v>0</v>
      </c>
      <c r="U503" s="12"/>
      <c r="V503" s="12"/>
      <c r="W503" s="12"/>
      <c r="X503" s="12"/>
      <c r="Y503" s="12"/>
      <c r="Z503" s="12"/>
      <c r="AA503" s="12"/>
      <c r="AB503" s="12"/>
      <c r="AC503" s="12"/>
      <c r="AD503" s="12"/>
      <c r="AE503" s="12"/>
      <c r="AR503" s="215" t="s">
        <v>8</v>
      </c>
      <c r="AT503" s="216" t="s">
        <v>76</v>
      </c>
      <c r="AU503" s="216" t="s">
        <v>8</v>
      </c>
      <c r="AY503" s="215" t="s">
        <v>167</v>
      </c>
      <c r="BK503" s="217">
        <f>SUM(BK504:BK509)</f>
        <v>0</v>
      </c>
    </row>
    <row r="504" spans="1:65" s="2" customFormat="1" ht="20.5" customHeight="1">
      <c r="A504" s="40"/>
      <c r="B504" s="41"/>
      <c r="C504" s="220" t="s">
        <v>638</v>
      </c>
      <c r="D504" s="220" t="s">
        <v>169</v>
      </c>
      <c r="E504" s="221" t="s">
        <v>639</v>
      </c>
      <c r="F504" s="222" t="s">
        <v>640</v>
      </c>
      <c r="G504" s="223" t="s">
        <v>179</v>
      </c>
      <c r="H504" s="224">
        <v>11.88</v>
      </c>
      <c r="I504" s="225"/>
      <c r="J504" s="224">
        <f>ROUND(I504*H504,0)</f>
        <v>0</v>
      </c>
      <c r="K504" s="222" t="s">
        <v>20</v>
      </c>
      <c r="L504" s="46"/>
      <c r="M504" s="226" t="s">
        <v>20</v>
      </c>
      <c r="N504" s="227" t="s">
        <v>48</v>
      </c>
      <c r="O504" s="86"/>
      <c r="P504" s="228">
        <f>O504*H504</f>
        <v>0</v>
      </c>
      <c r="Q504" s="228">
        <v>0</v>
      </c>
      <c r="R504" s="228">
        <f>Q504*H504</f>
        <v>0</v>
      </c>
      <c r="S504" s="228">
        <v>0</v>
      </c>
      <c r="T504" s="229">
        <f>S504*H504</f>
        <v>0</v>
      </c>
      <c r="U504" s="40"/>
      <c r="V504" s="40"/>
      <c r="W504" s="40"/>
      <c r="X504" s="40"/>
      <c r="Y504" s="40"/>
      <c r="Z504" s="40"/>
      <c r="AA504" s="40"/>
      <c r="AB504" s="40"/>
      <c r="AC504" s="40"/>
      <c r="AD504" s="40"/>
      <c r="AE504" s="40"/>
      <c r="AR504" s="230" t="s">
        <v>173</v>
      </c>
      <c r="AT504" s="230" t="s">
        <v>169</v>
      </c>
      <c r="AU504" s="230" t="s">
        <v>86</v>
      </c>
      <c r="AY504" s="19" t="s">
        <v>167</v>
      </c>
      <c r="BE504" s="231">
        <f>IF(N504="základní",J504,0)</f>
        <v>0</v>
      </c>
      <c r="BF504" s="231">
        <f>IF(N504="snížená",J504,0)</f>
        <v>0</v>
      </c>
      <c r="BG504" s="231">
        <f>IF(N504="zákl. přenesená",J504,0)</f>
        <v>0</v>
      </c>
      <c r="BH504" s="231">
        <f>IF(N504="sníž. přenesená",J504,0)</f>
        <v>0</v>
      </c>
      <c r="BI504" s="231">
        <f>IF(N504="nulová",J504,0)</f>
        <v>0</v>
      </c>
      <c r="BJ504" s="19" t="s">
        <v>8</v>
      </c>
      <c r="BK504" s="231">
        <f>ROUND(I504*H504,0)</f>
        <v>0</v>
      </c>
      <c r="BL504" s="19" t="s">
        <v>173</v>
      </c>
      <c r="BM504" s="230" t="s">
        <v>641</v>
      </c>
    </row>
    <row r="505" spans="1:47" s="2" customFormat="1" ht="12">
      <c r="A505" s="40"/>
      <c r="B505" s="41"/>
      <c r="C505" s="42"/>
      <c r="D505" s="232" t="s">
        <v>175</v>
      </c>
      <c r="E505" s="42"/>
      <c r="F505" s="233" t="s">
        <v>642</v>
      </c>
      <c r="G505" s="42"/>
      <c r="H505" s="42"/>
      <c r="I505" s="138"/>
      <c r="J505" s="42"/>
      <c r="K505" s="42"/>
      <c r="L505" s="46"/>
      <c r="M505" s="234"/>
      <c r="N505" s="235"/>
      <c r="O505" s="86"/>
      <c r="P505" s="86"/>
      <c r="Q505" s="86"/>
      <c r="R505" s="86"/>
      <c r="S505" s="86"/>
      <c r="T505" s="87"/>
      <c r="U505" s="40"/>
      <c r="V505" s="40"/>
      <c r="W505" s="40"/>
      <c r="X505" s="40"/>
      <c r="Y505" s="40"/>
      <c r="Z505" s="40"/>
      <c r="AA505" s="40"/>
      <c r="AB505" s="40"/>
      <c r="AC505" s="40"/>
      <c r="AD505" s="40"/>
      <c r="AE505" s="40"/>
      <c r="AT505" s="19" t="s">
        <v>175</v>
      </c>
      <c r="AU505" s="19" t="s">
        <v>86</v>
      </c>
    </row>
    <row r="506" spans="1:51" s="13" customFormat="1" ht="12">
      <c r="A506" s="13"/>
      <c r="B506" s="236"/>
      <c r="C506" s="237"/>
      <c r="D506" s="232" t="s">
        <v>184</v>
      </c>
      <c r="E506" s="238" t="s">
        <v>20</v>
      </c>
      <c r="F506" s="239" t="s">
        <v>643</v>
      </c>
      <c r="G506" s="237"/>
      <c r="H506" s="240">
        <v>4.37</v>
      </c>
      <c r="I506" s="241"/>
      <c r="J506" s="237"/>
      <c r="K506" s="237"/>
      <c r="L506" s="242"/>
      <c r="M506" s="243"/>
      <c r="N506" s="244"/>
      <c r="O506" s="244"/>
      <c r="P506" s="244"/>
      <c r="Q506" s="244"/>
      <c r="R506" s="244"/>
      <c r="S506" s="244"/>
      <c r="T506" s="245"/>
      <c r="U506" s="13"/>
      <c r="V506" s="13"/>
      <c r="W506" s="13"/>
      <c r="X506" s="13"/>
      <c r="Y506" s="13"/>
      <c r="Z506" s="13"/>
      <c r="AA506" s="13"/>
      <c r="AB506" s="13"/>
      <c r="AC506" s="13"/>
      <c r="AD506" s="13"/>
      <c r="AE506" s="13"/>
      <c r="AT506" s="246" t="s">
        <v>184</v>
      </c>
      <c r="AU506" s="246" t="s">
        <v>86</v>
      </c>
      <c r="AV506" s="13" t="s">
        <v>86</v>
      </c>
      <c r="AW506" s="13" t="s">
        <v>38</v>
      </c>
      <c r="AX506" s="13" t="s">
        <v>77</v>
      </c>
      <c r="AY506" s="246" t="s">
        <v>167</v>
      </c>
    </row>
    <row r="507" spans="1:51" s="13" customFormat="1" ht="12">
      <c r="A507" s="13"/>
      <c r="B507" s="236"/>
      <c r="C507" s="237"/>
      <c r="D507" s="232" t="s">
        <v>184</v>
      </c>
      <c r="E507" s="238" t="s">
        <v>20</v>
      </c>
      <c r="F507" s="239" t="s">
        <v>644</v>
      </c>
      <c r="G507" s="237"/>
      <c r="H507" s="240">
        <v>4.87</v>
      </c>
      <c r="I507" s="241"/>
      <c r="J507" s="237"/>
      <c r="K507" s="237"/>
      <c r="L507" s="242"/>
      <c r="M507" s="243"/>
      <c r="N507" s="244"/>
      <c r="O507" s="244"/>
      <c r="P507" s="244"/>
      <c r="Q507" s="244"/>
      <c r="R507" s="244"/>
      <c r="S507" s="244"/>
      <c r="T507" s="245"/>
      <c r="U507" s="13"/>
      <c r="V507" s="13"/>
      <c r="W507" s="13"/>
      <c r="X507" s="13"/>
      <c r="Y507" s="13"/>
      <c r="Z507" s="13"/>
      <c r="AA507" s="13"/>
      <c r="AB507" s="13"/>
      <c r="AC507" s="13"/>
      <c r="AD507" s="13"/>
      <c r="AE507" s="13"/>
      <c r="AT507" s="246" t="s">
        <v>184</v>
      </c>
      <c r="AU507" s="246" t="s">
        <v>86</v>
      </c>
      <c r="AV507" s="13" t="s">
        <v>86</v>
      </c>
      <c r="AW507" s="13" t="s">
        <v>38</v>
      </c>
      <c r="AX507" s="13" t="s">
        <v>77</v>
      </c>
      <c r="AY507" s="246" t="s">
        <v>167</v>
      </c>
    </row>
    <row r="508" spans="1:51" s="13" customFormat="1" ht="12">
      <c r="A508" s="13"/>
      <c r="B508" s="236"/>
      <c r="C508" s="237"/>
      <c r="D508" s="232" t="s">
        <v>184</v>
      </c>
      <c r="E508" s="238" t="s">
        <v>20</v>
      </c>
      <c r="F508" s="239" t="s">
        <v>645</v>
      </c>
      <c r="G508" s="237"/>
      <c r="H508" s="240">
        <v>2.64</v>
      </c>
      <c r="I508" s="241"/>
      <c r="J508" s="237"/>
      <c r="K508" s="237"/>
      <c r="L508" s="242"/>
      <c r="M508" s="243"/>
      <c r="N508" s="244"/>
      <c r="O508" s="244"/>
      <c r="P508" s="244"/>
      <c r="Q508" s="244"/>
      <c r="R508" s="244"/>
      <c r="S508" s="244"/>
      <c r="T508" s="245"/>
      <c r="U508" s="13"/>
      <c r="V508" s="13"/>
      <c r="W508" s="13"/>
      <c r="X508" s="13"/>
      <c r="Y508" s="13"/>
      <c r="Z508" s="13"/>
      <c r="AA508" s="13"/>
      <c r="AB508" s="13"/>
      <c r="AC508" s="13"/>
      <c r="AD508" s="13"/>
      <c r="AE508" s="13"/>
      <c r="AT508" s="246" t="s">
        <v>184</v>
      </c>
      <c r="AU508" s="246" t="s">
        <v>86</v>
      </c>
      <c r="AV508" s="13" t="s">
        <v>86</v>
      </c>
      <c r="AW508" s="13" t="s">
        <v>38</v>
      </c>
      <c r="AX508" s="13" t="s">
        <v>77</v>
      </c>
      <c r="AY508" s="246" t="s">
        <v>167</v>
      </c>
    </row>
    <row r="509" spans="1:51" s="14" customFormat="1" ht="12">
      <c r="A509" s="14"/>
      <c r="B509" s="247"/>
      <c r="C509" s="248"/>
      <c r="D509" s="232" t="s">
        <v>184</v>
      </c>
      <c r="E509" s="249" t="s">
        <v>20</v>
      </c>
      <c r="F509" s="250" t="s">
        <v>195</v>
      </c>
      <c r="G509" s="248"/>
      <c r="H509" s="251">
        <v>11.88</v>
      </c>
      <c r="I509" s="252"/>
      <c r="J509" s="248"/>
      <c r="K509" s="248"/>
      <c r="L509" s="253"/>
      <c r="M509" s="254"/>
      <c r="N509" s="255"/>
      <c r="O509" s="255"/>
      <c r="P509" s="255"/>
      <c r="Q509" s="255"/>
      <c r="R509" s="255"/>
      <c r="S509" s="255"/>
      <c r="T509" s="256"/>
      <c r="U509" s="14"/>
      <c r="V509" s="14"/>
      <c r="W509" s="14"/>
      <c r="X509" s="14"/>
      <c r="Y509" s="14"/>
      <c r="Z509" s="14"/>
      <c r="AA509" s="14"/>
      <c r="AB509" s="14"/>
      <c r="AC509" s="14"/>
      <c r="AD509" s="14"/>
      <c r="AE509" s="14"/>
      <c r="AT509" s="257" t="s">
        <v>184</v>
      </c>
      <c r="AU509" s="257" t="s">
        <v>86</v>
      </c>
      <c r="AV509" s="14" t="s">
        <v>173</v>
      </c>
      <c r="AW509" s="14" t="s">
        <v>38</v>
      </c>
      <c r="AX509" s="14" t="s">
        <v>8</v>
      </c>
      <c r="AY509" s="257" t="s">
        <v>167</v>
      </c>
    </row>
    <row r="510" spans="1:63" s="12" customFormat="1" ht="22.8" customHeight="1">
      <c r="A510" s="12"/>
      <c r="B510" s="204"/>
      <c r="C510" s="205"/>
      <c r="D510" s="206" t="s">
        <v>76</v>
      </c>
      <c r="E510" s="218" t="s">
        <v>274</v>
      </c>
      <c r="F510" s="218" t="s">
        <v>646</v>
      </c>
      <c r="G510" s="205"/>
      <c r="H510" s="205"/>
      <c r="I510" s="208"/>
      <c r="J510" s="219">
        <f>BK510</f>
        <v>0</v>
      </c>
      <c r="K510" s="205"/>
      <c r="L510" s="210"/>
      <c r="M510" s="211"/>
      <c r="N510" s="212"/>
      <c r="O510" s="212"/>
      <c r="P510" s="213">
        <f>SUM(P511:P523)</f>
        <v>0</v>
      </c>
      <c r="Q510" s="212"/>
      <c r="R510" s="213">
        <f>SUM(R511:R523)</f>
        <v>0.003724</v>
      </c>
      <c r="S510" s="212"/>
      <c r="T510" s="214">
        <f>SUM(T511:T523)</f>
        <v>0</v>
      </c>
      <c r="U510" s="12"/>
      <c r="V510" s="12"/>
      <c r="W510" s="12"/>
      <c r="X510" s="12"/>
      <c r="Y510" s="12"/>
      <c r="Z510" s="12"/>
      <c r="AA510" s="12"/>
      <c r="AB510" s="12"/>
      <c r="AC510" s="12"/>
      <c r="AD510" s="12"/>
      <c r="AE510" s="12"/>
      <c r="AR510" s="215" t="s">
        <v>8</v>
      </c>
      <c r="AT510" s="216" t="s">
        <v>76</v>
      </c>
      <c r="AU510" s="216" t="s">
        <v>8</v>
      </c>
      <c r="AY510" s="215" t="s">
        <v>167</v>
      </c>
      <c r="BK510" s="217">
        <f>SUM(BK511:BK523)</f>
        <v>0</v>
      </c>
    </row>
    <row r="511" spans="1:65" s="2" customFormat="1" ht="20.5" customHeight="1">
      <c r="A511" s="40"/>
      <c r="B511" s="41"/>
      <c r="C511" s="220" t="s">
        <v>647</v>
      </c>
      <c r="D511" s="220" t="s">
        <v>169</v>
      </c>
      <c r="E511" s="221" t="s">
        <v>648</v>
      </c>
      <c r="F511" s="222" t="s">
        <v>649</v>
      </c>
      <c r="G511" s="223" t="s">
        <v>397</v>
      </c>
      <c r="H511" s="224">
        <v>0.7</v>
      </c>
      <c r="I511" s="225"/>
      <c r="J511" s="224">
        <f>ROUND(I511*H511,0)</f>
        <v>0</v>
      </c>
      <c r="K511" s="222" t="s">
        <v>650</v>
      </c>
      <c r="L511" s="46"/>
      <c r="M511" s="226" t="s">
        <v>20</v>
      </c>
      <c r="N511" s="227" t="s">
        <v>48</v>
      </c>
      <c r="O511" s="86"/>
      <c r="P511" s="228">
        <f>O511*H511</f>
        <v>0</v>
      </c>
      <c r="Q511" s="228">
        <v>0.00532</v>
      </c>
      <c r="R511" s="228">
        <f>Q511*H511</f>
        <v>0.003724</v>
      </c>
      <c r="S511" s="228">
        <v>0</v>
      </c>
      <c r="T511" s="229">
        <f>S511*H511</f>
        <v>0</v>
      </c>
      <c r="U511" s="40"/>
      <c r="V511" s="40"/>
      <c r="W511" s="40"/>
      <c r="X511" s="40"/>
      <c r="Y511" s="40"/>
      <c r="Z511" s="40"/>
      <c r="AA511" s="40"/>
      <c r="AB511" s="40"/>
      <c r="AC511" s="40"/>
      <c r="AD511" s="40"/>
      <c r="AE511" s="40"/>
      <c r="AR511" s="230" t="s">
        <v>173</v>
      </c>
      <c r="AT511" s="230" t="s">
        <v>169</v>
      </c>
      <c r="AU511" s="230" t="s">
        <v>86</v>
      </c>
      <c r="AY511" s="19" t="s">
        <v>167</v>
      </c>
      <c r="BE511" s="231">
        <f>IF(N511="základní",J511,0)</f>
        <v>0</v>
      </c>
      <c r="BF511" s="231">
        <f>IF(N511="snížená",J511,0)</f>
        <v>0</v>
      </c>
      <c r="BG511" s="231">
        <f>IF(N511="zákl. přenesená",J511,0)</f>
        <v>0</v>
      </c>
      <c r="BH511" s="231">
        <f>IF(N511="sníž. přenesená",J511,0)</f>
        <v>0</v>
      </c>
      <c r="BI511" s="231">
        <f>IF(N511="nulová",J511,0)</f>
        <v>0</v>
      </c>
      <c r="BJ511" s="19" t="s">
        <v>8</v>
      </c>
      <c r="BK511" s="231">
        <f>ROUND(I511*H511,0)</f>
        <v>0</v>
      </c>
      <c r="BL511" s="19" t="s">
        <v>173</v>
      </c>
      <c r="BM511" s="230" t="s">
        <v>651</v>
      </c>
    </row>
    <row r="512" spans="1:47" s="2" customFormat="1" ht="12">
      <c r="A512" s="40"/>
      <c r="B512" s="41"/>
      <c r="C512" s="42"/>
      <c r="D512" s="232" t="s">
        <v>182</v>
      </c>
      <c r="E512" s="42"/>
      <c r="F512" s="233" t="s">
        <v>652</v>
      </c>
      <c r="G512" s="42"/>
      <c r="H512" s="42"/>
      <c r="I512" s="138"/>
      <c r="J512" s="42"/>
      <c r="K512" s="42"/>
      <c r="L512" s="46"/>
      <c r="M512" s="234"/>
      <c r="N512" s="235"/>
      <c r="O512" s="86"/>
      <c r="P512" s="86"/>
      <c r="Q512" s="86"/>
      <c r="R512" s="86"/>
      <c r="S512" s="86"/>
      <c r="T512" s="87"/>
      <c r="U512" s="40"/>
      <c r="V512" s="40"/>
      <c r="W512" s="40"/>
      <c r="X512" s="40"/>
      <c r="Y512" s="40"/>
      <c r="Z512" s="40"/>
      <c r="AA512" s="40"/>
      <c r="AB512" s="40"/>
      <c r="AC512" s="40"/>
      <c r="AD512" s="40"/>
      <c r="AE512" s="40"/>
      <c r="AT512" s="19" t="s">
        <v>182</v>
      </c>
      <c r="AU512" s="19" t="s">
        <v>86</v>
      </c>
    </row>
    <row r="513" spans="1:51" s="13" customFormat="1" ht="12">
      <c r="A513" s="13"/>
      <c r="B513" s="236"/>
      <c r="C513" s="237"/>
      <c r="D513" s="232" t="s">
        <v>184</v>
      </c>
      <c r="E513" s="238" t="s">
        <v>20</v>
      </c>
      <c r="F513" s="239" t="s">
        <v>653</v>
      </c>
      <c r="G513" s="237"/>
      <c r="H513" s="240">
        <v>0.7</v>
      </c>
      <c r="I513" s="241"/>
      <c r="J513" s="237"/>
      <c r="K513" s="237"/>
      <c r="L513" s="242"/>
      <c r="M513" s="243"/>
      <c r="N513" s="244"/>
      <c r="O513" s="244"/>
      <c r="P513" s="244"/>
      <c r="Q513" s="244"/>
      <c r="R513" s="244"/>
      <c r="S513" s="244"/>
      <c r="T513" s="245"/>
      <c r="U513" s="13"/>
      <c r="V513" s="13"/>
      <c r="W513" s="13"/>
      <c r="X513" s="13"/>
      <c r="Y513" s="13"/>
      <c r="Z513" s="13"/>
      <c r="AA513" s="13"/>
      <c r="AB513" s="13"/>
      <c r="AC513" s="13"/>
      <c r="AD513" s="13"/>
      <c r="AE513" s="13"/>
      <c r="AT513" s="246" t="s">
        <v>184</v>
      </c>
      <c r="AU513" s="246" t="s">
        <v>86</v>
      </c>
      <c r="AV513" s="13" t="s">
        <v>86</v>
      </c>
      <c r="AW513" s="13" t="s">
        <v>38</v>
      </c>
      <c r="AX513" s="13" t="s">
        <v>8</v>
      </c>
      <c r="AY513" s="246" t="s">
        <v>167</v>
      </c>
    </row>
    <row r="514" spans="1:65" s="2" customFormat="1" ht="20.5" customHeight="1">
      <c r="A514" s="40"/>
      <c r="B514" s="41"/>
      <c r="C514" s="220" t="s">
        <v>654</v>
      </c>
      <c r="D514" s="220" t="s">
        <v>169</v>
      </c>
      <c r="E514" s="221" t="s">
        <v>655</v>
      </c>
      <c r="F514" s="222" t="s">
        <v>656</v>
      </c>
      <c r="G514" s="223" t="s">
        <v>397</v>
      </c>
      <c r="H514" s="224">
        <v>11.7</v>
      </c>
      <c r="I514" s="225"/>
      <c r="J514" s="224">
        <f>ROUND(I514*H514,0)</f>
        <v>0</v>
      </c>
      <c r="K514" s="222" t="s">
        <v>180</v>
      </c>
      <c r="L514" s="46"/>
      <c r="M514" s="226" t="s">
        <v>20</v>
      </c>
      <c r="N514" s="227" t="s">
        <v>48</v>
      </c>
      <c r="O514" s="86"/>
      <c r="P514" s="228">
        <f>O514*H514</f>
        <v>0</v>
      </c>
      <c r="Q514" s="228">
        <v>0</v>
      </c>
      <c r="R514" s="228">
        <f>Q514*H514</f>
        <v>0</v>
      </c>
      <c r="S514" s="228">
        <v>0</v>
      </c>
      <c r="T514" s="229">
        <f>S514*H514</f>
        <v>0</v>
      </c>
      <c r="U514" s="40"/>
      <c r="V514" s="40"/>
      <c r="W514" s="40"/>
      <c r="X514" s="40"/>
      <c r="Y514" s="40"/>
      <c r="Z514" s="40"/>
      <c r="AA514" s="40"/>
      <c r="AB514" s="40"/>
      <c r="AC514" s="40"/>
      <c r="AD514" s="40"/>
      <c r="AE514" s="40"/>
      <c r="AR514" s="230" t="s">
        <v>173</v>
      </c>
      <c r="AT514" s="230" t="s">
        <v>169</v>
      </c>
      <c r="AU514" s="230" t="s">
        <v>86</v>
      </c>
      <c r="AY514" s="19" t="s">
        <v>167</v>
      </c>
      <c r="BE514" s="231">
        <f>IF(N514="základní",J514,0)</f>
        <v>0</v>
      </c>
      <c r="BF514" s="231">
        <f>IF(N514="snížená",J514,0)</f>
        <v>0</v>
      </c>
      <c r="BG514" s="231">
        <f>IF(N514="zákl. přenesená",J514,0)</f>
        <v>0</v>
      </c>
      <c r="BH514" s="231">
        <f>IF(N514="sníž. přenesená",J514,0)</f>
        <v>0</v>
      </c>
      <c r="BI514" s="231">
        <f>IF(N514="nulová",J514,0)</f>
        <v>0</v>
      </c>
      <c r="BJ514" s="19" t="s">
        <v>8</v>
      </c>
      <c r="BK514" s="231">
        <f>ROUND(I514*H514,0)</f>
        <v>0</v>
      </c>
      <c r="BL514" s="19" t="s">
        <v>173</v>
      </c>
      <c r="BM514" s="230" t="s">
        <v>657</v>
      </c>
    </row>
    <row r="515" spans="1:47" s="2" customFormat="1" ht="12">
      <c r="A515" s="40"/>
      <c r="B515" s="41"/>
      <c r="C515" s="42"/>
      <c r="D515" s="232" t="s">
        <v>182</v>
      </c>
      <c r="E515" s="42"/>
      <c r="F515" s="233" t="s">
        <v>658</v>
      </c>
      <c r="G515" s="42"/>
      <c r="H515" s="42"/>
      <c r="I515" s="138"/>
      <c r="J515" s="42"/>
      <c r="K515" s="42"/>
      <c r="L515" s="46"/>
      <c r="M515" s="234"/>
      <c r="N515" s="235"/>
      <c r="O515" s="86"/>
      <c r="P515" s="86"/>
      <c r="Q515" s="86"/>
      <c r="R515" s="86"/>
      <c r="S515" s="86"/>
      <c r="T515" s="87"/>
      <c r="U515" s="40"/>
      <c r="V515" s="40"/>
      <c r="W515" s="40"/>
      <c r="X515" s="40"/>
      <c r="Y515" s="40"/>
      <c r="Z515" s="40"/>
      <c r="AA515" s="40"/>
      <c r="AB515" s="40"/>
      <c r="AC515" s="40"/>
      <c r="AD515" s="40"/>
      <c r="AE515" s="40"/>
      <c r="AT515" s="19" t="s">
        <v>182</v>
      </c>
      <c r="AU515" s="19" t="s">
        <v>86</v>
      </c>
    </row>
    <row r="516" spans="1:51" s="13" customFormat="1" ht="12">
      <c r="A516" s="13"/>
      <c r="B516" s="236"/>
      <c r="C516" s="237"/>
      <c r="D516" s="232" t="s">
        <v>184</v>
      </c>
      <c r="E516" s="238" t="s">
        <v>20</v>
      </c>
      <c r="F516" s="239" t="s">
        <v>659</v>
      </c>
      <c r="G516" s="237"/>
      <c r="H516" s="240">
        <v>11.7</v>
      </c>
      <c r="I516" s="241"/>
      <c r="J516" s="237"/>
      <c r="K516" s="237"/>
      <c r="L516" s="242"/>
      <c r="M516" s="243"/>
      <c r="N516" s="244"/>
      <c r="O516" s="244"/>
      <c r="P516" s="244"/>
      <c r="Q516" s="244"/>
      <c r="R516" s="244"/>
      <c r="S516" s="244"/>
      <c r="T516" s="245"/>
      <c r="U516" s="13"/>
      <c r="V516" s="13"/>
      <c r="W516" s="13"/>
      <c r="X516" s="13"/>
      <c r="Y516" s="13"/>
      <c r="Z516" s="13"/>
      <c r="AA516" s="13"/>
      <c r="AB516" s="13"/>
      <c r="AC516" s="13"/>
      <c r="AD516" s="13"/>
      <c r="AE516" s="13"/>
      <c r="AT516" s="246" t="s">
        <v>184</v>
      </c>
      <c r="AU516" s="246" t="s">
        <v>86</v>
      </c>
      <c r="AV516" s="13" t="s">
        <v>86</v>
      </c>
      <c r="AW516" s="13" t="s">
        <v>38</v>
      </c>
      <c r="AX516" s="13" t="s">
        <v>8</v>
      </c>
      <c r="AY516" s="246" t="s">
        <v>167</v>
      </c>
    </row>
    <row r="517" spans="1:65" s="2" customFormat="1" ht="20.5" customHeight="1">
      <c r="A517" s="40"/>
      <c r="B517" s="41"/>
      <c r="C517" s="279" t="s">
        <v>660</v>
      </c>
      <c r="D517" s="279" t="s">
        <v>381</v>
      </c>
      <c r="E517" s="280" t="s">
        <v>661</v>
      </c>
      <c r="F517" s="281" t="s">
        <v>662</v>
      </c>
      <c r="G517" s="282" t="s">
        <v>397</v>
      </c>
      <c r="H517" s="283">
        <v>12</v>
      </c>
      <c r="I517" s="284"/>
      <c r="J517" s="283">
        <f>ROUND(I517*H517,0)</f>
        <v>0</v>
      </c>
      <c r="K517" s="281" t="s">
        <v>180</v>
      </c>
      <c r="L517" s="285"/>
      <c r="M517" s="286" t="s">
        <v>20</v>
      </c>
      <c r="N517" s="287" t="s">
        <v>48</v>
      </c>
      <c r="O517" s="86"/>
      <c r="P517" s="228">
        <f>O517*H517</f>
        <v>0</v>
      </c>
      <c r="Q517" s="228">
        <v>0</v>
      </c>
      <c r="R517" s="228">
        <f>Q517*H517</f>
        <v>0</v>
      </c>
      <c r="S517" s="228">
        <v>0</v>
      </c>
      <c r="T517" s="229">
        <f>S517*H517</f>
        <v>0</v>
      </c>
      <c r="U517" s="40"/>
      <c r="V517" s="40"/>
      <c r="W517" s="40"/>
      <c r="X517" s="40"/>
      <c r="Y517" s="40"/>
      <c r="Z517" s="40"/>
      <c r="AA517" s="40"/>
      <c r="AB517" s="40"/>
      <c r="AC517" s="40"/>
      <c r="AD517" s="40"/>
      <c r="AE517" s="40"/>
      <c r="AR517" s="230" t="s">
        <v>274</v>
      </c>
      <c r="AT517" s="230" t="s">
        <v>381</v>
      </c>
      <c r="AU517" s="230" t="s">
        <v>86</v>
      </c>
      <c r="AY517" s="19" t="s">
        <v>167</v>
      </c>
      <c r="BE517" s="231">
        <f>IF(N517="základní",J517,0)</f>
        <v>0</v>
      </c>
      <c r="BF517" s="231">
        <f>IF(N517="snížená",J517,0)</f>
        <v>0</v>
      </c>
      <c r="BG517" s="231">
        <f>IF(N517="zákl. přenesená",J517,0)</f>
        <v>0</v>
      </c>
      <c r="BH517" s="231">
        <f>IF(N517="sníž. přenesená",J517,0)</f>
        <v>0</v>
      </c>
      <c r="BI517" s="231">
        <f>IF(N517="nulová",J517,0)</f>
        <v>0</v>
      </c>
      <c r="BJ517" s="19" t="s">
        <v>8</v>
      </c>
      <c r="BK517" s="231">
        <f>ROUND(I517*H517,0)</f>
        <v>0</v>
      </c>
      <c r="BL517" s="19" t="s">
        <v>173</v>
      </c>
      <c r="BM517" s="230" t="s">
        <v>663</v>
      </c>
    </row>
    <row r="518" spans="1:47" s="2" customFormat="1" ht="12">
      <c r="A518" s="40"/>
      <c r="B518" s="41"/>
      <c r="C518" s="42"/>
      <c r="D518" s="232" t="s">
        <v>175</v>
      </c>
      <c r="E518" s="42"/>
      <c r="F518" s="233" t="s">
        <v>664</v>
      </c>
      <c r="G518" s="42"/>
      <c r="H518" s="42"/>
      <c r="I518" s="138"/>
      <c r="J518" s="42"/>
      <c r="K518" s="42"/>
      <c r="L518" s="46"/>
      <c r="M518" s="234"/>
      <c r="N518" s="235"/>
      <c r="O518" s="86"/>
      <c r="P518" s="86"/>
      <c r="Q518" s="86"/>
      <c r="R518" s="86"/>
      <c r="S518" s="86"/>
      <c r="T518" s="87"/>
      <c r="U518" s="40"/>
      <c r="V518" s="40"/>
      <c r="W518" s="40"/>
      <c r="X518" s="40"/>
      <c r="Y518" s="40"/>
      <c r="Z518" s="40"/>
      <c r="AA518" s="40"/>
      <c r="AB518" s="40"/>
      <c r="AC518" s="40"/>
      <c r="AD518" s="40"/>
      <c r="AE518" s="40"/>
      <c r="AT518" s="19" t="s">
        <v>175</v>
      </c>
      <c r="AU518" s="19" t="s">
        <v>86</v>
      </c>
    </row>
    <row r="519" spans="1:51" s="13" customFormat="1" ht="12">
      <c r="A519" s="13"/>
      <c r="B519" s="236"/>
      <c r="C519" s="237"/>
      <c r="D519" s="232" t="s">
        <v>184</v>
      </c>
      <c r="E519" s="237"/>
      <c r="F519" s="239" t="s">
        <v>665</v>
      </c>
      <c r="G519" s="237"/>
      <c r="H519" s="240">
        <v>12</v>
      </c>
      <c r="I519" s="241"/>
      <c r="J519" s="237"/>
      <c r="K519" s="237"/>
      <c r="L519" s="242"/>
      <c r="M519" s="243"/>
      <c r="N519" s="244"/>
      <c r="O519" s="244"/>
      <c r="P519" s="244"/>
      <c r="Q519" s="244"/>
      <c r="R519" s="244"/>
      <c r="S519" s="244"/>
      <c r="T519" s="245"/>
      <c r="U519" s="13"/>
      <c r="V519" s="13"/>
      <c r="W519" s="13"/>
      <c r="X519" s="13"/>
      <c r="Y519" s="13"/>
      <c r="Z519" s="13"/>
      <c r="AA519" s="13"/>
      <c r="AB519" s="13"/>
      <c r="AC519" s="13"/>
      <c r="AD519" s="13"/>
      <c r="AE519" s="13"/>
      <c r="AT519" s="246" t="s">
        <v>184</v>
      </c>
      <c r="AU519" s="246" t="s">
        <v>86</v>
      </c>
      <c r="AV519" s="13" t="s">
        <v>86</v>
      </c>
      <c r="AW519" s="13" t="s">
        <v>4</v>
      </c>
      <c r="AX519" s="13" t="s">
        <v>8</v>
      </c>
      <c r="AY519" s="246" t="s">
        <v>167</v>
      </c>
    </row>
    <row r="520" spans="1:65" s="2" customFormat="1" ht="20.5" customHeight="1">
      <c r="A520" s="40"/>
      <c r="B520" s="41"/>
      <c r="C520" s="220" t="s">
        <v>666</v>
      </c>
      <c r="D520" s="220" t="s">
        <v>169</v>
      </c>
      <c r="E520" s="221" t="s">
        <v>667</v>
      </c>
      <c r="F520" s="222" t="s">
        <v>668</v>
      </c>
      <c r="G520" s="223" t="s">
        <v>189</v>
      </c>
      <c r="H520" s="224">
        <v>6.26</v>
      </c>
      <c r="I520" s="225"/>
      <c r="J520" s="224">
        <f>ROUND(I520*H520,0)</f>
        <v>0</v>
      </c>
      <c r="K520" s="222" t="s">
        <v>180</v>
      </c>
      <c r="L520" s="46"/>
      <c r="M520" s="226" t="s">
        <v>20</v>
      </c>
      <c r="N520" s="227" t="s">
        <v>48</v>
      </c>
      <c r="O520" s="86"/>
      <c r="P520" s="228">
        <f>O520*H520</f>
        <v>0</v>
      </c>
      <c r="Q520" s="228">
        <v>0</v>
      </c>
      <c r="R520" s="228">
        <f>Q520*H520</f>
        <v>0</v>
      </c>
      <c r="S520" s="228">
        <v>0</v>
      </c>
      <c r="T520" s="229">
        <f>S520*H520</f>
        <v>0</v>
      </c>
      <c r="U520" s="40"/>
      <c r="V520" s="40"/>
      <c r="W520" s="40"/>
      <c r="X520" s="40"/>
      <c r="Y520" s="40"/>
      <c r="Z520" s="40"/>
      <c r="AA520" s="40"/>
      <c r="AB520" s="40"/>
      <c r="AC520" s="40"/>
      <c r="AD520" s="40"/>
      <c r="AE520" s="40"/>
      <c r="AR520" s="230" t="s">
        <v>173</v>
      </c>
      <c r="AT520" s="230" t="s">
        <v>169</v>
      </c>
      <c r="AU520" s="230" t="s">
        <v>86</v>
      </c>
      <c r="AY520" s="19" t="s">
        <v>167</v>
      </c>
      <c r="BE520" s="231">
        <f>IF(N520="základní",J520,0)</f>
        <v>0</v>
      </c>
      <c r="BF520" s="231">
        <f>IF(N520="snížená",J520,0)</f>
        <v>0</v>
      </c>
      <c r="BG520" s="231">
        <f>IF(N520="zákl. přenesená",J520,0)</f>
        <v>0</v>
      </c>
      <c r="BH520" s="231">
        <f>IF(N520="sníž. přenesená",J520,0)</f>
        <v>0</v>
      </c>
      <c r="BI520" s="231">
        <f>IF(N520="nulová",J520,0)</f>
        <v>0</v>
      </c>
      <c r="BJ520" s="19" t="s">
        <v>8</v>
      </c>
      <c r="BK520" s="231">
        <f>ROUND(I520*H520,0)</f>
        <v>0</v>
      </c>
      <c r="BL520" s="19" t="s">
        <v>173</v>
      </c>
      <c r="BM520" s="230" t="s">
        <v>669</v>
      </c>
    </row>
    <row r="521" spans="1:47" s="2" customFormat="1" ht="12">
      <c r="A521" s="40"/>
      <c r="B521" s="41"/>
      <c r="C521" s="42"/>
      <c r="D521" s="232" t="s">
        <v>182</v>
      </c>
      <c r="E521" s="42"/>
      <c r="F521" s="233" t="s">
        <v>670</v>
      </c>
      <c r="G521" s="42"/>
      <c r="H521" s="42"/>
      <c r="I521" s="138"/>
      <c r="J521" s="42"/>
      <c r="K521" s="42"/>
      <c r="L521" s="46"/>
      <c r="M521" s="234"/>
      <c r="N521" s="235"/>
      <c r="O521" s="86"/>
      <c r="P521" s="86"/>
      <c r="Q521" s="86"/>
      <c r="R521" s="86"/>
      <c r="S521" s="86"/>
      <c r="T521" s="87"/>
      <c r="U521" s="40"/>
      <c r="V521" s="40"/>
      <c r="W521" s="40"/>
      <c r="X521" s="40"/>
      <c r="Y521" s="40"/>
      <c r="Z521" s="40"/>
      <c r="AA521" s="40"/>
      <c r="AB521" s="40"/>
      <c r="AC521" s="40"/>
      <c r="AD521" s="40"/>
      <c r="AE521" s="40"/>
      <c r="AT521" s="19" t="s">
        <v>182</v>
      </c>
      <c r="AU521" s="19" t="s">
        <v>86</v>
      </c>
    </row>
    <row r="522" spans="1:47" s="2" customFormat="1" ht="12">
      <c r="A522" s="40"/>
      <c r="B522" s="41"/>
      <c r="C522" s="42"/>
      <c r="D522" s="232" t="s">
        <v>175</v>
      </c>
      <c r="E522" s="42"/>
      <c r="F522" s="233" t="s">
        <v>671</v>
      </c>
      <c r="G522" s="42"/>
      <c r="H522" s="42"/>
      <c r="I522" s="138"/>
      <c r="J522" s="42"/>
      <c r="K522" s="42"/>
      <c r="L522" s="46"/>
      <c r="M522" s="234"/>
      <c r="N522" s="235"/>
      <c r="O522" s="86"/>
      <c r="P522" s="86"/>
      <c r="Q522" s="86"/>
      <c r="R522" s="86"/>
      <c r="S522" s="86"/>
      <c r="T522" s="87"/>
      <c r="U522" s="40"/>
      <c r="V522" s="40"/>
      <c r="W522" s="40"/>
      <c r="X522" s="40"/>
      <c r="Y522" s="40"/>
      <c r="Z522" s="40"/>
      <c r="AA522" s="40"/>
      <c r="AB522" s="40"/>
      <c r="AC522" s="40"/>
      <c r="AD522" s="40"/>
      <c r="AE522" s="40"/>
      <c r="AT522" s="19" t="s">
        <v>175</v>
      </c>
      <c r="AU522" s="19" t="s">
        <v>86</v>
      </c>
    </row>
    <row r="523" spans="1:51" s="13" customFormat="1" ht="12">
      <c r="A523" s="13"/>
      <c r="B523" s="236"/>
      <c r="C523" s="237"/>
      <c r="D523" s="232" t="s">
        <v>184</v>
      </c>
      <c r="E523" s="238" t="s">
        <v>20</v>
      </c>
      <c r="F523" s="239" t="s">
        <v>672</v>
      </c>
      <c r="G523" s="237"/>
      <c r="H523" s="240">
        <v>6.26</v>
      </c>
      <c r="I523" s="241"/>
      <c r="J523" s="237"/>
      <c r="K523" s="237"/>
      <c r="L523" s="242"/>
      <c r="M523" s="243"/>
      <c r="N523" s="244"/>
      <c r="O523" s="244"/>
      <c r="P523" s="244"/>
      <c r="Q523" s="244"/>
      <c r="R523" s="244"/>
      <c r="S523" s="244"/>
      <c r="T523" s="245"/>
      <c r="U523" s="13"/>
      <c r="V523" s="13"/>
      <c r="W523" s="13"/>
      <c r="X523" s="13"/>
      <c r="Y523" s="13"/>
      <c r="Z523" s="13"/>
      <c r="AA523" s="13"/>
      <c r="AB523" s="13"/>
      <c r="AC523" s="13"/>
      <c r="AD523" s="13"/>
      <c r="AE523" s="13"/>
      <c r="AT523" s="246" t="s">
        <v>184</v>
      </c>
      <c r="AU523" s="246" t="s">
        <v>86</v>
      </c>
      <c r="AV523" s="13" t="s">
        <v>86</v>
      </c>
      <c r="AW523" s="13" t="s">
        <v>38</v>
      </c>
      <c r="AX523" s="13" t="s">
        <v>8</v>
      </c>
      <c r="AY523" s="246" t="s">
        <v>167</v>
      </c>
    </row>
    <row r="524" spans="1:63" s="12" customFormat="1" ht="22.8" customHeight="1">
      <c r="A524" s="12"/>
      <c r="B524" s="204"/>
      <c r="C524" s="205"/>
      <c r="D524" s="206" t="s">
        <v>76</v>
      </c>
      <c r="E524" s="218" t="s">
        <v>279</v>
      </c>
      <c r="F524" s="218" t="s">
        <v>673</v>
      </c>
      <c r="G524" s="205"/>
      <c r="H524" s="205"/>
      <c r="I524" s="208"/>
      <c r="J524" s="219">
        <f>BK524</f>
        <v>0</v>
      </c>
      <c r="K524" s="205"/>
      <c r="L524" s="210"/>
      <c r="M524" s="211"/>
      <c r="N524" s="212"/>
      <c r="O524" s="212"/>
      <c r="P524" s="213">
        <f>SUM(P525:P545)</f>
        <v>0</v>
      </c>
      <c r="Q524" s="212"/>
      <c r="R524" s="213">
        <f>SUM(R525:R545)</f>
        <v>0.115874</v>
      </c>
      <c r="S524" s="212"/>
      <c r="T524" s="214">
        <f>SUM(T525:T545)</f>
        <v>0</v>
      </c>
      <c r="U524" s="12"/>
      <c r="V524" s="12"/>
      <c r="W524" s="12"/>
      <c r="X524" s="12"/>
      <c r="Y524" s="12"/>
      <c r="Z524" s="12"/>
      <c r="AA524" s="12"/>
      <c r="AB524" s="12"/>
      <c r="AC524" s="12"/>
      <c r="AD524" s="12"/>
      <c r="AE524" s="12"/>
      <c r="AR524" s="215" t="s">
        <v>8</v>
      </c>
      <c r="AT524" s="216" t="s">
        <v>76</v>
      </c>
      <c r="AU524" s="216" t="s">
        <v>8</v>
      </c>
      <c r="AY524" s="215" t="s">
        <v>167</v>
      </c>
      <c r="BK524" s="217">
        <f>SUM(BK525:BK545)</f>
        <v>0</v>
      </c>
    </row>
    <row r="525" spans="1:65" s="2" customFormat="1" ht="20.5" customHeight="1">
      <c r="A525" s="40"/>
      <c r="B525" s="41"/>
      <c r="C525" s="220" t="s">
        <v>674</v>
      </c>
      <c r="D525" s="220" t="s">
        <v>169</v>
      </c>
      <c r="E525" s="221" t="s">
        <v>675</v>
      </c>
      <c r="F525" s="222" t="s">
        <v>676</v>
      </c>
      <c r="G525" s="223" t="s">
        <v>677</v>
      </c>
      <c r="H525" s="224">
        <v>1</v>
      </c>
      <c r="I525" s="225"/>
      <c r="J525" s="224">
        <f>ROUND(I525*H525,0)</f>
        <v>0</v>
      </c>
      <c r="K525" s="222" t="s">
        <v>20</v>
      </c>
      <c r="L525" s="46"/>
      <c r="M525" s="226" t="s">
        <v>20</v>
      </c>
      <c r="N525" s="227" t="s">
        <v>48</v>
      </c>
      <c r="O525" s="86"/>
      <c r="P525" s="228">
        <f>O525*H525</f>
        <v>0</v>
      </c>
      <c r="Q525" s="228">
        <v>0</v>
      </c>
      <c r="R525" s="228">
        <f>Q525*H525</f>
        <v>0</v>
      </c>
      <c r="S525" s="228">
        <v>0</v>
      </c>
      <c r="T525" s="229">
        <f>S525*H525</f>
        <v>0</v>
      </c>
      <c r="U525" s="40"/>
      <c r="V525" s="40"/>
      <c r="W525" s="40"/>
      <c r="X525" s="40"/>
      <c r="Y525" s="40"/>
      <c r="Z525" s="40"/>
      <c r="AA525" s="40"/>
      <c r="AB525" s="40"/>
      <c r="AC525" s="40"/>
      <c r="AD525" s="40"/>
      <c r="AE525" s="40"/>
      <c r="AR525" s="230" t="s">
        <v>173</v>
      </c>
      <c r="AT525" s="230" t="s">
        <v>169</v>
      </c>
      <c r="AU525" s="230" t="s">
        <v>86</v>
      </c>
      <c r="AY525" s="19" t="s">
        <v>167</v>
      </c>
      <c r="BE525" s="231">
        <f>IF(N525="základní",J525,0)</f>
        <v>0</v>
      </c>
      <c r="BF525" s="231">
        <f>IF(N525="snížená",J525,0)</f>
        <v>0</v>
      </c>
      <c r="BG525" s="231">
        <f>IF(N525="zákl. přenesená",J525,0)</f>
        <v>0</v>
      </c>
      <c r="BH525" s="231">
        <f>IF(N525="sníž. přenesená",J525,0)</f>
        <v>0</v>
      </c>
      <c r="BI525" s="231">
        <f>IF(N525="nulová",J525,0)</f>
        <v>0</v>
      </c>
      <c r="BJ525" s="19" t="s">
        <v>8</v>
      </c>
      <c r="BK525" s="231">
        <f>ROUND(I525*H525,0)</f>
        <v>0</v>
      </c>
      <c r="BL525" s="19" t="s">
        <v>173</v>
      </c>
      <c r="BM525" s="230" t="s">
        <v>678</v>
      </c>
    </row>
    <row r="526" spans="1:47" s="2" customFormat="1" ht="12">
      <c r="A526" s="40"/>
      <c r="B526" s="41"/>
      <c r="C526" s="42"/>
      <c r="D526" s="232" t="s">
        <v>175</v>
      </c>
      <c r="E526" s="42"/>
      <c r="F526" s="233" t="s">
        <v>679</v>
      </c>
      <c r="G526" s="42"/>
      <c r="H526" s="42"/>
      <c r="I526" s="138"/>
      <c r="J526" s="42"/>
      <c r="K526" s="42"/>
      <c r="L526" s="46"/>
      <c r="M526" s="234"/>
      <c r="N526" s="235"/>
      <c r="O526" s="86"/>
      <c r="P526" s="86"/>
      <c r="Q526" s="86"/>
      <c r="R526" s="86"/>
      <c r="S526" s="86"/>
      <c r="T526" s="87"/>
      <c r="U526" s="40"/>
      <c r="V526" s="40"/>
      <c r="W526" s="40"/>
      <c r="X526" s="40"/>
      <c r="Y526" s="40"/>
      <c r="Z526" s="40"/>
      <c r="AA526" s="40"/>
      <c r="AB526" s="40"/>
      <c r="AC526" s="40"/>
      <c r="AD526" s="40"/>
      <c r="AE526" s="40"/>
      <c r="AT526" s="19" t="s">
        <v>175</v>
      </c>
      <c r="AU526" s="19" t="s">
        <v>86</v>
      </c>
    </row>
    <row r="527" spans="1:51" s="13" customFormat="1" ht="12">
      <c r="A527" s="13"/>
      <c r="B527" s="236"/>
      <c r="C527" s="237"/>
      <c r="D527" s="232" t="s">
        <v>184</v>
      </c>
      <c r="E527" s="238" t="s">
        <v>20</v>
      </c>
      <c r="F527" s="239" t="s">
        <v>680</v>
      </c>
      <c r="G527" s="237"/>
      <c r="H527" s="240">
        <v>1</v>
      </c>
      <c r="I527" s="241"/>
      <c r="J527" s="237"/>
      <c r="K527" s="237"/>
      <c r="L527" s="242"/>
      <c r="M527" s="243"/>
      <c r="N527" s="244"/>
      <c r="O527" s="244"/>
      <c r="P527" s="244"/>
      <c r="Q527" s="244"/>
      <c r="R527" s="244"/>
      <c r="S527" s="244"/>
      <c r="T527" s="245"/>
      <c r="U527" s="13"/>
      <c r="V527" s="13"/>
      <c r="W527" s="13"/>
      <c r="X527" s="13"/>
      <c r="Y527" s="13"/>
      <c r="Z527" s="13"/>
      <c r="AA527" s="13"/>
      <c r="AB527" s="13"/>
      <c r="AC527" s="13"/>
      <c r="AD527" s="13"/>
      <c r="AE527" s="13"/>
      <c r="AT527" s="246" t="s">
        <v>184</v>
      </c>
      <c r="AU527" s="246" t="s">
        <v>86</v>
      </c>
      <c r="AV527" s="13" t="s">
        <v>86</v>
      </c>
      <c r="AW527" s="13" t="s">
        <v>38</v>
      </c>
      <c r="AX527" s="13" t="s">
        <v>8</v>
      </c>
      <c r="AY527" s="246" t="s">
        <v>167</v>
      </c>
    </row>
    <row r="528" spans="1:65" s="2" customFormat="1" ht="31" customHeight="1">
      <c r="A528" s="40"/>
      <c r="B528" s="41"/>
      <c r="C528" s="220" t="s">
        <v>681</v>
      </c>
      <c r="D528" s="220" t="s">
        <v>169</v>
      </c>
      <c r="E528" s="221" t="s">
        <v>682</v>
      </c>
      <c r="F528" s="222" t="s">
        <v>683</v>
      </c>
      <c r="G528" s="223" t="s">
        <v>677</v>
      </c>
      <c r="H528" s="224">
        <v>1</v>
      </c>
      <c r="I528" s="225"/>
      <c r="J528" s="224">
        <f>ROUND(I528*H528,0)</f>
        <v>0</v>
      </c>
      <c r="K528" s="222" t="s">
        <v>20</v>
      </c>
      <c r="L528" s="46"/>
      <c r="M528" s="226" t="s">
        <v>20</v>
      </c>
      <c r="N528" s="227" t="s">
        <v>48</v>
      </c>
      <c r="O528" s="86"/>
      <c r="P528" s="228">
        <f>O528*H528</f>
        <v>0</v>
      </c>
      <c r="Q528" s="228">
        <v>0</v>
      </c>
      <c r="R528" s="228">
        <f>Q528*H528</f>
        <v>0</v>
      </c>
      <c r="S528" s="228">
        <v>0</v>
      </c>
      <c r="T528" s="229">
        <f>S528*H528</f>
        <v>0</v>
      </c>
      <c r="U528" s="40"/>
      <c r="V528" s="40"/>
      <c r="W528" s="40"/>
      <c r="X528" s="40"/>
      <c r="Y528" s="40"/>
      <c r="Z528" s="40"/>
      <c r="AA528" s="40"/>
      <c r="AB528" s="40"/>
      <c r="AC528" s="40"/>
      <c r="AD528" s="40"/>
      <c r="AE528" s="40"/>
      <c r="AR528" s="230" t="s">
        <v>173</v>
      </c>
      <c r="AT528" s="230" t="s">
        <v>169</v>
      </c>
      <c r="AU528" s="230" t="s">
        <v>86</v>
      </c>
      <c r="AY528" s="19" t="s">
        <v>167</v>
      </c>
      <c r="BE528" s="231">
        <f>IF(N528="základní",J528,0)</f>
        <v>0</v>
      </c>
      <c r="BF528" s="231">
        <f>IF(N528="snížená",J528,0)</f>
        <v>0</v>
      </c>
      <c r="BG528" s="231">
        <f>IF(N528="zákl. přenesená",J528,0)</f>
        <v>0</v>
      </c>
      <c r="BH528" s="231">
        <f>IF(N528="sníž. přenesená",J528,0)</f>
        <v>0</v>
      </c>
      <c r="BI528" s="231">
        <f>IF(N528="nulová",J528,0)</f>
        <v>0</v>
      </c>
      <c r="BJ528" s="19" t="s">
        <v>8</v>
      </c>
      <c r="BK528" s="231">
        <f>ROUND(I528*H528,0)</f>
        <v>0</v>
      </c>
      <c r="BL528" s="19" t="s">
        <v>173</v>
      </c>
      <c r="BM528" s="230" t="s">
        <v>684</v>
      </c>
    </row>
    <row r="529" spans="1:47" s="2" customFormat="1" ht="12">
      <c r="A529" s="40"/>
      <c r="B529" s="41"/>
      <c r="C529" s="42"/>
      <c r="D529" s="232" t="s">
        <v>175</v>
      </c>
      <c r="E529" s="42"/>
      <c r="F529" s="233" t="s">
        <v>685</v>
      </c>
      <c r="G529" s="42"/>
      <c r="H529" s="42"/>
      <c r="I529" s="138"/>
      <c r="J529" s="42"/>
      <c r="K529" s="42"/>
      <c r="L529" s="46"/>
      <c r="M529" s="234"/>
      <c r="N529" s="235"/>
      <c r="O529" s="86"/>
      <c r="P529" s="86"/>
      <c r="Q529" s="86"/>
      <c r="R529" s="86"/>
      <c r="S529" s="86"/>
      <c r="T529" s="87"/>
      <c r="U529" s="40"/>
      <c r="V529" s="40"/>
      <c r="W529" s="40"/>
      <c r="X529" s="40"/>
      <c r="Y529" s="40"/>
      <c r="Z529" s="40"/>
      <c r="AA529" s="40"/>
      <c r="AB529" s="40"/>
      <c r="AC529" s="40"/>
      <c r="AD529" s="40"/>
      <c r="AE529" s="40"/>
      <c r="AT529" s="19" t="s">
        <v>175</v>
      </c>
      <c r="AU529" s="19" t="s">
        <v>86</v>
      </c>
    </row>
    <row r="530" spans="1:51" s="13" customFormat="1" ht="12">
      <c r="A530" s="13"/>
      <c r="B530" s="236"/>
      <c r="C530" s="237"/>
      <c r="D530" s="232" t="s">
        <v>184</v>
      </c>
      <c r="E530" s="238" t="s">
        <v>20</v>
      </c>
      <c r="F530" s="239" t="s">
        <v>686</v>
      </c>
      <c r="G530" s="237"/>
      <c r="H530" s="240">
        <v>1</v>
      </c>
      <c r="I530" s="241"/>
      <c r="J530" s="237"/>
      <c r="K530" s="237"/>
      <c r="L530" s="242"/>
      <c r="M530" s="243"/>
      <c r="N530" s="244"/>
      <c r="O530" s="244"/>
      <c r="P530" s="244"/>
      <c r="Q530" s="244"/>
      <c r="R530" s="244"/>
      <c r="S530" s="244"/>
      <c r="T530" s="245"/>
      <c r="U530" s="13"/>
      <c r="V530" s="13"/>
      <c r="W530" s="13"/>
      <c r="X530" s="13"/>
      <c r="Y530" s="13"/>
      <c r="Z530" s="13"/>
      <c r="AA530" s="13"/>
      <c r="AB530" s="13"/>
      <c r="AC530" s="13"/>
      <c r="AD530" s="13"/>
      <c r="AE530" s="13"/>
      <c r="AT530" s="246" t="s">
        <v>184</v>
      </c>
      <c r="AU530" s="246" t="s">
        <v>86</v>
      </c>
      <c r="AV530" s="13" t="s">
        <v>86</v>
      </c>
      <c r="AW530" s="13" t="s">
        <v>38</v>
      </c>
      <c r="AX530" s="13" t="s">
        <v>8</v>
      </c>
      <c r="AY530" s="246" t="s">
        <v>167</v>
      </c>
    </row>
    <row r="531" spans="1:65" s="2" customFormat="1" ht="20.5" customHeight="1">
      <c r="A531" s="40"/>
      <c r="B531" s="41"/>
      <c r="C531" s="220" t="s">
        <v>687</v>
      </c>
      <c r="D531" s="220" t="s">
        <v>169</v>
      </c>
      <c r="E531" s="221" t="s">
        <v>688</v>
      </c>
      <c r="F531" s="222" t="s">
        <v>689</v>
      </c>
      <c r="G531" s="223" t="s">
        <v>397</v>
      </c>
      <c r="H531" s="224">
        <v>1</v>
      </c>
      <c r="I531" s="225"/>
      <c r="J531" s="224">
        <f>ROUND(I531*H531,0)</f>
        <v>0</v>
      </c>
      <c r="K531" s="222" t="s">
        <v>180</v>
      </c>
      <c r="L531" s="46"/>
      <c r="M531" s="226" t="s">
        <v>20</v>
      </c>
      <c r="N531" s="227" t="s">
        <v>48</v>
      </c>
      <c r="O531" s="86"/>
      <c r="P531" s="228">
        <f>O531*H531</f>
        <v>0</v>
      </c>
      <c r="Q531" s="228">
        <v>0.002084</v>
      </c>
      <c r="R531" s="228">
        <f>Q531*H531</f>
        <v>0.002084</v>
      </c>
      <c r="S531" s="228">
        <v>0</v>
      </c>
      <c r="T531" s="229">
        <f>S531*H531</f>
        <v>0</v>
      </c>
      <c r="U531" s="40"/>
      <c r="V531" s="40"/>
      <c r="W531" s="40"/>
      <c r="X531" s="40"/>
      <c r="Y531" s="40"/>
      <c r="Z531" s="40"/>
      <c r="AA531" s="40"/>
      <c r="AB531" s="40"/>
      <c r="AC531" s="40"/>
      <c r="AD531" s="40"/>
      <c r="AE531" s="40"/>
      <c r="AR531" s="230" t="s">
        <v>173</v>
      </c>
      <c r="AT531" s="230" t="s">
        <v>169</v>
      </c>
      <c r="AU531" s="230" t="s">
        <v>86</v>
      </c>
      <c r="AY531" s="19" t="s">
        <v>167</v>
      </c>
      <c r="BE531" s="231">
        <f>IF(N531="základní",J531,0)</f>
        <v>0</v>
      </c>
      <c r="BF531" s="231">
        <f>IF(N531="snížená",J531,0)</f>
        <v>0</v>
      </c>
      <c r="BG531" s="231">
        <f>IF(N531="zákl. přenesená",J531,0)</f>
        <v>0</v>
      </c>
      <c r="BH531" s="231">
        <f>IF(N531="sníž. přenesená",J531,0)</f>
        <v>0</v>
      </c>
      <c r="BI531" s="231">
        <f>IF(N531="nulová",J531,0)</f>
        <v>0</v>
      </c>
      <c r="BJ531" s="19" t="s">
        <v>8</v>
      </c>
      <c r="BK531" s="231">
        <f>ROUND(I531*H531,0)</f>
        <v>0</v>
      </c>
      <c r="BL531" s="19" t="s">
        <v>173</v>
      </c>
      <c r="BM531" s="230" t="s">
        <v>690</v>
      </c>
    </row>
    <row r="532" spans="1:47" s="2" customFormat="1" ht="12">
      <c r="A532" s="40"/>
      <c r="B532" s="41"/>
      <c r="C532" s="42"/>
      <c r="D532" s="232" t="s">
        <v>182</v>
      </c>
      <c r="E532" s="42"/>
      <c r="F532" s="233" t="s">
        <v>691</v>
      </c>
      <c r="G532" s="42"/>
      <c r="H532" s="42"/>
      <c r="I532" s="138"/>
      <c r="J532" s="42"/>
      <c r="K532" s="42"/>
      <c r="L532" s="46"/>
      <c r="M532" s="234"/>
      <c r="N532" s="235"/>
      <c r="O532" s="86"/>
      <c r="P532" s="86"/>
      <c r="Q532" s="86"/>
      <c r="R532" s="86"/>
      <c r="S532" s="86"/>
      <c r="T532" s="87"/>
      <c r="U532" s="40"/>
      <c r="V532" s="40"/>
      <c r="W532" s="40"/>
      <c r="X532" s="40"/>
      <c r="Y532" s="40"/>
      <c r="Z532" s="40"/>
      <c r="AA532" s="40"/>
      <c r="AB532" s="40"/>
      <c r="AC532" s="40"/>
      <c r="AD532" s="40"/>
      <c r="AE532" s="40"/>
      <c r="AT532" s="19" t="s">
        <v>182</v>
      </c>
      <c r="AU532" s="19" t="s">
        <v>86</v>
      </c>
    </row>
    <row r="533" spans="1:51" s="13" customFormat="1" ht="12">
      <c r="A533" s="13"/>
      <c r="B533" s="236"/>
      <c r="C533" s="237"/>
      <c r="D533" s="232" t="s">
        <v>184</v>
      </c>
      <c r="E533" s="238" t="s">
        <v>20</v>
      </c>
      <c r="F533" s="239" t="s">
        <v>692</v>
      </c>
      <c r="G533" s="237"/>
      <c r="H533" s="240">
        <v>1</v>
      </c>
      <c r="I533" s="241"/>
      <c r="J533" s="237"/>
      <c r="K533" s="237"/>
      <c r="L533" s="242"/>
      <c r="M533" s="243"/>
      <c r="N533" s="244"/>
      <c r="O533" s="244"/>
      <c r="P533" s="244"/>
      <c r="Q533" s="244"/>
      <c r="R533" s="244"/>
      <c r="S533" s="244"/>
      <c r="T533" s="245"/>
      <c r="U533" s="13"/>
      <c r="V533" s="13"/>
      <c r="W533" s="13"/>
      <c r="X533" s="13"/>
      <c r="Y533" s="13"/>
      <c r="Z533" s="13"/>
      <c r="AA533" s="13"/>
      <c r="AB533" s="13"/>
      <c r="AC533" s="13"/>
      <c r="AD533" s="13"/>
      <c r="AE533" s="13"/>
      <c r="AT533" s="246" t="s">
        <v>184</v>
      </c>
      <c r="AU533" s="246" t="s">
        <v>86</v>
      </c>
      <c r="AV533" s="13" t="s">
        <v>86</v>
      </c>
      <c r="AW533" s="13" t="s">
        <v>38</v>
      </c>
      <c r="AX533" s="13" t="s">
        <v>8</v>
      </c>
      <c r="AY533" s="246" t="s">
        <v>167</v>
      </c>
    </row>
    <row r="534" spans="1:65" s="2" customFormat="1" ht="14.5" customHeight="1">
      <c r="A534" s="40"/>
      <c r="B534" s="41"/>
      <c r="C534" s="220" t="s">
        <v>693</v>
      </c>
      <c r="D534" s="220" t="s">
        <v>169</v>
      </c>
      <c r="E534" s="221" t="s">
        <v>694</v>
      </c>
      <c r="F534" s="222" t="s">
        <v>695</v>
      </c>
      <c r="G534" s="223" t="s">
        <v>677</v>
      </c>
      <c r="H534" s="224">
        <v>1</v>
      </c>
      <c r="I534" s="225"/>
      <c r="J534" s="224">
        <f>ROUND(I534*H534,0)</f>
        <v>0</v>
      </c>
      <c r="K534" s="222" t="s">
        <v>20</v>
      </c>
      <c r="L534" s="46"/>
      <c r="M534" s="226" t="s">
        <v>20</v>
      </c>
      <c r="N534" s="227" t="s">
        <v>48</v>
      </c>
      <c r="O534" s="86"/>
      <c r="P534" s="228">
        <f>O534*H534</f>
        <v>0</v>
      </c>
      <c r="Q534" s="228">
        <v>0</v>
      </c>
      <c r="R534" s="228">
        <f>Q534*H534</f>
        <v>0</v>
      </c>
      <c r="S534" s="228">
        <v>0</v>
      </c>
      <c r="T534" s="229">
        <f>S534*H534</f>
        <v>0</v>
      </c>
      <c r="U534" s="40"/>
      <c r="V534" s="40"/>
      <c r="W534" s="40"/>
      <c r="X534" s="40"/>
      <c r="Y534" s="40"/>
      <c r="Z534" s="40"/>
      <c r="AA534" s="40"/>
      <c r="AB534" s="40"/>
      <c r="AC534" s="40"/>
      <c r="AD534" s="40"/>
      <c r="AE534" s="40"/>
      <c r="AR534" s="230" t="s">
        <v>173</v>
      </c>
      <c r="AT534" s="230" t="s">
        <v>169</v>
      </c>
      <c r="AU534" s="230" t="s">
        <v>86</v>
      </c>
      <c r="AY534" s="19" t="s">
        <v>167</v>
      </c>
      <c r="BE534" s="231">
        <f>IF(N534="základní",J534,0)</f>
        <v>0</v>
      </c>
      <c r="BF534" s="231">
        <f>IF(N534="snížená",J534,0)</f>
        <v>0</v>
      </c>
      <c r="BG534" s="231">
        <f>IF(N534="zákl. přenesená",J534,0)</f>
        <v>0</v>
      </c>
      <c r="BH534" s="231">
        <f>IF(N534="sníž. přenesená",J534,0)</f>
        <v>0</v>
      </c>
      <c r="BI534" s="231">
        <f>IF(N534="nulová",J534,0)</f>
        <v>0</v>
      </c>
      <c r="BJ534" s="19" t="s">
        <v>8</v>
      </c>
      <c r="BK534" s="231">
        <f>ROUND(I534*H534,0)</f>
        <v>0</v>
      </c>
      <c r="BL534" s="19" t="s">
        <v>173</v>
      </c>
      <c r="BM534" s="230" t="s">
        <v>696</v>
      </c>
    </row>
    <row r="535" spans="1:47" s="2" customFormat="1" ht="12">
      <c r="A535" s="40"/>
      <c r="B535" s="41"/>
      <c r="C535" s="42"/>
      <c r="D535" s="232" t="s">
        <v>175</v>
      </c>
      <c r="E535" s="42"/>
      <c r="F535" s="233" t="s">
        <v>697</v>
      </c>
      <c r="G535" s="42"/>
      <c r="H535" s="42"/>
      <c r="I535" s="138"/>
      <c r="J535" s="42"/>
      <c r="K535" s="42"/>
      <c r="L535" s="46"/>
      <c r="M535" s="234"/>
      <c r="N535" s="235"/>
      <c r="O535" s="86"/>
      <c r="P535" s="86"/>
      <c r="Q535" s="86"/>
      <c r="R535" s="86"/>
      <c r="S535" s="86"/>
      <c r="T535" s="87"/>
      <c r="U535" s="40"/>
      <c r="V535" s="40"/>
      <c r="W535" s="40"/>
      <c r="X535" s="40"/>
      <c r="Y535" s="40"/>
      <c r="Z535" s="40"/>
      <c r="AA535" s="40"/>
      <c r="AB535" s="40"/>
      <c r="AC535" s="40"/>
      <c r="AD535" s="40"/>
      <c r="AE535" s="40"/>
      <c r="AT535" s="19" t="s">
        <v>175</v>
      </c>
      <c r="AU535" s="19" t="s">
        <v>86</v>
      </c>
    </row>
    <row r="536" spans="1:51" s="13" customFormat="1" ht="12">
      <c r="A536" s="13"/>
      <c r="B536" s="236"/>
      <c r="C536" s="237"/>
      <c r="D536" s="232" t="s">
        <v>184</v>
      </c>
      <c r="E536" s="238" t="s">
        <v>20</v>
      </c>
      <c r="F536" s="239" t="s">
        <v>698</v>
      </c>
      <c r="G536" s="237"/>
      <c r="H536" s="240">
        <v>1</v>
      </c>
      <c r="I536" s="241"/>
      <c r="J536" s="237"/>
      <c r="K536" s="237"/>
      <c r="L536" s="242"/>
      <c r="M536" s="243"/>
      <c r="N536" s="244"/>
      <c r="O536" s="244"/>
      <c r="P536" s="244"/>
      <c r="Q536" s="244"/>
      <c r="R536" s="244"/>
      <c r="S536" s="244"/>
      <c r="T536" s="245"/>
      <c r="U536" s="13"/>
      <c r="V536" s="13"/>
      <c r="W536" s="13"/>
      <c r="X536" s="13"/>
      <c r="Y536" s="13"/>
      <c r="Z536" s="13"/>
      <c r="AA536" s="13"/>
      <c r="AB536" s="13"/>
      <c r="AC536" s="13"/>
      <c r="AD536" s="13"/>
      <c r="AE536" s="13"/>
      <c r="AT536" s="246" t="s">
        <v>184</v>
      </c>
      <c r="AU536" s="246" t="s">
        <v>86</v>
      </c>
      <c r="AV536" s="13" t="s">
        <v>86</v>
      </c>
      <c r="AW536" s="13" t="s">
        <v>38</v>
      </c>
      <c r="AX536" s="13" t="s">
        <v>8</v>
      </c>
      <c r="AY536" s="246" t="s">
        <v>167</v>
      </c>
    </row>
    <row r="537" spans="1:65" s="2" customFormat="1" ht="14.5" customHeight="1">
      <c r="A537" s="40"/>
      <c r="B537" s="41"/>
      <c r="C537" s="220" t="s">
        <v>699</v>
      </c>
      <c r="D537" s="220" t="s">
        <v>169</v>
      </c>
      <c r="E537" s="221" t="s">
        <v>700</v>
      </c>
      <c r="F537" s="222" t="s">
        <v>701</v>
      </c>
      <c r="G537" s="223" t="s">
        <v>677</v>
      </c>
      <c r="H537" s="224">
        <v>1</v>
      </c>
      <c r="I537" s="225"/>
      <c r="J537" s="224">
        <f>ROUND(I537*H537,0)</f>
        <v>0</v>
      </c>
      <c r="K537" s="222" t="s">
        <v>20</v>
      </c>
      <c r="L537" s="46"/>
      <c r="M537" s="226" t="s">
        <v>20</v>
      </c>
      <c r="N537" s="227" t="s">
        <v>48</v>
      </c>
      <c r="O537" s="86"/>
      <c r="P537" s="228">
        <f>O537*H537</f>
        <v>0</v>
      </c>
      <c r="Q537" s="228">
        <v>0.11379</v>
      </c>
      <c r="R537" s="228">
        <f>Q537*H537</f>
        <v>0.11379</v>
      </c>
      <c r="S537" s="228">
        <v>0</v>
      </c>
      <c r="T537" s="229">
        <f>S537*H537</f>
        <v>0</v>
      </c>
      <c r="U537" s="40"/>
      <c r="V537" s="40"/>
      <c r="W537" s="40"/>
      <c r="X537" s="40"/>
      <c r="Y537" s="40"/>
      <c r="Z537" s="40"/>
      <c r="AA537" s="40"/>
      <c r="AB537" s="40"/>
      <c r="AC537" s="40"/>
      <c r="AD537" s="40"/>
      <c r="AE537" s="40"/>
      <c r="AR537" s="230" t="s">
        <v>173</v>
      </c>
      <c r="AT537" s="230" t="s">
        <v>169</v>
      </c>
      <c r="AU537" s="230" t="s">
        <v>86</v>
      </c>
      <c r="AY537" s="19" t="s">
        <v>167</v>
      </c>
      <c r="BE537" s="231">
        <f>IF(N537="základní",J537,0)</f>
        <v>0</v>
      </c>
      <c r="BF537" s="231">
        <f>IF(N537="snížená",J537,0)</f>
        <v>0</v>
      </c>
      <c r="BG537" s="231">
        <f>IF(N537="zákl. přenesená",J537,0)</f>
        <v>0</v>
      </c>
      <c r="BH537" s="231">
        <f>IF(N537="sníž. přenesená",J537,0)</f>
        <v>0</v>
      </c>
      <c r="BI537" s="231">
        <f>IF(N537="nulová",J537,0)</f>
        <v>0</v>
      </c>
      <c r="BJ537" s="19" t="s">
        <v>8</v>
      </c>
      <c r="BK537" s="231">
        <f>ROUND(I537*H537,0)</f>
        <v>0</v>
      </c>
      <c r="BL537" s="19" t="s">
        <v>173</v>
      </c>
      <c r="BM537" s="230" t="s">
        <v>702</v>
      </c>
    </row>
    <row r="538" spans="1:47" s="2" customFormat="1" ht="12">
      <c r="A538" s="40"/>
      <c r="B538" s="41"/>
      <c r="C538" s="42"/>
      <c r="D538" s="232" t="s">
        <v>175</v>
      </c>
      <c r="E538" s="42"/>
      <c r="F538" s="233" t="s">
        <v>703</v>
      </c>
      <c r="G538" s="42"/>
      <c r="H538" s="42"/>
      <c r="I538" s="138"/>
      <c r="J538" s="42"/>
      <c r="K538" s="42"/>
      <c r="L538" s="46"/>
      <c r="M538" s="234"/>
      <c r="N538" s="235"/>
      <c r="O538" s="86"/>
      <c r="P538" s="86"/>
      <c r="Q538" s="86"/>
      <c r="R538" s="86"/>
      <c r="S538" s="86"/>
      <c r="T538" s="87"/>
      <c r="U538" s="40"/>
      <c r="V538" s="40"/>
      <c r="W538" s="40"/>
      <c r="X538" s="40"/>
      <c r="Y538" s="40"/>
      <c r="Z538" s="40"/>
      <c r="AA538" s="40"/>
      <c r="AB538" s="40"/>
      <c r="AC538" s="40"/>
      <c r="AD538" s="40"/>
      <c r="AE538" s="40"/>
      <c r="AT538" s="19" t="s">
        <v>175</v>
      </c>
      <c r="AU538" s="19" t="s">
        <v>86</v>
      </c>
    </row>
    <row r="539" spans="1:51" s="13" customFormat="1" ht="12">
      <c r="A539" s="13"/>
      <c r="B539" s="236"/>
      <c r="C539" s="237"/>
      <c r="D539" s="232" t="s">
        <v>184</v>
      </c>
      <c r="E539" s="238" t="s">
        <v>20</v>
      </c>
      <c r="F539" s="239" t="s">
        <v>704</v>
      </c>
      <c r="G539" s="237"/>
      <c r="H539" s="240">
        <v>1</v>
      </c>
      <c r="I539" s="241"/>
      <c r="J539" s="237"/>
      <c r="K539" s="237"/>
      <c r="L539" s="242"/>
      <c r="M539" s="243"/>
      <c r="N539" s="244"/>
      <c r="O539" s="244"/>
      <c r="P539" s="244"/>
      <c r="Q539" s="244"/>
      <c r="R539" s="244"/>
      <c r="S539" s="244"/>
      <c r="T539" s="245"/>
      <c r="U539" s="13"/>
      <c r="V539" s="13"/>
      <c r="W539" s="13"/>
      <c r="X539" s="13"/>
      <c r="Y539" s="13"/>
      <c r="Z539" s="13"/>
      <c r="AA539" s="13"/>
      <c r="AB539" s="13"/>
      <c r="AC539" s="13"/>
      <c r="AD539" s="13"/>
      <c r="AE539" s="13"/>
      <c r="AT539" s="246" t="s">
        <v>184</v>
      </c>
      <c r="AU539" s="246" t="s">
        <v>86</v>
      </c>
      <c r="AV539" s="13" t="s">
        <v>86</v>
      </c>
      <c r="AW539" s="13" t="s">
        <v>38</v>
      </c>
      <c r="AX539" s="13" t="s">
        <v>8</v>
      </c>
      <c r="AY539" s="246" t="s">
        <v>167</v>
      </c>
    </row>
    <row r="540" spans="1:65" s="2" customFormat="1" ht="14.5" customHeight="1">
      <c r="A540" s="40"/>
      <c r="B540" s="41"/>
      <c r="C540" s="220" t="s">
        <v>705</v>
      </c>
      <c r="D540" s="220" t="s">
        <v>169</v>
      </c>
      <c r="E540" s="221" t="s">
        <v>706</v>
      </c>
      <c r="F540" s="222" t="s">
        <v>707</v>
      </c>
      <c r="G540" s="223" t="s">
        <v>179</v>
      </c>
      <c r="H540" s="224">
        <v>11.88</v>
      </c>
      <c r="I540" s="225"/>
      <c r="J540" s="224">
        <f>ROUND(I540*H540,0)</f>
        <v>0</v>
      </c>
      <c r="K540" s="222" t="s">
        <v>20</v>
      </c>
      <c r="L540" s="46"/>
      <c r="M540" s="226" t="s">
        <v>20</v>
      </c>
      <c r="N540" s="227" t="s">
        <v>48</v>
      </c>
      <c r="O540" s="86"/>
      <c r="P540" s="228">
        <f>O540*H540</f>
        <v>0</v>
      </c>
      <c r="Q540" s="228">
        <v>0</v>
      </c>
      <c r="R540" s="228">
        <f>Q540*H540</f>
        <v>0</v>
      </c>
      <c r="S540" s="228">
        <v>0</v>
      </c>
      <c r="T540" s="229">
        <f>S540*H540</f>
        <v>0</v>
      </c>
      <c r="U540" s="40"/>
      <c r="V540" s="40"/>
      <c r="W540" s="40"/>
      <c r="X540" s="40"/>
      <c r="Y540" s="40"/>
      <c r="Z540" s="40"/>
      <c r="AA540" s="40"/>
      <c r="AB540" s="40"/>
      <c r="AC540" s="40"/>
      <c r="AD540" s="40"/>
      <c r="AE540" s="40"/>
      <c r="AR540" s="230" t="s">
        <v>173</v>
      </c>
      <c r="AT540" s="230" t="s">
        <v>169</v>
      </c>
      <c r="AU540" s="230" t="s">
        <v>86</v>
      </c>
      <c r="AY540" s="19" t="s">
        <v>167</v>
      </c>
      <c r="BE540" s="231">
        <f>IF(N540="základní",J540,0)</f>
        <v>0</v>
      </c>
      <c r="BF540" s="231">
        <f>IF(N540="snížená",J540,0)</f>
        <v>0</v>
      </c>
      <c r="BG540" s="231">
        <f>IF(N540="zákl. přenesená",J540,0)</f>
        <v>0</v>
      </c>
      <c r="BH540" s="231">
        <f>IF(N540="sníž. přenesená",J540,0)</f>
        <v>0</v>
      </c>
      <c r="BI540" s="231">
        <f>IF(N540="nulová",J540,0)</f>
        <v>0</v>
      </c>
      <c r="BJ540" s="19" t="s">
        <v>8</v>
      </c>
      <c r="BK540" s="231">
        <f>ROUND(I540*H540,0)</f>
        <v>0</v>
      </c>
      <c r="BL540" s="19" t="s">
        <v>173</v>
      </c>
      <c r="BM540" s="230" t="s">
        <v>708</v>
      </c>
    </row>
    <row r="541" spans="1:47" s="2" customFormat="1" ht="12">
      <c r="A541" s="40"/>
      <c r="B541" s="41"/>
      <c r="C541" s="42"/>
      <c r="D541" s="232" t="s">
        <v>175</v>
      </c>
      <c r="E541" s="42"/>
      <c r="F541" s="233" t="s">
        <v>709</v>
      </c>
      <c r="G541" s="42"/>
      <c r="H541" s="42"/>
      <c r="I541" s="138"/>
      <c r="J541" s="42"/>
      <c r="K541" s="42"/>
      <c r="L541" s="46"/>
      <c r="M541" s="234"/>
      <c r="N541" s="235"/>
      <c r="O541" s="86"/>
      <c r="P541" s="86"/>
      <c r="Q541" s="86"/>
      <c r="R541" s="86"/>
      <c r="S541" s="86"/>
      <c r="T541" s="87"/>
      <c r="U541" s="40"/>
      <c r="V541" s="40"/>
      <c r="W541" s="40"/>
      <c r="X541" s="40"/>
      <c r="Y541" s="40"/>
      <c r="Z541" s="40"/>
      <c r="AA541" s="40"/>
      <c r="AB541" s="40"/>
      <c r="AC541" s="40"/>
      <c r="AD541" s="40"/>
      <c r="AE541" s="40"/>
      <c r="AT541" s="19" t="s">
        <v>175</v>
      </c>
      <c r="AU541" s="19" t="s">
        <v>86</v>
      </c>
    </row>
    <row r="542" spans="1:51" s="13" customFormat="1" ht="12">
      <c r="A542" s="13"/>
      <c r="B542" s="236"/>
      <c r="C542" s="237"/>
      <c r="D542" s="232" t="s">
        <v>184</v>
      </c>
      <c r="E542" s="238" t="s">
        <v>20</v>
      </c>
      <c r="F542" s="239" t="s">
        <v>710</v>
      </c>
      <c r="G542" s="237"/>
      <c r="H542" s="240">
        <v>4.37</v>
      </c>
      <c r="I542" s="241"/>
      <c r="J542" s="237"/>
      <c r="K542" s="237"/>
      <c r="L542" s="242"/>
      <c r="M542" s="243"/>
      <c r="N542" s="244"/>
      <c r="O542" s="244"/>
      <c r="P542" s="244"/>
      <c r="Q542" s="244"/>
      <c r="R542" s="244"/>
      <c r="S542" s="244"/>
      <c r="T542" s="245"/>
      <c r="U542" s="13"/>
      <c r="V542" s="13"/>
      <c r="W542" s="13"/>
      <c r="X542" s="13"/>
      <c r="Y542" s="13"/>
      <c r="Z542" s="13"/>
      <c r="AA542" s="13"/>
      <c r="AB542" s="13"/>
      <c r="AC542" s="13"/>
      <c r="AD542" s="13"/>
      <c r="AE542" s="13"/>
      <c r="AT542" s="246" t="s">
        <v>184</v>
      </c>
      <c r="AU542" s="246" t="s">
        <v>86</v>
      </c>
      <c r="AV542" s="13" t="s">
        <v>86</v>
      </c>
      <c r="AW542" s="13" t="s">
        <v>38</v>
      </c>
      <c r="AX542" s="13" t="s">
        <v>77</v>
      </c>
      <c r="AY542" s="246" t="s">
        <v>167</v>
      </c>
    </row>
    <row r="543" spans="1:51" s="13" customFormat="1" ht="12">
      <c r="A543" s="13"/>
      <c r="B543" s="236"/>
      <c r="C543" s="237"/>
      <c r="D543" s="232" t="s">
        <v>184</v>
      </c>
      <c r="E543" s="238" t="s">
        <v>20</v>
      </c>
      <c r="F543" s="239" t="s">
        <v>711</v>
      </c>
      <c r="G543" s="237"/>
      <c r="H543" s="240">
        <v>4.87</v>
      </c>
      <c r="I543" s="241"/>
      <c r="J543" s="237"/>
      <c r="K543" s="237"/>
      <c r="L543" s="242"/>
      <c r="M543" s="243"/>
      <c r="N543" s="244"/>
      <c r="O543" s="244"/>
      <c r="P543" s="244"/>
      <c r="Q543" s="244"/>
      <c r="R543" s="244"/>
      <c r="S543" s="244"/>
      <c r="T543" s="245"/>
      <c r="U543" s="13"/>
      <c r="V543" s="13"/>
      <c r="W543" s="13"/>
      <c r="X543" s="13"/>
      <c r="Y543" s="13"/>
      <c r="Z543" s="13"/>
      <c r="AA543" s="13"/>
      <c r="AB543" s="13"/>
      <c r="AC543" s="13"/>
      <c r="AD543" s="13"/>
      <c r="AE543" s="13"/>
      <c r="AT543" s="246" t="s">
        <v>184</v>
      </c>
      <c r="AU543" s="246" t="s">
        <v>86</v>
      </c>
      <c r="AV543" s="13" t="s">
        <v>86</v>
      </c>
      <c r="AW543" s="13" t="s">
        <v>38</v>
      </c>
      <c r="AX543" s="13" t="s">
        <v>77</v>
      </c>
      <c r="AY543" s="246" t="s">
        <v>167</v>
      </c>
    </row>
    <row r="544" spans="1:51" s="13" customFormat="1" ht="12">
      <c r="A544" s="13"/>
      <c r="B544" s="236"/>
      <c r="C544" s="237"/>
      <c r="D544" s="232" t="s">
        <v>184</v>
      </c>
      <c r="E544" s="238" t="s">
        <v>20</v>
      </c>
      <c r="F544" s="239" t="s">
        <v>712</v>
      </c>
      <c r="G544" s="237"/>
      <c r="H544" s="240">
        <v>2.64</v>
      </c>
      <c r="I544" s="241"/>
      <c r="J544" s="237"/>
      <c r="K544" s="237"/>
      <c r="L544" s="242"/>
      <c r="M544" s="243"/>
      <c r="N544" s="244"/>
      <c r="O544" s="244"/>
      <c r="P544" s="244"/>
      <c r="Q544" s="244"/>
      <c r="R544" s="244"/>
      <c r="S544" s="244"/>
      <c r="T544" s="245"/>
      <c r="U544" s="13"/>
      <c r="V544" s="13"/>
      <c r="W544" s="13"/>
      <c r="X544" s="13"/>
      <c r="Y544" s="13"/>
      <c r="Z544" s="13"/>
      <c r="AA544" s="13"/>
      <c r="AB544" s="13"/>
      <c r="AC544" s="13"/>
      <c r="AD544" s="13"/>
      <c r="AE544" s="13"/>
      <c r="AT544" s="246" t="s">
        <v>184</v>
      </c>
      <c r="AU544" s="246" t="s">
        <v>86</v>
      </c>
      <c r="AV544" s="13" t="s">
        <v>86</v>
      </c>
      <c r="AW544" s="13" t="s">
        <v>38</v>
      </c>
      <c r="AX544" s="13" t="s">
        <v>77</v>
      </c>
      <c r="AY544" s="246" t="s">
        <v>167</v>
      </c>
    </row>
    <row r="545" spans="1:51" s="14" customFormat="1" ht="12">
      <c r="A545" s="14"/>
      <c r="B545" s="247"/>
      <c r="C545" s="248"/>
      <c r="D545" s="232" t="s">
        <v>184</v>
      </c>
      <c r="E545" s="249" t="s">
        <v>20</v>
      </c>
      <c r="F545" s="250" t="s">
        <v>195</v>
      </c>
      <c r="G545" s="248"/>
      <c r="H545" s="251">
        <v>11.88</v>
      </c>
      <c r="I545" s="252"/>
      <c r="J545" s="248"/>
      <c r="K545" s="248"/>
      <c r="L545" s="253"/>
      <c r="M545" s="254"/>
      <c r="N545" s="255"/>
      <c r="O545" s="255"/>
      <c r="P545" s="255"/>
      <c r="Q545" s="255"/>
      <c r="R545" s="255"/>
      <c r="S545" s="255"/>
      <c r="T545" s="256"/>
      <c r="U545" s="14"/>
      <c r="V545" s="14"/>
      <c r="W545" s="14"/>
      <c r="X545" s="14"/>
      <c r="Y545" s="14"/>
      <c r="Z545" s="14"/>
      <c r="AA545" s="14"/>
      <c r="AB545" s="14"/>
      <c r="AC545" s="14"/>
      <c r="AD545" s="14"/>
      <c r="AE545" s="14"/>
      <c r="AT545" s="257" t="s">
        <v>184</v>
      </c>
      <c r="AU545" s="257" t="s">
        <v>86</v>
      </c>
      <c r="AV545" s="14" t="s">
        <v>173</v>
      </c>
      <c r="AW545" s="14" t="s">
        <v>38</v>
      </c>
      <c r="AX545" s="14" t="s">
        <v>8</v>
      </c>
      <c r="AY545" s="257" t="s">
        <v>167</v>
      </c>
    </row>
    <row r="546" spans="1:63" s="12" customFormat="1" ht="22.8" customHeight="1">
      <c r="A546" s="12"/>
      <c r="B546" s="204"/>
      <c r="C546" s="205"/>
      <c r="D546" s="206" t="s">
        <v>76</v>
      </c>
      <c r="E546" s="218" t="s">
        <v>713</v>
      </c>
      <c r="F546" s="218" t="s">
        <v>714</v>
      </c>
      <c r="G546" s="205"/>
      <c r="H546" s="205"/>
      <c r="I546" s="208"/>
      <c r="J546" s="219">
        <f>BK546</f>
        <v>0</v>
      </c>
      <c r="K546" s="205"/>
      <c r="L546" s="210"/>
      <c r="M546" s="211"/>
      <c r="N546" s="212"/>
      <c r="O546" s="212"/>
      <c r="P546" s="213">
        <f>SUM(P547:P548)</f>
        <v>0</v>
      </c>
      <c r="Q546" s="212"/>
      <c r="R546" s="213">
        <f>SUM(R547:R548)</f>
        <v>0</v>
      </c>
      <c r="S546" s="212"/>
      <c r="T546" s="214">
        <f>SUM(T547:T548)</f>
        <v>0</v>
      </c>
      <c r="U546" s="12"/>
      <c r="V546" s="12"/>
      <c r="W546" s="12"/>
      <c r="X546" s="12"/>
      <c r="Y546" s="12"/>
      <c r="Z546" s="12"/>
      <c r="AA546" s="12"/>
      <c r="AB546" s="12"/>
      <c r="AC546" s="12"/>
      <c r="AD546" s="12"/>
      <c r="AE546" s="12"/>
      <c r="AR546" s="215" t="s">
        <v>8</v>
      </c>
      <c r="AT546" s="216" t="s">
        <v>76</v>
      </c>
      <c r="AU546" s="216" t="s">
        <v>8</v>
      </c>
      <c r="AY546" s="215" t="s">
        <v>167</v>
      </c>
      <c r="BK546" s="217">
        <f>SUM(BK547:BK548)</f>
        <v>0</v>
      </c>
    </row>
    <row r="547" spans="1:65" s="2" customFormat="1" ht="20.5" customHeight="1">
      <c r="A547" s="40"/>
      <c r="B547" s="41"/>
      <c r="C547" s="220" t="s">
        <v>715</v>
      </c>
      <c r="D547" s="220" t="s">
        <v>169</v>
      </c>
      <c r="E547" s="221" t="s">
        <v>716</v>
      </c>
      <c r="F547" s="222" t="s">
        <v>717</v>
      </c>
      <c r="G547" s="223" t="s">
        <v>323</v>
      </c>
      <c r="H547" s="224">
        <v>576.67</v>
      </c>
      <c r="I547" s="225"/>
      <c r="J547" s="224">
        <f>ROUND(I547*H547,0)</f>
        <v>0</v>
      </c>
      <c r="K547" s="222" t="s">
        <v>180</v>
      </c>
      <c r="L547" s="46"/>
      <c r="M547" s="226" t="s">
        <v>20</v>
      </c>
      <c r="N547" s="227" t="s">
        <v>48</v>
      </c>
      <c r="O547" s="86"/>
      <c r="P547" s="228">
        <f>O547*H547</f>
        <v>0</v>
      </c>
      <c r="Q547" s="228">
        <v>0</v>
      </c>
      <c r="R547" s="228">
        <f>Q547*H547</f>
        <v>0</v>
      </c>
      <c r="S547" s="228">
        <v>0</v>
      </c>
      <c r="T547" s="229">
        <f>S547*H547</f>
        <v>0</v>
      </c>
      <c r="U547" s="40"/>
      <c r="V547" s="40"/>
      <c r="W547" s="40"/>
      <c r="X547" s="40"/>
      <c r="Y547" s="40"/>
      <c r="Z547" s="40"/>
      <c r="AA547" s="40"/>
      <c r="AB547" s="40"/>
      <c r="AC547" s="40"/>
      <c r="AD547" s="40"/>
      <c r="AE547" s="40"/>
      <c r="AR547" s="230" t="s">
        <v>173</v>
      </c>
      <c r="AT547" s="230" t="s">
        <v>169</v>
      </c>
      <c r="AU547" s="230" t="s">
        <v>86</v>
      </c>
      <c r="AY547" s="19" t="s">
        <v>167</v>
      </c>
      <c r="BE547" s="231">
        <f>IF(N547="základní",J547,0)</f>
        <v>0</v>
      </c>
      <c r="BF547" s="231">
        <f>IF(N547="snížená",J547,0)</f>
        <v>0</v>
      </c>
      <c r="BG547" s="231">
        <f>IF(N547="zákl. přenesená",J547,0)</f>
        <v>0</v>
      </c>
      <c r="BH547" s="231">
        <f>IF(N547="sníž. přenesená",J547,0)</f>
        <v>0</v>
      </c>
      <c r="BI547" s="231">
        <f>IF(N547="nulová",J547,0)</f>
        <v>0</v>
      </c>
      <c r="BJ547" s="19" t="s">
        <v>8</v>
      </c>
      <c r="BK547" s="231">
        <f>ROUND(I547*H547,0)</f>
        <v>0</v>
      </c>
      <c r="BL547" s="19" t="s">
        <v>173</v>
      </c>
      <c r="BM547" s="230" t="s">
        <v>718</v>
      </c>
    </row>
    <row r="548" spans="1:47" s="2" customFormat="1" ht="12">
      <c r="A548" s="40"/>
      <c r="B548" s="41"/>
      <c r="C548" s="42"/>
      <c r="D548" s="232" t="s">
        <v>182</v>
      </c>
      <c r="E548" s="42"/>
      <c r="F548" s="233" t="s">
        <v>719</v>
      </c>
      <c r="G548" s="42"/>
      <c r="H548" s="42"/>
      <c r="I548" s="138"/>
      <c r="J548" s="42"/>
      <c r="K548" s="42"/>
      <c r="L548" s="46"/>
      <c r="M548" s="288"/>
      <c r="N548" s="289"/>
      <c r="O548" s="290"/>
      <c r="P548" s="290"/>
      <c r="Q548" s="290"/>
      <c r="R548" s="290"/>
      <c r="S548" s="290"/>
      <c r="T548" s="291"/>
      <c r="U548" s="40"/>
      <c r="V548" s="40"/>
      <c r="W548" s="40"/>
      <c r="X548" s="40"/>
      <c r="Y548" s="40"/>
      <c r="Z548" s="40"/>
      <c r="AA548" s="40"/>
      <c r="AB548" s="40"/>
      <c r="AC548" s="40"/>
      <c r="AD548" s="40"/>
      <c r="AE548" s="40"/>
      <c r="AT548" s="19" t="s">
        <v>182</v>
      </c>
      <c r="AU548" s="19" t="s">
        <v>86</v>
      </c>
    </row>
    <row r="549" spans="1:31" s="2" customFormat="1" ht="6.95" customHeight="1">
      <c r="A549" s="40"/>
      <c r="B549" s="61"/>
      <c r="C549" s="62"/>
      <c r="D549" s="62"/>
      <c r="E549" s="62"/>
      <c r="F549" s="62"/>
      <c r="G549" s="62"/>
      <c r="H549" s="62"/>
      <c r="I549" s="168"/>
      <c r="J549" s="62"/>
      <c r="K549" s="62"/>
      <c r="L549" s="46"/>
      <c r="M549" s="40"/>
      <c r="O549" s="40"/>
      <c r="P549" s="40"/>
      <c r="Q549" s="40"/>
      <c r="R549" s="40"/>
      <c r="S549" s="40"/>
      <c r="T549" s="40"/>
      <c r="U549" s="40"/>
      <c r="V549" s="40"/>
      <c r="W549" s="40"/>
      <c r="X549" s="40"/>
      <c r="Y549" s="40"/>
      <c r="Z549" s="40"/>
      <c r="AA549" s="40"/>
      <c r="AB549" s="40"/>
      <c r="AC549" s="40"/>
      <c r="AD549" s="40"/>
      <c r="AE549" s="40"/>
    </row>
  </sheetData>
  <sheetProtection password="CC35" sheet="1" objects="1" scenarios="1" formatColumns="0" formatRows="0" autoFilter="0"/>
  <autoFilter ref="C88:K548"/>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89</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720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4.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ROUND(J81,0)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ROUND((SUM(BE81:BE120)),0)</f>
        <v>0</v>
      </c>
      <c r="G33" s="40"/>
      <c r="H33" s="40"/>
      <c r="I33" s="157">
        <v>0.21</v>
      </c>
      <c r="J33" s="156">
        <f>ROUND(((SUM(BE81:BE120))*I33),0)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ROUND((SUM(BF81:BF120)),0)</f>
        <v>0</v>
      </c>
      <c r="G34" s="40"/>
      <c r="H34" s="40"/>
      <c r="I34" s="157">
        <v>0.15</v>
      </c>
      <c r="J34" s="156">
        <f>ROUND(((SUM(BF81:BF120))*I34),0)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ROUND((SUM(BG81:BG120)),0)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ROUND((SUM(BH81:BH120)),0)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ROUND((SUM(BI81:BI120)),0)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16025-1.2 - SO01.2 Vegetační úpravy LBC1 - kácení</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J81</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J82</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J83</f>
        <v>0</v>
      </c>
      <c r="K61" s="186"/>
      <c r="L61" s="191"/>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138"/>
      <c r="J62" s="42"/>
      <c r="K62" s="42"/>
      <c r="L62" s="139"/>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68"/>
      <c r="J63" s="62"/>
      <c r="K63" s="62"/>
      <c r="L63" s="139"/>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71"/>
      <c r="J67" s="64"/>
      <c r="K67" s="64"/>
      <c r="L67" s="139"/>
      <c r="S67" s="40"/>
      <c r="T67" s="40"/>
      <c r="U67" s="40"/>
      <c r="V67" s="40"/>
      <c r="W67" s="40"/>
      <c r="X67" s="40"/>
      <c r="Y67" s="40"/>
      <c r="Z67" s="40"/>
      <c r="AA67" s="40"/>
      <c r="AB67" s="40"/>
      <c r="AC67" s="40"/>
      <c r="AD67" s="40"/>
      <c r="AE67" s="40"/>
    </row>
    <row r="68" spans="1:31" s="2" customFormat="1" ht="24.95" customHeight="1">
      <c r="A68" s="40"/>
      <c r="B68" s="41"/>
      <c r="C68" s="25" t="s">
        <v>152</v>
      </c>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2" customHeight="1">
      <c r="A70" s="40"/>
      <c r="B70" s="41"/>
      <c r="C70" s="34" t="s">
        <v>17</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4.5" customHeight="1">
      <c r="A71" s="40"/>
      <c r="B71" s="41"/>
      <c r="C71" s="42"/>
      <c r="D71" s="42"/>
      <c r="E71" s="172" t="str">
        <f>E7</f>
        <v>2020/I Společná zařízení v k. ú. Borotín u Boskovic - revitalizace</v>
      </c>
      <c r="F71" s="34"/>
      <c r="G71" s="34"/>
      <c r="H71" s="34"/>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136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5" customHeight="1">
      <c r="A73" s="40"/>
      <c r="B73" s="41"/>
      <c r="C73" s="42"/>
      <c r="D73" s="42"/>
      <c r="E73" s="71" t="str">
        <f>E9</f>
        <v>16025-1.2 - SO01.2 Vegetační úpravy LBC1 - kácení</v>
      </c>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Borotín</v>
      </c>
      <c r="G75" s="42"/>
      <c r="H75" s="42"/>
      <c r="I75" s="142" t="s">
        <v>24</v>
      </c>
      <c r="J75" s="74" t="str">
        <f>IF(J12="","",J12)</f>
        <v>2. 5. 2017</v>
      </c>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9" customHeight="1">
      <c r="A77" s="40"/>
      <c r="B77" s="41"/>
      <c r="C77" s="34" t="s">
        <v>26</v>
      </c>
      <c r="D77" s="42"/>
      <c r="E77" s="42"/>
      <c r="F77" s="29" t="str">
        <f>E15</f>
        <v>ČR - SPÚ, KPÚ pro JMK, pobočka Blansko</v>
      </c>
      <c r="G77" s="42"/>
      <c r="H77" s="42"/>
      <c r="I77" s="142" t="s">
        <v>34</v>
      </c>
      <c r="J77" s="38" t="str">
        <f>E21</f>
        <v>AGERIS s.r.o.</v>
      </c>
      <c r="K77" s="42"/>
      <c r="L77" s="139"/>
      <c r="S77" s="40"/>
      <c r="T77" s="40"/>
      <c r="U77" s="40"/>
      <c r="V77" s="40"/>
      <c r="W77" s="40"/>
      <c r="X77" s="40"/>
      <c r="Y77" s="40"/>
      <c r="Z77" s="40"/>
      <c r="AA77" s="40"/>
      <c r="AB77" s="40"/>
      <c r="AC77" s="40"/>
      <c r="AD77" s="40"/>
      <c r="AE77" s="40"/>
    </row>
    <row r="78" spans="1:31" s="2" customFormat="1" ht="14.9" customHeight="1">
      <c r="A78" s="40"/>
      <c r="B78" s="41"/>
      <c r="C78" s="34" t="s">
        <v>32</v>
      </c>
      <c r="D78" s="42"/>
      <c r="E78" s="42"/>
      <c r="F78" s="29" t="str">
        <f>IF(E18="","",E18)</f>
        <v>Vyplň údaj</v>
      </c>
      <c r="G78" s="42"/>
      <c r="H78" s="42"/>
      <c r="I78" s="142" t="s">
        <v>39</v>
      </c>
      <c r="J78" s="38" t="str">
        <f>E24</f>
        <v xml:space="preserve"> </v>
      </c>
      <c r="K78" s="42"/>
      <c r="L78" s="139"/>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11" customFormat="1" ht="29.25" customHeight="1">
      <c r="A80" s="192"/>
      <c r="B80" s="193"/>
      <c r="C80" s="194" t="s">
        <v>153</v>
      </c>
      <c r="D80" s="195" t="s">
        <v>62</v>
      </c>
      <c r="E80" s="195" t="s">
        <v>58</v>
      </c>
      <c r="F80" s="195" t="s">
        <v>59</v>
      </c>
      <c r="G80" s="195" t="s">
        <v>154</v>
      </c>
      <c r="H80" s="195" t="s">
        <v>155</v>
      </c>
      <c r="I80" s="196" t="s">
        <v>156</v>
      </c>
      <c r="J80" s="195" t="s">
        <v>140</v>
      </c>
      <c r="K80" s="197" t="s">
        <v>157</v>
      </c>
      <c r="L80" s="198"/>
      <c r="M80" s="94" t="s">
        <v>20</v>
      </c>
      <c r="N80" s="95" t="s">
        <v>47</v>
      </c>
      <c r="O80" s="95" t="s">
        <v>158</v>
      </c>
      <c r="P80" s="95" t="s">
        <v>159</v>
      </c>
      <c r="Q80" s="95" t="s">
        <v>160</v>
      </c>
      <c r="R80" s="95" t="s">
        <v>161</v>
      </c>
      <c r="S80" s="95" t="s">
        <v>162</v>
      </c>
      <c r="T80" s="96" t="s">
        <v>163</v>
      </c>
      <c r="U80" s="192"/>
      <c r="V80" s="192"/>
      <c r="W80" s="192"/>
      <c r="X80" s="192"/>
      <c r="Y80" s="192"/>
      <c r="Z80" s="192"/>
      <c r="AA80" s="192"/>
      <c r="AB80" s="192"/>
      <c r="AC80" s="192"/>
      <c r="AD80" s="192"/>
      <c r="AE80" s="192"/>
    </row>
    <row r="81" spans="1:63" s="2" customFormat="1" ht="22.8" customHeight="1">
      <c r="A81" s="40"/>
      <c r="B81" s="41"/>
      <c r="C81" s="101" t="s">
        <v>164</v>
      </c>
      <c r="D81" s="42"/>
      <c r="E81" s="42"/>
      <c r="F81" s="42"/>
      <c r="G81" s="42"/>
      <c r="H81" s="42"/>
      <c r="I81" s="138"/>
      <c r="J81" s="199">
        <f>BK81</f>
        <v>0</v>
      </c>
      <c r="K81" s="42"/>
      <c r="L81" s="46"/>
      <c r="M81" s="97"/>
      <c r="N81" s="200"/>
      <c r="O81" s="98"/>
      <c r="P81" s="201">
        <f>P82</f>
        <v>0</v>
      </c>
      <c r="Q81" s="98"/>
      <c r="R81" s="201">
        <f>R82</f>
        <v>0.04698</v>
      </c>
      <c r="S81" s="98"/>
      <c r="T81" s="202">
        <f>T82</f>
        <v>0</v>
      </c>
      <c r="U81" s="40"/>
      <c r="V81" s="40"/>
      <c r="W81" s="40"/>
      <c r="X81" s="40"/>
      <c r="Y81" s="40"/>
      <c r="Z81" s="40"/>
      <c r="AA81" s="40"/>
      <c r="AB81" s="40"/>
      <c r="AC81" s="40"/>
      <c r="AD81" s="40"/>
      <c r="AE81" s="40"/>
      <c r="AT81" s="19" t="s">
        <v>76</v>
      </c>
      <c r="AU81" s="19" t="s">
        <v>141</v>
      </c>
      <c r="BK81" s="203">
        <f>BK82</f>
        <v>0</v>
      </c>
    </row>
    <row r="82" spans="1:63" s="12" customFormat="1" ht="25.9" customHeight="1">
      <c r="A82" s="12"/>
      <c r="B82" s="204"/>
      <c r="C82" s="205"/>
      <c r="D82" s="206" t="s">
        <v>76</v>
      </c>
      <c r="E82" s="207" t="s">
        <v>165</v>
      </c>
      <c r="F82" s="207" t="s">
        <v>166</v>
      </c>
      <c r="G82" s="205"/>
      <c r="H82" s="205"/>
      <c r="I82" s="208"/>
      <c r="J82" s="209">
        <f>BK82</f>
        <v>0</v>
      </c>
      <c r="K82" s="205"/>
      <c r="L82" s="210"/>
      <c r="M82" s="211"/>
      <c r="N82" s="212"/>
      <c r="O82" s="212"/>
      <c r="P82" s="213">
        <f>P83</f>
        <v>0</v>
      </c>
      <c r="Q82" s="212"/>
      <c r="R82" s="213">
        <f>R83</f>
        <v>0.04698</v>
      </c>
      <c r="S82" s="212"/>
      <c r="T82" s="214">
        <f>T83</f>
        <v>0</v>
      </c>
      <c r="U82" s="12"/>
      <c r="V82" s="12"/>
      <c r="W82" s="12"/>
      <c r="X82" s="12"/>
      <c r="Y82" s="12"/>
      <c r="Z82" s="12"/>
      <c r="AA82" s="12"/>
      <c r="AB82" s="12"/>
      <c r="AC82" s="12"/>
      <c r="AD82" s="12"/>
      <c r="AE82" s="12"/>
      <c r="AR82" s="215" t="s">
        <v>8</v>
      </c>
      <c r="AT82" s="216" t="s">
        <v>76</v>
      </c>
      <c r="AU82" s="216" t="s">
        <v>77</v>
      </c>
      <c r="AY82" s="215" t="s">
        <v>167</v>
      </c>
      <c r="BK82" s="217">
        <f>BK83</f>
        <v>0</v>
      </c>
    </row>
    <row r="83" spans="1:63" s="12" customFormat="1" ht="22.8" customHeight="1">
      <c r="A83" s="12"/>
      <c r="B83" s="204"/>
      <c r="C83" s="205"/>
      <c r="D83" s="206" t="s">
        <v>76</v>
      </c>
      <c r="E83" s="218" t="s">
        <v>8</v>
      </c>
      <c r="F83" s="218" t="s">
        <v>168</v>
      </c>
      <c r="G83" s="205"/>
      <c r="H83" s="205"/>
      <c r="I83" s="208"/>
      <c r="J83" s="219">
        <f>BK83</f>
        <v>0</v>
      </c>
      <c r="K83" s="205"/>
      <c r="L83" s="210"/>
      <c r="M83" s="211"/>
      <c r="N83" s="212"/>
      <c r="O83" s="212"/>
      <c r="P83" s="213">
        <f>SUM(P84:P120)</f>
        <v>0</v>
      </c>
      <c r="Q83" s="212"/>
      <c r="R83" s="213">
        <f>SUM(R84:R120)</f>
        <v>0.04698</v>
      </c>
      <c r="S83" s="212"/>
      <c r="T83" s="214">
        <f>SUM(T84:T120)</f>
        <v>0</v>
      </c>
      <c r="U83" s="12"/>
      <c r="V83" s="12"/>
      <c r="W83" s="12"/>
      <c r="X83" s="12"/>
      <c r="Y83" s="12"/>
      <c r="Z83" s="12"/>
      <c r="AA83" s="12"/>
      <c r="AB83" s="12"/>
      <c r="AC83" s="12"/>
      <c r="AD83" s="12"/>
      <c r="AE83" s="12"/>
      <c r="AR83" s="215" t="s">
        <v>8</v>
      </c>
      <c r="AT83" s="216" t="s">
        <v>76</v>
      </c>
      <c r="AU83" s="216" t="s">
        <v>8</v>
      </c>
      <c r="AY83" s="215" t="s">
        <v>167</v>
      </c>
      <c r="BK83" s="217">
        <f>SUM(BK84:BK120)</f>
        <v>0</v>
      </c>
    </row>
    <row r="84" spans="1:65" s="2" customFormat="1" ht="42" customHeight="1">
      <c r="A84" s="40"/>
      <c r="B84" s="41"/>
      <c r="C84" s="220" t="s">
        <v>279</v>
      </c>
      <c r="D84" s="220" t="s">
        <v>169</v>
      </c>
      <c r="E84" s="221" t="s">
        <v>721</v>
      </c>
      <c r="F84" s="222" t="s">
        <v>722</v>
      </c>
      <c r="G84" s="223" t="s">
        <v>189</v>
      </c>
      <c r="H84" s="224">
        <v>221.2</v>
      </c>
      <c r="I84" s="225"/>
      <c r="J84" s="224">
        <f>ROUND(I84*H84,0)</f>
        <v>0</v>
      </c>
      <c r="K84" s="222" t="s">
        <v>20</v>
      </c>
      <c r="L84" s="46"/>
      <c r="M84" s="226" t="s">
        <v>20</v>
      </c>
      <c r="N84" s="227" t="s">
        <v>48</v>
      </c>
      <c r="O84" s="86"/>
      <c r="P84" s="228">
        <f>O84*H84</f>
        <v>0</v>
      </c>
      <c r="Q84" s="228">
        <v>0</v>
      </c>
      <c r="R84" s="228">
        <f>Q84*H84</f>
        <v>0</v>
      </c>
      <c r="S84" s="228">
        <v>0</v>
      </c>
      <c r="T84" s="229">
        <f>S84*H84</f>
        <v>0</v>
      </c>
      <c r="U84" s="40"/>
      <c r="V84" s="40"/>
      <c r="W84" s="40"/>
      <c r="X84" s="40"/>
      <c r="Y84" s="40"/>
      <c r="Z84" s="40"/>
      <c r="AA84" s="40"/>
      <c r="AB84" s="40"/>
      <c r="AC84" s="40"/>
      <c r="AD84" s="40"/>
      <c r="AE84" s="40"/>
      <c r="AR84" s="230" t="s">
        <v>723</v>
      </c>
      <c r="AT84" s="230" t="s">
        <v>169</v>
      </c>
      <c r="AU84" s="230" t="s">
        <v>86</v>
      </c>
      <c r="AY84" s="19" t="s">
        <v>167</v>
      </c>
      <c r="BE84" s="231">
        <f>IF(N84="základní",J84,0)</f>
        <v>0</v>
      </c>
      <c r="BF84" s="231">
        <f>IF(N84="snížená",J84,0)</f>
        <v>0</v>
      </c>
      <c r="BG84" s="231">
        <f>IF(N84="zákl. přenesená",J84,0)</f>
        <v>0</v>
      </c>
      <c r="BH84" s="231">
        <f>IF(N84="sníž. přenesená",J84,0)</f>
        <v>0</v>
      </c>
      <c r="BI84" s="231">
        <f>IF(N84="nulová",J84,0)</f>
        <v>0</v>
      </c>
      <c r="BJ84" s="19" t="s">
        <v>8</v>
      </c>
      <c r="BK84" s="231">
        <f>ROUND(I84*H84,0)</f>
        <v>0</v>
      </c>
      <c r="BL84" s="19" t="s">
        <v>723</v>
      </c>
      <c r="BM84" s="230" t="s">
        <v>724</v>
      </c>
    </row>
    <row r="85" spans="1:47" s="2" customFormat="1" ht="12">
      <c r="A85" s="40"/>
      <c r="B85" s="41"/>
      <c r="C85" s="42"/>
      <c r="D85" s="232" t="s">
        <v>175</v>
      </c>
      <c r="E85" s="42"/>
      <c r="F85" s="233" t="s">
        <v>725</v>
      </c>
      <c r="G85" s="42"/>
      <c r="H85" s="42"/>
      <c r="I85" s="138"/>
      <c r="J85" s="42"/>
      <c r="K85" s="42"/>
      <c r="L85" s="46"/>
      <c r="M85" s="234"/>
      <c r="N85" s="235"/>
      <c r="O85" s="86"/>
      <c r="P85" s="86"/>
      <c r="Q85" s="86"/>
      <c r="R85" s="86"/>
      <c r="S85" s="86"/>
      <c r="T85" s="87"/>
      <c r="U85" s="40"/>
      <c r="V85" s="40"/>
      <c r="W85" s="40"/>
      <c r="X85" s="40"/>
      <c r="Y85" s="40"/>
      <c r="Z85" s="40"/>
      <c r="AA85" s="40"/>
      <c r="AB85" s="40"/>
      <c r="AC85" s="40"/>
      <c r="AD85" s="40"/>
      <c r="AE85" s="40"/>
      <c r="AT85" s="19" t="s">
        <v>175</v>
      </c>
      <c r="AU85" s="19" t="s">
        <v>86</v>
      </c>
    </row>
    <row r="86" spans="1:51" s="13" customFormat="1" ht="12">
      <c r="A86" s="13"/>
      <c r="B86" s="236"/>
      <c r="C86" s="237"/>
      <c r="D86" s="232" t="s">
        <v>184</v>
      </c>
      <c r="E86" s="238" t="s">
        <v>20</v>
      </c>
      <c r="F86" s="239" t="s">
        <v>726</v>
      </c>
      <c r="G86" s="237"/>
      <c r="H86" s="240">
        <v>221.2</v>
      </c>
      <c r="I86" s="241"/>
      <c r="J86" s="237"/>
      <c r="K86" s="237"/>
      <c r="L86" s="242"/>
      <c r="M86" s="243"/>
      <c r="N86" s="244"/>
      <c r="O86" s="244"/>
      <c r="P86" s="244"/>
      <c r="Q86" s="244"/>
      <c r="R86" s="244"/>
      <c r="S86" s="244"/>
      <c r="T86" s="245"/>
      <c r="U86" s="13"/>
      <c r="V86" s="13"/>
      <c r="W86" s="13"/>
      <c r="X86" s="13"/>
      <c r="Y86" s="13"/>
      <c r="Z86" s="13"/>
      <c r="AA86" s="13"/>
      <c r="AB86" s="13"/>
      <c r="AC86" s="13"/>
      <c r="AD86" s="13"/>
      <c r="AE86" s="13"/>
      <c r="AT86" s="246" t="s">
        <v>184</v>
      </c>
      <c r="AU86" s="246" t="s">
        <v>86</v>
      </c>
      <c r="AV86" s="13" t="s">
        <v>86</v>
      </c>
      <c r="AW86" s="13" t="s">
        <v>38</v>
      </c>
      <c r="AX86" s="13" t="s">
        <v>8</v>
      </c>
      <c r="AY86" s="246" t="s">
        <v>167</v>
      </c>
    </row>
    <row r="87" spans="1:65" s="2" customFormat="1" ht="20.5" customHeight="1">
      <c r="A87" s="40"/>
      <c r="B87" s="41"/>
      <c r="C87" s="220" t="s">
        <v>253</v>
      </c>
      <c r="D87" s="220" t="s">
        <v>169</v>
      </c>
      <c r="E87" s="221" t="s">
        <v>727</v>
      </c>
      <c r="F87" s="222" t="s">
        <v>728</v>
      </c>
      <c r="G87" s="223" t="s">
        <v>179</v>
      </c>
      <c r="H87" s="224">
        <v>948</v>
      </c>
      <c r="I87" s="225"/>
      <c r="J87" s="224">
        <f>ROUND(I87*H87,0)</f>
        <v>0</v>
      </c>
      <c r="K87" s="222" t="s">
        <v>180</v>
      </c>
      <c r="L87" s="46"/>
      <c r="M87" s="226" t="s">
        <v>20</v>
      </c>
      <c r="N87" s="227" t="s">
        <v>48</v>
      </c>
      <c r="O87" s="86"/>
      <c r="P87" s="228">
        <f>O87*H87</f>
        <v>0</v>
      </c>
      <c r="Q87" s="228">
        <v>0</v>
      </c>
      <c r="R87" s="228">
        <f>Q87*H87</f>
        <v>0</v>
      </c>
      <c r="S87" s="228">
        <v>0</v>
      </c>
      <c r="T87" s="229">
        <f>S87*H87</f>
        <v>0</v>
      </c>
      <c r="U87" s="40"/>
      <c r="V87" s="40"/>
      <c r="W87" s="40"/>
      <c r="X87" s="40"/>
      <c r="Y87" s="40"/>
      <c r="Z87" s="40"/>
      <c r="AA87" s="40"/>
      <c r="AB87" s="40"/>
      <c r="AC87" s="40"/>
      <c r="AD87" s="40"/>
      <c r="AE87" s="40"/>
      <c r="AR87" s="230" t="s">
        <v>173</v>
      </c>
      <c r="AT87" s="230" t="s">
        <v>169</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729</v>
      </c>
    </row>
    <row r="88" spans="1:47" s="2" customFormat="1" ht="12">
      <c r="A88" s="40"/>
      <c r="B88" s="41"/>
      <c r="C88" s="42"/>
      <c r="D88" s="232" t="s">
        <v>182</v>
      </c>
      <c r="E88" s="42"/>
      <c r="F88" s="233" t="s">
        <v>730</v>
      </c>
      <c r="G88" s="42"/>
      <c r="H88" s="42"/>
      <c r="I88" s="138"/>
      <c r="J88" s="42"/>
      <c r="K88" s="42"/>
      <c r="L88" s="46"/>
      <c r="M88" s="234"/>
      <c r="N88" s="235"/>
      <c r="O88" s="86"/>
      <c r="P88" s="86"/>
      <c r="Q88" s="86"/>
      <c r="R88" s="86"/>
      <c r="S88" s="86"/>
      <c r="T88" s="87"/>
      <c r="U88" s="40"/>
      <c r="V88" s="40"/>
      <c r="W88" s="40"/>
      <c r="X88" s="40"/>
      <c r="Y88" s="40"/>
      <c r="Z88" s="40"/>
      <c r="AA88" s="40"/>
      <c r="AB88" s="40"/>
      <c r="AC88" s="40"/>
      <c r="AD88" s="40"/>
      <c r="AE88" s="40"/>
      <c r="AT88" s="19" t="s">
        <v>182</v>
      </c>
      <c r="AU88" s="19" t="s">
        <v>86</v>
      </c>
    </row>
    <row r="89" spans="1:51" s="13" customFormat="1" ht="12">
      <c r="A89" s="13"/>
      <c r="B89" s="236"/>
      <c r="C89" s="237"/>
      <c r="D89" s="232" t="s">
        <v>184</v>
      </c>
      <c r="E89" s="238" t="s">
        <v>20</v>
      </c>
      <c r="F89" s="239" t="s">
        <v>731</v>
      </c>
      <c r="G89" s="237"/>
      <c r="H89" s="240">
        <v>948</v>
      </c>
      <c r="I89" s="241"/>
      <c r="J89" s="237"/>
      <c r="K89" s="237"/>
      <c r="L89" s="242"/>
      <c r="M89" s="243"/>
      <c r="N89" s="244"/>
      <c r="O89" s="244"/>
      <c r="P89" s="244"/>
      <c r="Q89" s="244"/>
      <c r="R89" s="244"/>
      <c r="S89" s="244"/>
      <c r="T89" s="245"/>
      <c r="U89" s="13"/>
      <c r="V89" s="13"/>
      <c r="W89" s="13"/>
      <c r="X89" s="13"/>
      <c r="Y89" s="13"/>
      <c r="Z89" s="13"/>
      <c r="AA89" s="13"/>
      <c r="AB89" s="13"/>
      <c r="AC89" s="13"/>
      <c r="AD89" s="13"/>
      <c r="AE89" s="13"/>
      <c r="AT89" s="246" t="s">
        <v>184</v>
      </c>
      <c r="AU89" s="246" t="s">
        <v>86</v>
      </c>
      <c r="AV89" s="13" t="s">
        <v>86</v>
      </c>
      <c r="AW89" s="13" t="s">
        <v>38</v>
      </c>
      <c r="AX89" s="13" t="s">
        <v>8</v>
      </c>
      <c r="AY89" s="246" t="s">
        <v>167</v>
      </c>
    </row>
    <row r="90" spans="1:65" s="2" customFormat="1" ht="20.5" customHeight="1">
      <c r="A90" s="40"/>
      <c r="B90" s="41"/>
      <c r="C90" s="220" t="s">
        <v>274</v>
      </c>
      <c r="D90" s="220" t="s">
        <v>169</v>
      </c>
      <c r="E90" s="221" t="s">
        <v>732</v>
      </c>
      <c r="F90" s="222" t="s">
        <v>733</v>
      </c>
      <c r="G90" s="223" t="s">
        <v>179</v>
      </c>
      <c r="H90" s="224">
        <v>823</v>
      </c>
      <c r="I90" s="225"/>
      <c r="J90" s="224">
        <f>ROUND(I90*H90,0)</f>
        <v>0</v>
      </c>
      <c r="K90" s="222" t="s">
        <v>180</v>
      </c>
      <c r="L90" s="46"/>
      <c r="M90" s="226" t="s">
        <v>20</v>
      </c>
      <c r="N90" s="227" t="s">
        <v>48</v>
      </c>
      <c r="O90" s="86"/>
      <c r="P90" s="228">
        <f>O90*H90</f>
        <v>0</v>
      </c>
      <c r="Q90" s="228">
        <v>0</v>
      </c>
      <c r="R90" s="228">
        <f>Q90*H90</f>
        <v>0</v>
      </c>
      <c r="S90" s="228">
        <v>0</v>
      </c>
      <c r="T90" s="229">
        <f>S90*H90</f>
        <v>0</v>
      </c>
      <c r="U90" s="40"/>
      <c r="V90" s="40"/>
      <c r="W90" s="40"/>
      <c r="X90" s="40"/>
      <c r="Y90" s="40"/>
      <c r="Z90" s="40"/>
      <c r="AA90" s="40"/>
      <c r="AB90" s="40"/>
      <c r="AC90" s="40"/>
      <c r="AD90" s="40"/>
      <c r="AE90" s="40"/>
      <c r="AR90" s="230" t="s">
        <v>173</v>
      </c>
      <c r="AT90" s="230" t="s">
        <v>169</v>
      </c>
      <c r="AU90" s="230" t="s">
        <v>86</v>
      </c>
      <c r="AY90" s="19" t="s">
        <v>167</v>
      </c>
      <c r="BE90" s="231">
        <f>IF(N90="základní",J90,0)</f>
        <v>0</v>
      </c>
      <c r="BF90" s="231">
        <f>IF(N90="snížená",J90,0)</f>
        <v>0</v>
      </c>
      <c r="BG90" s="231">
        <f>IF(N90="zákl. přenesená",J90,0)</f>
        <v>0</v>
      </c>
      <c r="BH90" s="231">
        <f>IF(N90="sníž. přenesená",J90,0)</f>
        <v>0</v>
      </c>
      <c r="BI90" s="231">
        <f>IF(N90="nulová",J90,0)</f>
        <v>0</v>
      </c>
      <c r="BJ90" s="19" t="s">
        <v>8</v>
      </c>
      <c r="BK90" s="231">
        <f>ROUND(I90*H90,0)</f>
        <v>0</v>
      </c>
      <c r="BL90" s="19" t="s">
        <v>173</v>
      </c>
      <c r="BM90" s="230" t="s">
        <v>734</v>
      </c>
    </row>
    <row r="91" spans="1:47" s="2" customFormat="1" ht="12">
      <c r="A91" s="40"/>
      <c r="B91" s="41"/>
      <c r="C91" s="42"/>
      <c r="D91" s="232" t="s">
        <v>182</v>
      </c>
      <c r="E91" s="42"/>
      <c r="F91" s="233" t="s">
        <v>735</v>
      </c>
      <c r="G91" s="42"/>
      <c r="H91" s="42"/>
      <c r="I91" s="138"/>
      <c r="J91" s="42"/>
      <c r="K91" s="42"/>
      <c r="L91" s="46"/>
      <c r="M91" s="234"/>
      <c r="N91" s="235"/>
      <c r="O91" s="86"/>
      <c r="P91" s="86"/>
      <c r="Q91" s="86"/>
      <c r="R91" s="86"/>
      <c r="S91" s="86"/>
      <c r="T91" s="87"/>
      <c r="U91" s="40"/>
      <c r="V91" s="40"/>
      <c r="W91" s="40"/>
      <c r="X91" s="40"/>
      <c r="Y91" s="40"/>
      <c r="Z91" s="40"/>
      <c r="AA91" s="40"/>
      <c r="AB91" s="40"/>
      <c r="AC91" s="40"/>
      <c r="AD91" s="40"/>
      <c r="AE91" s="40"/>
      <c r="AT91" s="19" t="s">
        <v>182</v>
      </c>
      <c r="AU91" s="19" t="s">
        <v>86</v>
      </c>
    </row>
    <row r="92" spans="1:51" s="13" customFormat="1" ht="12">
      <c r="A92" s="13"/>
      <c r="B92" s="236"/>
      <c r="C92" s="237"/>
      <c r="D92" s="232" t="s">
        <v>184</v>
      </c>
      <c r="E92" s="238" t="s">
        <v>20</v>
      </c>
      <c r="F92" s="239" t="s">
        <v>736</v>
      </c>
      <c r="G92" s="237"/>
      <c r="H92" s="240">
        <v>50</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184</v>
      </c>
      <c r="AU92" s="246" t="s">
        <v>86</v>
      </c>
      <c r="AV92" s="13" t="s">
        <v>86</v>
      </c>
      <c r="AW92" s="13" t="s">
        <v>38</v>
      </c>
      <c r="AX92" s="13" t="s">
        <v>77</v>
      </c>
      <c r="AY92" s="246" t="s">
        <v>167</v>
      </c>
    </row>
    <row r="93" spans="1:51" s="13" customFormat="1" ht="12">
      <c r="A93" s="13"/>
      <c r="B93" s="236"/>
      <c r="C93" s="237"/>
      <c r="D93" s="232" t="s">
        <v>184</v>
      </c>
      <c r="E93" s="238" t="s">
        <v>20</v>
      </c>
      <c r="F93" s="239" t="s">
        <v>737</v>
      </c>
      <c r="G93" s="237"/>
      <c r="H93" s="240">
        <v>60</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184</v>
      </c>
      <c r="AU93" s="246" t="s">
        <v>86</v>
      </c>
      <c r="AV93" s="13" t="s">
        <v>86</v>
      </c>
      <c r="AW93" s="13" t="s">
        <v>38</v>
      </c>
      <c r="AX93" s="13" t="s">
        <v>77</v>
      </c>
      <c r="AY93" s="246" t="s">
        <v>167</v>
      </c>
    </row>
    <row r="94" spans="1:51" s="13" customFormat="1" ht="12">
      <c r="A94" s="13"/>
      <c r="B94" s="236"/>
      <c r="C94" s="237"/>
      <c r="D94" s="232" t="s">
        <v>184</v>
      </c>
      <c r="E94" s="238" t="s">
        <v>20</v>
      </c>
      <c r="F94" s="239" t="s">
        <v>738</v>
      </c>
      <c r="G94" s="237"/>
      <c r="H94" s="240">
        <v>36</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184</v>
      </c>
      <c r="AU94" s="246" t="s">
        <v>86</v>
      </c>
      <c r="AV94" s="13" t="s">
        <v>86</v>
      </c>
      <c r="AW94" s="13" t="s">
        <v>38</v>
      </c>
      <c r="AX94" s="13" t="s">
        <v>77</v>
      </c>
      <c r="AY94" s="246" t="s">
        <v>167</v>
      </c>
    </row>
    <row r="95" spans="1:51" s="13" customFormat="1" ht="12">
      <c r="A95" s="13"/>
      <c r="B95" s="236"/>
      <c r="C95" s="237"/>
      <c r="D95" s="232" t="s">
        <v>184</v>
      </c>
      <c r="E95" s="238" t="s">
        <v>20</v>
      </c>
      <c r="F95" s="239" t="s">
        <v>739</v>
      </c>
      <c r="G95" s="237"/>
      <c r="H95" s="240">
        <v>19</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184</v>
      </c>
      <c r="AU95" s="246" t="s">
        <v>86</v>
      </c>
      <c r="AV95" s="13" t="s">
        <v>86</v>
      </c>
      <c r="AW95" s="13" t="s">
        <v>38</v>
      </c>
      <c r="AX95" s="13" t="s">
        <v>77</v>
      </c>
      <c r="AY95" s="246" t="s">
        <v>167</v>
      </c>
    </row>
    <row r="96" spans="1:51" s="13" customFormat="1" ht="12">
      <c r="A96" s="13"/>
      <c r="B96" s="236"/>
      <c r="C96" s="237"/>
      <c r="D96" s="232" t="s">
        <v>184</v>
      </c>
      <c r="E96" s="238" t="s">
        <v>20</v>
      </c>
      <c r="F96" s="239" t="s">
        <v>740</v>
      </c>
      <c r="G96" s="237"/>
      <c r="H96" s="240">
        <v>20</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184</v>
      </c>
      <c r="AU96" s="246" t="s">
        <v>86</v>
      </c>
      <c r="AV96" s="13" t="s">
        <v>86</v>
      </c>
      <c r="AW96" s="13" t="s">
        <v>38</v>
      </c>
      <c r="AX96" s="13" t="s">
        <v>77</v>
      </c>
      <c r="AY96" s="246" t="s">
        <v>167</v>
      </c>
    </row>
    <row r="97" spans="1:51" s="13" customFormat="1" ht="12">
      <c r="A97" s="13"/>
      <c r="B97" s="236"/>
      <c r="C97" s="237"/>
      <c r="D97" s="232" t="s">
        <v>184</v>
      </c>
      <c r="E97" s="238" t="s">
        <v>20</v>
      </c>
      <c r="F97" s="239" t="s">
        <v>741</v>
      </c>
      <c r="G97" s="237"/>
      <c r="H97" s="240">
        <v>37</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184</v>
      </c>
      <c r="AU97" s="246" t="s">
        <v>86</v>
      </c>
      <c r="AV97" s="13" t="s">
        <v>86</v>
      </c>
      <c r="AW97" s="13" t="s">
        <v>38</v>
      </c>
      <c r="AX97" s="13" t="s">
        <v>77</v>
      </c>
      <c r="AY97" s="246" t="s">
        <v>167</v>
      </c>
    </row>
    <row r="98" spans="1:51" s="13" customFormat="1" ht="12">
      <c r="A98" s="13"/>
      <c r="B98" s="236"/>
      <c r="C98" s="237"/>
      <c r="D98" s="232" t="s">
        <v>184</v>
      </c>
      <c r="E98" s="238" t="s">
        <v>20</v>
      </c>
      <c r="F98" s="239" t="s">
        <v>742</v>
      </c>
      <c r="G98" s="237"/>
      <c r="H98" s="240">
        <v>521</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184</v>
      </c>
      <c r="AU98" s="246" t="s">
        <v>86</v>
      </c>
      <c r="AV98" s="13" t="s">
        <v>86</v>
      </c>
      <c r="AW98" s="13" t="s">
        <v>38</v>
      </c>
      <c r="AX98" s="13" t="s">
        <v>77</v>
      </c>
      <c r="AY98" s="246" t="s">
        <v>167</v>
      </c>
    </row>
    <row r="99" spans="1:51" s="13" customFormat="1" ht="12">
      <c r="A99" s="13"/>
      <c r="B99" s="236"/>
      <c r="C99" s="237"/>
      <c r="D99" s="232" t="s">
        <v>184</v>
      </c>
      <c r="E99" s="238" t="s">
        <v>20</v>
      </c>
      <c r="F99" s="239" t="s">
        <v>743</v>
      </c>
      <c r="G99" s="237"/>
      <c r="H99" s="240">
        <v>80</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184</v>
      </c>
      <c r="AU99" s="246" t="s">
        <v>86</v>
      </c>
      <c r="AV99" s="13" t="s">
        <v>86</v>
      </c>
      <c r="AW99" s="13" t="s">
        <v>38</v>
      </c>
      <c r="AX99" s="13" t="s">
        <v>77</v>
      </c>
      <c r="AY99" s="246" t="s">
        <v>167</v>
      </c>
    </row>
    <row r="100" spans="1:51" s="14" customFormat="1" ht="12">
      <c r="A100" s="14"/>
      <c r="B100" s="247"/>
      <c r="C100" s="248"/>
      <c r="D100" s="232" t="s">
        <v>184</v>
      </c>
      <c r="E100" s="249" t="s">
        <v>20</v>
      </c>
      <c r="F100" s="250" t="s">
        <v>195</v>
      </c>
      <c r="G100" s="248"/>
      <c r="H100" s="251">
        <v>823</v>
      </c>
      <c r="I100" s="252"/>
      <c r="J100" s="248"/>
      <c r="K100" s="248"/>
      <c r="L100" s="253"/>
      <c r="M100" s="254"/>
      <c r="N100" s="255"/>
      <c r="O100" s="255"/>
      <c r="P100" s="255"/>
      <c r="Q100" s="255"/>
      <c r="R100" s="255"/>
      <c r="S100" s="255"/>
      <c r="T100" s="256"/>
      <c r="U100" s="14"/>
      <c r="V100" s="14"/>
      <c r="W100" s="14"/>
      <c r="X100" s="14"/>
      <c r="Y100" s="14"/>
      <c r="Z100" s="14"/>
      <c r="AA100" s="14"/>
      <c r="AB100" s="14"/>
      <c r="AC100" s="14"/>
      <c r="AD100" s="14"/>
      <c r="AE100" s="14"/>
      <c r="AT100" s="257" t="s">
        <v>184</v>
      </c>
      <c r="AU100" s="257" t="s">
        <v>86</v>
      </c>
      <c r="AV100" s="14" t="s">
        <v>173</v>
      </c>
      <c r="AW100" s="14" t="s">
        <v>38</v>
      </c>
      <c r="AX100" s="14" t="s">
        <v>8</v>
      </c>
      <c r="AY100" s="257" t="s">
        <v>167</v>
      </c>
    </row>
    <row r="101" spans="1:65" s="2" customFormat="1" ht="20.5" customHeight="1">
      <c r="A101" s="40"/>
      <c r="B101" s="41"/>
      <c r="C101" s="220" t="s">
        <v>173</v>
      </c>
      <c r="D101" s="220" t="s">
        <v>169</v>
      </c>
      <c r="E101" s="221" t="s">
        <v>744</v>
      </c>
      <c r="F101" s="222" t="s">
        <v>745</v>
      </c>
      <c r="G101" s="223" t="s">
        <v>389</v>
      </c>
      <c r="H101" s="224">
        <v>147</v>
      </c>
      <c r="I101" s="225"/>
      <c r="J101" s="224">
        <f>ROUND(I101*H101,0)</f>
        <v>0</v>
      </c>
      <c r="K101" s="222" t="s">
        <v>180</v>
      </c>
      <c r="L101" s="46"/>
      <c r="M101" s="226" t="s">
        <v>20</v>
      </c>
      <c r="N101" s="227" t="s">
        <v>48</v>
      </c>
      <c r="O101" s="86"/>
      <c r="P101" s="228">
        <f>O101*H101</f>
        <v>0</v>
      </c>
      <c r="Q101" s="228">
        <v>0</v>
      </c>
      <c r="R101" s="228">
        <f>Q101*H101</f>
        <v>0</v>
      </c>
      <c r="S101" s="228">
        <v>0</v>
      </c>
      <c r="T101" s="229">
        <f>S101*H101</f>
        <v>0</v>
      </c>
      <c r="U101" s="40"/>
      <c r="V101" s="40"/>
      <c r="W101" s="40"/>
      <c r="X101" s="40"/>
      <c r="Y101" s="40"/>
      <c r="Z101" s="40"/>
      <c r="AA101" s="40"/>
      <c r="AB101" s="40"/>
      <c r="AC101" s="40"/>
      <c r="AD101" s="40"/>
      <c r="AE101" s="40"/>
      <c r="AR101" s="230" t="s">
        <v>173</v>
      </c>
      <c r="AT101" s="230" t="s">
        <v>169</v>
      </c>
      <c r="AU101" s="230" t="s">
        <v>86</v>
      </c>
      <c r="AY101" s="19" t="s">
        <v>167</v>
      </c>
      <c r="BE101" s="231">
        <f>IF(N101="základní",J101,0)</f>
        <v>0</v>
      </c>
      <c r="BF101" s="231">
        <f>IF(N101="snížená",J101,0)</f>
        <v>0</v>
      </c>
      <c r="BG101" s="231">
        <f>IF(N101="zákl. přenesená",J101,0)</f>
        <v>0</v>
      </c>
      <c r="BH101" s="231">
        <f>IF(N101="sníž. přenesená",J101,0)</f>
        <v>0</v>
      </c>
      <c r="BI101" s="231">
        <f>IF(N101="nulová",J101,0)</f>
        <v>0</v>
      </c>
      <c r="BJ101" s="19" t="s">
        <v>8</v>
      </c>
      <c r="BK101" s="231">
        <f>ROUND(I101*H101,0)</f>
        <v>0</v>
      </c>
      <c r="BL101" s="19" t="s">
        <v>173</v>
      </c>
      <c r="BM101" s="230" t="s">
        <v>746</v>
      </c>
    </row>
    <row r="102" spans="1:47" s="2" customFormat="1" ht="12">
      <c r="A102" s="40"/>
      <c r="B102" s="41"/>
      <c r="C102" s="42"/>
      <c r="D102" s="232" t="s">
        <v>182</v>
      </c>
      <c r="E102" s="42"/>
      <c r="F102" s="233" t="s">
        <v>747</v>
      </c>
      <c r="G102" s="42"/>
      <c r="H102" s="42"/>
      <c r="I102" s="138"/>
      <c r="J102" s="42"/>
      <c r="K102" s="42"/>
      <c r="L102" s="46"/>
      <c r="M102" s="234"/>
      <c r="N102" s="235"/>
      <c r="O102" s="86"/>
      <c r="P102" s="86"/>
      <c r="Q102" s="86"/>
      <c r="R102" s="86"/>
      <c r="S102" s="86"/>
      <c r="T102" s="87"/>
      <c r="U102" s="40"/>
      <c r="V102" s="40"/>
      <c r="W102" s="40"/>
      <c r="X102" s="40"/>
      <c r="Y102" s="40"/>
      <c r="Z102" s="40"/>
      <c r="AA102" s="40"/>
      <c r="AB102" s="40"/>
      <c r="AC102" s="40"/>
      <c r="AD102" s="40"/>
      <c r="AE102" s="40"/>
      <c r="AT102" s="19" t="s">
        <v>182</v>
      </c>
      <c r="AU102" s="19" t="s">
        <v>86</v>
      </c>
    </row>
    <row r="103" spans="1:51" s="13" customFormat="1" ht="12">
      <c r="A103" s="13"/>
      <c r="B103" s="236"/>
      <c r="C103" s="237"/>
      <c r="D103" s="232" t="s">
        <v>184</v>
      </c>
      <c r="E103" s="238" t="s">
        <v>20</v>
      </c>
      <c r="F103" s="239" t="s">
        <v>748</v>
      </c>
      <c r="G103" s="237"/>
      <c r="H103" s="240">
        <v>7</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184</v>
      </c>
      <c r="AU103" s="246" t="s">
        <v>86</v>
      </c>
      <c r="AV103" s="13" t="s">
        <v>86</v>
      </c>
      <c r="AW103" s="13" t="s">
        <v>38</v>
      </c>
      <c r="AX103" s="13" t="s">
        <v>77</v>
      </c>
      <c r="AY103" s="246" t="s">
        <v>167</v>
      </c>
    </row>
    <row r="104" spans="1:51" s="13" customFormat="1" ht="12">
      <c r="A104" s="13"/>
      <c r="B104" s="236"/>
      <c r="C104" s="237"/>
      <c r="D104" s="232" t="s">
        <v>184</v>
      </c>
      <c r="E104" s="238" t="s">
        <v>20</v>
      </c>
      <c r="F104" s="239" t="s">
        <v>749</v>
      </c>
      <c r="G104" s="237"/>
      <c r="H104" s="240">
        <v>30</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184</v>
      </c>
      <c r="AU104" s="246" t="s">
        <v>86</v>
      </c>
      <c r="AV104" s="13" t="s">
        <v>86</v>
      </c>
      <c r="AW104" s="13" t="s">
        <v>38</v>
      </c>
      <c r="AX104" s="13" t="s">
        <v>77</v>
      </c>
      <c r="AY104" s="246" t="s">
        <v>167</v>
      </c>
    </row>
    <row r="105" spans="1:51" s="13" customFormat="1" ht="12">
      <c r="A105" s="13"/>
      <c r="B105" s="236"/>
      <c r="C105" s="237"/>
      <c r="D105" s="232" t="s">
        <v>184</v>
      </c>
      <c r="E105" s="238" t="s">
        <v>20</v>
      </c>
      <c r="F105" s="239" t="s">
        <v>750</v>
      </c>
      <c r="G105" s="237"/>
      <c r="H105" s="240">
        <v>5</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184</v>
      </c>
      <c r="AU105" s="246" t="s">
        <v>86</v>
      </c>
      <c r="AV105" s="13" t="s">
        <v>86</v>
      </c>
      <c r="AW105" s="13" t="s">
        <v>38</v>
      </c>
      <c r="AX105" s="13" t="s">
        <v>77</v>
      </c>
      <c r="AY105" s="246" t="s">
        <v>167</v>
      </c>
    </row>
    <row r="106" spans="1:51" s="13" customFormat="1" ht="12">
      <c r="A106" s="13"/>
      <c r="B106" s="236"/>
      <c r="C106" s="237"/>
      <c r="D106" s="232" t="s">
        <v>184</v>
      </c>
      <c r="E106" s="238" t="s">
        <v>20</v>
      </c>
      <c r="F106" s="239" t="s">
        <v>751</v>
      </c>
      <c r="G106" s="237"/>
      <c r="H106" s="240">
        <v>8</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184</v>
      </c>
      <c r="AU106" s="246" t="s">
        <v>86</v>
      </c>
      <c r="AV106" s="13" t="s">
        <v>86</v>
      </c>
      <c r="AW106" s="13" t="s">
        <v>38</v>
      </c>
      <c r="AX106" s="13" t="s">
        <v>77</v>
      </c>
      <c r="AY106" s="246" t="s">
        <v>167</v>
      </c>
    </row>
    <row r="107" spans="1:51" s="13" customFormat="1" ht="12">
      <c r="A107" s="13"/>
      <c r="B107" s="236"/>
      <c r="C107" s="237"/>
      <c r="D107" s="232" t="s">
        <v>184</v>
      </c>
      <c r="E107" s="238" t="s">
        <v>20</v>
      </c>
      <c r="F107" s="239" t="s">
        <v>752</v>
      </c>
      <c r="G107" s="237"/>
      <c r="H107" s="240">
        <v>38</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184</v>
      </c>
      <c r="AU107" s="246" t="s">
        <v>86</v>
      </c>
      <c r="AV107" s="13" t="s">
        <v>86</v>
      </c>
      <c r="AW107" s="13" t="s">
        <v>38</v>
      </c>
      <c r="AX107" s="13" t="s">
        <v>77</v>
      </c>
      <c r="AY107" s="246" t="s">
        <v>167</v>
      </c>
    </row>
    <row r="108" spans="1:51" s="13" customFormat="1" ht="12">
      <c r="A108" s="13"/>
      <c r="B108" s="236"/>
      <c r="C108" s="237"/>
      <c r="D108" s="232" t="s">
        <v>184</v>
      </c>
      <c r="E108" s="238" t="s">
        <v>20</v>
      </c>
      <c r="F108" s="239" t="s">
        <v>753</v>
      </c>
      <c r="G108" s="237"/>
      <c r="H108" s="240">
        <v>15</v>
      </c>
      <c r="I108" s="241"/>
      <c r="J108" s="237"/>
      <c r="K108" s="237"/>
      <c r="L108" s="242"/>
      <c r="M108" s="243"/>
      <c r="N108" s="244"/>
      <c r="O108" s="244"/>
      <c r="P108" s="244"/>
      <c r="Q108" s="244"/>
      <c r="R108" s="244"/>
      <c r="S108" s="244"/>
      <c r="T108" s="245"/>
      <c r="U108" s="13"/>
      <c r="V108" s="13"/>
      <c r="W108" s="13"/>
      <c r="X108" s="13"/>
      <c r="Y108" s="13"/>
      <c r="Z108" s="13"/>
      <c r="AA108" s="13"/>
      <c r="AB108" s="13"/>
      <c r="AC108" s="13"/>
      <c r="AD108" s="13"/>
      <c r="AE108" s="13"/>
      <c r="AT108" s="246" t="s">
        <v>184</v>
      </c>
      <c r="AU108" s="246" t="s">
        <v>86</v>
      </c>
      <c r="AV108" s="13" t="s">
        <v>86</v>
      </c>
      <c r="AW108" s="13" t="s">
        <v>38</v>
      </c>
      <c r="AX108" s="13" t="s">
        <v>77</v>
      </c>
      <c r="AY108" s="246" t="s">
        <v>167</v>
      </c>
    </row>
    <row r="109" spans="1:51" s="13" customFormat="1" ht="12">
      <c r="A109" s="13"/>
      <c r="B109" s="236"/>
      <c r="C109" s="237"/>
      <c r="D109" s="232" t="s">
        <v>184</v>
      </c>
      <c r="E109" s="238" t="s">
        <v>20</v>
      </c>
      <c r="F109" s="239" t="s">
        <v>754</v>
      </c>
      <c r="G109" s="237"/>
      <c r="H109" s="240">
        <v>4</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184</v>
      </c>
      <c r="AU109" s="246" t="s">
        <v>86</v>
      </c>
      <c r="AV109" s="13" t="s">
        <v>86</v>
      </c>
      <c r="AW109" s="13" t="s">
        <v>38</v>
      </c>
      <c r="AX109" s="13" t="s">
        <v>77</v>
      </c>
      <c r="AY109" s="246" t="s">
        <v>167</v>
      </c>
    </row>
    <row r="110" spans="1:51" s="13" customFormat="1" ht="12">
      <c r="A110" s="13"/>
      <c r="B110" s="236"/>
      <c r="C110" s="237"/>
      <c r="D110" s="232" t="s">
        <v>184</v>
      </c>
      <c r="E110" s="238" t="s">
        <v>20</v>
      </c>
      <c r="F110" s="239" t="s">
        <v>755</v>
      </c>
      <c r="G110" s="237"/>
      <c r="H110" s="240">
        <v>15</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184</v>
      </c>
      <c r="AU110" s="246" t="s">
        <v>86</v>
      </c>
      <c r="AV110" s="13" t="s">
        <v>86</v>
      </c>
      <c r="AW110" s="13" t="s">
        <v>38</v>
      </c>
      <c r="AX110" s="13" t="s">
        <v>77</v>
      </c>
      <c r="AY110" s="246" t="s">
        <v>167</v>
      </c>
    </row>
    <row r="111" spans="1:51" s="13" customFormat="1" ht="12">
      <c r="A111" s="13"/>
      <c r="B111" s="236"/>
      <c r="C111" s="237"/>
      <c r="D111" s="232" t="s">
        <v>184</v>
      </c>
      <c r="E111" s="238" t="s">
        <v>20</v>
      </c>
      <c r="F111" s="239" t="s">
        <v>756</v>
      </c>
      <c r="G111" s="237"/>
      <c r="H111" s="240">
        <v>5</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184</v>
      </c>
      <c r="AU111" s="246" t="s">
        <v>86</v>
      </c>
      <c r="AV111" s="13" t="s">
        <v>86</v>
      </c>
      <c r="AW111" s="13" t="s">
        <v>38</v>
      </c>
      <c r="AX111" s="13" t="s">
        <v>77</v>
      </c>
      <c r="AY111" s="246" t="s">
        <v>167</v>
      </c>
    </row>
    <row r="112" spans="1:51" s="13" customFormat="1" ht="12">
      <c r="A112" s="13"/>
      <c r="B112" s="236"/>
      <c r="C112" s="237"/>
      <c r="D112" s="232" t="s">
        <v>184</v>
      </c>
      <c r="E112" s="238" t="s">
        <v>20</v>
      </c>
      <c r="F112" s="239" t="s">
        <v>757</v>
      </c>
      <c r="G112" s="237"/>
      <c r="H112" s="240">
        <v>20</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184</v>
      </c>
      <c r="AU112" s="246" t="s">
        <v>86</v>
      </c>
      <c r="AV112" s="13" t="s">
        <v>86</v>
      </c>
      <c r="AW112" s="13" t="s">
        <v>38</v>
      </c>
      <c r="AX112" s="13" t="s">
        <v>77</v>
      </c>
      <c r="AY112" s="246" t="s">
        <v>167</v>
      </c>
    </row>
    <row r="113" spans="1:51" s="14" customFormat="1" ht="12">
      <c r="A113" s="14"/>
      <c r="B113" s="247"/>
      <c r="C113" s="248"/>
      <c r="D113" s="232" t="s">
        <v>184</v>
      </c>
      <c r="E113" s="249" t="s">
        <v>20</v>
      </c>
      <c r="F113" s="250" t="s">
        <v>195</v>
      </c>
      <c r="G113" s="248"/>
      <c r="H113" s="251">
        <v>147</v>
      </c>
      <c r="I113" s="252"/>
      <c r="J113" s="248"/>
      <c r="K113" s="248"/>
      <c r="L113" s="253"/>
      <c r="M113" s="254"/>
      <c r="N113" s="255"/>
      <c r="O113" s="255"/>
      <c r="P113" s="255"/>
      <c r="Q113" s="255"/>
      <c r="R113" s="255"/>
      <c r="S113" s="255"/>
      <c r="T113" s="256"/>
      <c r="U113" s="14"/>
      <c r="V113" s="14"/>
      <c r="W113" s="14"/>
      <c r="X113" s="14"/>
      <c r="Y113" s="14"/>
      <c r="Z113" s="14"/>
      <c r="AA113" s="14"/>
      <c r="AB113" s="14"/>
      <c r="AC113" s="14"/>
      <c r="AD113" s="14"/>
      <c r="AE113" s="14"/>
      <c r="AT113" s="257" t="s">
        <v>184</v>
      </c>
      <c r="AU113" s="257" t="s">
        <v>86</v>
      </c>
      <c r="AV113" s="14" t="s">
        <v>173</v>
      </c>
      <c r="AW113" s="14" t="s">
        <v>38</v>
      </c>
      <c r="AX113" s="14" t="s">
        <v>8</v>
      </c>
      <c r="AY113" s="257" t="s">
        <v>167</v>
      </c>
    </row>
    <row r="114" spans="1:65" s="2" customFormat="1" ht="31" customHeight="1">
      <c r="A114" s="40"/>
      <c r="B114" s="41"/>
      <c r="C114" s="220" t="s">
        <v>8</v>
      </c>
      <c r="D114" s="220" t="s">
        <v>169</v>
      </c>
      <c r="E114" s="221" t="s">
        <v>758</v>
      </c>
      <c r="F114" s="222" t="s">
        <v>759</v>
      </c>
      <c r="G114" s="223" t="s">
        <v>397</v>
      </c>
      <c r="H114" s="224">
        <v>280</v>
      </c>
      <c r="I114" s="225"/>
      <c r="J114" s="224">
        <f>ROUND(I114*H114,0)</f>
        <v>0</v>
      </c>
      <c r="K114" s="222" t="s">
        <v>20</v>
      </c>
      <c r="L114" s="46"/>
      <c r="M114" s="226" t="s">
        <v>20</v>
      </c>
      <c r="N114" s="227" t="s">
        <v>48</v>
      </c>
      <c r="O114" s="86"/>
      <c r="P114" s="228">
        <f>O114*H114</f>
        <v>0</v>
      </c>
      <c r="Q114" s="228">
        <v>0</v>
      </c>
      <c r="R114" s="228">
        <f>Q114*H114</f>
        <v>0</v>
      </c>
      <c r="S114" s="228">
        <v>0</v>
      </c>
      <c r="T114" s="229">
        <f>S114*H114</f>
        <v>0</v>
      </c>
      <c r="U114" s="40"/>
      <c r="V114" s="40"/>
      <c r="W114" s="40"/>
      <c r="X114" s="40"/>
      <c r="Y114" s="40"/>
      <c r="Z114" s="40"/>
      <c r="AA114" s="40"/>
      <c r="AB114" s="40"/>
      <c r="AC114" s="40"/>
      <c r="AD114" s="40"/>
      <c r="AE114" s="40"/>
      <c r="AR114" s="230" t="s">
        <v>173</v>
      </c>
      <c r="AT114" s="230" t="s">
        <v>169</v>
      </c>
      <c r="AU114" s="230" t="s">
        <v>86</v>
      </c>
      <c r="AY114" s="19" t="s">
        <v>167</v>
      </c>
      <c r="BE114" s="231">
        <f>IF(N114="základní",J114,0)</f>
        <v>0</v>
      </c>
      <c r="BF114" s="231">
        <f>IF(N114="snížená",J114,0)</f>
        <v>0</v>
      </c>
      <c r="BG114" s="231">
        <f>IF(N114="zákl. přenesená",J114,0)</f>
        <v>0</v>
      </c>
      <c r="BH114" s="231">
        <f>IF(N114="sníž. přenesená",J114,0)</f>
        <v>0</v>
      </c>
      <c r="BI114" s="231">
        <f>IF(N114="nulová",J114,0)</f>
        <v>0</v>
      </c>
      <c r="BJ114" s="19" t="s">
        <v>8</v>
      </c>
      <c r="BK114" s="231">
        <f>ROUND(I114*H114,0)</f>
        <v>0</v>
      </c>
      <c r="BL114" s="19" t="s">
        <v>173</v>
      </c>
      <c r="BM114" s="230" t="s">
        <v>760</v>
      </c>
    </row>
    <row r="115" spans="1:47" s="2" customFormat="1" ht="12">
      <c r="A115" s="40"/>
      <c r="B115" s="41"/>
      <c r="C115" s="42"/>
      <c r="D115" s="232" t="s">
        <v>175</v>
      </c>
      <c r="E115" s="42"/>
      <c r="F115" s="233" t="s">
        <v>761</v>
      </c>
      <c r="G115" s="42"/>
      <c r="H115" s="42"/>
      <c r="I115" s="138"/>
      <c r="J115" s="42"/>
      <c r="K115" s="42"/>
      <c r="L115" s="46"/>
      <c r="M115" s="234"/>
      <c r="N115" s="235"/>
      <c r="O115" s="86"/>
      <c r="P115" s="86"/>
      <c r="Q115" s="86"/>
      <c r="R115" s="86"/>
      <c r="S115" s="86"/>
      <c r="T115" s="87"/>
      <c r="U115" s="40"/>
      <c r="V115" s="40"/>
      <c r="W115" s="40"/>
      <c r="X115" s="40"/>
      <c r="Y115" s="40"/>
      <c r="Z115" s="40"/>
      <c r="AA115" s="40"/>
      <c r="AB115" s="40"/>
      <c r="AC115" s="40"/>
      <c r="AD115" s="40"/>
      <c r="AE115" s="40"/>
      <c r="AT115" s="19" t="s">
        <v>175</v>
      </c>
      <c r="AU115" s="19" t="s">
        <v>86</v>
      </c>
    </row>
    <row r="116" spans="1:65" s="2" customFormat="1" ht="14.5" customHeight="1">
      <c r="A116" s="40"/>
      <c r="B116" s="41"/>
      <c r="C116" s="220" t="s">
        <v>186</v>
      </c>
      <c r="D116" s="220" t="s">
        <v>169</v>
      </c>
      <c r="E116" s="221" t="s">
        <v>762</v>
      </c>
      <c r="F116" s="222" t="s">
        <v>763</v>
      </c>
      <c r="G116" s="223" t="s">
        <v>179</v>
      </c>
      <c r="H116" s="224">
        <v>115.6</v>
      </c>
      <c r="I116" s="225"/>
      <c r="J116" s="224">
        <f>ROUND(I116*H116,0)</f>
        <v>0</v>
      </c>
      <c r="K116" s="222" t="s">
        <v>20</v>
      </c>
      <c r="L116" s="46"/>
      <c r="M116" s="226" t="s">
        <v>20</v>
      </c>
      <c r="N116" s="227" t="s">
        <v>48</v>
      </c>
      <c r="O116" s="86"/>
      <c r="P116" s="228">
        <f>O116*H116</f>
        <v>0</v>
      </c>
      <c r="Q116" s="228">
        <v>0</v>
      </c>
      <c r="R116" s="228">
        <f>Q116*H116</f>
        <v>0</v>
      </c>
      <c r="S116" s="228">
        <v>0</v>
      </c>
      <c r="T116" s="229">
        <f>S116*H116</f>
        <v>0</v>
      </c>
      <c r="U116" s="40"/>
      <c r="V116" s="40"/>
      <c r="W116" s="40"/>
      <c r="X116" s="40"/>
      <c r="Y116" s="40"/>
      <c r="Z116" s="40"/>
      <c r="AA116" s="40"/>
      <c r="AB116" s="40"/>
      <c r="AC116" s="40"/>
      <c r="AD116" s="40"/>
      <c r="AE116" s="40"/>
      <c r="AR116" s="230" t="s">
        <v>173</v>
      </c>
      <c r="AT116" s="230" t="s">
        <v>169</v>
      </c>
      <c r="AU116" s="230" t="s">
        <v>86</v>
      </c>
      <c r="AY116" s="19" t="s">
        <v>167</v>
      </c>
      <c r="BE116" s="231">
        <f>IF(N116="základní",J116,0)</f>
        <v>0</v>
      </c>
      <c r="BF116" s="231">
        <f>IF(N116="snížená",J116,0)</f>
        <v>0</v>
      </c>
      <c r="BG116" s="231">
        <f>IF(N116="zákl. přenesená",J116,0)</f>
        <v>0</v>
      </c>
      <c r="BH116" s="231">
        <f>IF(N116="sníž. přenesená",J116,0)</f>
        <v>0</v>
      </c>
      <c r="BI116" s="231">
        <f>IF(N116="nulová",J116,0)</f>
        <v>0</v>
      </c>
      <c r="BJ116" s="19" t="s">
        <v>8</v>
      </c>
      <c r="BK116" s="231">
        <f>ROUND(I116*H116,0)</f>
        <v>0</v>
      </c>
      <c r="BL116" s="19" t="s">
        <v>173</v>
      </c>
      <c r="BM116" s="230" t="s">
        <v>764</v>
      </c>
    </row>
    <row r="117" spans="1:51" s="13" customFormat="1" ht="12">
      <c r="A117" s="13"/>
      <c r="B117" s="236"/>
      <c r="C117" s="237"/>
      <c r="D117" s="232" t="s">
        <v>184</v>
      </c>
      <c r="E117" s="238" t="s">
        <v>20</v>
      </c>
      <c r="F117" s="239" t="s">
        <v>765</v>
      </c>
      <c r="G117" s="237"/>
      <c r="H117" s="240">
        <v>57.6</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184</v>
      </c>
      <c r="AU117" s="246" t="s">
        <v>86</v>
      </c>
      <c r="AV117" s="13" t="s">
        <v>86</v>
      </c>
      <c r="AW117" s="13" t="s">
        <v>38</v>
      </c>
      <c r="AX117" s="13" t="s">
        <v>77</v>
      </c>
      <c r="AY117" s="246" t="s">
        <v>167</v>
      </c>
    </row>
    <row r="118" spans="1:51" s="13" customFormat="1" ht="12">
      <c r="A118" s="13"/>
      <c r="B118" s="236"/>
      <c r="C118" s="237"/>
      <c r="D118" s="232" t="s">
        <v>184</v>
      </c>
      <c r="E118" s="238" t="s">
        <v>20</v>
      </c>
      <c r="F118" s="239" t="s">
        <v>766</v>
      </c>
      <c r="G118" s="237"/>
      <c r="H118" s="240">
        <v>58</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184</v>
      </c>
      <c r="AU118" s="246" t="s">
        <v>86</v>
      </c>
      <c r="AV118" s="13" t="s">
        <v>86</v>
      </c>
      <c r="AW118" s="13" t="s">
        <v>38</v>
      </c>
      <c r="AX118" s="13" t="s">
        <v>77</v>
      </c>
      <c r="AY118" s="246" t="s">
        <v>167</v>
      </c>
    </row>
    <row r="119" spans="1:51" s="14" customFormat="1" ht="12">
      <c r="A119" s="14"/>
      <c r="B119" s="247"/>
      <c r="C119" s="248"/>
      <c r="D119" s="232" t="s">
        <v>184</v>
      </c>
      <c r="E119" s="249" t="s">
        <v>20</v>
      </c>
      <c r="F119" s="250" t="s">
        <v>195</v>
      </c>
      <c r="G119" s="248"/>
      <c r="H119" s="251">
        <v>115.6</v>
      </c>
      <c r="I119" s="252"/>
      <c r="J119" s="248"/>
      <c r="K119" s="248"/>
      <c r="L119" s="253"/>
      <c r="M119" s="254"/>
      <c r="N119" s="255"/>
      <c r="O119" s="255"/>
      <c r="P119" s="255"/>
      <c r="Q119" s="255"/>
      <c r="R119" s="255"/>
      <c r="S119" s="255"/>
      <c r="T119" s="256"/>
      <c r="U119" s="14"/>
      <c r="V119" s="14"/>
      <c r="W119" s="14"/>
      <c r="X119" s="14"/>
      <c r="Y119" s="14"/>
      <c r="Z119" s="14"/>
      <c r="AA119" s="14"/>
      <c r="AB119" s="14"/>
      <c r="AC119" s="14"/>
      <c r="AD119" s="14"/>
      <c r="AE119" s="14"/>
      <c r="AT119" s="257" t="s">
        <v>184</v>
      </c>
      <c r="AU119" s="257" t="s">
        <v>86</v>
      </c>
      <c r="AV119" s="14" t="s">
        <v>173</v>
      </c>
      <c r="AW119" s="14" t="s">
        <v>38</v>
      </c>
      <c r="AX119" s="14" t="s">
        <v>8</v>
      </c>
      <c r="AY119" s="257" t="s">
        <v>167</v>
      </c>
    </row>
    <row r="120" spans="1:65" s="2" customFormat="1" ht="20.5" customHeight="1">
      <c r="A120" s="40"/>
      <c r="B120" s="41"/>
      <c r="C120" s="220" t="s">
        <v>86</v>
      </c>
      <c r="D120" s="220" t="s">
        <v>169</v>
      </c>
      <c r="E120" s="221" t="s">
        <v>767</v>
      </c>
      <c r="F120" s="222" t="s">
        <v>768</v>
      </c>
      <c r="G120" s="223" t="s">
        <v>389</v>
      </c>
      <c r="H120" s="224">
        <v>1</v>
      </c>
      <c r="I120" s="225"/>
      <c r="J120" s="224">
        <f>ROUND(I120*H120,0)</f>
        <v>0</v>
      </c>
      <c r="K120" s="222" t="s">
        <v>20</v>
      </c>
      <c r="L120" s="46"/>
      <c r="M120" s="292" t="s">
        <v>20</v>
      </c>
      <c r="N120" s="293" t="s">
        <v>48</v>
      </c>
      <c r="O120" s="290"/>
      <c r="P120" s="294">
        <f>O120*H120</f>
        <v>0</v>
      </c>
      <c r="Q120" s="294">
        <v>0.04698</v>
      </c>
      <c r="R120" s="294">
        <f>Q120*H120</f>
        <v>0.04698</v>
      </c>
      <c r="S120" s="294">
        <v>0</v>
      </c>
      <c r="T120" s="295">
        <f>S120*H120</f>
        <v>0</v>
      </c>
      <c r="U120" s="40"/>
      <c r="V120" s="40"/>
      <c r="W120" s="40"/>
      <c r="X120" s="40"/>
      <c r="Y120" s="40"/>
      <c r="Z120" s="40"/>
      <c r="AA120" s="40"/>
      <c r="AB120" s="40"/>
      <c r="AC120" s="40"/>
      <c r="AD120" s="40"/>
      <c r="AE120" s="40"/>
      <c r="AR120" s="230" t="s">
        <v>173</v>
      </c>
      <c r="AT120" s="230" t="s">
        <v>169</v>
      </c>
      <c r="AU120" s="230" t="s">
        <v>86</v>
      </c>
      <c r="AY120" s="19" t="s">
        <v>167</v>
      </c>
      <c r="BE120" s="231">
        <f>IF(N120="základní",J120,0)</f>
        <v>0</v>
      </c>
      <c r="BF120" s="231">
        <f>IF(N120="snížená",J120,0)</f>
        <v>0</v>
      </c>
      <c r="BG120" s="231">
        <f>IF(N120="zákl. přenesená",J120,0)</f>
        <v>0</v>
      </c>
      <c r="BH120" s="231">
        <f>IF(N120="sníž. přenesená",J120,0)</f>
        <v>0</v>
      </c>
      <c r="BI120" s="231">
        <f>IF(N120="nulová",J120,0)</f>
        <v>0</v>
      </c>
      <c r="BJ120" s="19" t="s">
        <v>8</v>
      </c>
      <c r="BK120" s="231">
        <f>ROUND(I120*H120,0)</f>
        <v>0</v>
      </c>
      <c r="BL120" s="19" t="s">
        <v>173</v>
      </c>
      <c r="BM120" s="230" t="s">
        <v>769</v>
      </c>
    </row>
    <row r="121" spans="1:31" s="2" customFormat="1" ht="6.95" customHeight="1">
      <c r="A121" s="40"/>
      <c r="B121" s="61"/>
      <c r="C121" s="62"/>
      <c r="D121" s="62"/>
      <c r="E121" s="62"/>
      <c r="F121" s="62"/>
      <c r="G121" s="62"/>
      <c r="H121" s="62"/>
      <c r="I121" s="168"/>
      <c r="J121" s="62"/>
      <c r="K121" s="62"/>
      <c r="L121" s="46"/>
      <c r="M121" s="40"/>
      <c r="O121" s="40"/>
      <c r="P121" s="40"/>
      <c r="Q121" s="40"/>
      <c r="R121" s="40"/>
      <c r="S121" s="40"/>
      <c r="T121" s="40"/>
      <c r="U121" s="40"/>
      <c r="V121" s="40"/>
      <c r="W121" s="40"/>
      <c r="X121" s="40"/>
      <c r="Y121" s="40"/>
      <c r="Z121" s="40"/>
      <c r="AA121" s="40"/>
      <c r="AB121" s="40"/>
      <c r="AC121" s="40"/>
      <c r="AD121" s="40"/>
      <c r="AE121" s="40"/>
    </row>
  </sheetData>
  <sheetProtection password="CC35" sheet="1" objects="1" scenarios="1" formatColumns="0" formatRows="0" autoFilter="0"/>
  <autoFilter ref="C80:K120"/>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92</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770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4.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ROUND(J84,0)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ROUND((SUM(BE84:BE179)),0)</f>
        <v>0</v>
      </c>
      <c r="G33" s="40"/>
      <c r="H33" s="40"/>
      <c r="I33" s="157">
        <v>0.21</v>
      </c>
      <c r="J33" s="156">
        <f>ROUND(((SUM(BE84:BE179))*I33),0)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ROUND((SUM(BF84:BF179)),0)</f>
        <v>0</v>
      </c>
      <c r="G34" s="40"/>
      <c r="H34" s="40"/>
      <c r="I34" s="157">
        <v>0.15</v>
      </c>
      <c r="J34" s="156">
        <f>ROUND(((SUM(BF84:BF179))*I34),0)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ROUND((SUM(BG84:BG179)),0)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ROUND((SUM(BH84:BH179)),0)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ROUND((SUM(BI84:BI179)),0)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16025-1.3 - SO01.3 Vegetační úpravy LBC1</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J84</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151</v>
      </c>
      <c r="E62" s="188"/>
      <c r="F62" s="188"/>
      <c r="G62" s="188"/>
      <c r="H62" s="188"/>
      <c r="I62" s="189"/>
      <c r="J62" s="190">
        <f>J171</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771</v>
      </c>
      <c r="E63" s="188"/>
      <c r="F63" s="188"/>
      <c r="G63" s="188"/>
      <c r="H63" s="188"/>
      <c r="I63" s="189"/>
      <c r="J63" s="190">
        <f>J173</f>
        <v>0</v>
      </c>
      <c r="K63" s="186"/>
      <c r="L63" s="191"/>
      <c r="S63" s="10"/>
      <c r="T63" s="10"/>
      <c r="U63" s="10"/>
      <c r="V63" s="10"/>
      <c r="W63" s="10"/>
      <c r="X63" s="10"/>
      <c r="Y63" s="10"/>
      <c r="Z63" s="10"/>
      <c r="AA63" s="10"/>
      <c r="AB63" s="10"/>
      <c r="AC63" s="10"/>
      <c r="AD63" s="10"/>
      <c r="AE63" s="10"/>
    </row>
    <row r="64" spans="1:31" s="9" customFormat="1" ht="24.95" customHeight="1">
      <c r="A64" s="9"/>
      <c r="B64" s="178"/>
      <c r="C64" s="179"/>
      <c r="D64" s="180" t="s">
        <v>772</v>
      </c>
      <c r="E64" s="181"/>
      <c r="F64" s="181"/>
      <c r="G64" s="181"/>
      <c r="H64" s="181"/>
      <c r="I64" s="182"/>
      <c r="J64" s="183">
        <f>J177</f>
        <v>0</v>
      </c>
      <c r="K64" s="179"/>
      <c r="L64" s="184"/>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138"/>
      <c r="J65" s="42"/>
      <c r="K65" s="42"/>
      <c r="L65" s="139"/>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168"/>
      <c r="J66" s="62"/>
      <c r="K66" s="62"/>
      <c r="L66" s="139"/>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171"/>
      <c r="J70" s="64"/>
      <c r="K70" s="64"/>
      <c r="L70" s="139"/>
      <c r="S70" s="40"/>
      <c r="T70" s="40"/>
      <c r="U70" s="40"/>
      <c r="V70" s="40"/>
      <c r="W70" s="40"/>
      <c r="X70" s="40"/>
      <c r="Y70" s="40"/>
      <c r="Z70" s="40"/>
      <c r="AA70" s="40"/>
      <c r="AB70" s="40"/>
      <c r="AC70" s="40"/>
      <c r="AD70" s="40"/>
      <c r="AE70" s="40"/>
    </row>
    <row r="71" spans="1:31" s="2" customFormat="1" ht="24.95" customHeight="1">
      <c r="A71" s="40"/>
      <c r="B71" s="41"/>
      <c r="C71" s="25" t="s">
        <v>152</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17</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4.5" customHeight="1">
      <c r="A74" s="40"/>
      <c r="B74" s="41"/>
      <c r="C74" s="42"/>
      <c r="D74" s="42"/>
      <c r="E74" s="172" t="str">
        <f>E7</f>
        <v>2020/I Společná zařízení v k. ú. Borotín u Boskovic - revitalizace</v>
      </c>
      <c r="F74" s="34"/>
      <c r="G74" s="34"/>
      <c r="H74" s="34"/>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136</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4.5" customHeight="1">
      <c r="A76" s="40"/>
      <c r="B76" s="41"/>
      <c r="C76" s="42"/>
      <c r="D76" s="42"/>
      <c r="E76" s="71" t="str">
        <f>E9</f>
        <v>16025-1.3 - SO01.3 Vegetační úpravy LBC1</v>
      </c>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22</v>
      </c>
      <c r="D78" s="42"/>
      <c r="E78" s="42"/>
      <c r="F78" s="29" t="str">
        <f>F12</f>
        <v>Borotín</v>
      </c>
      <c r="G78" s="42"/>
      <c r="H78" s="42"/>
      <c r="I78" s="142" t="s">
        <v>24</v>
      </c>
      <c r="J78" s="74" t="str">
        <f>IF(J12="","",J12)</f>
        <v>2. 5. 2017</v>
      </c>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24.9" customHeight="1">
      <c r="A80" s="40"/>
      <c r="B80" s="41"/>
      <c r="C80" s="34" t="s">
        <v>26</v>
      </c>
      <c r="D80" s="42"/>
      <c r="E80" s="42"/>
      <c r="F80" s="29" t="str">
        <f>E15</f>
        <v>ČR - SPÚ, KPÚ pro JMK, pobočka Blansko</v>
      </c>
      <c r="G80" s="42"/>
      <c r="H80" s="42"/>
      <c r="I80" s="142" t="s">
        <v>34</v>
      </c>
      <c r="J80" s="38" t="str">
        <f>E21</f>
        <v>AGERIS s.r.o.</v>
      </c>
      <c r="K80" s="42"/>
      <c r="L80" s="139"/>
      <c r="S80" s="40"/>
      <c r="T80" s="40"/>
      <c r="U80" s="40"/>
      <c r="V80" s="40"/>
      <c r="W80" s="40"/>
      <c r="X80" s="40"/>
      <c r="Y80" s="40"/>
      <c r="Z80" s="40"/>
      <c r="AA80" s="40"/>
      <c r="AB80" s="40"/>
      <c r="AC80" s="40"/>
      <c r="AD80" s="40"/>
      <c r="AE80" s="40"/>
    </row>
    <row r="81" spans="1:31" s="2" customFormat="1" ht="14.9" customHeight="1">
      <c r="A81" s="40"/>
      <c r="B81" s="41"/>
      <c r="C81" s="34" t="s">
        <v>32</v>
      </c>
      <c r="D81" s="42"/>
      <c r="E81" s="42"/>
      <c r="F81" s="29" t="str">
        <f>IF(E18="","",E18)</f>
        <v>Vyplň údaj</v>
      </c>
      <c r="G81" s="42"/>
      <c r="H81" s="42"/>
      <c r="I81" s="142" t="s">
        <v>39</v>
      </c>
      <c r="J81" s="38" t="str">
        <f>E24</f>
        <v xml:space="preserve"> </v>
      </c>
      <c r="K81" s="42"/>
      <c r="L81" s="139"/>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11" customFormat="1" ht="29.25" customHeight="1">
      <c r="A83" s="192"/>
      <c r="B83" s="193"/>
      <c r="C83" s="194" t="s">
        <v>153</v>
      </c>
      <c r="D83" s="195" t="s">
        <v>62</v>
      </c>
      <c r="E83" s="195" t="s">
        <v>58</v>
      </c>
      <c r="F83" s="195" t="s">
        <v>59</v>
      </c>
      <c r="G83" s="195" t="s">
        <v>154</v>
      </c>
      <c r="H83" s="195" t="s">
        <v>155</v>
      </c>
      <c r="I83" s="196" t="s">
        <v>156</v>
      </c>
      <c r="J83" s="195" t="s">
        <v>140</v>
      </c>
      <c r="K83" s="197" t="s">
        <v>157</v>
      </c>
      <c r="L83" s="198"/>
      <c r="M83" s="94" t="s">
        <v>20</v>
      </c>
      <c r="N83" s="95" t="s">
        <v>47</v>
      </c>
      <c r="O83" s="95" t="s">
        <v>158</v>
      </c>
      <c r="P83" s="95" t="s">
        <v>159</v>
      </c>
      <c r="Q83" s="95" t="s">
        <v>160</v>
      </c>
      <c r="R83" s="95" t="s">
        <v>161</v>
      </c>
      <c r="S83" s="95" t="s">
        <v>162</v>
      </c>
      <c r="T83" s="96" t="s">
        <v>163</v>
      </c>
      <c r="U83" s="192"/>
      <c r="V83" s="192"/>
      <c r="W83" s="192"/>
      <c r="X83" s="192"/>
      <c r="Y83" s="192"/>
      <c r="Z83" s="192"/>
      <c r="AA83" s="192"/>
      <c r="AB83" s="192"/>
      <c r="AC83" s="192"/>
      <c r="AD83" s="192"/>
      <c r="AE83" s="192"/>
    </row>
    <row r="84" spans="1:63" s="2" customFormat="1" ht="22.8" customHeight="1">
      <c r="A84" s="40"/>
      <c r="B84" s="41"/>
      <c r="C84" s="101" t="s">
        <v>164</v>
      </c>
      <c r="D84" s="42"/>
      <c r="E84" s="42"/>
      <c r="F84" s="42"/>
      <c r="G84" s="42"/>
      <c r="H84" s="42"/>
      <c r="I84" s="138"/>
      <c r="J84" s="199">
        <f>BK84</f>
        <v>0</v>
      </c>
      <c r="K84" s="42"/>
      <c r="L84" s="46"/>
      <c r="M84" s="97"/>
      <c r="N84" s="200"/>
      <c r="O84" s="98"/>
      <c r="P84" s="201">
        <f>P85+P177</f>
        <v>0</v>
      </c>
      <c r="Q84" s="98"/>
      <c r="R84" s="201">
        <f>R85+R177</f>
        <v>18.18305</v>
      </c>
      <c r="S84" s="98"/>
      <c r="T84" s="202">
        <f>T85+T177</f>
        <v>0</v>
      </c>
      <c r="U84" s="40"/>
      <c r="V84" s="40"/>
      <c r="W84" s="40"/>
      <c r="X84" s="40"/>
      <c r="Y84" s="40"/>
      <c r="Z84" s="40"/>
      <c r="AA84" s="40"/>
      <c r="AB84" s="40"/>
      <c r="AC84" s="40"/>
      <c r="AD84" s="40"/>
      <c r="AE84" s="40"/>
      <c r="AT84" s="19" t="s">
        <v>76</v>
      </c>
      <c r="AU84" s="19" t="s">
        <v>141</v>
      </c>
      <c r="BK84" s="203">
        <f>BK85+BK177</f>
        <v>0</v>
      </c>
    </row>
    <row r="85" spans="1:63" s="12" customFormat="1" ht="25.9" customHeight="1">
      <c r="A85" s="12"/>
      <c r="B85" s="204"/>
      <c r="C85" s="205"/>
      <c r="D85" s="206" t="s">
        <v>76</v>
      </c>
      <c r="E85" s="207" t="s">
        <v>165</v>
      </c>
      <c r="F85" s="207" t="s">
        <v>166</v>
      </c>
      <c r="G85" s="205"/>
      <c r="H85" s="205"/>
      <c r="I85" s="208"/>
      <c r="J85" s="209">
        <f>BK85</f>
        <v>0</v>
      </c>
      <c r="K85" s="205"/>
      <c r="L85" s="210"/>
      <c r="M85" s="211"/>
      <c r="N85" s="212"/>
      <c r="O85" s="212"/>
      <c r="P85" s="213">
        <f>P86+P171+P173</f>
        <v>0</v>
      </c>
      <c r="Q85" s="212"/>
      <c r="R85" s="213">
        <f>R86+R171+R173</f>
        <v>17.030050000000003</v>
      </c>
      <c r="S85" s="212"/>
      <c r="T85" s="214">
        <f>T86+T171+T173</f>
        <v>0</v>
      </c>
      <c r="U85" s="12"/>
      <c r="V85" s="12"/>
      <c r="W85" s="12"/>
      <c r="X85" s="12"/>
      <c r="Y85" s="12"/>
      <c r="Z85" s="12"/>
      <c r="AA85" s="12"/>
      <c r="AB85" s="12"/>
      <c r="AC85" s="12"/>
      <c r="AD85" s="12"/>
      <c r="AE85" s="12"/>
      <c r="AR85" s="215" t="s">
        <v>8</v>
      </c>
      <c r="AT85" s="216" t="s">
        <v>76</v>
      </c>
      <c r="AU85" s="216" t="s">
        <v>77</v>
      </c>
      <c r="AY85" s="215" t="s">
        <v>167</v>
      </c>
      <c r="BK85" s="217">
        <f>BK86+BK171+BK173</f>
        <v>0</v>
      </c>
    </row>
    <row r="86" spans="1:63" s="12" customFormat="1" ht="22.8" customHeight="1">
      <c r="A86" s="12"/>
      <c r="B86" s="204"/>
      <c r="C86" s="205"/>
      <c r="D86" s="206" t="s">
        <v>76</v>
      </c>
      <c r="E86" s="218" t="s">
        <v>8</v>
      </c>
      <c r="F86" s="218" t="s">
        <v>168</v>
      </c>
      <c r="G86" s="205"/>
      <c r="H86" s="205"/>
      <c r="I86" s="208"/>
      <c r="J86" s="219">
        <f>BK86</f>
        <v>0</v>
      </c>
      <c r="K86" s="205"/>
      <c r="L86" s="210"/>
      <c r="M86" s="211"/>
      <c r="N86" s="212"/>
      <c r="O86" s="212"/>
      <c r="P86" s="213">
        <f>SUM(P87:P170)</f>
        <v>0</v>
      </c>
      <c r="Q86" s="212"/>
      <c r="R86" s="213">
        <f>SUM(R87:R170)</f>
        <v>11.280050000000001</v>
      </c>
      <c r="S86" s="212"/>
      <c r="T86" s="214">
        <f>SUM(T87:T170)</f>
        <v>0</v>
      </c>
      <c r="U86" s="12"/>
      <c r="V86" s="12"/>
      <c r="W86" s="12"/>
      <c r="X86" s="12"/>
      <c r="Y86" s="12"/>
      <c r="Z86" s="12"/>
      <c r="AA86" s="12"/>
      <c r="AB86" s="12"/>
      <c r="AC86" s="12"/>
      <c r="AD86" s="12"/>
      <c r="AE86" s="12"/>
      <c r="AR86" s="215" t="s">
        <v>8</v>
      </c>
      <c r="AT86" s="216" t="s">
        <v>76</v>
      </c>
      <c r="AU86" s="216" t="s">
        <v>8</v>
      </c>
      <c r="AY86" s="215" t="s">
        <v>167</v>
      </c>
      <c r="BK86" s="217">
        <f>SUM(BK87:BK170)</f>
        <v>0</v>
      </c>
    </row>
    <row r="87" spans="1:65" s="2" customFormat="1" ht="20.5" customHeight="1">
      <c r="A87" s="40"/>
      <c r="B87" s="41"/>
      <c r="C87" s="220" t="s">
        <v>8</v>
      </c>
      <c r="D87" s="220" t="s">
        <v>169</v>
      </c>
      <c r="E87" s="221" t="s">
        <v>773</v>
      </c>
      <c r="F87" s="222" t="s">
        <v>774</v>
      </c>
      <c r="G87" s="223" t="s">
        <v>397</v>
      </c>
      <c r="H87" s="224">
        <v>345</v>
      </c>
      <c r="I87" s="225"/>
      <c r="J87" s="224">
        <f>ROUND(I87*H87,0)</f>
        <v>0</v>
      </c>
      <c r="K87" s="222" t="s">
        <v>20</v>
      </c>
      <c r="L87" s="46"/>
      <c r="M87" s="226" t="s">
        <v>20</v>
      </c>
      <c r="N87" s="227" t="s">
        <v>48</v>
      </c>
      <c r="O87" s="86"/>
      <c r="P87" s="228">
        <f>O87*H87</f>
        <v>0</v>
      </c>
      <c r="Q87" s="228">
        <v>0.00015</v>
      </c>
      <c r="R87" s="228">
        <f>Q87*H87</f>
        <v>0.05175</v>
      </c>
      <c r="S87" s="228">
        <v>0</v>
      </c>
      <c r="T87" s="229">
        <f>S87*H87</f>
        <v>0</v>
      </c>
      <c r="U87" s="40"/>
      <c r="V87" s="40"/>
      <c r="W87" s="40"/>
      <c r="X87" s="40"/>
      <c r="Y87" s="40"/>
      <c r="Z87" s="40"/>
      <c r="AA87" s="40"/>
      <c r="AB87" s="40"/>
      <c r="AC87" s="40"/>
      <c r="AD87" s="40"/>
      <c r="AE87" s="40"/>
      <c r="AR87" s="230" t="s">
        <v>173</v>
      </c>
      <c r="AT87" s="230" t="s">
        <v>169</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775</v>
      </c>
    </row>
    <row r="88" spans="1:65" s="2" customFormat="1" ht="20.5" customHeight="1">
      <c r="A88" s="40"/>
      <c r="B88" s="41"/>
      <c r="C88" s="220" t="s">
        <v>86</v>
      </c>
      <c r="D88" s="220" t="s">
        <v>169</v>
      </c>
      <c r="E88" s="221" t="s">
        <v>776</v>
      </c>
      <c r="F88" s="222" t="s">
        <v>777</v>
      </c>
      <c r="G88" s="223" t="s">
        <v>179</v>
      </c>
      <c r="H88" s="224">
        <v>9406</v>
      </c>
      <c r="I88" s="225"/>
      <c r="J88" s="224">
        <f>ROUND(I88*H88,0)</f>
        <v>0</v>
      </c>
      <c r="K88" s="222" t="s">
        <v>180</v>
      </c>
      <c r="L88" s="46"/>
      <c r="M88" s="226" t="s">
        <v>20</v>
      </c>
      <c r="N88" s="227" t="s">
        <v>48</v>
      </c>
      <c r="O88" s="86"/>
      <c r="P88" s="228">
        <f>O88*H88</f>
        <v>0</v>
      </c>
      <c r="Q88" s="228">
        <v>0</v>
      </c>
      <c r="R88" s="228">
        <f>Q88*H88</f>
        <v>0</v>
      </c>
      <c r="S88" s="228">
        <v>0</v>
      </c>
      <c r="T88" s="229">
        <f>S88*H88</f>
        <v>0</v>
      </c>
      <c r="U88" s="40"/>
      <c r="V88" s="40"/>
      <c r="W88" s="40"/>
      <c r="X88" s="40"/>
      <c r="Y88" s="40"/>
      <c r="Z88" s="40"/>
      <c r="AA88" s="40"/>
      <c r="AB88" s="40"/>
      <c r="AC88" s="40"/>
      <c r="AD88" s="40"/>
      <c r="AE88" s="40"/>
      <c r="AR88" s="230" t="s">
        <v>173</v>
      </c>
      <c r="AT88" s="230" t="s">
        <v>169</v>
      </c>
      <c r="AU88" s="230" t="s">
        <v>86</v>
      </c>
      <c r="AY88" s="19" t="s">
        <v>167</v>
      </c>
      <c r="BE88" s="231">
        <f>IF(N88="základní",J88,0)</f>
        <v>0</v>
      </c>
      <c r="BF88" s="231">
        <f>IF(N88="snížená",J88,0)</f>
        <v>0</v>
      </c>
      <c r="BG88" s="231">
        <f>IF(N88="zákl. přenesená",J88,0)</f>
        <v>0</v>
      </c>
      <c r="BH88" s="231">
        <f>IF(N88="sníž. přenesená",J88,0)</f>
        <v>0</v>
      </c>
      <c r="BI88" s="231">
        <f>IF(N88="nulová",J88,0)</f>
        <v>0</v>
      </c>
      <c r="BJ88" s="19" t="s">
        <v>8</v>
      </c>
      <c r="BK88" s="231">
        <f>ROUND(I88*H88,0)</f>
        <v>0</v>
      </c>
      <c r="BL88" s="19" t="s">
        <v>173</v>
      </c>
      <c r="BM88" s="230" t="s">
        <v>778</v>
      </c>
    </row>
    <row r="89" spans="1:47" s="2" customFormat="1" ht="12">
      <c r="A89" s="40"/>
      <c r="B89" s="41"/>
      <c r="C89" s="42"/>
      <c r="D89" s="232" t="s">
        <v>182</v>
      </c>
      <c r="E89" s="42"/>
      <c r="F89" s="233" t="s">
        <v>779</v>
      </c>
      <c r="G89" s="42"/>
      <c r="H89" s="42"/>
      <c r="I89" s="138"/>
      <c r="J89" s="42"/>
      <c r="K89" s="42"/>
      <c r="L89" s="46"/>
      <c r="M89" s="234"/>
      <c r="N89" s="235"/>
      <c r="O89" s="86"/>
      <c r="P89" s="86"/>
      <c r="Q89" s="86"/>
      <c r="R89" s="86"/>
      <c r="S89" s="86"/>
      <c r="T89" s="87"/>
      <c r="U89" s="40"/>
      <c r="V89" s="40"/>
      <c r="W89" s="40"/>
      <c r="X89" s="40"/>
      <c r="Y89" s="40"/>
      <c r="Z89" s="40"/>
      <c r="AA89" s="40"/>
      <c r="AB89" s="40"/>
      <c r="AC89" s="40"/>
      <c r="AD89" s="40"/>
      <c r="AE89" s="40"/>
      <c r="AT89" s="19" t="s">
        <v>182</v>
      </c>
      <c r="AU89" s="19" t="s">
        <v>86</v>
      </c>
    </row>
    <row r="90" spans="1:47" s="2" customFormat="1" ht="12">
      <c r="A90" s="40"/>
      <c r="B90" s="41"/>
      <c r="C90" s="42"/>
      <c r="D90" s="232" t="s">
        <v>175</v>
      </c>
      <c r="E90" s="42"/>
      <c r="F90" s="233" t="s">
        <v>780</v>
      </c>
      <c r="G90" s="42"/>
      <c r="H90" s="42"/>
      <c r="I90" s="138"/>
      <c r="J90" s="42"/>
      <c r="K90" s="42"/>
      <c r="L90" s="46"/>
      <c r="M90" s="234"/>
      <c r="N90" s="235"/>
      <c r="O90" s="86"/>
      <c r="P90" s="86"/>
      <c r="Q90" s="86"/>
      <c r="R90" s="86"/>
      <c r="S90" s="86"/>
      <c r="T90" s="87"/>
      <c r="U90" s="40"/>
      <c r="V90" s="40"/>
      <c r="W90" s="40"/>
      <c r="X90" s="40"/>
      <c r="Y90" s="40"/>
      <c r="Z90" s="40"/>
      <c r="AA90" s="40"/>
      <c r="AB90" s="40"/>
      <c r="AC90" s="40"/>
      <c r="AD90" s="40"/>
      <c r="AE90" s="40"/>
      <c r="AT90" s="19" t="s">
        <v>175</v>
      </c>
      <c r="AU90" s="19" t="s">
        <v>86</v>
      </c>
    </row>
    <row r="91" spans="1:65" s="2" customFormat="1" ht="14.5" customHeight="1">
      <c r="A91" s="40"/>
      <c r="B91" s="41"/>
      <c r="C91" s="279" t="s">
        <v>186</v>
      </c>
      <c r="D91" s="279" t="s">
        <v>381</v>
      </c>
      <c r="E91" s="280" t="s">
        <v>382</v>
      </c>
      <c r="F91" s="281" t="s">
        <v>383</v>
      </c>
      <c r="G91" s="282" t="s">
        <v>384</v>
      </c>
      <c r="H91" s="283">
        <v>94.06</v>
      </c>
      <c r="I91" s="284"/>
      <c r="J91" s="283">
        <f>ROUND(I91*H91,0)</f>
        <v>0</v>
      </c>
      <c r="K91" s="281" t="s">
        <v>20</v>
      </c>
      <c r="L91" s="285"/>
      <c r="M91" s="286" t="s">
        <v>20</v>
      </c>
      <c r="N91" s="287" t="s">
        <v>48</v>
      </c>
      <c r="O91" s="86"/>
      <c r="P91" s="228">
        <f>O91*H91</f>
        <v>0</v>
      </c>
      <c r="Q91" s="228">
        <v>0.001</v>
      </c>
      <c r="R91" s="228">
        <f>Q91*H91</f>
        <v>0.09406</v>
      </c>
      <c r="S91" s="228">
        <v>0</v>
      </c>
      <c r="T91" s="229">
        <f>S91*H91</f>
        <v>0</v>
      </c>
      <c r="U91" s="40"/>
      <c r="V91" s="40"/>
      <c r="W91" s="40"/>
      <c r="X91" s="40"/>
      <c r="Y91" s="40"/>
      <c r="Z91" s="40"/>
      <c r="AA91" s="40"/>
      <c r="AB91" s="40"/>
      <c r="AC91" s="40"/>
      <c r="AD91" s="40"/>
      <c r="AE91" s="40"/>
      <c r="AR91" s="230" t="s">
        <v>274</v>
      </c>
      <c r="AT91" s="230" t="s">
        <v>381</v>
      </c>
      <c r="AU91" s="230" t="s">
        <v>86</v>
      </c>
      <c r="AY91" s="19" t="s">
        <v>167</v>
      </c>
      <c r="BE91" s="231">
        <f>IF(N91="základní",J91,0)</f>
        <v>0</v>
      </c>
      <c r="BF91" s="231">
        <f>IF(N91="snížená",J91,0)</f>
        <v>0</v>
      </c>
      <c r="BG91" s="231">
        <f>IF(N91="zákl. přenesená",J91,0)</f>
        <v>0</v>
      </c>
      <c r="BH91" s="231">
        <f>IF(N91="sníž. přenesená",J91,0)</f>
        <v>0</v>
      </c>
      <c r="BI91" s="231">
        <f>IF(N91="nulová",J91,0)</f>
        <v>0</v>
      </c>
      <c r="BJ91" s="19" t="s">
        <v>8</v>
      </c>
      <c r="BK91" s="231">
        <f>ROUND(I91*H91,0)</f>
        <v>0</v>
      </c>
      <c r="BL91" s="19" t="s">
        <v>173</v>
      </c>
      <c r="BM91" s="230" t="s">
        <v>781</v>
      </c>
    </row>
    <row r="92" spans="1:51" s="13" customFormat="1" ht="12">
      <c r="A92" s="13"/>
      <c r="B92" s="236"/>
      <c r="C92" s="237"/>
      <c r="D92" s="232" t="s">
        <v>184</v>
      </c>
      <c r="E92" s="238" t="s">
        <v>20</v>
      </c>
      <c r="F92" s="239" t="s">
        <v>782</v>
      </c>
      <c r="G92" s="237"/>
      <c r="H92" s="240">
        <v>94.06</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184</v>
      </c>
      <c r="AU92" s="246" t="s">
        <v>86</v>
      </c>
      <c r="AV92" s="13" t="s">
        <v>86</v>
      </c>
      <c r="AW92" s="13" t="s">
        <v>38</v>
      </c>
      <c r="AX92" s="13" t="s">
        <v>8</v>
      </c>
      <c r="AY92" s="246" t="s">
        <v>167</v>
      </c>
    </row>
    <row r="93" spans="1:65" s="2" customFormat="1" ht="20.5" customHeight="1">
      <c r="A93" s="40"/>
      <c r="B93" s="41"/>
      <c r="C93" s="220" t="s">
        <v>173</v>
      </c>
      <c r="D93" s="220" t="s">
        <v>169</v>
      </c>
      <c r="E93" s="221" t="s">
        <v>783</v>
      </c>
      <c r="F93" s="222" t="s">
        <v>784</v>
      </c>
      <c r="G93" s="223" t="s">
        <v>389</v>
      </c>
      <c r="H93" s="224">
        <v>198</v>
      </c>
      <c r="I93" s="225"/>
      <c r="J93" s="224">
        <f>ROUND(I93*H93,0)</f>
        <v>0</v>
      </c>
      <c r="K93" s="222" t="s">
        <v>180</v>
      </c>
      <c r="L93" s="46"/>
      <c r="M93" s="226" t="s">
        <v>20</v>
      </c>
      <c r="N93" s="227" t="s">
        <v>48</v>
      </c>
      <c r="O93" s="86"/>
      <c r="P93" s="228">
        <f>O93*H93</f>
        <v>0</v>
      </c>
      <c r="Q93" s="228">
        <v>0</v>
      </c>
      <c r="R93" s="228">
        <f>Q93*H93</f>
        <v>0</v>
      </c>
      <c r="S93" s="228">
        <v>0</v>
      </c>
      <c r="T93" s="229">
        <f>S93*H93</f>
        <v>0</v>
      </c>
      <c r="U93" s="40"/>
      <c r="V93" s="40"/>
      <c r="W93" s="40"/>
      <c r="X93" s="40"/>
      <c r="Y93" s="40"/>
      <c r="Z93" s="40"/>
      <c r="AA93" s="40"/>
      <c r="AB93" s="40"/>
      <c r="AC93" s="40"/>
      <c r="AD93" s="40"/>
      <c r="AE93" s="40"/>
      <c r="AR93" s="230" t="s">
        <v>173</v>
      </c>
      <c r="AT93" s="230" t="s">
        <v>169</v>
      </c>
      <c r="AU93" s="230" t="s">
        <v>86</v>
      </c>
      <c r="AY93" s="19" t="s">
        <v>167</v>
      </c>
      <c r="BE93" s="231">
        <f>IF(N93="základní",J93,0)</f>
        <v>0</v>
      </c>
      <c r="BF93" s="231">
        <f>IF(N93="snížená",J93,0)</f>
        <v>0</v>
      </c>
      <c r="BG93" s="231">
        <f>IF(N93="zákl. přenesená",J93,0)</f>
        <v>0</v>
      </c>
      <c r="BH93" s="231">
        <f>IF(N93="sníž. přenesená",J93,0)</f>
        <v>0</v>
      </c>
      <c r="BI93" s="231">
        <f>IF(N93="nulová",J93,0)</f>
        <v>0</v>
      </c>
      <c r="BJ93" s="19" t="s">
        <v>8</v>
      </c>
      <c r="BK93" s="231">
        <f>ROUND(I93*H93,0)</f>
        <v>0</v>
      </c>
      <c r="BL93" s="19" t="s">
        <v>173</v>
      </c>
      <c r="BM93" s="230" t="s">
        <v>785</v>
      </c>
    </row>
    <row r="94" spans="1:47" s="2" customFormat="1" ht="12">
      <c r="A94" s="40"/>
      <c r="B94" s="41"/>
      <c r="C94" s="42"/>
      <c r="D94" s="232" t="s">
        <v>182</v>
      </c>
      <c r="E94" s="42"/>
      <c r="F94" s="233" t="s">
        <v>786</v>
      </c>
      <c r="G94" s="42"/>
      <c r="H94" s="42"/>
      <c r="I94" s="138"/>
      <c r="J94" s="42"/>
      <c r="K94" s="42"/>
      <c r="L94" s="46"/>
      <c r="M94" s="234"/>
      <c r="N94" s="235"/>
      <c r="O94" s="86"/>
      <c r="P94" s="86"/>
      <c r="Q94" s="86"/>
      <c r="R94" s="86"/>
      <c r="S94" s="86"/>
      <c r="T94" s="87"/>
      <c r="U94" s="40"/>
      <c r="V94" s="40"/>
      <c r="W94" s="40"/>
      <c r="X94" s="40"/>
      <c r="Y94" s="40"/>
      <c r="Z94" s="40"/>
      <c r="AA94" s="40"/>
      <c r="AB94" s="40"/>
      <c r="AC94" s="40"/>
      <c r="AD94" s="40"/>
      <c r="AE94" s="40"/>
      <c r="AT94" s="19" t="s">
        <v>182</v>
      </c>
      <c r="AU94" s="19" t="s">
        <v>86</v>
      </c>
    </row>
    <row r="95" spans="1:47" s="2" customFormat="1" ht="12">
      <c r="A95" s="40"/>
      <c r="B95" s="41"/>
      <c r="C95" s="42"/>
      <c r="D95" s="232" t="s">
        <v>175</v>
      </c>
      <c r="E95" s="42"/>
      <c r="F95" s="233" t="s">
        <v>787</v>
      </c>
      <c r="G95" s="42"/>
      <c r="H95" s="42"/>
      <c r="I95" s="138"/>
      <c r="J95" s="42"/>
      <c r="K95" s="42"/>
      <c r="L95" s="46"/>
      <c r="M95" s="234"/>
      <c r="N95" s="235"/>
      <c r="O95" s="86"/>
      <c r="P95" s="86"/>
      <c r="Q95" s="86"/>
      <c r="R95" s="86"/>
      <c r="S95" s="86"/>
      <c r="T95" s="87"/>
      <c r="U95" s="40"/>
      <c r="V95" s="40"/>
      <c r="W95" s="40"/>
      <c r="X95" s="40"/>
      <c r="Y95" s="40"/>
      <c r="Z95" s="40"/>
      <c r="AA95" s="40"/>
      <c r="AB95" s="40"/>
      <c r="AC95" s="40"/>
      <c r="AD95" s="40"/>
      <c r="AE95" s="40"/>
      <c r="AT95" s="19" t="s">
        <v>175</v>
      </c>
      <c r="AU95" s="19" t="s">
        <v>86</v>
      </c>
    </row>
    <row r="96" spans="1:65" s="2" customFormat="1" ht="20.5" customHeight="1">
      <c r="A96" s="40"/>
      <c r="B96" s="41"/>
      <c r="C96" s="220" t="s">
        <v>202</v>
      </c>
      <c r="D96" s="220" t="s">
        <v>169</v>
      </c>
      <c r="E96" s="221" t="s">
        <v>788</v>
      </c>
      <c r="F96" s="222" t="s">
        <v>789</v>
      </c>
      <c r="G96" s="223" t="s">
        <v>389</v>
      </c>
      <c r="H96" s="224">
        <v>691</v>
      </c>
      <c r="I96" s="225"/>
      <c r="J96" s="224">
        <f>ROUND(I96*H96,0)</f>
        <v>0</v>
      </c>
      <c r="K96" s="222" t="s">
        <v>180</v>
      </c>
      <c r="L96" s="46"/>
      <c r="M96" s="226" t="s">
        <v>20</v>
      </c>
      <c r="N96" s="227" t="s">
        <v>48</v>
      </c>
      <c r="O96" s="86"/>
      <c r="P96" s="228">
        <f>O96*H96</f>
        <v>0</v>
      </c>
      <c r="Q96" s="228">
        <v>0</v>
      </c>
      <c r="R96" s="228">
        <f>Q96*H96</f>
        <v>0</v>
      </c>
      <c r="S96" s="228">
        <v>0</v>
      </c>
      <c r="T96" s="229">
        <f>S96*H96</f>
        <v>0</v>
      </c>
      <c r="U96" s="40"/>
      <c r="V96" s="40"/>
      <c r="W96" s="40"/>
      <c r="X96" s="40"/>
      <c r="Y96" s="40"/>
      <c r="Z96" s="40"/>
      <c r="AA96" s="40"/>
      <c r="AB96" s="40"/>
      <c r="AC96" s="40"/>
      <c r="AD96" s="40"/>
      <c r="AE96" s="40"/>
      <c r="AR96" s="230" t="s">
        <v>173</v>
      </c>
      <c r="AT96" s="230" t="s">
        <v>169</v>
      </c>
      <c r="AU96" s="230" t="s">
        <v>86</v>
      </c>
      <c r="AY96" s="19" t="s">
        <v>167</v>
      </c>
      <c r="BE96" s="231">
        <f>IF(N96="základní",J96,0)</f>
        <v>0</v>
      </c>
      <c r="BF96" s="231">
        <f>IF(N96="snížená",J96,0)</f>
        <v>0</v>
      </c>
      <c r="BG96" s="231">
        <f>IF(N96="zákl. přenesená",J96,0)</f>
        <v>0</v>
      </c>
      <c r="BH96" s="231">
        <f>IF(N96="sníž. přenesená",J96,0)</f>
        <v>0</v>
      </c>
      <c r="BI96" s="231">
        <f>IF(N96="nulová",J96,0)</f>
        <v>0</v>
      </c>
      <c r="BJ96" s="19" t="s">
        <v>8</v>
      </c>
      <c r="BK96" s="231">
        <f>ROUND(I96*H96,0)</f>
        <v>0</v>
      </c>
      <c r="BL96" s="19" t="s">
        <v>173</v>
      </c>
      <c r="BM96" s="230" t="s">
        <v>790</v>
      </c>
    </row>
    <row r="97" spans="1:47" s="2" customFormat="1" ht="12">
      <c r="A97" s="40"/>
      <c r="B97" s="41"/>
      <c r="C97" s="42"/>
      <c r="D97" s="232" t="s">
        <v>182</v>
      </c>
      <c r="E97" s="42"/>
      <c r="F97" s="233" t="s">
        <v>786</v>
      </c>
      <c r="G97" s="42"/>
      <c r="H97" s="42"/>
      <c r="I97" s="138"/>
      <c r="J97" s="42"/>
      <c r="K97" s="42"/>
      <c r="L97" s="46"/>
      <c r="M97" s="234"/>
      <c r="N97" s="235"/>
      <c r="O97" s="86"/>
      <c r="P97" s="86"/>
      <c r="Q97" s="86"/>
      <c r="R97" s="86"/>
      <c r="S97" s="86"/>
      <c r="T97" s="87"/>
      <c r="U97" s="40"/>
      <c r="V97" s="40"/>
      <c r="W97" s="40"/>
      <c r="X97" s="40"/>
      <c r="Y97" s="40"/>
      <c r="Z97" s="40"/>
      <c r="AA97" s="40"/>
      <c r="AB97" s="40"/>
      <c r="AC97" s="40"/>
      <c r="AD97" s="40"/>
      <c r="AE97" s="40"/>
      <c r="AT97" s="19" t="s">
        <v>182</v>
      </c>
      <c r="AU97" s="19" t="s">
        <v>86</v>
      </c>
    </row>
    <row r="98" spans="1:47" s="2" customFormat="1" ht="12">
      <c r="A98" s="40"/>
      <c r="B98" s="41"/>
      <c r="C98" s="42"/>
      <c r="D98" s="232" t="s">
        <v>175</v>
      </c>
      <c r="E98" s="42"/>
      <c r="F98" s="233" t="s">
        <v>791</v>
      </c>
      <c r="G98" s="42"/>
      <c r="H98" s="42"/>
      <c r="I98" s="138"/>
      <c r="J98" s="42"/>
      <c r="K98" s="42"/>
      <c r="L98" s="46"/>
      <c r="M98" s="234"/>
      <c r="N98" s="235"/>
      <c r="O98" s="86"/>
      <c r="P98" s="86"/>
      <c r="Q98" s="86"/>
      <c r="R98" s="86"/>
      <c r="S98" s="86"/>
      <c r="T98" s="87"/>
      <c r="U98" s="40"/>
      <c r="V98" s="40"/>
      <c r="W98" s="40"/>
      <c r="X98" s="40"/>
      <c r="Y98" s="40"/>
      <c r="Z98" s="40"/>
      <c r="AA98" s="40"/>
      <c r="AB98" s="40"/>
      <c r="AC98" s="40"/>
      <c r="AD98" s="40"/>
      <c r="AE98" s="40"/>
      <c r="AT98" s="19" t="s">
        <v>175</v>
      </c>
      <c r="AU98" s="19" t="s">
        <v>86</v>
      </c>
    </row>
    <row r="99" spans="1:51" s="13" customFormat="1" ht="12">
      <c r="A99" s="13"/>
      <c r="B99" s="236"/>
      <c r="C99" s="237"/>
      <c r="D99" s="232" t="s">
        <v>184</v>
      </c>
      <c r="E99" s="238" t="s">
        <v>20</v>
      </c>
      <c r="F99" s="239" t="s">
        <v>792</v>
      </c>
      <c r="G99" s="237"/>
      <c r="H99" s="240">
        <v>591</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184</v>
      </c>
      <c r="AU99" s="246" t="s">
        <v>86</v>
      </c>
      <c r="AV99" s="13" t="s">
        <v>86</v>
      </c>
      <c r="AW99" s="13" t="s">
        <v>38</v>
      </c>
      <c r="AX99" s="13" t="s">
        <v>77</v>
      </c>
      <c r="AY99" s="246" t="s">
        <v>167</v>
      </c>
    </row>
    <row r="100" spans="1:51" s="13" customFormat="1" ht="12">
      <c r="A100" s="13"/>
      <c r="B100" s="236"/>
      <c r="C100" s="237"/>
      <c r="D100" s="232" t="s">
        <v>184</v>
      </c>
      <c r="E100" s="238" t="s">
        <v>20</v>
      </c>
      <c r="F100" s="239" t="s">
        <v>793</v>
      </c>
      <c r="G100" s="237"/>
      <c r="H100" s="240">
        <v>100</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184</v>
      </c>
      <c r="AU100" s="246" t="s">
        <v>86</v>
      </c>
      <c r="AV100" s="13" t="s">
        <v>86</v>
      </c>
      <c r="AW100" s="13" t="s">
        <v>38</v>
      </c>
      <c r="AX100" s="13" t="s">
        <v>77</v>
      </c>
      <c r="AY100" s="246" t="s">
        <v>167</v>
      </c>
    </row>
    <row r="101" spans="1:51" s="14" customFormat="1" ht="12">
      <c r="A101" s="14"/>
      <c r="B101" s="247"/>
      <c r="C101" s="248"/>
      <c r="D101" s="232" t="s">
        <v>184</v>
      </c>
      <c r="E101" s="249" t="s">
        <v>20</v>
      </c>
      <c r="F101" s="250" t="s">
        <v>195</v>
      </c>
      <c r="G101" s="248"/>
      <c r="H101" s="251">
        <v>691</v>
      </c>
      <c r="I101" s="252"/>
      <c r="J101" s="248"/>
      <c r="K101" s="248"/>
      <c r="L101" s="253"/>
      <c r="M101" s="254"/>
      <c r="N101" s="255"/>
      <c r="O101" s="255"/>
      <c r="P101" s="255"/>
      <c r="Q101" s="255"/>
      <c r="R101" s="255"/>
      <c r="S101" s="255"/>
      <c r="T101" s="256"/>
      <c r="U101" s="14"/>
      <c r="V101" s="14"/>
      <c r="W101" s="14"/>
      <c r="X101" s="14"/>
      <c r="Y101" s="14"/>
      <c r="Z101" s="14"/>
      <c r="AA101" s="14"/>
      <c r="AB101" s="14"/>
      <c r="AC101" s="14"/>
      <c r="AD101" s="14"/>
      <c r="AE101" s="14"/>
      <c r="AT101" s="257" t="s">
        <v>184</v>
      </c>
      <c r="AU101" s="257" t="s">
        <v>86</v>
      </c>
      <c r="AV101" s="14" t="s">
        <v>173</v>
      </c>
      <c r="AW101" s="14" t="s">
        <v>38</v>
      </c>
      <c r="AX101" s="14" t="s">
        <v>8</v>
      </c>
      <c r="AY101" s="257" t="s">
        <v>167</v>
      </c>
    </row>
    <row r="102" spans="1:65" s="2" customFormat="1" ht="20.5" customHeight="1">
      <c r="A102" s="40"/>
      <c r="B102" s="41"/>
      <c r="C102" s="220" t="s">
        <v>253</v>
      </c>
      <c r="D102" s="220" t="s">
        <v>169</v>
      </c>
      <c r="E102" s="221" t="s">
        <v>794</v>
      </c>
      <c r="F102" s="222" t="s">
        <v>795</v>
      </c>
      <c r="G102" s="223" t="s">
        <v>389</v>
      </c>
      <c r="H102" s="224">
        <v>691</v>
      </c>
      <c r="I102" s="225"/>
      <c r="J102" s="224">
        <f>ROUND(I102*H102,0)</f>
        <v>0</v>
      </c>
      <c r="K102" s="222" t="s">
        <v>180</v>
      </c>
      <c r="L102" s="46"/>
      <c r="M102" s="226" t="s">
        <v>20</v>
      </c>
      <c r="N102" s="227" t="s">
        <v>48</v>
      </c>
      <c r="O102" s="86"/>
      <c r="P102" s="228">
        <f>O102*H102</f>
        <v>0</v>
      </c>
      <c r="Q102" s="228">
        <v>0</v>
      </c>
      <c r="R102" s="228">
        <f>Q102*H102</f>
        <v>0</v>
      </c>
      <c r="S102" s="228">
        <v>0</v>
      </c>
      <c r="T102" s="229">
        <f>S102*H102</f>
        <v>0</v>
      </c>
      <c r="U102" s="40"/>
      <c r="V102" s="40"/>
      <c r="W102" s="40"/>
      <c r="X102" s="40"/>
      <c r="Y102" s="40"/>
      <c r="Z102" s="40"/>
      <c r="AA102" s="40"/>
      <c r="AB102" s="40"/>
      <c r="AC102" s="40"/>
      <c r="AD102" s="40"/>
      <c r="AE102" s="40"/>
      <c r="AR102" s="230" t="s">
        <v>173</v>
      </c>
      <c r="AT102" s="230" t="s">
        <v>169</v>
      </c>
      <c r="AU102" s="230" t="s">
        <v>86</v>
      </c>
      <c r="AY102" s="19" t="s">
        <v>167</v>
      </c>
      <c r="BE102" s="231">
        <f>IF(N102="základní",J102,0)</f>
        <v>0</v>
      </c>
      <c r="BF102" s="231">
        <f>IF(N102="snížená",J102,0)</f>
        <v>0</v>
      </c>
      <c r="BG102" s="231">
        <f>IF(N102="zákl. přenesená",J102,0)</f>
        <v>0</v>
      </c>
      <c r="BH102" s="231">
        <f>IF(N102="sníž. přenesená",J102,0)</f>
        <v>0</v>
      </c>
      <c r="BI102" s="231">
        <f>IF(N102="nulová",J102,0)</f>
        <v>0</v>
      </c>
      <c r="BJ102" s="19" t="s">
        <v>8</v>
      </c>
      <c r="BK102" s="231">
        <f>ROUND(I102*H102,0)</f>
        <v>0</v>
      </c>
      <c r="BL102" s="19" t="s">
        <v>173</v>
      </c>
      <c r="BM102" s="230" t="s">
        <v>796</v>
      </c>
    </row>
    <row r="103" spans="1:47" s="2" customFormat="1" ht="12">
      <c r="A103" s="40"/>
      <c r="B103" s="41"/>
      <c r="C103" s="42"/>
      <c r="D103" s="232" t="s">
        <v>182</v>
      </c>
      <c r="E103" s="42"/>
      <c r="F103" s="233" t="s">
        <v>797</v>
      </c>
      <c r="G103" s="42"/>
      <c r="H103" s="42"/>
      <c r="I103" s="138"/>
      <c r="J103" s="42"/>
      <c r="K103" s="42"/>
      <c r="L103" s="46"/>
      <c r="M103" s="234"/>
      <c r="N103" s="235"/>
      <c r="O103" s="86"/>
      <c r="P103" s="86"/>
      <c r="Q103" s="86"/>
      <c r="R103" s="86"/>
      <c r="S103" s="86"/>
      <c r="T103" s="87"/>
      <c r="U103" s="40"/>
      <c r="V103" s="40"/>
      <c r="W103" s="40"/>
      <c r="X103" s="40"/>
      <c r="Y103" s="40"/>
      <c r="Z103" s="40"/>
      <c r="AA103" s="40"/>
      <c r="AB103" s="40"/>
      <c r="AC103" s="40"/>
      <c r="AD103" s="40"/>
      <c r="AE103" s="40"/>
      <c r="AT103" s="19" t="s">
        <v>182</v>
      </c>
      <c r="AU103" s="19" t="s">
        <v>86</v>
      </c>
    </row>
    <row r="104" spans="1:51" s="13" customFormat="1" ht="12">
      <c r="A104" s="13"/>
      <c r="B104" s="236"/>
      <c r="C104" s="237"/>
      <c r="D104" s="232" t="s">
        <v>184</v>
      </c>
      <c r="E104" s="238" t="s">
        <v>20</v>
      </c>
      <c r="F104" s="239" t="s">
        <v>798</v>
      </c>
      <c r="G104" s="237"/>
      <c r="H104" s="240">
        <v>591</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184</v>
      </c>
      <c r="AU104" s="246" t="s">
        <v>86</v>
      </c>
      <c r="AV104" s="13" t="s">
        <v>86</v>
      </c>
      <c r="AW104" s="13" t="s">
        <v>38</v>
      </c>
      <c r="AX104" s="13" t="s">
        <v>77</v>
      </c>
      <c r="AY104" s="246" t="s">
        <v>167</v>
      </c>
    </row>
    <row r="105" spans="1:51" s="13" customFormat="1" ht="12">
      <c r="A105" s="13"/>
      <c r="B105" s="236"/>
      <c r="C105" s="237"/>
      <c r="D105" s="232" t="s">
        <v>184</v>
      </c>
      <c r="E105" s="238" t="s">
        <v>20</v>
      </c>
      <c r="F105" s="239" t="s">
        <v>799</v>
      </c>
      <c r="G105" s="237"/>
      <c r="H105" s="240">
        <v>100</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184</v>
      </c>
      <c r="AU105" s="246" t="s">
        <v>86</v>
      </c>
      <c r="AV105" s="13" t="s">
        <v>86</v>
      </c>
      <c r="AW105" s="13" t="s">
        <v>38</v>
      </c>
      <c r="AX105" s="13" t="s">
        <v>77</v>
      </c>
      <c r="AY105" s="246" t="s">
        <v>167</v>
      </c>
    </row>
    <row r="106" spans="1:51" s="14" customFormat="1" ht="12">
      <c r="A106" s="14"/>
      <c r="B106" s="247"/>
      <c r="C106" s="248"/>
      <c r="D106" s="232" t="s">
        <v>184</v>
      </c>
      <c r="E106" s="249" t="s">
        <v>20</v>
      </c>
      <c r="F106" s="250" t="s">
        <v>195</v>
      </c>
      <c r="G106" s="248"/>
      <c r="H106" s="251">
        <v>691</v>
      </c>
      <c r="I106" s="252"/>
      <c r="J106" s="248"/>
      <c r="K106" s="248"/>
      <c r="L106" s="253"/>
      <c r="M106" s="254"/>
      <c r="N106" s="255"/>
      <c r="O106" s="255"/>
      <c r="P106" s="255"/>
      <c r="Q106" s="255"/>
      <c r="R106" s="255"/>
      <c r="S106" s="255"/>
      <c r="T106" s="256"/>
      <c r="U106" s="14"/>
      <c r="V106" s="14"/>
      <c r="W106" s="14"/>
      <c r="X106" s="14"/>
      <c r="Y106" s="14"/>
      <c r="Z106" s="14"/>
      <c r="AA106" s="14"/>
      <c r="AB106" s="14"/>
      <c r="AC106" s="14"/>
      <c r="AD106" s="14"/>
      <c r="AE106" s="14"/>
      <c r="AT106" s="257" t="s">
        <v>184</v>
      </c>
      <c r="AU106" s="257" t="s">
        <v>86</v>
      </c>
      <c r="AV106" s="14" t="s">
        <v>173</v>
      </c>
      <c r="AW106" s="14" t="s">
        <v>38</v>
      </c>
      <c r="AX106" s="14" t="s">
        <v>8</v>
      </c>
      <c r="AY106" s="257" t="s">
        <v>167</v>
      </c>
    </row>
    <row r="107" spans="1:65" s="2" customFormat="1" ht="31" customHeight="1">
      <c r="A107" s="40"/>
      <c r="B107" s="41"/>
      <c r="C107" s="220" t="s">
        <v>259</v>
      </c>
      <c r="D107" s="220" t="s">
        <v>169</v>
      </c>
      <c r="E107" s="221" t="s">
        <v>800</v>
      </c>
      <c r="F107" s="222" t="s">
        <v>801</v>
      </c>
      <c r="G107" s="223" t="s">
        <v>389</v>
      </c>
      <c r="H107" s="224">
        <v>198</v>
      </c>
      <c r="I107" s="225"/>
      <c r="J107" s="224">
        <f>ROUND(I107*H107,0)</f>
        <v>0</v>
      </c>
      <c r="K107" s="222" t="s">
        <v>180</v>
      </c>
      <c r="L107" s="46"/>
      <c r="M107" s="226" t="s">
        <v>20</v>
      </c>
      <c r="N107" s="227" t="s">
        <v>48</v>
      </c>
      <c r="O107" s="86"/>
      <c r="P107" s="228">
        <f>O107*H107</f>
        <v>0</v>
      </c>
      <c r="Q107" s="228">
        <v>0</v>
      </c>
      <c r="R107" s="228">
        <f>Q107*H107</f>
        <v>0</v>
      </c>
      <c r="S107" s="228">
        <v>0</v>
      </c>
      <c r="T107" s="229">
        <f>S107*H107</f>
        <v>0</v>
      </c>
      <c r="U107" s="40"/>
      <c r="V107" s="40"/>
      <c r="W107" s="40"/>
      <c r="X107" s="40"/>
      <c r="Y107" s="40"/>
      <c r="Z107" s="40"/>
      <c r="AA107" s="40"/>
      <c r="AB107" s="40"/>
      <c r="AC107" s="40"/>
      <c r="AD107" s="40"/>
      <c r="AE107" s="40"/>
      <c r="AR107" s="230" t="s">
        <v>173</v>
      </c>
      <c r="AT107" s="230" t="s">
        <v>169</v>
      </c>
      <c r="AU107" s="230" t="s">
        <v>86</v>
      </c>
      <c r="AY107" s="19" t="s">
        <v>167</v>
      </c>
      <c r="BE107" s="231">
        <f>IF(N107="základní",J107,0)</f>
        <v>0</v>
      </c>
      <c r="BF107" s="231">
        <f>IF(N107="snížená",J107,0)</f>
        <v>0</v>
      </c>
      <c r="BG107" s="231">
        <f>IF(N107="zákl. přenesená",J107,0)</f>
        <v>0</v>
      </c>
      <c r="BH107" s="231">
        <f>IF(N107="sníž. přenesená",J107,0)</f>
        <v>0</v>
      </c>
      <c r="BI107" s="231">
        <f>IF(N107="nulová",J107,0)</f>
        <v>0</v>
      </c>
      <c r="BJ107" s="19" t="s">
        <v>8</v>
      </c>
      <c r="BK107" s="231">
        <f>ROUND(I107*H107,0)</f>
        <v>0</v>
      </c>
      <c r="BL107" s="19" t="s">
        <v>173</v>
      </c>
      <c r="BM107" s="230" t="s">
        <v>802</v>
      </c>
    </row>
    <row r="108" spans="1:47" s="2" customFormat="1" ht="12">
      <c r="A108" s="40"/>
      <c r="B108" s="41"/>
      <c r="C108" s="42"/>
      <c r="D108" s="232" t="s">
        <v>182</v>
      </c>
      <c r="E108" s="42"/>
      <c r="F108" s="233" t="s">
        <v>797</v>
      </c>
      <c r="G108" s="42"/>
      <c r="H108" s="42"/>
      <c r="I108" s="138"/>
      <c r="J108" s="42"/>
      <c r="K108" s="42"/>
      <c r="L108" s="46"/>
      <c r="M108" s="234"/>
      <c r="N108" s="235"/>
      <c r="O108" s="86"/>
      <c r="P108" s="86"/>
      <c r="Q108" s="86"/>
      <c r="R108" s="86"/>
      <c r="S108" s="86"/>
      <c r="T108" s="87"/>
      <c r="U108" s="40"/>
      <c r="V108" s="40"/>
      <c r="W108" s="40"/>
      <c r="X108" s="40"/>
      <c r="Y108" s="40"/>
      <c r="Z108" s="40"/>
      <c r="AA108" s="40"/>
      <c r="AB108" s="40"/>
      <c r="AC108" s="40"/>
      <c r="AD108" s="40"/>
      <c r="AE108" s="40"/>
      <c r="AT108" s="19" t="s">
        <v>182</v>
      </c>
      <c r="AU108" s="19" t="s">
        <v>86</v>
      </c>
    </row>
    <row r="109" spans="1:65" s="2" customFormat="1" ht="20.5" customHeight="1">
      <c r="A109" s="40"/>
      <c r="B109" s="41"/>
      <c r="C109" s="220" t="s">
        <v>274</v>
      </c>
      <c r="D109" s="220" t="s">
        <v>169</v>
      </c>
      <c r="E109" s="221" t="s">
        <v>803</v>
      </c>
      <c r="F109" s="222" t="s">
        <v>804</v>
      </c>
      <c r="G109" s="223" t="s">
        <v>389</v>
      </c>
      <c r="H109" s="224">
        <v>198</v>
      </c>
      <c r="I109" s="225"/>
      <c r="J109" s="224">
        <f>ROUND(I109*H109,0)</f>
        <v>0</v>
      </c>
      <c r="K109" s="222" t="s">
        <v>180</v>
      </c>
      <c r="L109" s="46"/>
      <c r="M109" s="226" t="s">
        <v>20</v>
      </c>
      <c r="N109" s="227" t="s">
        <v>48</v>
      </c>
      <c r="O109" s="86"/>
      <c r="P109" s="228">
        <f>O109*H109</f>
        <v>0</v>
      </c>
      <c r="Q109" s="228">
        <v>4.6E-05</v>
      </c>
      <c r="R109" s="228">
        <f>Q109*H109</f>
        <v>0.009108</v>
      </c>
      <c r="S109" s="228">
        <v>0</v>
      </c>
      <c r="T109" s="229">
        <f>S109*H109</f>
        <v>0</v>
      </c>
      <c r="U109" s="40"/>
      <c r="V109" s="40"/>
      <c r="W109" s="40"/>
      <c r="X109" s="40"/>
      <c r="Y109" s="40"/>
      <c r="Z109" s="40"/>
      <c r="AA109" s="40"/>
      <c r="AB109" s="40"/>
      <c r="AC109" s="40"/>
      <c r="AD109" s="40"/>
      <c r="AE109" s="40"/>
      <c r="AR109" s="230" t="s">
        <v>173</v>
      </c>
      <c r="AT109" s="230" t="s">
        <v>169</v>
      </c>
      <c r="AU109" s="230" t="s">
        <v>86</v>
      </c>
      <c r="AY109" s="19" t="s">
        <v>167</v>
      </c>
      <c r="BE109" s="231">
        <f>IF(N109="základní",J109,0)</f>
        <v>0</v>
      </c>
      <c r="BF109" s="231">
        <f>IF(N109="snížená",J109,0)</f>
        <v>0</v>
      </c>
      <c r="BG109" s="231">
        <f>IF(N109="zákl. přenesená",J109,0)</f>
        <v>0</v>
      </c>
      <c r="BH109" s="231">
        <f>IF(N109="sníž. přenesená",J109,0)</f>
        <v>0</v>
      </c>
      <c r="BI109" s="231">
        <f>IF(N109="nulová",J109,0)</f>
        <v>0</v>
      </c>
      <c r="BJ109" s="19" t="s">
        <v>8</v>
      </c>
      <c r="BK109" s="231">
        <f>ROUND(I109*H109,0)</f>
        <v>0</v>
      </c>
      <c r="BL109" s="19" t="s">
        <v>173</v>
      </c>
      <c r="BM109" s="230" t="s">
        <v>805</v>
      </c>
    </row>
    <row r="110" spans="1:47" s="2" customFormat="1" ht="12">
      <c r="A110" s="40"/>
      <c r="B110" s="41"/>
      <c r="C110" s="42"/>
      <c r="D110" s="232" t="s">
        <v>182</v>
      </c>
      <c r="E110" s="42"/>
      <c r="F110" s="233" t="s">
        <v>806</v>
      </c>
      <c r="G110" s="42"/>
      <c r="H110" s="42"/>
      <c r="I110" s="138"/>
      <c r="J110" s="42"/>
      <c r="K110" s="42"/>
      <c r="L110" s="46"/>
      <c r="M110" s="234"/>
      <c r="N110" s="235"/>
      <c r="O110" s="86"/>
      <c r="P110" s="86"/>
      <c r="Q110" s="86"/>
      <c r="R110" s="86"/>
      <c r="S110" s="86"/>
      <c r="T110" s="87"/>
      <c r="U110" s="40"/>
      <c r="V110" s="40"/>
      <c r="W110" s="40"/>
      <c r="X110" s="40"/>
      <c r="Y110" s="40"/>
      <c r="Z110" s="40"/>
      <c r="AA110" s="40"/>
      <c r="AB110" s="40"/>
      <c r="AC110" s="40"/>
      <c r="AD110" s="40"/>
      <c r="AE110" s="40"/>
      <c r="AT110" s="19" t="s">
        <v>182</v>
      </c>
      <c r="AU110" s="19" t="s">
        <v>86</v>
      </c>
    </row>
    <row r="111" spans="1:47" s="2" customFormat="1" ht="12">
      <c r="A111" s="40"/>
      <c r="B111" s="41"/>
      <c r="C111" s="42"/>
      <c r="D111" s="232" t="s">
        <v>175</v>
      </c>
      <c r="E111" s="42"/>
      <c r="F111" s="233" t="s">
        <v>807</v>
      </c>
      <c r="G111" s="42"/>
      <c r="H111" s="42"/>
      <c r="I111" s="138"/>
      <c r="J111" s="42"/>
      <c r="K111" s="42"/>
      <c r="L111" s="46"/>
      <c r="M111" s="234"/>
      <c r="N111" s="235"/>
      <c r="O111" s="86"/>
      <c r="P111" s="86"/>
      <c r="Q111" s="86"/>
      <c r="R111" s="86"/>
      <c r="S111" s="86"/>
      <c r="T111" s="87"/>
      <c r="U111" s="40"/>
      <c r="V111" s="40"/>
      <c r="W111" s="40"/>
      <c r="X111" s="40"/>
      <c r="Y111" s="40"/>
      <c r="Z111" s="40"/>
      <c r="AA111" s="40"/>
      <c r="AB111" s="40"/>
      <c r="AC111" s="40"/>
      <c r="AD111" s="40"/>
      <c r="AE111" s="40"/>
      <c r="AT111" s="19" t="s">
        <v>175</v>
      </c>
      <c r="AU111" s="19" t="s">
        <v>86</v>
      </c>
    </row>
    <row r="112" spans="1:65" s="2" customFormat="1" ht="20.5" customHeight="1">
      <c r="A112" s="40"/>
      <c r="B112" s="41"/>
      <c r="C112" s="279" t="s">
        <v>279</v>
      </c>
      <c r="D112" s="279" t="s">
        <v>381</v>
      </c>
      <c r="E112" s="280" t="s">
        <v>808</v>
      </c>
      <c r="F112" s="281" t="s">
        <v>809</v>
      </c>
      <c r="G112" s="282" t="s">
        <v>389</v>
      </c>
      <c r="H112" s="283">
        <v>198</v>
      </c>
      <c r="I112" s="284"/>
      <c r="J112" s="283">
        <f>ROUND(I112*H112,0)</f>
        <v>0</v>
      </c>
      <c r="K112" s="281" t="s">
        <v>180</v>
      </c>
      <c r="L112" s="285"/>
      <c r="M112" s="286" t="s">
        <v>20</v>
      </c>
      <c r="N112" s="287" t="s">
        <v>48</v>
      </c>
      <c r="O112" s="86"/>
      <c r="P112" s="228">
        <f>O112*H112</f>
        <v>0</v>
      </c>
      <c r="Q112" s="228">
        <v>0.00354</v>
      </c>
      <c r="R112" s="228">
        <f>Q112*H112</f>
        <v>0.70092</v>
      </c>
      <c r="S112" s="228">
        <v>0</v>
      </c>
      <c r="T112" s="229">
        <f>S112*H112</f>
        <v>0</v>
      </c>
      <c r="U112" s="40"/>
      <c r="V112" s="40"/>
      <c r="W112" s="40"/>
      <c r="X112" s="40"/>
      <c r="Y112" s="40"/>
      <c r="Z112" s="40"/>
      <c r="AA112" s="40"/>
      <c r="AB112" s="40"/>
      <c r="AC112" s="40"/>
      <c r="AD112" s="40"/>
      <c r="AE112" s="40"/>
      <c r="AR112" s="230" t="s">
        <v>274</v>
      </c>
      <c r="AT112" s="230" t="s">
        <v>381</v>
      </c>
      <c r="AU112" s="230" t="s">
        <v>86</v>
      </c>
      <c r="AY112" s="19" t="s">
        <v>167</v>
      </c>
      <c r="BE112" s="231">
        <f>IF(N112="základní",J112,0)</f>
        <v>0</v>
      </c>
      <c r="BF112" s="231">
        <f>IF(N112="snížená",J112,0)</f>
        <v>0</v>
      </c>
      <c r="BG112" s="231">
        <f>IF(N112="zákl. přenesená",J112,0)</f>
        <v>0</v>
      </c>
      <c r="BH112" s="231">
        <f>IF(N112="sníž. přenesená",J112,0)</f>
        <v>0</v>
      </c>
      <c r="BI112" s="231">
        <f>IF(N112="nulová",J112,0)</f>
        <v>0</v>
      </c>
      <c r="BJ112" s="19" t="s">
        <v>8</v>
      </c>
      <c r="BK112" s="231">
        <f>ROUND(I112*H112,0)</f>
        <v>0</v>
      </c>
      <c r="BL112" s="19" t="s">
        <v>173</v>
      </c>
      <c r="BM112" s="230" t="s">
        <v>810</v>
      </c>
    </row>
    <row r="113" spans="1:65" s="2" customFormat="1" ht="20.5" customHeight="1">
      <c r="A113" s="40"/>
      <c r="B113" s="41"/>
      <c r="C113" s="220" t="s">
        <v>291</v>
      </c>
      <c r="D113" s="220" t="s">
        <v>169</v>
      </c>
      <c r="E113" s="221" t="s">
        <v>811</v>
      </c>
      <c r="F113" s="222" t="s">
        <v>812</v>
      </c>
      <c r="G113" s="223" t="s">
        <v>389</v>
      </c>
      <c r="H113" s="224">
        <v>591</v>
      </c>
      <c r="I113" s="225"/>
      <c r="J113" s="224">
        <f>ROUND(I113*H113,0)</f>
        <v>0</v>
      </c>
      <c r="K113" s="222" t="s">
        <v>180</v>
      </c>
      <c r="L113" s="46"/>
      <c r="M113" s="226" t="s">
        <v>20</v>
      </c>
      <c r="N113" s="227" t="s">
        <v>48</v>
      </c>
      <c r="O113" s="86"/>
      <c r="P113" s="228">
        <f>O113*H113</f>
        <v>0</v>
      </c>
      <c r="Q113" s="228">
        <v>5.2E-05</v>
      </c>
      <c r="R113" s="228">
        <f>Q113*H113</f>
        <v>0.030732</v>
      </c>
      <c r="S113" s="228">
        <v>0</v>
      </c>
      <c r="T113" s="229">
        <f>S113*H113</f>
        <v>0</v>
      </c>
      <c r="U113" s="40"/>
      <c r="V113" s="40"/>
      <c r="W113" s="40"/>
      <c r="X113" s="40"/>
      <c r="Y113" s="40"/>
      <c r="Z113" s="40"/>
      <c r="AA113" s="40"/>
      <c r="AB113" s="40"/>
      <c r="AC113" s="40"/>
      <c r="AD113" s="40"/>
      <c r="AE113" s="40"/>
      <c r="AR113" s="230" t="s">
        <v>173</v>
      </c>
      <c r="AT113" s="230" t="s">
        <v>169</v>
      </c>
      <c r="AU113" s="230" t="s">
        <v>86</v>
      </c>
      <c r="AY113" s="19" t="s">
        <v>167</v>
      </c>
      <c r="BE113" s="231">
        <f>IF(N113="základní",J113,0)</f>
        <v>0</v>
      </c>
      <c r="BF113" s="231">
        <f>IF(N113="snížená",J113,0)</f>
        <v>0</v>
      </c>
      <c r="BG113" s="231">
        <f>IF(N113="zákl. přenesená",J113,0)</f>
        <v>0</v>
      </c>
      <c r="BH113" s="231">
        <f>IF(N113="sníž. přenesená",J113,0)</f>
        <v>0</v>
      </c>
      <c r="BI113" s="231">
        <f>IF(N113="nulová",J113,0)</f>
        <v>0</v>
      </c>
      <c r="BJ113" s="19" t="s">
        <v>8</v>
      </c>
      <c r="BK113" s="231">
        <f>ROUND(I113*H113,0)</f>
        <v>0</v>
      </c>
      <c r="BL113" s="19" t="s">
        <v>173</v>
      </c>
      <c r="BM113" s="230" t="s">
        <v>813</v>
      </c>
    </row>
    <row r="114" spans="1:47" s="2" customFormat="1" ht="12">
      <c r="A114" s="40"/>
      <c r="B114" s="41"/>
      <c r="C114" s="42"/>
      <c r="D114" s="232" t="s">
        <v>182</v>
      </c>
      <c r="E114" s="42"/>
      <c r="F114" s="233" t="s">
        <v>806</v>
      </c>
      <c r="G114" s="42"/>
      <c r="H114" s="42"/>
      <c r="I114" s="138"/>
      <c r="J114" s="42"/>
      <c r="K114" s="42"/>
      <c r="L114" s="46"/>
      <c r="M114" s="234"/>
      <c r="N114" s="235"/>
      <c r="O114" s="86"/>
      <c r="P114" s="86"/>
      <c r="Q114" s="86"/>
      <c r="R114" s="86"/>
      <c r="S114" s="86"/>
      <c r="T114" s="87"/>
      <c r="U114" s="40"/>
      <c r="V114" s="40"/>
      <c r="W114" s="40"/>
      <c r="X114" s="40"/>
      <c r="Y114" s="40"/>
      <c r="Z114" s="40"/>
      <c r="AA114" s="40"/>
      <c r="AB114" s="40"/>
      <c r="AC114" s="40"/>
      <c r="AD114" s="40"/>
      <c r="AE114" s="40"/>
      <c r="AT114" s="19" t="s">
        <v>182</v>
      </c>
      <c r="AU114" s="19" t="s">
        <v>86</v>
      </c>
    </row>
    <row r="115" spans="1:47" s="2" customFormat="1" ht="12">
      <c r="A115" s="40"/>
      <c r="B115" s="41"/>
      <c r="C115" s="42"/>
      <c r="D115" s="232" t="s">
        <v>175</v>
      </c>
      <c r="E115" s="42"/>
      <c r="F115" s="233" t="s">
        <v>814</v>
      </c>
      <c r="G115" s="42"/>
      <c r="H115" s="42"/>
      <c r="I115" s="138"/>
      <c r="J115" s="42"/>
      <c r="K115" s="42"/>
      <c r="L115" s="46"/>
      <c r="M115" s="234"/>
      <c r="N115" s="235"/>
      <c r="O115" s="86"/>
      <c r="P115" s="86"/>
      <c r="Q115" s="86"/>
      <c r="R115" s="86"/>
      <c r="S115" s="86"/>
      <c r="T115" s="87"/>
      <c r="U115" s="40"/>
      <c r="V115" s="40"/>
      <c r="W115" s="40"/>
      <c r="X115" s="40"/>
      <c r="Y115" s="40"/>
      <c r="Z115" s="40"/>
      <c r="AA115" s="40"/>
      <c r="AB115" s="40"/>
      <c r="AC115" s="40"/>
      <c r="AD115" s="40"/>
      <c r="AE115" s="40"/>
      <c r="AT115" s="19" t="s">
        <v>175</v>
      </c>
      <c r="AU115" s="19" t="s">
        <v>86</v>
      </c>
    </row>
    <row r="116" spans="1:65" s="2" customFormat="1" ht="20.5" customHeight="1">
      <c r="A116" s="40"/>
      <c r="B116" s="41"/>
      <c r="C116" s="279" t="s">
        <v>302</v>
      </c>
      <c r="D116" s="279" t="s">
        <v>381</v>
      </c>
      <c r="E116" s="280" t="s">
        <v>808</v>
      </c>
      <c r="F116" s="281" t="s">
        <v>809</v>
      </c>
      <c r="G116" s="282" t="s">
        <v>389</v>
      </c>
      <c r="H116" s="283">
        <v>791</v>
      </c>
      <c r="I116" s="284"/>
      <c r="J116" s="283">
        <f>ROUND(I116*H116,0)</f>
        <v>0</v>
      </c>
      <c r="K116" s="281" t="s">
        <v>180</v>
      </c>
      <c r="L116" s="285"/>
      <c r="M116" s="286" t="s">
        <v>20</v>
      </c>
      <c r="N116" s="287" t="s">
        <v>48</v>
      </c>
      <c r="O116" s="86"/>
      <c r="P116" s="228">
        <f>O116*H116</f>
        <v>0</v>
      </c>
      <c r="Q116" s="228">
        <v>0.00354</v>
      </c>
      <c r="R116" s="228">
        <f>Q116*H116</f>
        <v>2.8001400000000003</v>
      </c>
      <c r="S116" s="228">
        <v>0</v>
      </c>
      <c r="T116" s="229">
        <f>S116*H116</f>
        <v>0</v>
      </c>
      <c r="U116" s="40"/>
      <c r="V116" s="40"/>
      <c r="W116" s="40"/>
      <c r="X116" s="40"/>
      <c r="Y116" s="40"/>
      <c r="Z116" s="40"/>
      <c r="AA116" s="40"/>
      <c r="AB116" s="40"/>
      <c r="AC116" s="40"/>
      <c r="AD116" s="40"/>
      <c r="AE116" s="40"/>
      <c r="AR116" s="230" t="s">
        <v>274</v>
      </c>
      <c r="AT116" s="230" t="s">
        <v>381</v>
      </c>
      <c r="AU116" s="230" t="s">
        <v>86</v>
      </c>
      <c r="AY116" s="19" t="s">
        <v>167</v>
      </c>
      <c r="BE116" s="231">
        <f>IF(N116="základní",J116,0)</f>
        <v>0</v>
      </c>
      <c r="BF116" s="231">
        <f>IF(N116="snížená",J116,0)</f>
        <v>0</v>
      </c>
      <c r="BG116" s="231">
        <f>IF(N116="zákl. přenesená",J116,0)</f>
        <v>0</v>
      </c>
      <c r="BH116" s="231">
        <f>IF(N116="sníž. přenesená",J116,0)</f>
        <v>0</v>
      </c>
      <c r="BI116" s="231">
        <f>IF(N116="nulová",J116,0)</f>
        <v>0</v>
      </c>
      <c r="BJ116" s="19" t="s">
        <v>8</v>
      </c>
      <c r="BK116" s="231">
        <f>ROUND(I116*H116,0)</f>
        <v>0</v>
      </c>
      <c r="BL116" s="19" t="s">
        <v>173</v>
      </c>
      <c r="BM116" s="230" t="s">
        <v>815</v>
      </c>
    </row>
    <row r="117" spans="1:51" s="13" customFormat="1" ht="12">
      <c r="A117" s="13"/>
      <c r="B117" s="236"/>
      <c r="C117" s="237"/>
      <c r="D117" s="232" t="s">
        <v>184</v>
      </c>
      <c r="E117" s="238" t="s">
        <v>20</v>
      </c>
      <c r="F117" s="239" t="s">
        <v>816</v>
      </c>
      <c r="G117" s="237"/>
      <c r="H117" s="240">
        <v>791</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184</v>
      </c>
      <c r="AU117" s="246" t="s">
        <v>86</v>
      </c>
      <c r="AV117" s="13" t="s">
        <v>86</v>
      </c>
      <c r="AW117" s="13" t="s">
        <v>38</v>
      </c>
      <c r="AX117" s="13" t="s">
        <v>8</v>
      </c>
      <c r="AY117" s="246" t="s">
        <v>167</v>
      </c>
    </row>
    <row r="118" spans="1:65" s="2" customFormat="1" ht="20.5" customHeight="1">
      <c r="A118" s="40"/>
      <c r="B118" s="41"/>
      <c r="C118" s="279" t="s">
        <v>309</v>
      </c>
      <c r="D118" s="279" t="s">
        <v>381</v>
      </c>
      <c r="E118" s="280" t="s">
        <v>817</v>
      </c>
      <c r="F118" s="281" t="s">
        <v>818</v>
      </c>
      <c r="G118" s="282" t="s">
        <v>389</v>
      </c>
      <c r="H118" s="283">
        <v>6</v>
      </c>
      <c r="I118" s="284"/>
      <c r="J118" s="283">
        <f>ROUND(I118*H118,0)</f>
        <v>0</v>
      </c>
      <c r="K118" s="281" t="s">
        <v>180</v>
      </c>
      <c r="L118" s="285"/>
      <c r="M118" s="286" t="s">
        <v>20</v>
      </c>
      <c r="N118" s="287" t="s">
        <v>48</v>
      </c>
      <c r="O118" s="86"/>
      <c r="P118" s="228">
        <f>O118*H118</f>
        <v>0</v>
      </c>
      <c r="Q118" s="228">
        <v>0.00472</v>
      </c>
      <c r="R118" s="228">
        <f>Q118*H118</f>
        <v>0.02832</v>
      </c>
      <c r="S118" s="228">
        <v>0</v>
      </c>
      <c r="T118" s="229">
        <f>S118*H118</f>
        <v>0</v>
      </c>
      <c r="U118" s="40"/>
      <c r="V118" s="40"/>
      <c r="W118" s="40"/>
      <c r="X118" s="40"/>
      <c r="Y118" s="40"/>
      <c r="Z118" s="40"/>
      <c r="AA118" s="40"/>
      <c r="AB118" s="40"/>
      <c r="AC118" s="40"/>
      <c r="AD118" s="40"/>
      <c r="AE118" s="40"/>
      <c r="AR118" s="230" t="s">
        <v>274</v>
      </c>
      <c r="AT118" s="230" t="s">
        <v>381</v>
      </c>
      <c r="AU118" s="230" t="s">
        <v>86</v>
      </c>
      <c r="AY118" s="19" t="s">
        <v>167</v>
      </c>
      <c r="BE118" s="231">
        <f>IF(N118="základní",J118,0)</f>
        <v>0</v>
      </c>
      <c r="BF118" s="231">
        <f>IF(N118="snížená",J118,0)</f>
        <v>0</v>
      </c>
      <c r="BG118" s="231">
        <f>IF(N118="zákl. přenesená",J118,0)</f>
        <v>0</v>
      </c>
      <c r="BH118" s="231">
        <f>IF(N118="sníž. přenesená",J118,0)</f>
        <v>0</v>
      </c>
      <c r="BI118" s="231">
        <f>IF(N118="nulová",J118,0)</f>
        <v>0</v>
      </c>
      <c r="BJ118" s="19" t="s">
        <v>8</v>
      </c>
      <c r="BK118" s="231">
        <f>ROUND(I118*H118,0)</f>
        <v>0</v>
      </c>
      <c r="BL118" s="19" t="s">
        <v>173</v>
      </c>
      <c r="BM118" s="230" t="s">
        <v>819</v>
      </c>
    </row>
    <row r="119" spans="1:65" s="2" customFormat="1" ht="20.5" customHeight="1">
      <c r="A119" s="40"/>
      <c r="B119" s="41"/>
      <c r="C119" s="220" t="s">
        <v>320</v>
      </c>
      <c r="D119" s="220" t="s">
        <v>169</v>
      </c>
      <c r="E119" s="221" t="s">
        <v>820</v>
      </c>
      <c r="F119" s="222" t="s">
        <v>821</v>
      </c>
      <c r="G119" s="223" t="s">
        <v>389</v>
      </c>
      <c r="H119" s="224">
        <v>200</v>
      </c>
      <c r="I119" s="225"/>
      <c r="J119" s="224">
        <f>ROUND(I119*H119,0)</f>
        <v>0</v>
      </c>
      <c r="K119" s="222" t="s">
        <v>180</v>
      </c>
      <c r="L119" s="46"/>
      <c r="M119" s="226" t="s">
        <v>20</v>
      </c>
      <c r="N119" s="227" t="s">
        <v>48</v>
      </c>
      <c r="O119" s="86"/>
      <c r="P119" s="228">
        <f>O119*H119</f>
        <v>0</v>
      </c>
      <c r="Q119" s="228">
        <v>5.2E-05</v>
      </c>
      <c r="R119" s="228">
        <f>Q119*H119</f>
        <v>0.0104</v>
      </c>
      <c r="S119" s="228">
        <v>0</v>
      </c>
      <c r="T119" s="229">
        <f>S119*H119</f>
        <v>0</v>
      </c>
      <c r="U119" s="40"/>
      <c r="V119" s="40"/>
      <c r="W119" s="40"/>
      <c r="X119" s="40"/>
      <c r="Y119" s="40"/>
      <c r="Z119" s="40"/>
      <c r="AA119" s="40"/>
      <c r="AB119" s="40"/>
      <c r="AC119" s="40"/>
      <c r="AD119" s="40"/>
      <c r="AE119" s="40"/>
      <c r="AR119" s="230" t="s">
        <v>173</v>
      </c>
      <c r="AT119" s="230" t="s">
        <v>169</v>
      </c>
      <c r="AU119" s="230" t="s">
        <v>86</v>
      </c>
      <c r="AY119" s="19" t="s">
        <v>167</v>
      </c>
      <c r="BE119" s="231">
        <f>IF(N119="základní",J119,0)</f>
        <v>0</v>
      </c>
      <c r="BF119" s="231">
        <f>IF(N119="snížená",J119,0)</f>
        <v>0</v>
      </c>
      <c r="BG119" s="231">
        <f>IF(N119="zákl. přenesená",J119,0)</f>
        <v>0</v>
      </c>
      <c r="BH119" s="231">
        <f>IF(N119="sníž. přenesená",J119,0)</f>
        <v>0</v>
      </c>
      <c r="BI119" s="231">
        <f>IF(N119="nulová",J119,0)</f>
        <v>0</v>
      </c>
      <c r="BJ119" s="19" t="s">
        <v>8</v>
      </c>
      <c r="BK119" s="231">
        <f>ROUND(I119*H119,0)</f>
        <v>0</v>
      </c>
      <c r="BL119" s="19" t="s">
        <v>173</v>
      </c>
      <c r="BM119" s="230" t="s">
        <v>822</v>
      </c>
    </row>
    <row r="120" spans="1:47" s="2" customFormat="1" ht="12">
      <c r="A120" s="40"/>
      <c r="B120" s="41"/>
      <c r="C120" s="42"/>
      <c r="D120" s="232" t="s">
        <v>182</v>
      </c>
      <c r="E120" s="42"/>
      <c r="F120" s="233" t="s">
        <v>806</v>
      </c>
      <c r="G120" s="42"/>
      <c r="H120" s="42"/>
      <c r="I120" s="138"/>
      <c r="J120" s="42"/>
      <c r="K120" s="42"/>
      <c r="L120" s="46"/>
      <c r="M120" s="234"/>
      <c r="N120" s="235"/>
      <c r="O120" s="86"/>
      <c r="P120" s="86"/>
      <c r="Q120" s="86"/>
      <c r="R120" s="86"/>
      <c r="S120" s="86"/>
      <c r="T120" s="87"/>
      <c r="U120" s="40"/>
      <c r="V120" s="40"/>
      <c r="W120" s="40"/>
      <c r="X120" s="40"/>
      <c r="Y120" s="40"/>
      <c r="Z120" s="40"/>
      <c r="AA120" s="40"/>
      <c r="AB120" s="40"/>
      <c r="AC120" s="40"/>
      <c r="AD120" s="40"/>
      <c r="AE120" s="40"/>
      <c r="AT120" s="19" t="s">
        <v>182</v>
      </c>
      <c r="AU120" s="19" t="s">
        <v>86</v>
      </c>
    </row>
    <row r="121" spans="1:47" s="2" customFormat="1" ht="12">
      <c r="A121" s="40"/>
      <c r="B121" s="41"/>
      <c r="C121" s="42"/>
      <c r="D121" s="232" t="s">
        <v>175</v>
      </c>
      <c r="E121" s="42"/>
      <c r="F121" s="233" t="s">
        <v>823</v>
      </c>
      <c r="G121" s="42"/>
      <c r="H121" s="42"/>
      <c r="I121" s="138"/>
      <c r="J121" s="42"/>
      <c r="K121" s="42"/>
      <c r="L121" s="46"/>
      <c r="M121" s="234"/>
      <c r="N121" s="235"/>
      <c r="O121" s="86"/>
      <c r="P121" s="86"/>
      <c r="Q121" s="86"/>
      <c r="R121" s="86"/>
      <c r="S121" s="86"/>
      <c r="T121" s="87"/>
      <c r="U121" s="40"/>
      <c r="V121" s="40"/>
      <c r="W121" s="40"/>
      <c r="X121" s="40"/>
      <c r="Y121" s="40"/>
      <c r="Z121" s="40"/>
      <c r="AA121" s="40"/>
      <c r="AB121" s="40"/>
      <c r="AC121" s="40"/>
      <c r="AD121" s="40"/>
      <c r="AE121" s="40"/>
      <c r="AT121" s="19" t="s">
        <v>175</v>
      </c>
      <c r="AU121" s="19" t="s">
        <v>86</v>
      </c>
    </row>
    <row r="122" spans="1:51" s="13" customFormat="1" ht="12">
      <c r="A122" s="13"/>
      <c r="B122" s="236"/>
      <c r="C122" s="237"/>
      <c r="D122" s="232" t="s">
        <v>184</v>
      </c>
      <c r="E122" s="238" t="s">
        <v>20</v>
      </c>
      <c r="F122" s="239" t="s">
        <v>824</v>
      </c>
      <c r="G122" s="237"/>
      <c r="H122" s="240">
        <v>200</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184</v>
      </c>
      <c r="AU122" s="246" t="s">
        <v>86</v>
      </c>
      <c r="AV122" s="13" t="s">
        <v>86</v>
      </c>
      <c r="AW122" s="13" t="s">
        <v>38</v>
      </c>
      <c r="AX122" s="13" t="s">
        <v>8</v>
      </c>
      <c r="AY122" s="246" t="s">
        <v>167</v>
      </c>
    </row>
    <row r="123" spans="1:65" s="2" customFormat="1" ht="20.5" customHeight="1">
      <c r="A123" s="40"/>
      <c r="B123" s="41"/>
      <c r="C123" s="279" t="s">
        <v>326</v>
      </c>
      <c r="D123" s="279" t="s">
        <v>381</v>
      </c>
      <c r="E123" s="280" t="s">
        <v>808</v>
      </c>
      <c r="F123" s="281" t="s">
        <v>809</v>
      </c>
      <c r="G123" s="282" t="s">
        <v>389</v>
      </c>
      <c r="H123" s="283">
        <v>200</v>
      </c>
      <c r="I123" s="284"/>
      <c r="J123" s="283">
        <f>ROUND(I123*H123,0)</f>
        <v>0</v>
      </c>
      <c r="K123" s="281" t="s">
        <v>180</v>
      </c>
      <c r="L123" s="285"/>
      <c r="M123" s="286" t="s">
        <v>20</v>
      </c>
      <c r="N123" s="287" t="s">
        <v>48</v>
      </c>
      <c r="O123" s="86"/>
      <c r="P123" s="228">
        <f>O123*H123</f>
        <v>0</v>
      </c>
      <c r="Q123" s="228">
        <v>0.00354</v>
      </c>
      <c r="R123" s="228">
        <f>Q123*H123</f>
        <v>0.7080000000000001</v>
      </c>
      <c r="S123" s="228">
        <v>0</v>
      </c>
      <c r="T123" s="229">
        <f>S123*H123</f>
        <v>0</v>
      </c>
      <c r="U123" s="40"/>
      <c r="V123" s="40"/>
      <c r="W123" s="40"/>
      <c r="X123" s="40"/>
      <c r="Y123" s="40"/>
      <c r="Z123" s="40"/>
      <c r="AA123" s="40"/>
      <c r="AB123" s="40"/>
      <c r="AC123" s="40"/>
      <c r="AD123" s="40"/>
      <c r="AE123" s="40"/>
      <c r="AR123" s="230" t="s">
        <v>274</v>
      </c>
      <c r="AT123" s="230" t="s">
        <v>381</v>
      </c>
      <c r="AU123" s="230" t="s">
        <v>86</v>
      </c>
      <c r="AY123" s="19" t="s">
        <v>167</v>
      </c>
      <c r="BE123" s="231">
        <f>IF(N123="základní",J123,0)</f>
        <v>0</v>
      </c>
      <c r="BF123" s="231">
        <f>IF(N123="snížená",J123,0)</f>
        <v>0</v>
      </c>
      <c r="BG123" s="231">
        <f>IF(N123="zákl. přenesená",J123,0)</f>
        <v>0</v>
      </c>
      <c r="BH123" s="231">
        <f>IF(N123="sníž. přenesená",J123,0)</f>
        <v>0</v>
      </c>
      <c r="BI123" s="231">
        <f>IF(N123="nulová",J123,0)</f>
        <v>0</v>
      </c>
      <c r="BJ123" s="19" t="s">
        <v>8</v>
      </c>
      <c r="BK123" s="231">
        <f>ROUND(I123*H123,0)</f>
        <v>0</v>
      </c>
      <c r="BL123" s="19" t="s">
        <v>173</v>
      </c>
      <c r="BM123" s="230" t="s">
        <v>825</v>
      </c>
    </row>
    <row r="124" spans="1:51" s="13" customFormat="1" ht="12">
      <c r="A124" s="13"/>
      <c r="B124" s="236"/>
      <c r="C124" s="237"/>
      <c r="D124" s="232" t="s">
        <v>184</v>
      </c>
      <c r="E124" s="237"/>
      <c r="F124" s="239" t="s">
        <v>826</v>
      </c>
      <c r="G124" s="237"/>
      <c r="H124" s="240">
        <v>200</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184</v>
      </c>
      <c r="AU124" s="246" t="s">
        <v>86</v>
      </c>
      <c r="AV124" s="13" t="s">
        <v>86</v>
      </c>
      <c r="AW124" s="13" t="s">
        <v>4</v>
      </c>
      <c r="AX124" s="13" t="s">
        <v>8</v>
      </c>
      <c r="AY124" s="246" t="s">
        <v>167</v>
      </c>
    </row>
    <row r="125" spans="1:65" s="2" customFormat="1" ht="20.5" customHeight="1">
      <c r="A125" s="40"/>
      <c r="B125" s="41"/>
      <c r="C125" s="279" t="s">
        <v>9</v>
      </c>
      <c r="D125" s="279" t="s">
        <v>381</v>
      </c>
      <c r="E125" s="280" t="s">
        <v>817</v>
      </c>
      <c r="F125" s="281" t="s">
        <v>818</v>
      </c>
      <c r="G125" s="282" t="s">
        <v>389</v>
      </c>
      <c r="H125" s="283">
        <v>200</v>
      </c>
      <c r="I125" s="284"/>
      <c r="J125" s="283">
        <f>ROUND(I125*H125,0)</f>
        <v>0</v>
      </c>
      <c r="K125" s="281" t="s">
        <v>180</v>
      </c>
      <c r="L125" s="285"/>
      <c r="M125" s="286" t="s">
        <v>20</v>
      </c>
      <c r="N125" s="287" t="s">
        <v>48</v>
      </c>
      <c r="O125" s="86"/>
      <c r="P125" s="228">
        <f>O125*H125</f>
        <v>0</v>
      </c>
      <c r="Q125" s="228">
        <v>0.00472</v>
      </c>
      <c r="R125" s="228">
        <f>Q125*H125</f>
        <v>0.9440000000000001</v>
      </c>
      <c r="S125" s="228">
        <v>0</v>
      </c>
      <c r="T125" s="229">
        <f>S125*H125</f>
        <v>0</v>
      </c>
      <c r="U125" s="40"/>
      <c r="V125" s="40"/>
      <c r="W125" s="40"/>
      <c r="X125" s="40"/>
      <c r="Y125" s="40"/>
      <c r="Z125" s="40"/>
      <c r="AA125" s="40"/>
      <c r="AB125" s="40"/>
      <c r="AC125" s="40"/>
      <c r="AD125" s="40"/>
      <c r="AE125" s="40"/>
      <c r="AR125" s="230" t="s">
        <v>274</v>
      </c>
      <c r="AT125" s="230" t="s">
        <v>381</v>
      </c>
      <c r="AU125" s="230" t="s">
        <v>86</v>
      </c>
      <c r="AY125" s="19" t="s">
        <v>167</v>
      </c>
      <c r="BE125" s="231">
        <f>IF(N125="základní",J125,0)</f>
        <v>0</v>
      </c>
      <c r="BF125" s="231">
        <f>IF(N125="snížená",J125,0)</f>
        <v>0</v>
      </c>
      <c r="BG125" s="231">
        <f>IF(N125="zákl. přenesená",J125,0)</f>
        <v>0</v>
      </c>
      <c r="BH125" s="231">
        <f>IF(N125="sníž. přenesená",J125,0)</f>
        <v>0</v>
      </c>
      <c r="BI125" s="231">
        <f>IF(N125="nulová",J125,0)</f>
        <v>0</v>
      </c>
      <c r="BJ125" s="19" t="s">
        <v>8</v>
      </c>
      <c r="BK125" s="231">
        <f>ROUND(I125*H125,0)</f>
        <v>0</v>
      </c>
      <c r="BL125" s="19" t="s">
        <v>173</v>
      </c>
      <c r="BM125" s="230" t="s">
        <v>827</v>
      </c>
    </row>
    <row r="126" spans="1:51" s="13" customFormat="1" ht="12">
      <c r="A126" s="13"/>
      <c r="B126" s="236"/>
      <c r="C126" s="237"/>
      <c r="D126" s="232" t="s">
        <v>184</v>
      </c>
      <c r="E126" s="237"/>
      <c r="F126" s="239" t="s">
        <v>826</v>
      </c>
      <c r="G126" s="237"/>
      <c r="H126" s="240">
        <v>200</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184</v>
      </c>
      <c r="AU126" s="246" t="s">
        <v>86</v>
      </c>
      <c r="AV126" s="13" t="s">
        <v>86</v>
      </c>
      <c r="AW126" s="13" t="s">
        <v>4</v>
      </c>
      <c r="AX126" s="13" t="s">
        <v>8</v>
      </c>
      <c r="AY126" s="246" t="s">
        <v>167</v>
      </c>
    </row>
    <row r="127" spans="1:65" s="2" customFormat="1" ht="20.5" customHeight="1">
      <c r="A127" s="40"/>
      <c r="B127" s="41"/>
      <c r="C127" s="220" t="s">
        <v>337</v>
      </c>
      <c r="D127" s="220" t="s">
        <v>169</v>
      </c>
      <c r="E127" s="221" t="s">
        <v>828</v>
      </c>
      <c r="F127" s="222" t="s">
        <v>829</v>
      </c>
      <c r="G127" s="223" t="s">
        <v>389</v>
      </c>
      <c r="H127" s="224">
        <v>82</v>
      </c>
      <c r="I127" s="225"/>
      <c r="J127" s="224">
        <f>ROUND(I127*H127,0)</f>
        <v>0</v>
      </c>
      <c r="K127" s="222" t="s">
        <v>20</v>
      </c>
      <c r="L127" s="46"/>
      <c r="M127" s="226" t="s">
        <v>20</v>
      </c>
      <c r="N127" s="227" t="s">
        <v>48</v>
      </c>
      <c r="O127" s="86"/>
      <c r="P127" s="228">
        <f>O127*H127</f>
        <v>0</v>
      </c>
      <c r="Q127" s="228">
        <v>0</v>
      </c>
      <c r="R127" s="228">
        <f>Q127*H127</f>
        <v>0</v>
      </c>
      <c r="S127" s="228">
        <v>0</v>
      </c>
      <c r="T127" s="229">
        <f>S127*H127</f>
        <v>0</v>
      </c>
      <c r="U127" s="40"/>
      <c r="V127" s="40"/>
      <c r="W127" s="40"/>
      <c r="X127" s="40"/>
      <c r="Y127" s="40"/>
      <c r="Z127" s="40"/>
      <c r="AA127" s="40"/>
      <c r="AB127" s="40"/>
      <c r="AC127" s="40"/>
      <c r="AD127" s="40"/>
      <c r="AE127" s="40"/>
      <c r="AR127" s="230" t="s">
        <v>173</v>
      </c>
      <c r="AT127" s="230" t="s">
        <v>169</v>
      </c>
      <c r="AU127" s="230" t="s">
        <v>86</v>
      </c>
      <c r="AY127" s="19" t="s">
        <v>167</v>
      </c>
      <c r="BE127" s="231">
        <f>IF(N127="základní",J127,0)</f>
        <v>0</v>
      </c>
      <c r="BF127" s="231">
        <f>IF(N127="snížená",J127,0)</f>
        <v>0</v>
      </c>
      <c r="BG127" s="231">
        <f>IF(N127="zákl. přenesená",J127,0)</f>
        <v>0</v>
      </c>
      <c r="BH127" s="231">
        <f>IF(N127="sníž. přenesená",J127,0)</f>
        <v>0</v>
      </c>
      <c r="BI127" s="231">
        <f>IF(N127="nulová",J127,0)</f>
        <v>0</v>
      </c>
      <c r="BJ127" s="19" t="s">
        <v>8</v>
      </c>
      <c r="BK127" s="231">
        <f>ROUND(I127*H127,0)</f>
        <v>0</v>
      </c>
      <c r="BL127" s="19" t="s">
        <v>173</v>
      </c>
      <c r="BM127" s="230" t="s">
        <v>830</v>
      </c>
    </row>
    <row r="128" spans="1:47" s="2" customFormat="1" ht="12">
      <c r="A128" s="40"/>
      <c r="B128" s="41"/>
      <c r="C128" s="42"/>
      <c r="D128" s="232" t="s">
        <v>175</v>
      </c>
      <c r="E128" s="42"/>
      <c r="F128" s="233" t="s">
        <v>831</v>
      </c>
      <c r="G128" s="42"/>
      <c r="H128" s="42"/>
      <c r="I128" s="138"/>
      <c r="J128" s="42"/>
      <c r="K128" s="42"/>
      <c r="L128" s="46"/>
      <c r="M128" s="234"/>
      <c r="N128" s="235"/>
      <c r="O128" s="86"/>
      <c r="P128" s="86"/>
      <c r="Q128" s="86"/>
      <c r="R128" s="86"/>
      <c r="S128" s="86"/>
      <c r="T128" s="87"/>
      <c r="U128" s="40"/>
      <c r="V128" s="40"/>
      <c r="W128" s="40"/>
      <c r="X128" s="40"/>
      <c r="Y128" s="40"/>
      <c r="Z128" s="40"/>
      <c r="AA128" s="40"/>
      <c r="AB128" s="40"/>
      <c r="AC128" s="40"/>
      <c r="AD128" s="40"/>
      <c r="AE128" s="40"/>
      <c r="AT128" s="19" t="s">
        <v>175</v>
      </c>
      <c r="AU128" s="19" t="s">
        <v>86</v>
      </c>
    </row>
    <row r="129" spans="1:65" s="2" customFormat="1" ht="20.5" customHeight="1">
      <c r="A129" s="40"/>
      <c r="B129" s="41"/>
      <c r="C129" s="220" t="s">
        <v>344</v>
      </c>
      <c r="D129" s="220" t="s">
        <v>169</v>
      </c>
      <c r="E129" s="221" t="s">
        <v>832</v>
      </c>
      <c r="F129" s="222" t="s">
        <v>833</v>
      </c>
      <c r="G129" s="223" t="s">
        <v>834</v>
      </c>
      <c r="H129" s="224">
        <v>691</v>
      </c>
      <c r="I129" s="225"/>
      <c r="J129" s="224">
        <f>ROUND(I129*H129,0)</f>
        <v>0</v>
      </c>
      <c r="K129" s="222" t="s">
        <v>20</v>
      </c>
      <c r="L129" s="46"/>
      <c r="M129" s="226" t="s">
        <v>20</v>
      </c>
      <c r="N129" s="227" t="s">
        <v>48</v>
      </c>
      <c r="O129" s="86"/>
      <c r="P129" s="228">
        <f>O129*H129</f>
        <v>0</v>
      </c>
      <c r="Q129" s="228">
        <v>2E-05</v>
      </c>
      <c r="R129" s="228">
        <f>Q129*H129</f>
        <v>0.01382</v>
      </c>
      <c r="S129" s="228">
        <v>0</v>
      </c>
      <c r="T129" s="229">
        <f>S129*H129</f>
        <v>0</v>
      </c>
      <c r="U129" s="40"/>
      <c r="V129" s="40"/>
      <c r="W129" s="40"/>
      <c r="X129" s="40"/>
      <c r="Y129" s="40"/>
      <c r="Z129" s="40"/>
      <c r="AA129" s="40"/>
      <c r="AB129" s="40"/>
      <c r="AC129" s="40"/>
      <c r="AD129" s="40"/>
      <c r="AE129" s="40"/>
      <c r="AR129" s="230" t="s">
        <v>173</v>
      </c>
      <c r="AT129" s="230" t="s">
        <v>169</v>
      </c>
      <c r="AU129" s="230" t="s">
        <v>86</v>
      </c>
      <c r="AY129" s="19" t="s">
        <v>167</v>
      </c>
      <c r="BE129" s="231">
        <f>IF(N129="základní",J129,0)</f>
        <v>0</v>
      </c>
      <c r="BF129" s="231">
        <f>IF(N129="snížená",J129,0)</f>
        <v>0</v>
      </c>
      <c r="BG129" s="231">
        <f>IF(N129="zákl. přenesená",J129,0)</f>
        <v>0</v>
      </c>
      <c r="BH129" s="231">
        <f>IF(N129="sníž. přenesená",J129,0)</f>
        <v>0</v>
      </c>
      <c r="BI129" s="231">
        <f>IF(N129="nulová",J129,0)</f>
        <v>0</v>
      </c>
      <c r="BJ129" s="19" t="s">
        <v>8</v>
      </c>
      <c r="BK129" s="231">
        <f>ROUND(I129*H129,0)</f>
        <v>0</v>
      </c>
      <c r="BL129" s="19" t="s">
        <v>173</v>
      </c>
      <c r="BM129" s="230" t="s">
        <v>835</v>
      </c>
    </row>
    <row r="130" spans="1:51" s="13" customFormat="1" ht="12">
      <c r="A130" s="13"/>
      <c r="B130" s="236"/>
      <c r="C130" s="237"/>
      <c r="D130" s="232" t="s">
        <v>184</v>
      </c>
      <c r="E130" s="238" t="s">
        <v>20</v>
      </c>
      <c r="F130" s="239" t="s">
        <v>836</v>
      </c>
      <c r="G130" s="237"/>
      <c r="H130" s="240">
        <v>691</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184</v>
      </c>
      <c r="AU130" s="246" t="s">
        <v>86</v>
      </c>
      <c r="AV130" s="13" t="s">
        <v>86</v>
      </c>
      <c r="AW130" s="13" t="s">
        <v>38</v>
      </c>
      <c r="AX130" s="13" t="s">
        <v>8</v>
      </c>
      <c r="AY130" s="246" t="s">
        <v>167</v>
      </c>
    </row>
    <row r="131" spans="1:65" s="2" customFormat="1" ht="14.5" customHeight="1">
      <c r="A131" s="40"/>
      <c r="B131" s="41"/>
      <c r="C131" s="279" t="s">
        <v>348</v>
      </c>
      <c r="D131" s="279" t="s">
        <v>381</v>
      </c>
      <c r="E131" s="280" t="s">
        <v>837</v>
      </c>
      <c r="F131" s="281" t="s">
        <v>838</v>
      </c>
      <c r="G131" s="282" t="s">
        <v>389</v>
      </c>
      <c r="H131" s="283">
        <v>33</v>
      </c>
      <c r="I131" s="284"/>
      <c r="J131" s="283">
        <f>ROUND(I131*H131,0)</f>
        <v>0</v>
      </c>
      <c r="K131" s="281" t="s">
        <v>20</v>
      </c>
      <c r="L131" s="285"/>
      <c r="M131" s="286" t="s">
        <v>20</v>
      </c>
      <c r="N131" s="287" t="s">
        <v>48</v>
      </c>
      <c r="O131" s="86"/>
      <c r="P131" s="228">
        <f>O131*H131</f>
        <v>0</v>
      </c>
      <c r="Q131" s="228">
        <v>0.018</v>
      </c>
      <c r="R131" s="228">
        <f>Q131*H131</f>
        <v>0.594</v>
      </c>
      <c r="S131" s="228">
        <v>0</v>
      </c>
      <c r="T131" s="229">
        <f>S131*H131</f>
        <v>0</v>
      </c>
      <c r="U131" s="40"/>
      <c r="V131" s="40"/>
      <c r="W131" s="40"/>
      <c r="X131" s="40"/>
      <c r="Y131" s="40"/>
      <c r="Z131" s="40"/>
      <c r="AA131" s="40"/>
      <c r="AB131" s="40"/>
      <c r="AC131" s="40"/>
      <c r="AD131" s="40"/>
      <c r="AE131" s="40"/>
      <c r="AR131" s="230" t="s">
        <v>274</v>
      </c>
      <c r="AT131" s="230" t="s">
        <v>381</v>
      </c>
      <c r="AU131" s="230" t="s">
        <v>86</v>
      </c>
      <c r="AY131" s="19" t="s">
        <v>167</v>
      </c>
      <c r="BE131" s="231">
        <f>IF(N131="základní",J131,0)</f>
        <v>0</v>
      </c>
      <c r="BF131" s="231">
        <f>IF(N131="snížená",J131,0)</f>
        <v>0</v>
      </c>
      <c r="BG131" s="231">
        <f>IF(N131="zákl. přenesená",J131,0)</f>
        <v>0</v>
      </c>
      <c r="BH131" s="231">
        <f>IF(N131="sníž. přenesená",J131,0)</f>
        <v>0</v>
      </c>
      <c r="BI131" s="231">
        <f>IF(N131="nulová",J131,0)</f>
        <v>0</v>
      </c>
      <c r="BJ131" s="19" t="s">
        <v>8</v>
      </c>
      <c r="BK131" s="231">
        <f>ROUND(I131*H131,0)</f>
        <v>0</v>
      </c>
      <c r="BL131" s="19" t="s">
        <v>173</v>
      </c>
      <c r="BM131" s="230" t="s">
        <v>839</v>
      </c>
    </row>
    <row r="132" spans="1:65" s="2" customFormat="1" ht="14.5" customHeight="1">
      <c r="A132" s="40"/>
      <c r="B132" s="41"/>
      <c r="C132" s="279" t="s">
        <v>359</v>
      </c>
      <c r="D132" s="279" t="s">
        <v>381</v>
      </c>
      <c r="E132" s="280" t="s">
        <v>840</v>
      </c>
      <c r="F132" s="281" t="s">
        <v>841</v>
      </c>
      <c r="G132" s="282" t="s">
        <v>389</v>
      </c>
      <c r="H132" s="283">
        <v>89</v>
      </c>
      <c r="I132" s="284"/>
      <c r="J132" s="283">
        <f>ROUND(I132*H132,0)</f>
        <v>0</v>
      </c>
      <c r="K132" s="281" t="s">
        <v>20</v>
      </c>
      <c r="L132" s="285"/>
      <c r="M132" s="286" t="s">
        <v>20</v>
      </c>
      <c r="N132" s="287" t="s">
        <v>48</v>
      </c>
      <c r="O132" s="86"/>
      <c r="P132" s="228">
        <f>O132*H132</f>
        <v>0</v>
      </c>
      <c r="Q132" s="228">
        <v>4E-05</v>
      </c>
      <c r="R132" s="228">
        <f>Q132*H132</f>
        <v>0.0035600000000000002</v>
      </c>
      <c r="S132" s="228">
        <v>0</v>
      </c>
      <c r="T132" s="229">
        <f>S132*H132</f>
        <v>0</v>
      </c>
      <c r="U132" s="40"/>
      <c r="V132" s="40"/>
      <c r="W132" s="40"/>
      <c r="X132" s="40"/>
      <c r="Y132" s="40"/>
      <c r="Z132" s="40"/>
      <c r="AA132" s="40"/>
      <c r="AB132" s="40"/>
      <c r="AC132" s="40"/>
      <c r="AD132" s="40"/>
      <c r="AE132" s="40"/>
      <c r="AR132" s="230" t="s">
        <v>274</v>
      </c>
      <c r="AT132" s="230" t="s">
        <v>381</v>
      </c>
      <c r="AU132" s="230" t="s">
        <v>86</v>
      </c>
      <c r="AY132" s="19" t="s">
        <v>167</v>
      </c>
      <c r="BE132" s="231">
        <f>IF(N132="základní",J132,0)</f>
        <v>0</v>
      </c>
      <c r="BF132" s="231">
        <f>IF(N132="snížená",J132,0)</f>
        <v>0</v>
      </c>
      <c r="BG132" s="231">
        <f>IF(N132="zákl. přenesená",J132,0)</f>
        <v>0</v>
      </c>
      <c r="BH132" s="231">
        <f>IF(N132="sníž. přenesená",J132,0)</f>
        <v>0</v>
      </c>
      <c r="BI132" s="231">
        <f>IF(N132="nulová",J132,0)</f>
        <v>0</v>
      </c>
      <c r="BJ132" s="19" t="s">
        <v>8</v>
      </c>
      <c r="BK132" s="231">
        <f>ROUND(I132*H132,0)</f>
        <v>0</v>
      </c>
      <c r="BL132" s="19" t="s">
        <v>173</v>
      </c>
      <c r="BM132" s="230" t="s">
        <v>842</v>
      </c>
    </row>
    <row r="133" spans="1:65" s="2" customFormat="1" ht="14.5" customHeight="1">
      <c r="A133" s="40"/>
      <c r="B133" s="41"/>
      <c r="C133" s="279" t="s">
        <v>380</v>
      </c>
      <c r="D133" s="279" t="s">
        <v>381</v>
      </c>
      <c r="E133" s="280" t="s">
        <v>843</v>
      </c>
      <c r="F133" s="281" t="s">
        <v>844</v>
      </c>
      <c r="G133" s="282" t="s">
        <v>389</v>
      </c>
      <c r="H133" s="283">
        <v>3</v>
      </c>
      <c r="I133" s="284"/>
      <c r="J133" s="283">
        <f>ROUND(I133*H133,0)</f>
        <v>0</v>
      </c>
      <c r="K133" s="281" t="s">
        <v>20</v>
      </c>
      <c r="L133" s="285"/>
      <c r="M133" s="286" t="s">
        <v>20</v>
      </c>
      <c r="N133" s="287" t="s">
        <v>48</v>
      </c>
      <c r="O133" s="86"/>
      <c r="P133" s="228">
        <f>O133*H133</f>
        <v>0</v>
      </c>
      <c r="Q133" s="228">
        <v>0</v>
      </c>
      <c r="R133" s="228">
        <f>Q133*H133</f>
        <v>0</v>
      </c>
      <c r="S133" s="228">
        <v>0</v>
      </c>
      <c r="T133" s="229">
        <f>S133*H133</f>
        <v>0</v>
      </c>
      <c r="U133" s="40"/>
      <c r="V133" s="40"/>
      <c r="W133" s="40"/>
      <c r="X133" s="40"/>
      <c r="Y133" s="40"/>
      <c r="Z133" s="40"/>
      <c r="AA133" s="40"/>
      <c r="AB133" s="40"/>
      <c r="AC133" s="40"/>
      <c r="AD133" s="40"/>
      <c r="AE133" s="40"/>
      <c r="AR133" s="230" t="s">
        <v>274</v>
      </c>
      <c r="AT133" s="230" t="s">
        <v>381</v>
      </c>
      <c r="AU133" s="230" t="s">
        <v>86</v>
      </c>
      <c r="AY133" s="19" t="s">
        <v>167</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173</v>
      </c>
      <c r="BM133" s="230" t="s">
        <v>845</v>
      </c>
    </row>
    <row r="134" spans="1:65" s="2" customFormat="1" ht="14.5" customHeight="1">
      <c r="A134" s="40"/>
      <c r="B134" s="41"/>
      <c r="C134" s="279" t="s">
        <v>7</v>
      </c>
      <c r="D134" s="279" t="s">
        <v>381</v>
      </c>
      <c r="E134" s="280" t="s">
        <v>846</v>
      </c>
      <c r="F134" s="281" t="s">
        <v>847</v>
      </c>
      <c r="G134" s="282" t="s">
        <v>389</v>
      </c>
      <c r="H134" s="283">
        <v>70</v>
      </c>
      <c r="I134" s="284"/>
      <c r="J134" s="283">
        <f>ROUND(I134*H134,0)</f>
        <v>0</v>
      </c>
      <c r="K134" s="281" t="s">
        <v>20</v>
      </c>
      <c r="L134" s="285"/>
      <c r="M134" s="286" t="s">
        <v>20</v>
      </c>
      <c r="N134" s="287" t="s">
        <v>48</v>
      </c>
      <c r="O134" s="86"/>
      <c r="P134" s="228">
        <f>O134*H134</f>
        <v>0</v>
      </c>
      <c r="Q134" s="228">
        <v>4E-05</v>
      </c>
      <c r="R134" s="228">
        <f>Q134*H134</f>
        <v>0.0028000000000000004</v>
      </c>
      <c r="S134" s="228">
        <v>0</v>
      </c>
      <c r="T134" s="229">
        <f>S134*H134</f>
        <v>0</v>
      </c>
      <c r="U134" s="40"/>
      <c r="V134" s="40"/>
      <c r="W134" s="40"/>
      <c r="X134" s="40"/>
      <c r="Y134" s="40"/>
      <c r="Z134" s="40"/>
      <c r="AA134" s="40"/>
      <c r="AB134" s="40"/>
      <c r="AC134" s="40"/>
      <c r="AD134" s="40"/>
      <c r="AE134" s="40"/>
      <c r="AR134" s="230" t="s">
        <v>274</v>
      </c>
      <c r="AT134" s="230" t="s">
        <v>381</v>
      </c>
      <c r="AU134" s="230" t="s">
        <v>86</v>
      </c>
      <c r="AY134" s="19" t="s">
        <v>167</v>
      </c>
      <c r="BE134" s="231">
        <f>IF(N134="základní",J134,0)</f>
        <v>0</v>
      </c>
      <c r="BF134" s="231">
        <f>IF(N134="snížená",J134,0)</f>
        <v>0</v>
      </c>
      <c r="BG134" s="231">
        <f>IF(N134="zákl. přenesená",J134,0)</f>
        <v>0</v>
      </c>
      <c r="BH134" s="231">
        <f>IF(N134="sníž. přenesená",J134,0)</f>
        <v>0</v>
      </c>
      <c r="BI134" s="231">
        <f>IF(N134="nulová",J134,0)</f>
        <v>0</v>
      </c>
      <c r="BJ134" s="19" t="s">
        <v>8</v>
      </c>
      <c r="BK134" s="231">
        <f>ROUND(I134*H134,0)</f>
        <v>0</v>
      </c>
      <c r="BL134" s="19" t="s">
        <v>173</v>
      </c>
      <c r="BM134" s="230" t="s">
        <v>848</v>
      </c>
    </row>
    <row r="135" spans="1:65" s="2" customFormat="1" ht="14.5" customHeight="1">
      <c r="A135" s="40"/>
      <c r="B135" s="41"/>
      <c r="C135" s="279" t="s">
        <v>394</v>
      </c>
      <c r="D135" s="279" t="s">
        <v>381</v>
      </c>
      <c r="E135" s="280" t="s">
        <v>849</v>
      </c>
      <c r="F135" s="281" t="s">
        <v>850</v>
      </c>
      <c r="G135" s="282" t="s">
        <v>389</v>
      </c>
      <c r="H135" s="283">
        <v>89</v>
      </c>
      <c r="I135" s="284"/>
      <c r="J135" s="283">
        <f>ROUND(I135*H135,0)</f>
        <v>0</v>
      </c>
      <c r="K135" s="281" t="s">
        <v>20</v>
      </c>
      <c r="L135" s="285"/>
      <c r="M135" s="286" t="s">
        <v>20</v>
      </c>
      <c r="N135" s="287" t="s">
        <v>48</v>
      </c>
      <c r="O135" s="86"/>
      <c r="P135" s="228">
        <f>O135*H135</f>
        <v>0</v>
      </c>
      <c r="Q135" s="228">
        <v>4E-05</v>
      </c>
      <c r="R135" s="228">
        <f>Q135*H135</f>
        <v>0.0035600000000000002</v>
      </c>
      <c r="S135" s="228">
        <v>0</v>
      </c>
      <c r="T135" s="229">
        <f>S135*H135</f>
        <v>0</v>
      </c>
      <c r="U135" s="40"/>
      <c r="V135" s="40"/>
      <c r="W135" s="40"/>
      <c r="X135" s="40"/>
      <c r="Y135" s="40"/>
      <c r="Z135" s="40"/>
      <c r="AA135" s="40"/>
      <c r="AB135" s="40"/>
      <c r="AC135" s="40"/>
      <c r="AD135" s="40"/>
      <c r="AE135" s="40"/>
      <c r="AR135" s="230" t="s">
        <v>274</v>
      </c>
      <c r="AT135" s="230" t="s">
        <v>381</v>
      </c>
      <c r="AU135" s="230" t="s">
        <v>86</v>
      </c>
      <c r="AY135" s="19" t="s">
        <v>167</v>
      </c>
      <c r="BE135" s="231">
        <f>IF(N135="základní",J135,0)</f>
        <v>0</v>
      </c>
      <c r="BF135" s="231">
        <f>IF(N135="snížená",J135,0)</f>
        <v>0</v>
      </c>
      <c r="BG135" s="231">
        <f>IF(N135="zákl. přenesená",J135,0)</f>
        <v>0</v>
      </c>
      <c r="BH135" s="231">
        <f>IF(N135="sníž. přenesená",J135,0)</f>
        <v>0</v>
      </c>
      <c r="BI135" s="231">
        <f>IF(N135="nulová",J135,0)</f>
        <v>0</v>
      </c>
      <c r="BJ135" s="19" t="s">
        <v>8</v>
      </c>
      <c r="BK135" s="231">
        <f>ROUND(I135*H135,0)</f>
        <v>0</v>
      </c>
      <c r="BL135" s="19" t="s">
        <v>173</v>
      </c>
      <c r="BM135" s="230" t="s">
        <v>851</v>
      </c>
    </row>
    <row r="136" spans="1:65" s="2" customFormat="1" ht="14.5" customHeight="1">
      <c r="A136" s="40"/>
      <c r="B136" s="41"/>
      <c r="C136" s="279" t="s">
        <v>401</v>
      </c>
      <c r="D136" s="279" t="s">
        <v>381</v>
      </c>
      <c r="E136" s="280" t="s">
        <v>852</v>
      </c>
      <c r="F136" s="281" t="s">
        <v>853</v>
      </c>
      <c r="G136" s="282" t="s">
        <v>389</v>
      </c>
      <c r="H136" s="283">
        <v>47</v>
      </c>
      <c r="I136" s="284"/>
      <c r="J136" s="283">
        <f>ROUND(I136*H136,0)</f>
        <v>0</v>
      </c>
      <c r="K136" s="281" t="s">
        <v>20</v>
      </c>
      <c r="L136" s="285"/>
      <c r="M136" s="286" t="s">
        <v>20</v>
      </c>
      <c r="N136" s="287" t="s">
        <v>48</v>
      </c>
      <c r="O136" s="86"/>
      <c r="P136" s="228">
        <f>O136*H136</f>
        <v>0</v>
      </c>
      <c r="Q136" s="228">
        <v>0.009</v>
      </c>
      <c r="R136" s="228">
        <f>Q136*H136</f>
        <v>0.423</v>
      </c>
      <c r="S136" s="228">
        <v>0</v>
      </c>
      <c r="T136" s="229">
        <f>S136*H136</f>
        <v>0</v>
      </c>
      <c r="U136" s="40"/>
      <c r="V136" s="40"/>
      <c r="W136" s="40"/>
      <c r="X136" s="40"/>
      <c r="Y136" s="40"/>
      <c r="Z136" s="40"/>
      <c r="AA136" s="40"/>
      <c r="AB136" s="40"/>
      <c r="AC136" s="40"/>
      <c r="AD136" s="40"/>
      <c r="AE136" s="40"/>
      <c r="AR136" s="230" t="s">
        <v>274</v>
      </c>
      <c r="AT136" s="230" t="s">
        <v>381</v>
      </c>
      <c r="AU136" s="230" t="s">
        <v>86</v>
      </c>
      <c r="AY136" s="19" t="s">
        <v>167</v>
      </c>
      <c r="BE136" s="231">
        <f>IF(N136="základní",J136,0)</f>
        <v>0</v>
      </c>
      <c r="BF136" s="231">
        <f>IF(N136="snížená",J136,0)</f>
        <v>0</v>
      </c>
      <c r="BG136" s="231">
        <f>IF(N136="zákl. přenesená",J136,0)</f>
        <v>0</v>
      </c>
      <c r="BH136" s="231">
        <f>IF(N136="sníž. přenesená",J136,0)</f>
        <v>0</v>
      </c>
      <c r="BI136" s="231">
        <f>IF(N136="nulová",J136,0)</f>
        <v>0</v>
      </c>
      <c r="BJ136" s="19" t="s">
        <v>8</v>
      </c>
      <c r="BK136" s="231">
        <f>ROUND(I136*H136,0)</f>
        <v>0</v>
      </c>
      <c r="BL136" s="19" t="s">
        <v>173</v>
      </c>
      <c r="BM136" s="230" t="s">
        <v>854</v>
      </c>
    </row>
    <row r="137" spans="1:65" s="2" customFormat="1" ht="14.5" customHeight="1">
      <c r="A137" s="40"/>
      <c r="B137" s="41"/>
      <c r="C137" s="279" t="s">
        <v>406</v>
      </c>
      <c r="D137" s="279" t="s">
        <v>381</v>
      </c>
      <c r="E137" s="280" t="s">
        <v>855</v>
      </c>
      <c r="F137" s="281" t="s">
        <v>856</v>
      </c>
      <c r="G137" s="282" t="s">
        <v>389</v>
      </c>
      <c r="H137" s="283">
        <v>89</v>
      </c>
      <c r="I137" s="284"/>
      <c r="J137" s="283">
        <f>ROUND(I137*H137,0)</f>
        <v>0</v>
      </c>
      <c r="K137" s="281" t="s">
        <v>20</v>
      </c>
      <c r="L137" s="285"/>
      <c r="M137" s="286" t="s">
        <v>20</v>
      </c>
      <c r="N137" s="287" t="s">
        <v>48</v>
      </c>
      <c r="O137" s="86"/>
      <c r="P137" s="228">
        <f>O137*H137</f>
        <v>0</v>
      </c>
      <c r="Q137" s="228">
        <v>4E-05</v>
      </c>
      <c r="R137" s="228">
        <f>Q137*H137</f>
        <v>0.0035600000000000002</v>
      </c>
      <c r="S137" s="228">
        <v>0</v>
      </c>
      <c r="T137" s="229">
        <f>S137*H137</f>
        <v>0</v>
      </c>
      <c r="U137" s="40"/>
      <c r="V137" s="40"/>
      <c r="W137" s="40"/>
      <c r="X137" s="40"/>
      <c r="Y137" s="40"/>
      <c r="Z137" s="40"/>
      <c r="AA137" s="40"/>
      <c r="AB137" s="40"/>
      <c r="AC137" s="40"/>
      <c r="AD137" s="40"/>
      <c r="AE137" s="40"/>
      <c r="AR137" s="230" t="s">
        <v>274</v>
      </c>
      <c r="AT137" s="230" t="s">
        <v>381</v>
      </c>
      <c r="AU137" s="230" t="s">
        <v>86</v>
      </c>
      <c r="AY137" s="19" t="s">
        <v>167</v>
      </c>
      <c r="BE137" s="231">
        <f>IF(N137="základní",J137,0)</f>
        <v>0</v>
      </c>
      <c r="BF137" s="231">
        <f>IF(N137="snížená",J137,0)</f>
        <v>0</v>
      </c>
      <c r="BG137" s="231">
        <f>IF(N137="zákl. přenesená",J137,0)</f>
        <v>0</v>
      </c>
      <c r="BH137" s="231">
        <f>IF(N137="sníž. přenesená",J137,0)</f>
        <v>0</v>
      </c>
      <c r="BI137" s="231">
        <f>IF(N137="nulová",J137,0)</f>
        <v>0</v>
      </c>
      <c r="BJ137" s="19" t="s">
        <v>8</v>
      </c>
      <c r="BK137" s="231">
        <f>ROUND(I137*H137,0)</f>
        <v>0</v>
      </c>
      <c r="BL137" s="19" t="s">
        <v>173</v>
      </c>
      <c r="BM137" s="230" t="s">
        <v>857</v>
      </c>
    </row>
    <row r="138" spans="1:65" s="2" customFormat="1" ht="14.5" customHeight="1">
      <c r="A138" s="40"/>
      <c r="B138" s="41"/>
      <c r="C138" s="279" t="s">
        <v>415</v>
      </c>
      <c r="D138" s="279" t="s">
        <v>381</v>
      </c>
      <c r="E138" s="280" t="s">
        <v>858</v>
      </c>
      <c r="F138" s="281" t="s">
        <v>859</v>
      </c>
      <c r="G138" s="282" t="s">
        <v>389</v>
      </c>
      <c r="H138" s="283">
        <v>47</v>
      </c>
      <c r="I138" s="284"/>
      <c r="J138" s="283">
        <f>ROUND(I138*H138,0)</f>
        <v>0</v>
      </c>
      <c r="K138" s="281" t="s">
        <v>20</v>
      </c>
      <c r="L138" s="285"/>
      <c r="M138" s="286" t="s">
        <v>20</v>
      </c>
      <c r="N138" s="287" t="s">
        <v>48</v>
      </c>
      <c r="O138" s="86"/>
      <c r="P138" s="228">
        <f>O138*H138</f>
        <v>0</v>
      </c>
      <c r="Q138" s="228">
        <v>4E-05</v>
      </c>
      <c r="R138" s="228">
        <f>Q138*H138</f>
        <v>0.0018800000000000002</v>
      </c>
      <c r="S138" s="228">
        <v>0</v>
      </c>
      <c r="T138" s="229">
        <f>S138*H138</f>
        <v>0</v>
      </c>
      <c r="U138" s="40"/>
      <c r="V138" s="40"/>
      <c r="W138" s="40"/>
      <c r="X138" s="40"/>
      <c r="Y138" s="40"/>
      <c r="Z138" s="40"/>
      <c r="AA138" s="40"/>
      <c r="AB138" s="40"/>
      <c r="AC138" s="40"/>
      <c r="AD138" s="40"/>
      <c r="AE138" s="40"/>
      <c r="AR138" s="230" t="s">
        <v>274</v>
      </c>
      <c r="AT138" s="230" t="s">
        <v>381</v>
      </c>
      <c r="AU138" s="230" t="s">
        <v>86</v>
      </c>
      <c r="AY138" s="19" t="s">
        <v>167</v>
      </c>
      <c r="BE138" s="231">
        <f>IF(N138="základní",J138,0)</f>
        <v>0</v>
      </c>
      <c r="BF138" s="231">
        <f>IF(N138="snížená",J138,0)</f>
        <v>0</v>
      </c>
      <c r="BG138" s="231">
        <f>IF(N138="zákl. přenesená",J138,0)</f>
        <v>0</v>
      </c>
      <c r="BH138" s="231">
        <f>IF(N138="sníž. přenesená",J138,0)</f>
        <v>0</v>
      </c>
      <c r="BI138" s="231">
        <f>IF(N138="nulová",J138,0)</f>
        <v>0</v>
      </c>
      <c r="BJ138" s="19" t="s">
        <v>8</v>
      </c>
      <c r="BK138" s="231">
        <f>ROUND(I138*H138,0)</f>
        <v>0</v>
      </c>
      <c r="BL138" s="19" t="s">
        <v>173</v>
      </c>
      <c r="BM138" s="230" t="s">
        <v>860</v>
      </c>
    </row>
    <row r="139" spans="1:65" s="2" customFormat="1" ht="14.5" customHeight="1">
      <c r="A139" s="40"/>
      <c r="B139" s="41"/>
      <c r="C139" s="279" t="s">
        <v>421</v>
      </c>
      <c r="D139" s="279" t="s">
        <v>381</v>
      </c>
      <c r="E139" s="280" t="s">
        <v>861</v>
      </c>
      <c r="F139" s="281" t="s">
        <v>859</v>
      </c>
      <c r="G139" s="282" t="s">
        <v>389</v>
      </c>
      <c r="H139" s="283">
        <v>2</v>
      </c>
      <c r="I139" s="284"/>
      <c r="J139" s="283">
        <f>ROUND(I139*H139,0)</f>
        <v>0</v>
      </c>
      <c r="K139" s="281" t="s">
        <v>20</v>
      </c>
      <c r="L139" s="285"/>
      <c r="M139" s="286" t="s">
        <v>20</v>
      </c>
      <c r="N139" s="287" t="s">
        <v>48</v>
      </c>
      <c r="O139" s="86"/>
      <c r="P139" s="228">
        <f>O139*H139</f>
        <v>0</v>
      </c>
      <c r="Q139" s="228">
        <v>4E-05</v>
      </c>
      <c r="R139" s="228">
        <f>Q139*H139</f>
        <v>8E-05</v>
      </c>
      <c r="S139" s="228">
        <v>0</v>
      </c>
      <c r="T139" s="229">
        <f>S139*H139</f>
        <v>0</v>
      </c>
      <c r="U139" s="40"/>
      <c r="V139" s="40"/>
      <c r="W139" s="40"/>
      <c r="X139" s="40"/>
      <c r="Y139" s="40"/>
      <c r="Z139" s="40"/>
      <c r="AA139" s="40"/>
      <c r="AB139" s="40"/>
      <c r="AC139" s="40"/>
      <c r="AD139" s="40"/>
      <c r="AE139" s="40"/>
      <c r="AR139" s="230" t="s">
        <v>274</v>
      </c>
      <c r="AT139" s="230" t="s">
        <v>381</v>
      </c>
      <c r="AU139" s="230" t="s">
        <v>86</v>
      </c>
      <c r="AY139" s="19" t="s">
        <v>167</v>
      </c>
      <c r="BE139" s="231">
        <f>IF(N139="základní",J139,0)</f>
        <v>0</v>
      </c>
      <c r="BF139" s="231">
        <f>IF(N139="snížená",J139,0)</f>
        <v>0</v>
      </c>
      <c r="BG139" s="231">
        <f>IF(N139="zákl. přenesená",J139,0)</f>
        <v>0</v>
      </c>
      <c r="BH139" s="231">
        <f>IF(N139="sníž. přenesená",J139,0)</f>
        <v>0</v>
      </c>
      <c r="BI139" s="231">
        <f>IF(N139="nulová",J139,0)</f>
        <v>0</v>
      </c>
      <c r="BJ139" s="19" t="s">
        <v>8</v>
      </c>
      <c r="BK139" s="231">
        <f>ROUND(I139*H139,0)</f>
        <v>0</v>
      </c>
      <c r="BL139" s="19" t="s">
        <v>173</v>
      </c>
      <c r="BM139" s="230" t="s">
        <v>862</v>
      </c>
    </row>
    <row r="140" spans="1:65" s="2" customFormat="1" ht="14.5" customHeight="1">
      <c r="A140" s="40"/>
      <c r="B140" s="41"/>
      <c r="C140" s="279" t="s">
        <v>428</v>
      </c>
      <c r="D140" s="279" t="s">
        <v>381</v>
      </c>
      <c r="E140" s="280" t="s">
        <v>863</v>
      </c>
      <c r="F140" s="281" t="s">
        <v>847</v>
      </c>
      <c r="G140" s="282" t="s">
        <v>389</v>
      </c>
      <c r="H140" s="283">
        <v>11</v>
      </c>
      <c r="I140" s="284"/>
      <c r="J140" s="283">
        <f>ROUND(I140*H140,0)</f>
        <v>0</v>
      </c>
      <c r="K140" s="281" t="s">
        <v>20</v>
      </c>
      <c r="L140" s="285"/>
      <c r="M140" s="286" t="s">
        <v>20</v>
      </c>
      <c r="N140" s="287" t="s">
        <v>48</v>
      </c>
      <c r="O140" s="86"/>
      <c r="P140" s="228">
        <f>O140*H140</f>
        <v>0</v>
      </c>
      <c r="Q140" s="228">
        <v>4E-05</v>
      </c>
      <c r="R140" s="228">
        <f>Q140*H140</f>
        <v>0.00044</v>
      </c>
      <c r="S140" s="228">
        <v>0</v>
      </c>
      <c r="T140" s="229">
        <f>S140*H140</f>
        <v>0</v>
      </c>
      <c r="U140" s="40"/>
      <c r="V140" s="40"/>
      <c r="W140" s="40"/>
      <c r="X140" s="40"/>
      <c r="Y140" s="40"/>
      <c r="Z140" s="40"/>
      <c r="AA140" s="40"/>
      <c r="AB140" s="40"/>
      <c r="AC140" s="40"/>
      <c r="AD140" s="40"/>
      <c r="AE140" s="40"/>
      <c r="AR140" s="230" t="s">
        <v>274</v>
      </c>
      <c r="AT140" s="230" t="s">
        <v>381</v>
      </c>
      <c r="AU140" s="230" t="s">
        <v>86</v>
      </c>
      <c r="AY140" s="19" t="s">
        <v>167</v>
      </c>
      <c r="BE140" s="231">
        <f>IF(N140="základní",J140,0)</f>
        <v>0</v>
      </c>
      <c r="BF140" s="231">
        <f>IF(N140="snížená",J140,0)</f>
        <v>0</v>
      </c>
      <c r="BG140" s="231">
        <f>IF(N140="zákl. přenesená",J140,0)</f>
        <v>0</v>
      </c>
      <c r="BH140" s="231">
        <f>IF(N140="sníž. přenesená",J140,0)</f>
        <v>0</v>
      </c>
      <c r="BI140" s="231">
        <f>IF(N140="nulová",J140,0)</f>
        <v>0</v>
      </c>
      <c r="BJ140" s="19" t="s">
        <v>8</v>
      </c>
      <c r="BK140" s="231">
        <f>ROUND(I140*H140,0)</f>
        <v>0</v>
      </c>
      <c r="BL140" s="19" t="s">
        <v>173</v>
      </c>
      <c r="BM140" s="230" t="s">
        <v>864</v>
      </c>
    </row>
    <row r="141" spans="1:65" s="2" customFormat="1" ht="20.5" customHeight="1">
      <c r="A141" s="40"/>
      <c r="B141" s="41"/>
      <c r="C141" s="279" t="s">
        <v>435</v>
      </c>
      <c r="D141" s="279" t="s">
        <v>381</v>
      </c>
      <c r="E141" s="280" t="s">
        <v>865</v>
      </c>
      <c r="F141" s="281" t="s">
        <v>866</v>
      </c>
      <c r="G141" s="282" t="s">
        <v>389</v>
      </c>
      <c r="H141" s="283">
        <v>2</v>
      </c>
      <c r="I141" s="284"/>
      <c r="J141" s="283">
        <f>ROUND(I141*H141,0)</f>
        <v>0</v>
      </c>
      <c r="K141" s="281" t="s">
        <v>20</v>
      </c>
      <c r="L141" s="285"/>
      <c r="M141" s="286" t="s">
        <v>20</v>
      </c>
      <c r="N141" s="287" t="s">
        <v>48</v>
      </c>
      <c r="O141" s="86"/>
      <c r="P141" s="228">
        <f>O141*H141</f>
        <v>0</v>
      </c>
      <c r="Q141" s="228">
        <v>4E-05</v>
      </c>
      <c r="R141" s="228">
        <f>Q141*H141</f>
        <v>8E-05</v>
      </c>
      <c r="S141" s="228">
        <v>0</v>
      </c>
      <c r="T141" s="229">
        <f>S141*H141</f>
        <v>0</v>
      </c>
      <c r="U141" s="40"/>
      <c r="V141" s="40"/>
      <c r="W141" s="40"/>
      <c r="X141" s="40"/>
      <c r="Y141" s="40"/>
      <c r="Z141" s="40"/>
      <c r="AA141" s="40"/>
      <c r="AB141" s="40"/>
      <c r="AC141" s="40"/>
      <c r="AD141" s="40"/>
      <c r="AE141" s="40"/>
      <c r="AR141" s="230" t="s">
        <v>274</v>
      </c>
      <c r="AT141" s="230" t="s">
        <v>381</v>
      </c>
      <c r="AU141" s="230" t="s">
        <v>86</v>
      </c>
      <c r="AY141" s="19" t="s">
        <v>167</v>
      </c>
      <c r="BE141" s="231">
        <f>IF(N141="základní",J141,0)</f>
        <v>0</v>
      </c>
      <c r="BF141" s="231">
        <f>IF(N141="snížená",J141,0)</f>
        <v>0</v>
      </c>
      <c r="BG141" s="231">
        <f>IF(N141="zákl. přenesená",J141,0)</f>
        <v>0</v>
      </c>
      <c r="BH141" s="231">
        <f>IF(N141="sníž. přenesená",J141,0)</f>
        <v>0</v>
      </c>
      <c r="BI141" s="231">
        <f>IF(N141="nulová",J141,0)</f>
        <v>0</v>
      </c>
      <c r="BJ141" s="19" t="s">
        <v>8</v>
      </c>
      <c r="BK141" s="231">
        <f>ROUND(I141*H141,0)</f>
        <v>0</v>
      </c>
      <c r="BL141" s="19" t="s">
        <v>173</v>
      </c>
      <c r="BM141" s="230" t="s">
        <v>867</v>
      </c>
    </row>
    <row r="142" spans="1:65" s="2" customFormat="1" ht="14.5" customHeight="1">
      <c r="A142" s="40"/>
      <c r="B142" s="41"/>
      <c r="C142" s="279" t="s">
        <v>443</v>
      </c>
      <c r="D142" s="279" t="s">
        <v>381</v>
      </c>
      <c r="E142" s="280" t="s">
        <v>868</v>
      </c>
      <c r="F142" s="281" t="s">
        <v>869</v>
      </c>
      <c r="G142" s="282" t="s">
        <v>389</v>
      </c>
      <c r="H142" s="283">
        <v>2</v>
      </c>
      <c r="I142" s="284"/>
      <c r="J142" s="283">
        <f>ROUND(I142*H142,0)</f>
        <v>0</v>
      </c>
      <c r="K142" s="281" t="s">
        <v>20</v>
      </c>
      <c r="L142" s="285"/>
      <c r="M142" s="286" t="s">
        <v>20</v>
      </c>
      <c r="N142" s="287" t="s">
        <v>48</v>
      </c>
      <c r="O142" s="86"/>
      <c r="P142" s="228">
        <f>O142*H142</f>
        <v>0</v>
      </c>
      <c r="Q142" s="228">
        <v>4E-05</v>
      </c>
      <c r="R142" s="228">
        <f>Q142*H142</f>
        <v>8E-05</v>
      </c>
      <c r="S142" s="228">
        <v>0</v>
      </c>
      <c r="T142" s="229">
        <f>S142*H142</f>
        <v>0</v>
      </c>
      <c r="U142" s="40"/>
      <c r="V142" s="40"/>
      <c r="W142" s="40"/>
      <c r="X142" s="40"/>
      <c r="Y142" s="40"/>
      <c r="Z142" s="40"/>
      <c r="AA142" s="40"/>
      <c r="AB142" s="40"/>
      <c r="AC142" s="40"/>
      <c r="AD142" s="40"/>
      <c r="AE142" s="40"/>
      <c r="AR142" s="230" t="s">
        <v>274</v>
      </c>
      <c r="AT142" s="230" t="s">
        <v>381</v>
      </c>
      <c r="AU142" s="230" t="s">
        <v>86</v>
      </c>
      <c r="AY142" s="19" t="s">
        <v>167</v>
      </c>
      <c r="BE142" s="231">
        <f>IF(N142="základní",J142,0)</f>
        <v>0</v>
      </c>
      <c r="BF142" s="231">
        <f>IF(N142="snížená",J142,0)</f>
        <v>0</v>
      </c>
      <c r="BG142" s="231">
        <f>IF(N142="zákl. přenesená",J142,0)</f>
        <v>0</v>
      </c>
      <c r="BH142" s="231">
        <f>IF(N142="sníž. přenesená",J142,0)</f>
        <v>0</v>
      </c>
      <c r="BI142" s="231">
        <f>IF(N142="nulová",J142,0)</f>
        <v>0</v>
      </c>
      <c r="BJ142" s="19" t="s">
        <v>8</v>
      </c>
      <c r="BK142" s="231">
        <f>ROUND(I142*H142,0)</f>
        <v>0</v>
      </c>
      <c r="BL142" s="19" t="s">
        <v>173</v>
      </c>
      <c r="BM142" s="230" t="s">
        <v>870</v>
      </c>
    </row>
    <row r="143" spans="1:65" s="2" customFormat="1" ht="14.5" customHeight="1">
      <c r="A143" s="40"/>
      <c r="B143" s="41"/>
      <c r="C143" s="279" t="s">
        <v>450</v>
      </c>
      <c r="D143" s="279" t="s">
        <v>381</v>
      </c>
      <c r="E143" s="280" t="s">
        <v>871</v>
      </c>
      <c r="F143" s="281" t="s">
        <v>872</v>
      </c>
      <c r="G143" s="282" t="s">
        <v>389</v>
      </c>
      <c r="H143" s="283">
        <v>47</v>
      </c>
      <c r="I143" s="284"/>
      <c r="J143" s="283">
        <f>ROUND(I143*H143,0)</f>
        <v>0</v>
      </c>
      <c r="K143" s="281" t="s">
        <v>20</v>
      </c>
      <c r="L143" s="285"/>
      <c r="M143" s="286" t="s">
        <v>20</v>
      </c>
      <c r="N143" s="287" t="s">
        <v>48</v>
      </c>
      <c r="O143" s="86"/>
      <c r="P143" s="228">
        <f>O143*H143</f>
        <v>0</v>
      </c>
      <c r="Q143" s="228">
        <v>4E-05</v>
      </c>
      <c r="R143" s="228">
        <f>Q143*H143</f>
        <v>0.0018800000000000002</v>
      </c>
      <c r="S143" s="228">
        <v>0</v>
      </c>
      <c r="T143" s="229">
        <f>S143*H143</f>
        <v>0</v>
      </c>
      <c r="U143" s="40"/>
      <c r="V143" s="40"/>
      <c r="W143" s="40"/>
      <c r="X143" s="40"/>
      <c r="Y143" s="40"/>
      <c r="Z143" s="40"/>
      <c r="AA143" s="40"/>
      <c r="AB143" s="40"/>
      <c r="AC143" s="40"/>
      <c r="AD143" s="40"/>
      <c r="AE143" s="40"/>
      <c r="AR143" s="230" t="s">
        <v>274</v>
      </c>
      <c r="AT143" s="230" t="s">
        <v>381</v>
      </c>
      <c r="AU143" s="230" t="s">
        <v>86</v>
      </c>
      <c r="AY143" s="19" t="s">
        <v>167</v>
      </c>
      <c r="BE143" s="231">
        <f>IF(N143="základní",J143,0)</f>
        <v>0</v>
      </c>
      <c r="BF143" s="231">
        <f>IF(N143="snížená",J143,0)</f>
        <v>0</v>
      </c>
      <c r="BG143" s="231">
        <f>IF(N143="zákl. přenesená",J143,0)</f>
        <v>0</v>
      </c>
      <c r="BH143" s="231">
        <f>IF(N143="sníž. přenesená",J143,0)</f>
        <v>0</v>
      </c>
      <c r="BI143" s="231">
        <f>IF(N143="nulová",J143,0)</f>
        <v>0</v>
      </c>
      <c r="BJ143" s="19" t="s">
        <v>8</v>
      </c>
      <c r="BK143" s="231">
        <f>ROUND(I143*H143,0)</f>
        <v>0</v>
      </c>
      <c r="BL143" s="19" t="s">
        <v>173</v>
      </c>
      <c r="BM143" s="230" t="s">
        <v>873</v>
      </c>
    </row>
    <row r="144" spans="1:65" s="2" customFormat="1" ht="14.5" customHeight="1">
      <c r="A144" s="40"/>
      <c r="B144" s="41"/>
      <c r="C144" s="279" t="s">
        <v>463</v>
      </c>
      <c r="D144" s="279" t="s">
        <v>381</v>
      </c>
      <c r="E144" s="280" t="s">
        <v>874</v>
      </c>
      <c r="F144" s="281" t="s">
        <v>875</v>
      </c>
      <c r="G144" s="282" t="s">
        <v>389</v>
      </c>
      <c r="H144" s="283">
        <v>34</v>
      </c>
      <c r="I144" s="284"/>
      <c r="J144" s="283">
        <f>ROUND(I144*H144,0)</f>
        <v>0</v>
      </c>
      <c r="K144" s="281" t="s">
        <v>20</v>
      </c>
      <c r="L144" s="285"/>
      <c r="M144" s="286" t="s">
        <v>20</v>
      </c>
      <c r="N144" s="287" t="s">
        <v>48</v>
      </c>
      <c r="O144" s="86"/>
      <c r="P144" s="228">
        <f>O144*H144</f>
        <v>0</v>
      </c>
      <c r="Q144" s="228">
        <v>4E-05</v>
      </c>
      <c r="R144" s="228">
        <f>Q144*H144</f>
        <v>0.00136</v>
      </c>
      <c r="S144" s="228">
        <v>0</v>
      </c>
      <c r="T144" s="229">
        <f>S144*H144</f>
        <v>0</v>
      </c>
      <c r="U144" s="40"/>
      <c r="V144" s="40"/>
      <c r="W144" s="40"/>
      <c r="X144" s="40"/>
      <c r="Y144" s="40"/>
      <c r="Z144" s="40"/>
      <c r="AA144" s="40"/>
      <c r="AB144" s="40"/>
      <c r="AC144" s="40"/>
      <c r="AD144" s="40"/>
      <c r="AE144" s="40"/>
      <c r="AR144" s="230" t="s">
        <v>274</v>
      </c>
      <c r="AT144" s="230" t="s">
        <v>381</v>
      </c>
      <c r="AU144" s="230" t="s">
        <v>86</v>
      </c>
      <c r="AY144" s="19" t="s">
        <v>167</v>
      </c>
      <c r="BE144" s="231">
        <f>IF(N144="základní",J144,0)</f>
        <v>0</v>
      </c>
      <c r="BF144" s="231">
        <f>IF(N144="snížená",J144,0)</f>
        <v>0</v>
      </c>
      <c r="BG144" s="231">
        <f>IF(N144="zákl. přenesená",J144,0)</f>
        <v>0</v>
      </c>
      <c r="BH144" s="231">
        <f>IF(N144="sníž. přenesená",J144,0)</f>
        <v>0</v>
      </c>
      <c r="BI144" s="231">
        <f>IF(N144="nulová",J144,0)</f>
        <v>0</v>
      </c>
      <c r="BJ144" s="19" t="s">
        <v>8</v>
      </c>
      <c r="BK144" s="231">
        <f>ROUND(I144*H144,0)</f>
        <v>0</v>
      </c>
      <c r="BL144" s="19" t="s">
        <v>173</v>
      </c>
      <c r="BM144" s="230" t="s">
        <v>876</v>
      </c>
    </row>
    <row r="145" spans="1:65" s="2" customFormat="1" ht="14.5" customHeight="1">
      <c r="A145" s="40"/>
      <c r="B145" s="41"/>
      <c r="C145" s="279" t="s">
        <v>467</v>
      </c>
      <c r="D145" s="279" t="s">
        <v>381</v>
      </c>
      <c r="E145" s="280" t="s">
        <v>877</v>
      </c>
      <c r="F145" s="281" t="s">
        <v>878</v>
      </c>
      <c r="G145" s="282" t="s">
        <v>389</v>
      </c>
      <c r="H145" s="283">
        <v>32</v>
      </c>
      <c r="I145" s="284"/>
      <c r="J145" s="283">
        <f>ROUND(I145*H145,0)</f>
        <v>0</v>
      </c>
      <c r="K145" s="281" t="s">
        <v>20</v>
      </c>
      <c r="L145" s="285"/>
      <c r="M145" s="286" t="s">
        <v>20</v>
      </c>
      <c r="N145" s="287" t="s">
        <v>48</v>
      </c>
      <c r="O145" s="86"/>
      <c r="P145" s="228">
        <f>O145*H145</f>
        <v>0</v>
      </c>
      <c r="Q145" s="228">
        <v>4E-05</v>
      </c>
      <c r="R145" s="228">
        <f>Q145*H145</f>
        <v>0.00128</v>
      </c>
      <c r="S145" s="228">
        <v>0</v>
      </c>
      <c r="T145" s="229">
        <f>S145*H145</f>
        <v>0</v>
      </c>
      <c r="U145" s="40"/>
      <c r="V145" s="40"/>
      <c r="W145" s="40"/>
      <c r="X145" s="40"/>
      <c r="Y145" s="40"/>
      <c r="Z145" s="40"/>
      <c r="AA145" s="40"/>
      <c r="AB145" s="40"/>
      <c r="AC145" s="40"/>
      <c r="AD145" s="40"/>
      <c r="AE145" s="40"/>
      <c r="AR145" s="230" t="s">
        <v>274</v>
      </c>
      <c r="AT145" s="230" t="s">
        <v>381</v>
      </c>
      <c r="AU145" s="230" t="s">
        <v>86</v>
      </c>
      <c r="AY145" s="19" t="s">
        <v>167</v>
      </c>
      <c r="BE145" s="231">
        <f>IF(N145="základní",J145,0)</f>
        <v>0</v>
      </c>
      <c r="BF145" s="231">
        <f>IF(N145="snížená",J145,0)</f>
        <v>0</v>
      </c>
      <c r="BG145" s="231">
        <f>IF(N145="zákl. přenesená",J145,0)</f>
        <v>0</v>
      </c>
      <c r="BH145" s="231">
        <f>IF(N145="sníž. přenesená",J145,0)</f>
        <v>0</v>
      </c>
      <c r="BI145" s="231">
        <f>IF(N145="nulová",J145,0)</f>
        <v>0</v>
      </c>
      <c r="BJ145" s="19" t="s">
        <v>8</v>
      </c>
      <c r="BK145" s="231">
        <f>ROUND(I145*H145,0)</f>
        <v>0</v>
      </c>
      <c r="BL145" s="19" t="s">
        <v>173</v>
      </c>
      <c r="BM145" s="230" t="s">
        <v>879</v>
      </c>
    </row>
    <row r="146" spans="1:65" s="2" customFormat="1" ht="14.5" customHeight="1">
      <c r="A146" s="40"/>
      <c r="B146" s="41"/>
      <c r="C146" s="279" t="s">
        <v>474</v>
      </c>
      <c r="D146" s="279" t="s">
        <v>381</v>
      </c>
      <c r="E146" s="280" t="s">
        <v>880</v>
      </c>
      <c r="F146" s="281" t="s">
        <v>881</v>
      </c>
      <c r="G146" s="282" t="s">
        <v>389</v>
      </c>
      <c r="H146" s="283">
        <v>5</v>
      </c>
      <c r="I146" s="284"/>
      <c r="J146" s="283">
        <f>ROUND(I146*H146,0)</f>
        <v>0</v>
      </c>
      <c r="K146" s="281" t="s">
        <v>20</v>
      </c>
      <c r="L146" s="285"/>
      <c r="M146" s="286" t="s">
        <v>20</v>
      </c>
      <c r="N146" s="287" t="s">
        <v>48</v>
      </c>
      <c r="O146" s="86"/>
      <c r="P146" s="228">
        <f>O146*H146</f>
        <v>0</v>
      </c>
      <c r="Q146" s="228">
        <v>0.018</v>
      </c>
      <c r="R146" s="228">
        <f>Q146*H146</f>
        <v>0.09</v>
      </c>
      <c r="S146" s="228">
        <v>0</v>
      </c>
      <c r="T146" s="229">
        <f>S146*H146</f>
        <v>0</v>
      </c>
      <c r="U146" s="40"/>
      <c r="V146" s="40"/>
      <c r="W146" s="40"/>
      <c r="X146" s="40"/>
      <c r="Y146" s="40"/>
      <c r="Z146" s="40"/>
      <c r="AA146" s="40"/>
      <c r="AB146" s="40"/>
      <c r="AC146" s="40"/>
      <c r="AD146" s="40"/>
      <c r="AE146" s="40"/>
      <c r="AR146" s="230" t="s">
        <v>274</v>
      </c>
      <c r="AT146" s="230" t="s">
        <v>381</v>
      </c>
      <c r="AU146" s="230" t="s">
        <v>86</v>
      </c>
      <c r="AY146" s="19" t="s">
        <v>167</v>
      </c>
      <c r="BE146" s="231">
        <f>IF(N146="základní",J146,0)</f>
        <v>0</v>
      </c>
      <c r="BF146" s="231">
        <f>IF(N146="snížená",J146,0)</f>
        <v>0</v>
      </c>
      <c r="BG146" s="231">
        <f>IF(N146="zákl. přenesená",J146,0)</f>
        <v>0</v>
      </c>
      <c r="BH146" s="231">
        <f>IF(N146="sníž. přenesená",J146,0)</f>
        <v>0</v>
      </c>
      <c r="BI146" s="231">
        <f>IF(N146="nulová",J146,0)</f>
        <v>0</v>
      </c>
      <c r="BJ146" s="19" t="s">
        <v>8</v>
      </c>
      <c r="BK146" s="231">
        <f>ROUND(I146*H146,0)</f>
        <v>0</v>
      </c>
      <c r="BL146" s="19" t="s">
        <v>173</v>
      </c>
      <c r="BM146" s="230" t="s">
        <v>882</v>
      </c>
    </row>
    <row r="147" spans="1:65" s="2" customFormat="1" ht="14.5" customHeight="1">
      <c r="A147" s="40"/>
      <c r="B147" s="41"/>
      <c r="C147" s="279" t="s">
        <v>481</v>
      </c>
      <c r="D147" s="279" t="s">
        <v>381</v>
      </c>
      <c r="E147" s="280" t="s">
        <v>883</v>
      </c>
      <c r="F147" s="281" t="s">
        <v>884</v>
      </c>
      <c r="G147" s="282" t="s">
        <v>389</v>
      </c>
      <c r="H147" s="283">
        <v>6</v>
      </c>
      <c r="I147" s="284"/>
      <c r="J147" s="283">
        <f>ROUND(I147*H147,0)</f>
        <v>0</v>
      </c>
      <c r="K147" s="281" t="s">
        <v>20</v>
      </c>
      <c r="L147" s="285"/>
      <c r="M147" s="286" t="s">
        <v>20</v>
      </c>
      <c r="N147" s="287" t="s">
        <v>48</v>
      </c>
      <c r="O147" s="86"/>
      <c r="P147" s="228">
        <f>O147*H147</f>
        <v>0</v>
      </c>
      <c r="Q147" s="228">
        <v>0.002</v>
      </c>
      <c r="R147" s="228">
        <f>Q147*H147</f>
        <v>0.012</v>
      </c>
      <c r="S147" s="228">
        <v>0</v>
      </c>
      <c r="T147" s="229">
        <f>S147*H147</f>
        <v>0</v>
      </c>
      <c r="U147" s="40"/>
      <c r="V147" s="40"/>
      <c r="W147" s="40"/>
      <c r="X147" s="40"/>
      <c r="Y147" s="40"/>
      <c r="Z147" s="40"/>
      <c r="AA147" s="40"/>
      <c r="AB147" s="40"/>
      <c r="AC147" s="40"/>
      <c r="AD147" s="40"/>
      <c r="AE147" s="40"/>
      <c r="AR147" s="230" t="s">
        <v>274</v>
      </c>
      <c r="AT147" s="230" t="s">
        <v>381</v>
      </c>
      <c r="AU147" s="230" t="s">
        <v>86</v>
      </c>
      <c r="AY147" s="19" t="s">
        <v>167</v>
      </c>
      <c r="BE147" s="231">
        <f>IF(N147="základní",J147,0)</f>
        <v>0</v>
      </c>
      <c r="BF147" s="231">
        <f>IF(N147="snížená",J147,0)</f>
        <v>0</v>
      </c>
      <c r="BG147" s="231">
        <f>IF(N147="zákl. přenesená",J147,0)</f>
        <v>0</v>
      </c>
      <c r="BH147" s="231">
        <f>IF(N147="sníž. přenesená",J147,0)</f>
        <v>0</v>
      </c>
      <c r="BI147" s="231">
        <f>IF(N147="nulová",J147,0)</f>
        <v>0</v>
      </c>
      <c r="BJ147" s="19" t="s">
        <v>8</v>
      </c>
      <c r="BK147" s="231">
        <f>ROUND(I147*H147,0)</f>
        <v>0</v>
      </c>
      <c r="BL147" s="19" t="s">
        <v>173</v>
      </c>
      <c r="BM147" s="230" t="s">
        <v>885</v>
      </c>
    </row>
    <row r="148" spans="1:65" s="2" customFormat="1" ht="20.5" customHeight="1">
      <c r="A148" s="40"/>
      <c r="B148" s="41"/>
      <c r="C148" s="279" t="s">
        <v>489</v>
      </c>
      <c r="D148" s="279" t="s">
        <v>381</v>
      </c>
      <c r="E148" s="280" t="s">
        <v>886</v>
      </c>
      <c r="F148" s="281" t="s">
        <v>887</v>
      </c>
      <c r="G148" s="282" t="s">
        <v>389</v>
      </c>
      <c r="H148" s="283">
        <v>5</v>
      </c>
      <c r="I148" s="284"/>
      <c r="J148" s="283">
        <f>ROUND(I148*H148,0)</f>
        <v>0</v>
      </c>
      <c r="K148" s="281" t="s">
        <v>20</v>
      </c>
      <c r="L148" s="285"/>
      <c r="M148" s="286" t="s">
        <v>20</v>
      </c>
      <c r="N148" s="287" t="s">
        <v>48</v>
      </c>
      <c r="O148" s="86"/>
      <c r="P148" s="228">
        <f>O148*H148</f>
        <v>0</v>
      </c>
      <c r="Q148" s="228">
        <v>0</v>
      </c>
      <c r="R148" s="228">
        <f>Q148*H148</f>
        <v>0</v>
      </c>
      <c r="S148" s="228">
        <v>0</v>
      </c>
      <c r="T148" s="229">
        <f>S148*H148</f>
        <v>0</v>
      </c>
      <c r="U148" s="40"/>
      <c r="V148" s="40"/>
      <c r="W148" s="40"/>
      <c r="X148" s="40"/>
      <c r="Y148" s="40"/>
      <c r="Z148" s="40"/>
      <c r="AA148" s="40"/>
      <c r="AB148" s="40"/>
      <c r="AC148" s="40"/>
      <c r="AD148" s="40"/>
      <c r="AE148" s="40"/>
      <c r="AR148" s="230" t="s">
        <v>274</v>
      </c>
      <c r="AT148" s="230" t="s">
        <v>381</v>
      </c>
      <c r="AU148" s="230" t="s">
        <v>86</v>
      </c>
      <c r="AY148" s="19" t="s">
        <v>167</v>
      </c>
      <c r="BE148" s="231">
        <f>IF(N148="základní",J148,0)</f>
        <v>0</v>
      </c>
      <c r="BF148" s="231">
        <f>IF(N148="snížená",J148,0)</f>
        <v>0</v>
      </c>
      <c r="BG148" s="231">
        <f>IF(N148="zákl. přenesená",J148,0)</f>
        <v>0</v>
      </c>
      <c r="BH148" s="231">
        <f>IF(N148="sníž. přenesená",J148,0)</f>
        <v>0</v>
      </c>
      <c r="BI148" s="231">
        <f>IF(N148="nulová",J148,0)</f>
        <v>0</v>
      </c>
      <c r="BJ148" s="19" t="s">
        <v>8</v>
      </c>
      <c r="BK148" s="231">
        <f>ROUND(I148*H148,0)</f>
        <v>0</v>
      </c>
      <c r="BL148" s="19" t="s">
        <v>173</v>
      </c>
      <c r="BM148" s="230" t="s">
        <v>888</v>
      </c>
    </row>
    <row r="149" spans="1:65" s="2" customFormat="1" ht="14.5" customHeight="1">
      <c r="A149" s="40"/>
      <c r="B149" s="41"/>
      <c r="C149" s="279" t="s">
        <v>889</v>
      </c>
      <c r="D149" s="279" t="s">
        <v>381</v>
      </c>
      <c r="E149" s="280" t="s">
        <v>890</v>
      </c>
      <c r="F149" s="281" t="s">
        <v>891</v>
      </c>
      <c r="G149" s="282" t="s">
        <v>389</v>
      </c>
      <c r="H149" s="283">
        <v>25</v>
      </c>
      <c r="I149" s="284"/>
      <c r="J149" s="283">
        <f>ROUND(I149*H149,0)</f>
        <v>0</v>
      </c>
      <c r="K149" s="281" t="s">
        <v>20</v>
      </c>
      <c r="L149" s="285"/>
      <c r="M149" s="286" t="s">
        <v>20</v>
      </c>
      <c r="N149" s="287" t="s">
        <v>48</v>
      </c>
      <c r="O149" s="86"/>
      <c r="P149" s="228">
        <f>O149*H149</f>
        <v>0</v>
      </c>
      <c r="Q149" s="228">
        <v>0.018</v>
      </c>
      <c r="R149" s="228">
        <f>Q149*H149</f>
        <v>0.44999999999999996</v>
      </c>
      <c r="S149" s="228">
        <v>0</v>
      </c>
      <c r="T149" s="229">
        <f>S149*H149</f>
        <v>0</v>
      </c>
      <c r="U149" s="40"/>
      <c r="V149" s="40"/>
      <c r="W149" s="40"/>
      <c r="X149" s="40"/>
      <c r="Y149" s="40"/>
      <c r="Z149" s="40"/>
      <c r="AA149" s="40"/>
      <c r="AB149" s="40"/>
      <c r="AC149" s="40"/>
      <c r="AD149" s="40"/>
      <c r="AE149" s="40"/>
      <c r="AR149" s="230" t="s">
        <v>274</v>
      </c>
      <c r="AT149" s="230" t="s">
        <v>381</v>
      </c>
      <c r="AU149" s="230" t="s">
        <v>86</v>
      </c>
      <c r="AY149" s="19" t="s">
        <v>167</v>
      </c>
      <c r="BE149" s="231">
        <f>IF(N149="základní",J149,0)</f>
        <v>0</v>
      </c>
      <c r="BF149" s="231">
        <f>IF(N149="snížená",J149,0)</f>
        <v>0</v>
      </c>
      <c r="BG149" s="231">
        <f>IF(N149="zákl. přenesená",J149,0)</f>
        <v>0</v>
      </c>
      <c r="BH149" s="231">
        <f>IF(N149="sníž. přenesená",J149,0)</f>
        <v>0</v>
      </c>
      <c r="BI149" s="231">
        <f>IF(N149="nulová",J149,0)</f>
        <v>0</v>
      </c>
      <c r="BJ149" s="19" t="s">
        <v>8</v>
      </c>
      <c r="BK149" s="231">
        <f>ROUND(I149*H149,0)</f>
        <v>0</v>
      </c>
      <c r="BL149" s="19" t="s">
        <v>173</v>
      </c>
      <c r="BM149" s="230" t="s">
        <v>892</v>
      </c>
    </row>
    <row r="150" spans="1:65" s="2" customFormat="1" ht="14.5" customHeight="1">
      <c r="A150" s="40"/>
      <c r="B150" s="41"/>
      <c r="C150" s="279" t="s">
        <v>893</v>
      </c>
      <c r="D150" s="279" t="s">
        <v>381</v>
      </c>
      <c r="E150" s="280" t="s">
        <v>894</v>
      </c>
      <c r="F150" s="281" t="s">
        <v>895</v>
      </c>
      <c r="G150" s="282" t="s">
        <v>389</v>
      </c>
      <c r="H150" s="283">
        <v>32</v>
      </c>
      <c r="I150" s="284"/>
      <c r="J150" s="283">
        <f>ROUND(I150*H150,0)</f>
        <v>0</v>
      </c>
      <c r="K150" s="281" t="s">
        <v>20</v>
      </c>
      <c r="L150" s="285"/>
      <c r="M150" s="286" t="s">
        <v>20</v>
      </c>
      <c r="N150" s="287" t="s">
        <v>48</v>
      </c>
      <c r="O150" s="86"/>
      <c r="P150" s="228">
        <f>O150*H150</f>
        <v>0</v>
      </c>
      <c r="Q150" s="228">
        <v>4E-05</v>
      </c>
      <c r="R150" s="228">
        <f>Q150*H150</f>
        <v>0.00128</v>
      </c>
      <c r="S150" s="228">
        <v>0</v>
      </c>
      <c r="T150" s="229">
        <f>S150*H150</f>
        <v>0</v>
      </c>
      <c r="U150" s="40"/>
      <c r="V150" s="40"/>
      <c r="W150" s="40"/>
      <c r="X150" s="40"/>
      <c r="Y150" s="40"/>
      <c r="Z150" s="40"/>
      <c r="AA150" s="40"/>
      <c r="AB150" s="40"/>
      <c r="AC150" s="40"/>
      <c r="AD150" s="40"/>
      <c r="AE150" s="40"/>
      <c r="AR150" s="230" t="s">
        <v>274</v>
      </c>
      <c r="AT150" s="230" t="s">
        <v>381</v>
      </c>
      <c r="AU150" s="230" t="s">
        <v>86</v>
      </c>
      <c r="AY150" s="19" t="s">
        <v>167</v>
      </c>
      <c r="BE150" s="231">
        <f>IF(N150="základní",J150,0)</f>
        <v>0</v>
      </c>
      <c r="BF150" s="231">
        <f>IF(N150="snížená",J150,0)</f>
        <v>0</v>
      </c>
      <c r="BG150" s="231">
        <f>IF(N150="zákl. přenesená",J150,0)</f>
        <v>0</v>
      </c>
      <c r="BH150" s="231">
        <f>IF(N150="sníž. přenesená",J150,0)</f>
        <v>0</v>
      </c>
      <c r="BI150" s="231">
        <f>IF(N150="nulová",J150,0)</f>
        <v>0</v>
      </c>
      <c r="BJ150" s="19" t="s">
        <v>8</v>
      </c>
      <c r="BK150" s="231">
        <f>ROUND(I150*H150,0)</f>
        <v>0</v>
      </c>
      <c r="BL150" s="19" t="s">
        <v>173</v>
      </c>
      <c r="BM150" s="230" t="s">
        <v>896</v>
      </c>
    </row>
    <row r="151" spans="1:65" s="2" customFormat="1" ht="14.5" customHeight="1">
      <c r="A151" s="40"/>
      <c r="B151" s="41"/>
      <c r="C151" s="279" t="s">
        <v>497</v>
      </c>
      <c r="D151" s="279" t="s">
        <v>381</v>
      </c>
      <c r="E151" s="280" t="s">
        <v>897</v>
      </c>
      <c r="F151" s="281" t="s">
        <v>895</v>
      </c>
      <c r="G151" s="282" t="s">
        <v>389</v>
      </c>
      <c r="H151" s="283">
        <v>6</v>
      </c>
      <c r="I151" s="284"/>
      <c r="J151" s="283">
        <f>ROUND(I151*H151,0)</f>
        <v>0</v>
      </c>
      <c r="K151" s="281" t="s">
        <v>20</v>
      </c>
      <c r="L151" s="285"/>
      <c r="M151" s="286" t="s">
        <v>20</v>
      </c>
      <c r="N151" s="287" t="s">
        <v>48</v>
      </c>
      <c r="O151" s="86"/>
      <c r="P151" s="228">
        <f>O151*H151</f>
        <v>0</v>
      </c>
      <c r="Q151" s="228">
        <v>4E-05</v>
      </c>
      <c r="R151" s="228">
        <f>Q151*H151</f>
        <v>0.00024000000000000003</v>
      </c>
      <c r="S151" s="228">
        <v>0</v>
      </c>
      <c r="T151" s="229">
        <f>S151*H151</f>
        <v>0</v>
      </c>
      <c r="U151" s="40"/>
      <c r="V151" s="40"/>
      <c r="W151" s="40"/>
      <c r="X151" s="40"/>
      <c r="Y151" s="40"/>
      <c r="Z151" s="40"/>
      <c r="AA151" s="40"/>
      <c r="AB151" s="40"/>
      <c r="AC151" s="40"/>
      <c r="AD151" s="40"/>
      <c r="AE151" s="40"/>
      <c r="AR151" s="230" t="s">
        <v>274</v>
      </c>
      <c r="AT151" s="230" t="s">
        <v>381</v>
      </c>
      <c r="AU151" s="230" t="s">
        <v>86</v>
      </c>
      <c r="AY151" s="19" t="s">
        <v>167</v>
      </c>
      <c r="BE151" s="231">
        <f>IF(N151="základní",J151,0)</f>
        <v>0</v>
      </c>
      <c r="BF151" s="231">
        <f>IF(N151="snížená",J151,0)</f>
        <v>0</v>
      </c>
      <c r="BG151" s="231">
        <f>IF(N151="zákl. přenesená",J151,0)</f>
        <v>0</v>
      </c>
      <c r="BH151" s="231">
        <f>IF(N151="sníž. přenesená",J151,0)</f>
        <v>0</v>
      </c>
      <c r="BI151" s="231">
        <f>IF(N151="nulová",J151,0)</f>
        <v>0</v>
      </c>
      <c r="BJ151" s="19" t="s">
        <v>8</v>
      </c>
      <c r="BK151" s="231">
        <f>ROUND(I151*H151,0)</f>
        <v>0</v>
      </c>
      <c r="BL151" s="19" t="s">
        <v>173</v>
      </c>
      <c r="BM151" s="230" t="s">
        <v>898</v>
      </c>
    </row>
    <row r="152" spans="1:65" s="2" customFormat="1" ht="14.5" customHeight="1">
      <c r="A152" s="40"/>
      <c r="B152" s="41"/>
      <c r="C152" s="279" t="s">
        <v>504</v>
      </c>
      <c r="D152" s="279" t="s">
        <v>381</v>
      </c>
      <c r="E152" s="280" t="s">
        <v>899</v>
      </c>
      <c r="F152" s="281" t="s">
        <v>900</v>
      </c>
      <c r="G152" s="282" t="s">
        <v>389</v>
      </c>
      <c r="H152" s="283">
        <v>34</v>
      </c>
      <c r="I152" s="284"/>
      <c r="J152" s="283">
        <f>ROUND(I152*H152,0)</f>
        <v>0</v>
      </c>
      <c r="K152" s="281" t="s">
        <v>20</v>
      </c>
      <c r="L152" s="285"/>
      <c r="M152" s="286" t="s">
        <v>20</v>
      </c>
      <c r="N152" s="287" t="s">
        <v>48</v>
      </c>
      <c r="O152" s="86"/>
      <c r="P152" s="228">
        <f>O152*H152</f>
        <v>0</v>
      </c>
      <c r="Q152" s="228">
        <v>0</v>
      </c>
      <c r="R152" s="228">
        <f>Q152*H152</f>
        <v>0</v>
      </c>
      <c r="S152" s="228">
        <v>0</v>
      </c>
      <c r="T152" s="229">
        <f>S152*H152</f>
        <v>0</v>
      </c>
      <c r="U152" s="40"/>
      <c r="V152" s="40"/>
      <c r="W152" s="40"/>
      <c r="X152" s="40"/>
      <c r="Y152" s="40"/>
      <c r="Z152" s="40"/>
      <c r="AA152" s="40"/>
      <c r="AB152" s="40"/>
      <c r="AC152" s="40"/>
      <c r="AD152" s="40"/>
      <c r="AE152" s="40"/>
      <c r="AR152" s="230" t="s">
        <v>274</v>
      </c>
      <c r="AT152" s="230" t="s">
        <v>381</v>
      </c>
      <c r="AU152" s="230" t="s">
        <v>86</v>
      </c>
      <c r="AY152" s="19" t="s">
        <v>167</v>
      </c>
      <c r="BE152" s="231">
        <f>IF(N152="základní",J152,0)</f>
        <v>0</v>
      </c>
      <c r="BF152" s="231">
        <f>IF(N152="snížená",J152,0)</f>
        <v>0</v>
      </c>
      <c r="BG152" s="231">
        <f>IF(N152="zákl. přenesená",J152,0)</f>
        <v>0</v>
      </c>
      <c r="BH152" s="231">
        <f>IF(N152="sníž. přenesená",J152,0)</f>
        <v>0</v>
      </c>
      <c r="BI152" s="231">
        <f>IF(N152="nulová",J152,0)</f>
        <v>0</v>
      </c>
      <c r="BJ152" s="19" t="s">
        <v>8</v>
      </c>
      <c r="BK152" s="231">
        <f>ROUND(I152*H152,0)</f>
        <v>0</v>
      </c>
      <c r="BL152" s="19" t="s">
        <v>173</v>
      </c>
      <c r="BM152" s="230" t="s">
        <v>901</v>
      </c>
    </row>
    <row r="153" spans="1:65" s="2" customFormat="1" ht="14.5" customHeight="1">
      <c r="A153" s="40"/>
      <c r="B153" s="41"/>
      <c r="C153" s="279" t="s">
        <v>512</v>
      </c>
      <c r="D153" s="279" t="s">
        <v>381</v>
      </c>
      <c r="E153" s="280" t="s">
        <v>902</v>
      </c>
      <c r="F153" s="281" t="s">
        <v>859</v>
      </c>
      <c r="G153" s="282" t="s">
        <v>389</v>
      </c>
      <c r="H153" s="283">
        <v>3</v>
      </c>
      <c r="I153" s="284"/>
      <c r="J153" s="283">
        <f>ROUND(I153*H153,0)</f>
        <v>0</v>
      </c>
      <c r="K153" s="281" t="s">
        <v>20</v>
      </c>
      <c r="L153" s="285"/>
      <c r="M153" s="286" t="s">
        <v>20</v>
      </c>
      <c r="N153" s="287" t="s">
        <v>48</v>
      </c>
      <c r="O153" s="86"/>
      <c r="P153" s="228">
        <f>O153*H153</f>
        <v>0</v>
      </c>
      <c r="Q153" s="228">
        <v>0</v>
      </c>
      <c r="R153" s="228">
        <f>Q153*H153</f>
        <v>0</v>
      </c>
      <c r="S153" s="228">
        <v>0</v>
      </c>
      <c r="T153" s="229">
        <f>S153*H153</f>
        <v>0</v>
      </c>
      <c r="U153" s="40"/>
      <c r="V153" s="40"/>
      <c r="W153" s="40"/>
      <c r="X153" s="40"/>
      <c r="Y153" s="40"/>
      <c r="Z153" s="40"/>
      <c r="AA153" s="40"/>
      <c r="AB153" s="40"/>
      <c r="AC153" s="40"/>
      <c r="AD153" s="40"/>
      <c r="AE153" s="40"/>
      <c r="AR153" s="230" t="s">
        <v>274</v>
      </c>
      <c r="AT153" s="230" t="s">
        <v>381</v>
      </c>
      <c r="AU153" s="230" t="s">
        <v>86</v>
      </c>
      <c r="AY153" s="19" t="s">
        <v>167</v>
      </c>
      <c r="BE153" s="231">
        <f>IF(N153="základní",J153,0)</f>
        <v>0</v>
      </c>
      <c r="BF153" s="231">
        <f>IF(N153="snížená",J153,0)</f>
        <v>0</v>
      </c>
      <c r="BG153" s="231">
        <f>IF(N153="zákl. přenesená",J153,0)</f>
        <v>0</v>
      </c>
      <c r="BH153" s="231">
        <f>IF(N153="sníž. přenesená",J153,0)</f>
        <v>0</v>
      </c>
      <c r="BI153" s="231">
        <f>IF(N153="nulová",J153,0)</f>
        <v>0</v>
      </c>
      <c r="BJ153" s="19" t="s">
        <v>8</v>
      </c>
      <c r="BK153" s="231">
        <f>ROUND(I153*H153,0)</f>
        <v>0</v>
      </c>
      <c r="BL153" s="19" t="s">
        <v>173</v>
      </c>
      <c r="BM153" s="230" t="s">
        <v>903</v>
      </c>
    </row>
    <row r="154" spans="1:65" s="2" customFormat="1" ht="14.5" customHeight="1">
      <c r="A154" s="40"/>
      <c r="B154" s="41"/>
      <c r="C154" s="279" t="s">
        <v>525</v>
      </c>
      <c r="D154" s="279" t="s">
        <v>381</v>
      </c>
      <c r="E154" s="280" t="s">
        <v>904</v>
      </c>
      <c r="F154" s="281" t="s">
        <v>859</v>
      </c>
      <c r="G154" s="282" t="s">
        <v>389</v>
      </c>
      <c r="H154" s="283">
        <v>6</v>
      </c>
      <c r="I154" s="284"/>
      <c r="J154" s="283">
        <f>ROUND(I154*H154,0)</f>
        <v>0</v>
      </c>
      <c r="K154" s="281" t="s">
        <v>20</v>
      </c>
      <c r="L154" s="285"/>
      <c r="M154" s="286" t="s">
        <v>20</v>
      </c>
      <c r="N154" s="287" t="s">
        <v>48</v>
      </c>
      <c r="O154" s="86"/>
      <c r="P154" s="228">
        <f>O154*H154</f>
        <v>0</v>
      </c>
      <c r="Q154" s="228">
        <v>0</v>
      </c>
      <c r="R154" s="228">
        <f>Q154*H154</f>
        <v>0</v>
      </c>
      <c r="S154" s="228">
        <v>0</v>
      </c>
      <c r="T154" s="229">
        <f>S154*H154</f>
        <v>0</v>
      </c>
      <c r="U154" s="40"/>
      <c r="V154" s="40"/>
      <c r="W154" s="40"/>
      <c r="X154" s="40"/>
      <c r="Y154" s="40"/>
      <c r="Z154" s="40"/>
      <c r="AA154" s="40"/>
      <c r="AB154" s="40"/>
      <c r="AC154" s="40"/>
      <c r="AD154" s="40"/>
      <c r="AE154" s="40"/>
      <c r="AR154" s="230" t="s">
        <v>274</v>
      </c>
      <c r="AT154" s="230" t="s">
        <v>381</v>
      </c>
      <c r="AU154" s="230" t="s">
        <v>86</v>
      </c>
      <c r="AY154" s="19" t="s">
        <v>167</v>
      </c>
      <c r="BE154" s="231">
        <f>IF(N154="základní",J154,0)</f>
        <v>0</v>
      </c>
      <c r="BF154" s="231">
        <f>IF(N154="snížená",J154,0)</f>
        <v>0</v>
      </c>
      <c r="BG154" s="231">
        <f>IF(N154="zákl. přenesená",J154,0)</f>
        <v>0</v>
      </c>
      <c r="BH154" s="231">
        <f>IF(N154="sníž. přenesená",J154,0)</f>
        <v>0</v>
      </c>
      <c r="BI154" s="231">
        <f>IF(N154="nulová",J154,0)</f>
        <v>0</v>
      </c>
      <c r="BJ154" s="19" t="s">
        <v>8</v>
      </c>
      <c r="BK154" s="231">
        <f>ROUND(I154*H154,0)</f>
        <v>0</v>
      </c>
      <c r="BL154" s="19" t="s">
        <v>173</v>
      </c>
      <c r="BM154" s="230" t="s">
        <v>905</v>
      </c>
    </row>
    <row r="155" spans="1:65" s="2" customFormat="1" ht="14.5" customHeight="1">
      <c r="A155" s="40"/>
      <c r="B155" s="41"/>
      <c r="C155" s="279" t="s">
        <v>529</v>
      </c>
      <c r="D155" s="279" t="s">
        <v>381</v>
      </c>
      <c r="E155" s="280" t="s">
        <v>906</v>
      </c>
      <c r="F155" s="281" t="s">
        <v>907</v>
      </c>
      <c r="G155" s="282" t="s">
        <v>389</v>
      </c>
      <c r="H155" s="283">
        <v>34</v>
      </c>
      <c r="I155" s="284"/>
      <c r="J155" s="283">
        <f>ROUND(I155*H155,0)</f>
        <v>0</v>
      </c>
      <c r="K155" s="281" t="s">
        <v>20</v>
      </c>
      <c r="L155" s="285"/>
      <c r="M155" s="286" t="s">
        <v>20</v>
      </c>
      <c r="N155" s="287" t="s">
        <v>48</v>
      </c>
      <c r="O155" s="86"/>
      <c r="P155" s="228">
        <f>O155*H155</f>
        <v>0</v>
      </c>
      <c r="Q155" s="228">
        <v>4E-05</v>
      </c>
      <c r="R155" s="228">
        <f>Q155*H155</f>
        <v>0.00136</v>
      </c>
      <c r="S155" s="228">
        <v>0</v>
      </c>
      <c r="T155" s="229">
        <f>S155*H155</f>
        <v>0</v>
      </c>
      <c r="U155" s="40"/>
      <c r="V155" s="40"/>
      <c r="W155" s="40"/>
      <c r="X155" s="40"/>
      <c r="Y155" s="40"/>
      <c r="Z155" s="40"/>
      <c r="AA155" s="40"/>
      <c r="AB155" s="40"/>
      <c r="AC155" s="40"/>
      <c r="AD155" s="40"/>
      <c r="AE155" s="40"/>
      <c r="AR155" s="230" t="s">
        <v>274</v>
      </c>
      <c r="AT155" s="230" t="s">
        <v>381</v>
      </c>
      <c r="AU155" s="230" t="s">
        <v>86</v>
      </c>
      <c r="AY155" s="19" t="s">
        <v>167</v>
      </c>
      <c r="BE155" s="231">
        <f>IF(N155="základní",J155,0)</f>
        <v>0</v>
      </c>
      <c r="BF155" s="231">
        <f>IF(N155="snížená",J155,0)</f>
        <v>0</v>
      </c>
      <c r="BG155" s="231">
        <f>IF(N155="zákl. přenesená",J155,0)</f>
        <v>0</v>
      </c>
      <c r="BH155" s="231">
        <f>IF(N155="sníž. přenesená",J155,0)</f>
        <v>0</v>
      </c>
      <c r="BI155" s="231">
        <f>IF(N155="nulová",J155,0)</f>
        <v>0</v>
      </c>
      <c r="BJ155" s="19" t="s">
        <v>8</v>
      </c>
      <c r="BK155" s="231">
        <f>ROUND(I155*H155,0)</f>
        <v>0</v>
      </c>
      <c r="BL155" s="19" t="s">
        <v>173</v>
      </c>
      <c r="BM155" s="230" t="s">
        <v>908</v>
      </c>
    </row>
    <row r="156" spans="1:65" s="2" customFormat="1" ht="14.5" customHeight="1">
      <c r="A156" s="40"/>
      <c r="B156" s="41"/>
      <c r="C156" s="279" t="s">
        <v>535</v>
      </c>
      <c r="D156" s="279" t="s">
        <v>381</v>
      </c>
      <c r="E156" s="280" t="s">
        <v>909</v>
      </c>
      <c r="F156" s="281" t="s">
        <v>910</v>
      </c>
      <c r="G156" s="282" t="s">
        <v>389</v>
      </c>
      <c r="H156" s="283">
        <v>34</v>
      </c>
      <c r="I156" s="284"/>
      <c r="J156" s="283">
        <f>ROUND(I156*H156,0)</f>
        <v>0</v>
      </c>
      <c r="K156" s="281" t="s">
        <v>20</v>
      </c>
      <c r="L156" s="285"/>
      <c r="M156" s="286" t="s">
        <v>20</v>
      </c>
      <c r="N156" s="287" t="s">
        <v>48</v>
      </c>
      <c r="O156" s="86"/>
      <c r="P156" s="228">
        <f>O156*H156</f>
        <v>0</v>
      </c>
      <c r="Q156" s="228">
        <v>4E-05</v>
      </c>
      <c r="R156" s="228">
        <f>Q156*H156</f>
        <v>0.00136</v>
      </c>
      <c r="S156" s="228">
        <v>0</v>
      </c>
      <c r="T156" s="229">
        <f>S156*H156</f>
        <v>0</v>
      </c>
      <c r="U156" s="40"/>
      <c r="V156" s="40"/>
      <c r="W156" s="40"/>
      <c r="X156" s="40"/>
      <c r="Y156" s="40"/>
      <c r="Z156" s="40"/>
      <c r="AA156" s="40"/>
      <c r="AB156" s="40"/>
      <c r="AC156" s="40"/>
      <c r="AD156" s="40"/>
      <c r="AE156" s="40"/>
      <c r="AR156" s="230" t="s">
        <v>274</v>
      </c>
      <c r="AT156" s="230" t="s">
        <v>381</v>
      </c>
      <c r="AU156" s="230" t="s">
        <v>86</v>
      </c>
      <c r="AY156" s="19" t="s">
        <v>167</v>
      </c>
      <c r="BE156" s="231">
        <f>IF(N156="základní",J156,0)</f>
        <v>0</v>
      </c>
      <c r="BF156" s="231">
        <f>IF(N156="snížená",J156,0)</f>
        <v>0</v>
      </c>
      <c r="BG156" s="231">
        <f>IF(N156="zákl. přenesená",J156,0)</f>
        <v>0</v>
      </c>
      <c r="BH156" s="231">
        <f>IF(N156="sníž. přenesená",J156,0)</f>
        <v>0</v>
      </c>
      <c r="BI156" s="231">
        <f>IF(N156="nulová",J156,0)</f>
        <v>0</v>
      </c>
      <c r="BJ156" s="19" t="s">
        <v>8</v>
      </c>
      <c r="BK156" s="231">
        <f>ROUND(I156*H156,0)</f>
        <v>0</v>
      </c>
      <c r="BL156" s="19" t="s">
        <v>173</v>
      </c>
      <c r="BM156" s="230" t="s">
        <v>911</v>
      </c>
    </row>
    <row r="157" spans="1:65" s="2" customFormat="1" ht="14.5" customHeight="1">
      <c r="A157" s="40"/>
      <c r="B157" s="41"/>
      <c r="C157" s="279" t="s">
        <v>541</v>
      </c>
      <c r="D157" s="279" t="s">
        <v>381</v>
      </c>
      <c r="E157" s="280" t="s">
        <v>912</v>
      </c>
      <c r="F157" s="281" t="s">
        <v>913</v>
      </c>
      <c r="G157" s="282" t="s">
        <v>389</v>
      </c>
      <c r="H157" s="283">
        <v>47</v>
      </c>
      <c r="I157" s="284"/>
      <c r="J157" s="283">
        <f>ROUND(I157*H157,0)</f>
        <v>0</v>
      </c>
      <c r="K157" s="281" t="s">
        <v>20</v>
      </c>
      <c r="L157" s="285"/>
      <c r="M157" s="286" t="s">
        <v>20</v>
      </c>
      <c r="N157" s="287" t="s">
        <v>48</v>
      </c>
      <c r="O157" s="86"/>
      <c r="P157" s="228">
        <f>O157*H157</f>
        <v>0</v>
      </c>
      <c r="Q157" s="228">
        <v>0.009</v>
      </c>
      <c r="R157" s="228">
        <f>Q157*H157</f>
        <v>0.423</v>
      </c>
      <c r="S157" s="228">
        <v>0</v>
      </c>
      <c r="T157" s="229">
        <f>S157*H157</f>
        <v>0</v>
      </c>
      <c r="U157" s="40"/>
      <c r="V157" s="40"/>
      <c r="W157" s="40"/>
      <c r="X157" s="40"/>
      <c r="Y157" s="40"/>
      <c r="Z157" s="40"/>
      <c r="AA157" s="40"/>
      <c r="AB157" s="40"/>
      <c r="AC157" s="40"/>
      <c r="AD157" s="40"/>
      <c r="AE157" s="40"/>
      <c r="AR157" s="230" t="s">
        <v>274</v>
      </c>
      <c r="AT157" s="230" t="s">
        <v>381</v>
      </c>
      <c r="AU157" s="230" t="s">
        <v>86</v>
      </c>
      <c r="AY157" s="19" t="s">
        <v>167</v>
      </c>
      <c r="BE157" s="231">
        <f>IF(N157="základní",J157,0)</f>
        <v>0</v>
      </c>
      <c r="BF157" s="231">
        <f>IF(N157="snížená",J157,0)</f>
        <v>0</v>
      </c>
      <c r="BG157" s="231">
        <f>IF(N157="zákl. přenesená",J157,0)</f>
        <v>0</v>
      </c>
      <c r="BH157" s="231">
        <f>IF(N157="sníž. přenesená",J157,0)</f>
        <v>0</v>
      </c>
      <c r="BI157" s="231">
        <f>IF(N157="nulová",J157,0)</f>
        <v>0</v>
      </c>
      <c r="BJ157" s="19" t="s">
        <v>8</v>
      </c>
      <c r="BK157" s="231">
        <f>ROUND(I157*H157,0)</f>
        <v>0</v>
      </c>
      <c r="BL157" s="19" t="s">
        <v>173</v>
      </c>
      <c r="BM157" s="230" t="s">
        <v>914</v>
      </c>
    </row>
    <row r="158" spans="1:65" s="2" customFormat="1" ht="20.5" customHeight="1">
      <c r="A158" s="40"/>
      <c r="B158" s="41"/>
      <c r="C158" s="220" t="s">
        <v>546</v>
      </c>
      <c r="D158" s="220" t="s">
        <v>169</v>
      </c>
      <c r="E158" s="221" t="s">
        <v>915</v>
      </c>
      <c r="F158" s="222" t="s">
        <v>916</v>
      </c>
      <c r="G158" s="223" t="s">
        <v>179</v>
      </c>
      <c r="H158" s="224">
        <v>968</v>
      </c>
      <c r="I158" s="225"/>
      <c r="J158" s="224">
        <f>ROUND(I158*H158,0)</f>
        <v>0</v>
      </c>
      <c r="K158" s="222" t="s">
        <v>650</v>
      </c>
      <c r="L158" s="46"/>
      <c r="M158" s="226" t="s">
        <v>20</v>
      </c>
      <c r="N158" s="227" t="s">
        <v>48</v>
      </c>
      <c r="O158" s="86"/>
      <c r="P158" s="228">
        <f>O158*H158</f>
        <v>0</v>
      </c>
      <c r="Q158" s="228">
        <v>0</v>
      </c>
      <c r="R158" s="228">
        <f>Q158*H158</f>
        <v>0</v>
      </c>
      <c r="S158" s="228">
        <v>0</v>
      </c>
      <c r="T158" s="229">
        <f>S158*H158</f>
        <v>0</v>
      </c>
      <c r="U158" s="40"/>
      <c r="V158" s="40"/>
      <c r="W158" s="40"/>
      <c r="X158" s="40"/>
      <c r="Y158" s="40"/>
      <c r="Z158" s="40"/>
      <c r="AA158" s="40"/>
      <c r="AB158" s="40"/>
      <c r="AC158" s="40"/>
      <c r="AD158" s="40"/>
      <c r="AE158" s="40"/>
      <c r="AR158" s="230" t="s">
        <v>173</v>
      </c>
      <c r="AT158" s="230" t="s">
        <v>169</v>
      </c>
      <c r="AU158" s="230" t="s">
        <v>86</v>
      </c>
      <c r="AY158" s="19" t="s">
        <v>167</v>
      </c>
      <c r="BE158" s="231">
        <f>IF(N158="základní",J158,0)</f>
        <v>0</v>
      </c>
      <c r="BF158" s="231">
        <f>IF(N158="snížená",J158,0)</f>
        <v>0</v>
      </c>
      <c r="BG158" s="231">
        <f>IF(N158="zákl. přenesená",J158,0)</f>
        <v>0</v>
      </c>
      <c r="BH158" s="231">
        <f>IF(N158="sníž. přenesená",J158,0)</f>
        <v>0</v>
      </c>
      <c r="BI158" s="231">
        <f>IF(N158="nulová",J158,0)</f>
        <v>0</v>
      </c>
      <c r="BJ158" s="19" t="s">
        <v>8</v>
      </c>
      <c r="BK158" s="231">
        <f>ROUND(I158*H158,0)</f>
        <v>0</v>
      </c>
      <c r="BL158" s="19" t="s">
        <v>173</v>
      </c>
      <c r="BM158" s="230" t="s">
        <v>917</v>
      </c>
    </row>
    <row r="159" spans="1:47" s="2" customFormat="1" ht="12">
      <c r="A159" s="40"/>
      <c r="B159" s="41"/>
      <c r="C159" s="42"/>
      <c r="D159" s="232" t="s">
        <v>182</v>
      </c>
      <c r="E159" s="42"/>
      <c r="F159" s="233" t="s">
        <v>918</v>
      </c>
      <c r="G159" s="42"/>
      <c r="H159" s="42"/>
      <c r="I159" s="138"/>
      <c r="J159" s="42"/>
      <c r="K159" s="42"/>
      <c r="L159" s="46"/>
      <c r="M159" s="234"/>
      <c r="N159" s="235"/>
      <c r="O159" s="86"/>
      <c r="P159" s="86"/>
      <c r="Q159" s="86"/>
      <c r="R159" s="86"/>
      <c r="S159" s="86"/>
      <c r="T159" s="87"/>
      <c r="U159" s="40"/>
      <c r="V159" s="40"/>
      <c r="W159" s="40"/>
      <c r="X159" s="40"/>
      <c r="Y159" s="40"/>
      <c r="Z159" s="40"/>
      <c r="AA159" s="40"/>
      <c r="AB159" s="40"/>
      <c r="AC159" s="40"/>
      <c r="AD159" s="40"/>
      <c r="AE159" s="40"/>
      <c r="AT159" s="19" t="s">
        <v>182</v>
      </c>
      <c r="AU159" s="19" t="s">
        <v>86</v>
      </c>
    </row>
    <row r="160" spans="1:47" s="2" customFormat="1" ht="12">
      <c r="A160" s="40"/>
      <c r="B160" s="41"/>
      <c r="C160" s="42"/>
      <c r="D160" s="232" t="s">
        <v>175</v>
      </c>
      <c r="E160" s="42"/>
      <c r="F160" s="233" t="s">
        <v>919</v>
      </c>
      <c r="G160" s="42"/>
      <c r="H160" s="42"/>
      <c r="I160" s="138"/>
      <c r="J160" s="42"/>
      <c r="K160" s="42"/>
      <c r="L160" s="46"/>
      <c r="M160" s="234"/>
      <c r="N160" s="235"/>
      <c r="O160" s="86"/>
      <c r="P160" s="86"/>
      <c r="Q160" s="86"/>
      <c r="R160" s="86"/>
      <c r="S160" s="86"/>
      <c r="T160" s="87"/>
      <c r="U160" s="40"/>
      <c r="V160" s="40"/>
      <c r="W160" s="40"/>
      <c r="X160" s="40"/>
      <c r="Y160" s="40"/>
      <c r="Z160" s="40"/>
      <c r="AA160" s="40"/>
      <c r="AB160" s="40"/>
      <c r="AC160" s="40"/>
      <c r="AD160" s="40"/>
      <c r="AE160" s="40"/>
      <c r="AT160" s="19" t="s">
        <v>175</v>
      </c>
      <c r="AU160" s="19" t="s">
        <v>86</v>
      </c>
    </row>
    <row r="161" spans="1:51" s="13" customFormat="1" ht="12">
      <c r="A161" s="13"/>
      <c r="B161" s="236"/>
      <c r="C161" s="237"/>
      <c r="D161" s="232" t="s">
        <v>184</v>
      </c>
      <c r="E161" s="238" t="s">
        <v>20</v>
      </c>
      <c r="F161" s="239" t="s">
        <v>920</v>
      </c>
      <c r="G161" s="237"/>
      <c r="H161" s="240">
        <v>968</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184</v>
      </c>
      <c r="AU161" s="246" t="s">
        <v>86</v>
      </c>
      <c r="AV161" s="13" t="s">
        <v>86</v>
      </c>
      <c r="AW161" s="13" t="s">
        <v>38</v>
      </c>
      <c r="AX161" s="13" t="s">
        <v>8</v>
      </c>
      <c r="AY161" s="246" t="s">
        <v>167</v>
      </c>
    </row>
    <row r="162" spans="1:65" s="2" customFormat="1" ht="20.5" customHeight="1">
      <c r="A162" s="40"/>
      <c r="B162" s="41"/>
      <c r="C162" s="279" t="s">
        <v>563</v>
      </c>
      <c r="D162" s="279" t="s">
        <v>381</v>
      </c>
      <c r="E162" s="280" t="s">
        <v>921</v>
      </c>
      <c r="F162" s="281" t="s">
        <v>922</v>
      </c>
      <c r="G162" s="282" t="s">
        <v>189</v>
      </c>
      <c r="H162" s="283">
        <v>19.36</v>
      </c>
      <c r="I162" s="284"/>
      <c r="J162" s="283">
        <f>ROUND(I162*H162,0)</f>
        <v>0</v>
      </c>
      <c r="K162" s="281" t="s">
        <v>180</v>
      </c>
      <c r="L162" s="285"/>
      <c r="M162" s="286" t="s">
        <v>20</v>
      </c>
      <c r="N162" s="287" t="s">
        <v>48</v>
      </c>
      <c r="O162" s="86"/>
      <c r="P162" s="228">
        <f>O162*H162</f>
        <v>0</v>
      </c>
      <c r="Q162" s="228">
        <v>0.2</v>
      </c>
      <c r="R162" s="228">
        <f>Q162*H162</f>
        <v>3.872</v>
      </c>
      <c r="S162" s="228">
        <v>0</v>
      </c>
      <c r="T162" s="229">
        <f>S162*H162</f>
        <v>0</v>
      </c>
      <c r="U162" s="40"/>
      <c r="V162" s="40"/>
      <c r="W162" s="40"/>
      <c r="X162" s="40"/>
      <c r="Y162" s="40"/>
      <c r="Z162" s="40"/>
      <c r="AA162" s="40"/>
      <c r="AB162" s="40"/>
      <c r="AC162" s="40"/>
      <c r="AD162" s="40"/>
      <c r="AE162" s="40"/>
      <c r="AR162" s="230" t="s">
        <v>274</v>
      </c>
      <c r="AT162" s="230" t="s">
        <v>381</v>
      </c>
      <c r="AU162" s="230" t="s">
        <v>86</v>
      </c>
      <c r="AY162" s="19" t="s">
        <v>167</v>
      </c>
      <c r="BE162" s="231">
        <f>IF(N162="základní",J162,0)</f>
        <v>0</v>
      </c>
      <c r="BF162" s="231">
        <f>IF(N162="snížená",J162,0)</f>
        <v>0</v>
      </c>
      <c r="BG162" s="231">
        <f>IF(N162="zákl. přenesená",J162,0)</f>
        <v>0</v>
      </c>
      <c r="BH162" s="231">
        <f>IF(N162="sníž. přenesená",J162,0)</f>
        <v>0</v>
      </c>
      <c r="BI162" s="231">
        <f>IF(N162="nulová",J162,0)</f>
        <v>0</v>
      </c>
      <c r="BJ162" s="19" t="s">
        <v>8</v>
      </c>
      <c r="BK162" s="231">
        <f>ROUND(I162*H162,0)</f>
        <v>0</v>
      </c>
      <c r="BL162" s="19" t="s">
        <v>173</v>
      </c>
      <c r="BM162" s="230" t="s">
        <v>923</v>
      </c>
    </row>
    <row r="163" spans="1:51" s="13" customFormat="1" ht="12">
      <c r="A163" s="13"/>
      <c r="B163" s="236"/>
      <c r="C163" s="237"/>
      <c r="D163" s="232" t="s">
        <v>184</v>
      </c>
      <c r="E163" s="238" t="s">
        <v>20</v>
      </c>
      <c r="F163" s="239" t="s">
        <v>924</v>
      </c>
      <c r="G163" s="237"/>
      <c r="H163" s="240">
        <v>19.36</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184</v>
      </c>
      <c r="AU163" s="246" t="s">
        <v>86</v>
      </c>
      <c r="AV163" s="13" t="s">
        <v>86</v>
      </c>
      <c r="AW163" s="13" t="s">
        <v>38</v>
      </c>
      <c r="AX163" s="13" t="s">
        <v>8</v>
      </c>
      <c r="AY163" s="246" t="s">
        <v>167</v>
      </c>
    </row>
    <row r="164" spans="1:65" s="2" customFormat="1" ht="20.5" customHeight="1">
      <c r="A164" s="40"/>
      <c r="B164" s="41"/>
      <c r="C164" s="220" t="s">
        <v>579</v>
      </c>
      <c r="D164" s="220" t="s">
        <v>169</v>
      </c>
      <c r="E164" s="221" t="s">
        <v>925</v>
      </c>
      <c r="F164" s="222" t="s">
        <v>926</v>
      </c>
      <c r="G164" s="223" t="s">
        <v>189</v>
      </c>
      <c r="H164" s="224">
        <v>35.56</v>
      </c>
      <c r="I164" s="225"/>
      <c r="J164" s="224">
        <f>ROUND(I164*H164,0)</f>
        <v>0</v>
      </c>
      <c r="K164" s="222" t="s">
        <v>180</v>
      </c>
      <c r="L164" s="46"/>
      <c r="M164" s="226" t="s">
        <v>20</v>
      </c>
      <c r="N164" s="227" t="s">
        <v>48</v>
      </c>
      <c r="O164" s="86"/>
      <c r="P164" s="228">
        <f>O164*H164</f>
        <v>0</v>
      </c>
      <c r="Q164" s="228">
        <v>0</v>
      </c>
      <c r="R164" s="228">
        <f>Q164*H164</f>
        <v>0</v>
      </c>
      <c r="S164" s="228">
        <v>0</v>
      </c>
      <c r="T164" s="229">
        <f>S164*H164</f>
        <v>0</v>
      </c>
      <c r="U164" s="40"/>
      <c r="V164" s="40"/>
      <c r="W164" s="40"/>
      <c r="X164" s="40"/>
      <c r="Y164" s="40"/>
      <c r="Z164" s="40"/>
      <c r="AA164" s="40"/>
      <c r="AB164" s="40"/>
      <c r="AC164" s="40"/>
      <c r="AD164" s="40"/>
      <c r="AE164" s="40"/>
      <c r="AR164" s="230" t="s">
        <v>173</v>
      </c>
      <c r="AT164" s="230" t="s">
        <v>169</v>
      </c>
      <c r="AU164" s="230" t="s">
        <v>86</v>
      </c>
      <c r="AY164" s="19" t="s">
        <v>167</v>
      </c>
      <c r="BE164" s="231">
        <f>IF(N164="základní",J164,0)</f>
        <v>0</v>
      </c>
      <c r="BF164" s="231">
        <f>IF(N164="snížená",J164,0)</f>
        <v>0</v>
      </c>
      <c r="BG164" s="231">
        <f>IF(N164="zákl. přenesená",J164,0)</f>
        <v>0</v>
      </c>
      <c r="BH164" s="231">
        <f>IF(N164="sníž. přenesená",J164,0)</f>
        <v>0</v>
      </c>
      <c r="BI164" s="231">
        <f>IF(N164="nulová",J164,0)</f>
        <v>0</v>
      </c>
      <c r="BJ164" s="19" t="s">
        <v>8</v>
      </c>
      <c r="BK164" s="231">
        <f>ROUND(I164*H164,0)</f>
        <v>0</v>
      </c>
      <c r="BL164" s="19" t="s">
        <v>173</v>
      </c>
      <c r="BM164" s="230" t="s">
        <v>927</v>
      </c>
    </row>
    <row r="165" spans="1:47" s="2" customFormat="1" ht="12">
      <c r="A165" s="40"/>
      <c r="B165" s="41"/>
      <c r="C165" s="42"/>
      <c r="D165" s="232" t="s">
        <v>182</v>
      </c>
      <c r="E165" s="42"/>
      <c r="F165" s="233" t="s">
        <v>928</v>
      </c>
      <c r="G165" s="42"/>
      <c r="H165" s="42"/>
      <c r="I165" s="138"/>
      <c r="J165" s="42"/>
      <c r="K165" s="42"/>
      <c r="L165" s="46"/>
      <c r="M165" s="234"/>
      <c r="N165" s="235"/>
      <c r="O165" s="86"/>
      <c r="P165" s="86"/>
      <c r="Q165" s="86"/>
      <c r="R165" s="86"/>
      <c r="S165" s="86"/>
      <c r="T165" s="87"/>
      <c r="U165" s="40"/>
      <c r="V165" s="40"/>
      <c r="W165" s="40"/>
      <c r="X165" s="40"/>
      <c r="Y165" s="40"/>
      <c r="Z165" s="40"/>
      <c r="AA165" s="40"/>
      <c r="AB165" s="40"/>
      <c r="AC165" s="40"/>
      <c r="AD165" s="40"/>
      <c r="AE165" s="40"/>
      <c r="AT165" s="19" t="s">
        <v>182</v>
      </c>
      <c r="AU165" s="19" t="s">
        <v>86</v>
      </c>
    </row>
    <row r="166" spans="1:47" s="2" customFormat="1" ht="12">
      <c r="A166" s="40"/>
      <c r="B166" s="41"/>
      <c r="C166" s="42"/>
      <c r="D166" s="232" t="s">
        <v>175</v>
      </c>
      <c r="E166" s="42"/>
      <c r="F166" s="233" t="s">
        <v>929</v>
      </c>
      <c r="G166" s="42"/>
      <c r="H166" s="42"/>
      <c r="I166" s="138"/>
      <c r="J166" s="42"/>
      <c r="K166" s="42"/>
      <c r="L166" s="46"/>
      <c r="M166" s="234"/>
      <c r="N166" s="235"/>
      <c r="O166" s="86"/>
      <c r="P166" s="86"/>
      <c r="Q166" s="86"/>
      <c r="R166" s="86"/>
      <c r="S166" s="86"/>
      <c r="T166" s="87"/>
      <c r="U166" s="40"/>
      <c r="V166" s="40"/>
      <c r="W166" s="40"/>
      <c r="X166" s="40"/>
      <c r="Y166" s="40"/>
      <c r="Z166" s="40"/>
      <c r="AA166" s="40"/>
      <c r="AB166" s="40"/>
      <c r="AC166" s="40"/>
      <c r="AD166" s="40"/>
      <c r="AE166" s="40"/>
      <c r="AT166" s="19" t="s">
        <v>175</v>
      </c>
      <c r="AU166" s="19" t="s">
        <v>86</v>
      </c>
    </row>
    <row r="167" spans="1:51" s="13" customFormat="1" ht="12">
      <c r="A167" s="13"/>
      <c r="B167" s="236"/>
      <c r="C167" s="237"/>
      <c r="D167" s="232" t="s">
        <v>184</v>
      </c>
      <c r="E167" s="238" t="s">
        <v>20</v>
      </c>
      <c r="F167" s="239" t="s">
        <v>930</v>
      </c>
      <c r="G167" s="237"/>
      <c r="H167" s="240">
        <v>35.56</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184</v>
      </c>
      <c r="AU167" s="246" t="s">
        <v>86</v>
      </c>
      <c r="AV167" s="13" t="s">
        <v>86</v>
      </c>
      <c r="AW167" s="13" t="s">
        <v>38</v>
      </c>
      <c r="AX167" s="13" t="s">
        <v>8</v>
      </c>
      <c r="AY167" s="246" t="s">
        <v>167</v>
      </c>
    </row>
    <row r="168" spans="1:65" s="2" customFormat="1" ht="20.5" customHeight="1">
      <c r="A168" s="40"/>
      <c r="B168" s="41"/>
      <c r="C168" s="220" t="s">
        <v>589</v>
      </c>
      <c r="D168" s="220" t="s">
        <v>169</v>
      </c>
      <c r="E168" s="221" t="s">
        <v>931</v>
      </c>
      <c r="F168" s="222" t="s">
        <v>932</v>
      </c>
      <c r="G168" s="223" t="s">
        <v>189</v>
      </c>
      <c r="H168" s="224">
        <v>71.12</v>
      </c>
      <c r="I168" s="225"/>
      <c r="J168" s="224">
        <f>ROUND(I168*H168,0)</f>
        <v>0</v>
      </c>
      <c r="K168" s="222" t="s">
        <v>180</v>
      </c>
      <c r="L168" s="46"/>
      <c r="M168" s="226" t="s">
        <v>20</v>
      </c>
      <c r="N168" s="227" t="s">
        <v>48</v>
      </c>
      <c r="O168" s="86"/>
      <c r="P168" s="228">
        <f>O168*H168</f>
        <v>0</v>
      </c>
      <c r="Q168" s="228">
        <v>0</v>
      </c>
      <c r="R168" s="228">
        <f>Q168*H168</f>
        <v>0</v>
      </c>
      <c r="S168" s="228">
        <v>0</v>
      </c>
      <c r="T168" s="229">
        <f>S168*H168</f>
        <v>0</v>
      </c>
      <c r="U168" s="40"/>
      <c r="V168" s="40"/>
      <c r="W168" s="40"/>
      <c r="X168" s="40"/>
      <c r="Y168" s="40"/>
      <c r="Z168" s="40"/>
      <c r="AA168" s="40"/>
      <c r="AB168" s="40"/>
      <c r="AC168" s="40"/>
      <c r="AD168" s="40"/>
      <c r="AE168" s="40"/>
      <c r="AR168" s="230" t="s">
        <v>173</v>
      </c>
      <c r="AT168" s="230" t="s">
        <v>169</v>
      </c>
      <c r="AU168" s="230" t="s">
        <v>86</v>
      </c>
      <c r="AY168" s="19" t="s">
        <v>167</v>
      </c>
      <c r="BE168" s="231">
        <f>IF(N168="základní",J168,0)</f>
        <v>0</v>
      </c>
      <c r="BF168" s="231">
        <f>IF(N168="snížená",J168,0)</f>
        <v>0</v>
      </c>
      <c r="BG168" s="231">
        <f>IF(N168="zákl. přenesená",J168,0)</f>
        <v>0</v>
      </c>
      <c r="BH168" s="231">
        <f>IF(N168="sníž. přenesená",J168,0)</f>
        <v>0</v>
      </c>
      <c r="BI168" s="231">
        <f>IF(N168="nulová",J168,0)</f>
        <v>0</v>
      </c>
      <c r="BJ168" s="19" t="s">
        <v>8</v>
      </c>
      <c r="BK168" s="231">
        <f>ROUND(I168*H168,0)</f>
        <v>0</v>
      </c>
      <c r="BL168" s="19" t="s">
        <v>173</v>
      </c>
      <c r="BM168" s="230" t="s">
        <v>933</v>
      </c>
    </row>
    <row r="169" spans="1:47" s="2" customFormat="1" ht="12">
      <c r="A169" s="40"/>
      <c r="B169" s="41"/>
      <c r="C169" s="42"/>
      <c r="D169" s="232" t="s">
        <v>182</v>
      </c>
      <c r="E169" s="42"/>
      <c r="F169" s="233" t="s">
        <v>928</v>
      </c>
      <c r="G169" s="42"/>
      <c r="H169" s="42"/>
      <c r="I169" s="138"/>
      <c r="J169" s="42"/>
      <c r="K169" s="42"/>
      <c r="L169" s="46"/>
      <c r="M169" s="234"/>
      <c r="N169" s="235"/>
      <c r="O169" s="86"/>
      <c r="P169" s="86"/>
      <c r="Q169" s="86"/>
      <c r="R169" s="86"/>
      <c r="S169" s="86"/>
      <c r="T169" s="87"/>
      <c r="U169" s="40"/>
      <c r="V169" s="40"/>
      <c r="W169" s="40"/>
      <c r="X169" s="40"/>
      <c r="Y169" s="40"/>
      <c r="Z169" s="40"/>
      <c r="AA169" s="40"/>
      <c r="AB169" s="40"/>
      <c r="AC169" s="40"/>
      <c r="AD169" s="40"/>
      <c r="AE169" s="40"/>
      <c r="AT169" s="19" t="s">
        <v>182</v>
      </c>
      <c r="AU169" s="19" t="s">
        <v>86</v>
      </c>
    </row>
    <row r="170" spans="1:51" s="13" customFormat="1" ht="12">
      <c r="A170" s="13"/>
      <c r="B170" s="236"/>
      <c r="C170" s="237"/>
      <c r="D170" s="232" t="s">
        <v>184</v>
      </c>
      <c r="E170" s="238" t="s">
        <v>20</v>
      </c>
      <c r="F170" s="239" t="s">
        <v>934</v>
      </c>
      <c r="G170" s="237"/>
      <c r="H170" s="240">
        <v>71.12</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184</v>
      </c>
      <c r="AU170" s="246" t="s">
        <v>86</v>
      </c>
      <c r="AV170" s="13" t="s">
        <v>86</v>
      </c>
      <c r="AW170" s="13" t="s">
        <v>38</v>
      </c>
      <c r="AX170" s="13" t="s">
        <v>8</v>
      </c>
      <c r="AY170" s="246" t="s">
        <v>167</v>
      </c>
    </row>
    <row r="171" spans="1:63" s="12" customFormat="1" ht="22.8" customHeight="1">
      <c r="A171" s="12"/>
      <c r="B171" s="204"/>
      <c r="C171" s="205"/>
      <c r="D171" s="206" t="s">
        <v>76</v>
      </c>
      <c r="E171" s="218" t="s">
        <v>713</v>
      </c>
      <c r="F171" s="218" t="s">
        <v>714</v>
      </c>
      <c r="G171" s="205"/>
      <c r="H171" s="205"/>
      <c r="I171" s="208"/>
      <c r="J171" s="219">
        <f>BK171</f>
        <v>0</v>
      </c>
      <c r="K171" s="205"/>
      <c r="L171" s="210"/>
      <c r="M171" s="211"/>
      <c r="N171" s="212"/>
      <c r="O171" s="212"/>
      <c r="P171" s="213">
        <f>P172</f>
        <v>0</v>
      </c>
      <c r="Q171" s="212"/>
      <c r="R171" s="213">
        <f>R172</f>
        <v>0</v>
      </c>
      <c r="S171" s="212"/>
      <c r="T171" s="214">
        <f>T172</f>
        <v>0</v>
      </c>
      <c r="U171" s="12"/>
      <c r="V171" s="12"/>
      <c r="W171" s="12"/>
      <c r="X171" s="12"/>
      <c r="Y171" s="12"/>
      <c r="Z171" s="12"/>
      <c r="AA171" s="12"/>
      <c r="AB171" s="12"/>
      <c r="AC171" s="12"/>
      <c r="AD171" s="12"/>
      <c r="AE171" s="12"/>
      <c r="AR171" s="215" t="s">
        <v>8</v>
      </c>
      <c r="AT171" s="216" t="s">
        <v>76</v>
      </c>
      <c r="AU171" s="216" t="s">
        <v>8</v>
      </c>
      <c r="AY171" s="215" t="s">
        <v>167</v>
      </c>
      <c r="BK171" s="217">
        <f>BK172</f>
        <v>0</v>
      </c>
    </row>
    <row r="172" spans="1:65" s="2" customFormat="1" ht="20.5" customHeight="1">
      <c r="A172" s="40"/>
      <c r="B172" s="41"/>
      <c r="C172" s="220" t="s">
        <v>607</v>
      </c>
      <c r="D172" s="220" t="s">
        <v>169</v>
      </c>
      <c r="E172" s="221" t="s">
        <v>935</v>
      </c>
      <c r="F172" s="222" t="s">
        <v>936</v>
      </c>
      <c r="G172" s="223" t="s">
        <v>323</v>
      </c>
      <c r="H172" s="224">
        <v>12.43</v>
      </c>
      <c r="I172" s="225"/>
      <c r="J172" s="224">
        <f>ROUND(I172*H172,0)</f>
        <v>0</v>
      </c>
      <c r="K172" s="222" t="s">
        <v>180</v>
      </c>
      <c r="L172" s="46"/>
      <c r="M172" s="226" t="s">
        <v>20</v>
      </c>
      <c r="N172" s="227" t="s">
        <v>48</v>
      </c>
      <c r="O172" s="86"/>
      <c r="P172" s="228">
        <f>O172*H172</f>
        <v>0</v>
      </c>
      <c r="Q172" s="228">
        <v>0</v>
      </c>
      <c r="R172" s="228">
        <f>Q172*H172</f>
        <v>0</v>
      </c>
      <c r="S172" s="228">
        <v>0</v>
      </c>
      <c r="T172" s="229">
        <f>S172*H172</f>
        <v>0</v>
      </c>
      <c r="U172" s="40"/>
      <c r="V172" s="40"/>
      <c r="W172" s="40"/>
      <c r="X172" s="40"/>
      <c r="Y172" s="40"/>
      <c r="Z172" s="40"/>
      <c r="AA172" s="40"/>
      <c r="AB172" s="40"/>
      <c r="AC172" s="40"/>
      <c r="AD172" s="40"/>
      <c r="AE172" s="40"/>
      <c r="AR172" s="230" t="s">
        <v>173</v>
      </c>
      <c r="AT172" s="230" t="s">
        <v>169</v>
      </c>
      <c r="AU172" s="230" t="s">
        <v>86</v>
      </c>
      <c r="AY172" s="19" t="s">
        <v>167</v>
      </c>
      <c r="BE172" s="231">
        <f>IF(N172="základní",J172,0)</f>
        <v>0</v>
      </c>
      <c r="BF172" s="231">
        <f>IF(N172="snížená",J172,0)</f>
        <v>0</v>
      </c>
      <c r="BG172" s="231">
        <f>IF(N172="zákl. přenesená",J172,0)</f>
        <v>0</v>
      </c>
      <c r="BH172" s="231">
        <f>IF(N172="sníž. přenesená",J172,0)</f>
        <v>0</v>
      </c>
      <c r="BI172" s="231">
        <f>IF(N172="nulová",J172,0)</f>
        <v>0</v>
      </c>
      <c r="BJ172" s="19" t="s">
        <v>8</v>
      </c>
      <c r="BK172" s="231">
        <f>ROUND(I172*H172,0)</f>
        <v>0</v>
      </c>
      <c r="BL172" s="19" t="s">
        <v>173</v>
      </c>
      <c r="BM172" s="230" t="s">
        <v>937</v>
      </c>
    </row>
    <row r="173" spans="1:63" s="12" customFormat="1" ht="22.8" customHeight="1">
      <c r="A173" s="12"/>
      <c r="B173" s="204"/>
      <c r="C173" s="205"/>
      <c r="D173" s="206" t="s">
        <v>76</v>
      </c>
      <c r="E173" s="218" t="s">
        <v>938</v>
      </c>
      <c r="F173" s="218" t="s">
        <v>939</v>
      </c>
      <c r="G173" s="205"/>
      <c r="H173" s="205"/>
      <c r="I173" s="208"/>
      <c r="J173" s="219">
        <f>BK173</f>
        <v>0</v>
      </c>
      <c r="K173" s="205"/>
      <c r="L173" s="210"/>
      <c r="M173" s="211"/>
      <c r="N173" s="212"/>
      <c r="O173" s="212"/>
      <c r="P173" s="213">
        <f>SUM(P174:P176)</f>
        <v>0</v>
      </c>
      <c r="Q173" s="212"/>
      <c r="R173" s="213">
        <f>SUM(R174:R176)</f>
        <v>5.75</v>
      </c>
      <c r="S173" s="212"/>
      <c r="T173" s="214">
        <f>SUM(T174:T176)</f>
        <v>0</v>
      </c>
      <c r="U173" s="12"/>
      <c r="V173" s="12"/>
      <c r="W173" s="12"/>
      <c r="X173" s="12"/>
      <c r="Y173" s="12"/>
      <c r="Z173" s="12"/>
      <c r="AA173" s="12"/>
      <c r="AB173" s="12"/>
      <c r="AC173" s="12"/>
      <c r="AD173" s="12"/>
      <c r="AE173" s="12"/>
      <c r="AR173" s="215" t="s">
        <v>202</v>
      </c>
      <c r="AT173" s="216" t="s">
        <v>76</v>
      </c>
      <c r="AU173" s="216" t="s">
        <v>8</v>
      </c>
      <c r="AY173" s="215" t="s">
        <v>167</v>
      </c>
      <c r="BK173" s="217">
        <f>SUM(BK174:BK176)</f>
        <v>0</v>
      </c>
    </row>
    <row r="174" spans="1:65" s="2" customFormat="1" ht="20.5" customHeight="1">
      <c r="A174" s="40"/>
      <c r="B174" s="41"/>
      <c r="C174" s="220" t="s">
        <v>613</v>
      </c>
      <c r="D174" s="220" t="s">
        <v>169</v>
      </c>
      <c r="E174" s="221" t="s">
        <v>940</v>
      </c>
      <c r="F174" s="222" t="s">
        <v>941</v>
      </c>
      <c r="G174" s="223" t="s">
        <v>389</v>
      </c>
      <c r="H174" s="224">
        <v>23</v>
      </c>
      <c r="I174" s="225"/>
      <c r="J174" s="224">
        <f>ROUND(I174*H174,0)</f>
        <v>0</v>
      </c>
      <c r="K174" s="222" t="s">
        <v>650</v>
      </c>
      <c r="L174" s="46"/>
      <c r="M174" s="226" t="s">
        <v>20</v>
      </c>
      <c r="N174" s="227" t="s">
        <v>48</v>
      </c>
      <c r="O174" s="86"/>
      <c r="P174" s="228">
        <f>O174*H174</f>
        <v>0</v>
      </c>
      <c r="Q174" s="228">
        <v>0</v>
      </c>
      <c r="R174" s="228">
        <f>Q174*H174</f>
        <v>0</v>
      </c>
      <c r="S174" s="228">
        <v>0</v>
      </c>
      <c r="T174" s="229">
        <f>S174*H174</f>
        <v>0</v>
      </c>
      <c r="U174" s="40"/>
      <c r="V174" s="40"/>
      <c r="W174" s="40"/>
      <c r="X174" s="40"/>
      <c r="Y174" s="40"/>
      <c r="Z174" s="40"/>
      <c r="AA174" s="40"/>
      <c r="AB174" s="40"/>
      <c r="AC174" s="40"/>
      <c r="AD174" s="40"/>
      <c r="AE174" s="40"/>
      <c r="AR174" s="230" t="s">
        <v>942</v>
      </c>
      <c r="AT174" s="230" t="s">
        <v>169</v>
      </c>
      <c r="AU174" s="230" t="s">
        <v>86</v>
      </c>
      <c r="AY174" s="19" t="s">
        <v>167</v>
      </c>
      <c r="BE174" s="231">
        <f>IF(N174="základní",J174,0)</f>
        <v>0</v>
      </c>
      <c r="BF174" s="231">
        <f>IF(N174="snížená",J174,0)</f>
        <v>0</v>
      </c>
      <c r="BG174" s="231">
        <f>IF(N174="zákl. přenesená",J174,0)</f>
        <v>0</v>
      </c>
      <c r="BH174" s="231">
        <f>IF(N174="sníž. přenesená",J174,0)</f>
        <v>0</v>
      </c>
      <c r="BI174" s="231">
        <f>IF(N174="nulová",J174,0)</f>
        <v>0</v>
      </c>
      <c r="BJ174" s="19" t="s">
        <v>8</v>
      </c>
      <c r="BK174" s="231">
        <f>ROUND(I174*H174,0)</f>
        <v>0</v>
      </c>
      <c r="BL174" s="19" t="s">
        <v>942</v>
      </c>
      <c r="BM174" s="230" t="s">
        <v>943</v>
      </c>
    </row>
    <row r="175" spans="1:47" s="2" customFormat="1" ht="12">
      <c r="A175" s="40"/>
      <c r="B175" s="41"/>
      <c r="C175" s="42"/>
      <c r="D175" s="232" t="s">
        <v>175</v>
      </c>
      <c r="E175" s="42"/>
      <c r="F175" s="233" t="s">
        <v>944</v>
      </c>
      <c r="G175" s="42"/>
      <c r="H175" s="42"/>
      <c r="I175" s="138"/>
      <c r="J175" s="42"/>
      <c r="K175" s="42"/>
      <c r="L175" s="46"/>
      <c r="M175" s="234"/>
      <c r="N175" s="235"/>
      <c r="O175" s="86"/>
      <c r="P175" s="86"/>
      <c r="Q175" s="86"/>
      <c r="R175" s="86"/>
      <c r="S175" s="86"/>
      <c r="T175" s="87"/>
      <c r="U175" s="40"/>
      <c r="V175" s="40"/>
      <c r="W175" s="40"/>
      <c r="X175" s="40"/>
      <c r="Y175" s="40"/>
      <c r="Z175" s="40"/>
      <c r="AA175" s="40"/>
      <c r="AB175" s="40"/>
      <c r="AC175" s="40"/>
      <c r="AD175" s="40"/>
      <c r="AE175" s="40"/>
      <c r="AT175" s="19" t="s">
        <v>175</v>
      </c>
      <c r="AU175" s="19" t="s">
        <v>86</v>
      </c>
    </row>
    <row r="176" spans="1:65" s="2" customFormat="1" ht="14.5" customHeight="1">
      <c r="A176" s="40"/>
      <c r="B176" s="41"/>
      <c r="C176" s="279" t="s">
        <v>619</v>
      </c>
      <c r="D176" s="279" t="s">
        <v>381</v>
      </c>
      <c r="E176" s="280" t="s">
        <v>945</v>
      </c>
      <c r="F176" s="281" t="s">
        <v>946</v>
      </c>
      <c r="G176" s="282" t="s">
        <v>389</v>
      </c>
      <c r="H176" s="283">
        <v>23</v>
      </c>
      <c r="I176" s="284"/>
      <c r="J176" s="283">
        <f>ROUND(I176*H176,0)</f>
        <v>0</v>
      </c>
      <c r="K176" s="281" t="s">
        <v>20</v>
      </c>
      <c r="L176" s="285"/>
      <c r="M176" s="286" t="s">
        <v>20</v>
      </c>
      <c r="N176" s="287" t="s">
        <v>48</v>
      </c>
      <c r="O176" s="86"/>
      <c r="P176" s="228">
        <f>O176*H176</f>
        <v>0</v>
      </c>
      <c r="Q176" s="228">
        <v>0.25</v>
      </c>
      <c r="R176" s="228">
        <f>Q176*H176</f>
        <v>5.75</v>
      </c>
      <c r="S176" s="228">
        <v>0</v>
      </c>
      <c r="T176" s="229">
        <f>S176*H176</f>
        <v>0</v>
      </c>
      <c r="U176" s="40"/>
      <c r="V176" s="40"/>
      <c r="W176" s="40"/>
      <c r="X176" s="40"/>
      <c r="Y176" s="40"/>
      <c r="Z176" s="40"/>
      <c r="AA176" s="40"/>
      <c r="AB176" s="40"/>
      <c r="AC176" s="40"/>
      <c r="AD176" s="40"/>
      <c r="AE176" s="40"/>
      <c r="AR176" s="230" t="s">
        <v>942</v>
      </c>
      <c r="AT176" s="230" t="s">
        <v>381</v>
      </c>
      <c r="AU176" s="230" t="s">
        <v>86</v>
      </c>
      <c r="AY176" s="19" t="s">
        <v>167</v>
      </c>
      <c r="BE176" s="231">
        <f>IF(N176="základní",J176,0)</f>
        <v>0</v>
      </c>
      <c r="BF176" s="231">
        <f>IF(N176="snížená",J176,0)</f>
        <v>0</v>
      </c>
      <c r="BG176" s="231">
        <f>IF(N176="zákl. přenesená",J176,0)</f>
        <v>0</v>
      </c>
      <c r="BH176" s="231">
        <f>IF(N176="sníž. přenesená",J176,0)</f>
        <v>0</v>
      </c>
      <c r="BI176" s="231">
        <f>IF(N176="nulová",J176,0)</f>
        <v>0</v>
      </c>
      <c r="BJ176" s="19" t="s">
        <v>8</v>
      </c>
      <c r="BK176" s="231">
        <f>ROUND(I176*H176,0)</f>
        <v>0</v>
      </c>
      <c r="BL176" s="19" t="s">
        <v>942</v>
      </c>
      <c r="BM176" s="230" t="s">
        <v>947</v>
      </c>
    </row>
    <row r="177" spans="1:63" s="12" customFormat="1" ht="25.9" customHeight="1">
      <c r="A177" s="12"/>
      <c r="B177" s="204"/>
      <c r="C177" s="205"/>
      <c r="D177" s="206" t="s">
        <v>76</v>
      </c>
      <c r="E177" s="207" t="s">
        <v>948</v>
      </c>
      <c r="F177" s="207" t="s">
        <v>949</v>
      </c>
      <c r="G177" s="205"/>
      <c r="H177" s="205"/>
      <c r="I177" s="208"/>
      <c r="J177" s="209">
        <f>BK177</f>
        <v>0</v>
      </c>
      <c r="K177" s="205"/>
      <c r="L177" s="210"/>
      <c r="M177" s="211"/>
      <c r="N177" s="212"/>
      <c r="O177" s="212"/>
      <c r="P177" s="213">
        <f>SUM(P178:P179)</f>
        <v>0</v>
      </c>
      <c r="Q177" s="212"/>
      <c r="R177" s="213">
        <f>SUM(R178:R179)</f>
        <v>1.153</v>
      </c>
      <c r="S177" s="212"/>
      <c r="T177" s="214">
        <f>SUM(T178:T179)</f>
        <v>0</v>
      </c>
      <c r="U177" s="12"/>
      <c r="V177" s="12"/>
      <c r="W177" s="12"/>
      <c r="X177" s="12"/>
      <c r="Y177" s="12"/>
      <c r="Z177" s="12"/>
      <c r="AA177" s="12"/>
      <c r="AB177" s="12"/>
      <c r="AC177" s="12"/>
      <c r="AD177" s="12"/>
      <c r="AE177" s="12"/>
      <c r="AR177" s="215" t="s">
        <v>202</v>
      </c>
      <c r="AT177" s="216" t="s">
        <v>76</v>
      </c>
      <c r="AU177" s="216" t="s">
        <v>77</v>
      </c>
      <c r="AY177" s="215" t="s">
        <v>167</v>
      </c>
      <c r="BK177" s="217">
        <f>SUM(BK178:BK179)</f>
        <v>0</v>
      </c>
    </row>
    <row r="178" spans="1:65" s="2" customFormat="1" ht="31" customHeight="1">
      <c r="A178" s="40"/>
      <c r="B178" s="41"/>
      <c r="C178" s="220" t="s">
        <v>624</v>
      </c>
      <c r="D178" s="220" t="s">
        <v>169</v>
      </c>
      <c r="E178" s="221" t="s">
        <v>950</v>
      </c>
      <c r="F178" s="222" t="s">
        <v>951</v>
      </c>
      <c r="G178" s="223" t="s">
        <v>389</v>
      </c>
      <c r="H178" s="224">
        <v>20</v>
      </c>
      <c r="I178" s="225"/>
      <c r="J178" s="224">
        <f>ROUND(I178*H178,0)</f>
        <v>0</v>
      </c>
      <c r="K178" s="222" t="s">
        <v>180</v>
      </c>
      <c r="L178" s="46"/>
      <c r="M178" s="226" t="s">
        <v>20</v>
      </c>
      <c r="N178" s="227" t="s">
        <v>48</v>
      </c>
      <c r="O178" s="86"/>
      <c r="P178" s="228">
        <f>O178*H178</f>
        <v>0</v>
      </c>
      <c r="Q178" s="228">
        <v>0.05765</v>
      </c>
      <c r="R178" s="228">
        <f>Q178*H178</f>
        <v>1.153</v>
      </c>
      <c r="S178" s="228">
        <v>0</v>
      </c>
      <c r="T178" s="229">
        <f>S178*H178</f>
        <v>0</v>
      </c>
      <c r="U178" s="40"/>
      <c r="V178" s="40"/>
      <c r="W178" s="40"/>
      <c r="X178" s="40"/>
      <c r="Y178" s="40"/>
      <c r="Z178" s="40"/>
      <c r="AA178" s="40"/>
      <c r="AB178" s="40"/>
      <c r="AC178" s="40"/>
      <c r="AD178" s="40"/>
      <c r="AE178" s="40"/>
      <c r="AR178" s="230" t="s">
        <v>173</v>
      </c>
      <c r="AT178" s="230" t="s">
        <v>169</v>
      </c>
      <c r="AU178" s="230" t="s">
        <v>8</v>
      </c>
      <c r="AY178" s="19" t="s">
        <v>167</v>
      </c>
      <c r="BE178" s="231">
        <f>IF(N178="základní",J178,0)</f>
        <v>0</v>
      </c>
      <c r="BF178" s="231">
        <f>IF(N178="snížená",J178,0)</f>
        <v>0</v>
      </c>
      <c r="BG178" s="231">
        <f>IF(N178="zákl. přenesená",J178,0)</f>
        <v>0</v>
      </c>
      <c r="BH178" s="231">
        <f>IF(N178="sníž. přenesená",J178,0)</f>
        <v>0</v>
      </c>
      <c r="BI178" s="231">
        <f>IF(N178="nulová",J178,0)</f>
        <v>0</v>
      </c>
      <c r="BJ178" s="19" t="s">
        <v>8</v>
      </c>
      <c r="BK178" s="231">
        <f>ROUND(I178*H178,0)</f>
        <v>0</v>
      </c>
      <c r="BL178" s="19" t="s">
        <v>173</v>
      </c>
      <c r="BM178" s="230" t="s">
        <v>952</v>
      </c>
    </row>
    <row r="179" spans="1:47" s="2" customFormat="1" ht="12">
      <c r="A179" s="40"/>
      <c r="B179" s="41"/>
      <c r="C179" s="42"/>
      <c r="D179" s="232" t="s">
        <v>175</v>
      </c>
      <c r="E179" s="42"/>
      <c r="F179" s="233" t="s">
        <v>953</v>
      </c>
      <c r="G179" s="42"/>
      <c r="H179" s="42"/>
      <c r="I179" s="138"/>
      <c r="J179" s="42"/>
      <c r="K179" s="42"/>
      <c r="L179" s="46"/>
      <c r="M179" s="288"/>
      <c r="N179" s="289"/>
      <c r="O179" s="290"/>
      <c r="P179" s="290"/>
      <c r="Q179" s="290"/>
      <c r="R179" s="290"/>
      <c r="S179" s="290"/>
      <c r="T179" s="291"/>
      <c r="U179" s="40"/>
      <c r="V179" s="40"/>
      <c r="W179" s="40"/>
      <c r="X179" s="40"/>
      <c r="Y179" s="40"/>
      <c r="Z179" s="40"/>
      <c r="AA179" s="40"/>
      <c r="AB179" s="40"/>
      <c r="AC179" s="40"/>
      <c r="AD179" s="40"/>
      <c r="AE179" s="40"/>
      <c r="AT179" s="19" t="s">
        <v>175</v>
      </c>
      <c r="AU179" s="19" t="s">
        <v>8</v>
      </c>
    </row>
    <row r="180" spans="1:31" s="2" customFormat="1" ht="6.95" customHeight="1">
      <c r="A180" s="40"/>
      <c r="B180" s="61"/>
      <c r="C180" s="62"/>
      <c r="D180" s="62"/>
      <c r="E180" s="62"/>
      <c r="F180" s="62"/>
      <c r="G180" s="62"/>
      <c r="H180" s="62"/>
      <c r="I180" s="168"/>
      <c r="J180" s="62"/>
      <c r="K180" s="62"/>
      <c r="L180" s="46"/>
      <c r="M180" s="40"/>
      <c r="O180" s="40"/>
      <c r="P180" s="40"/>
      <c r="Q180" s="40"/>
      <c r="R180" s="40"/>
      <c r="S180" s="40"/>
      <c r="T180" s="40"/>
      <c r="U180" s="40"/>
      <c r="V180" s="40"/>
      <c r="W180" s="40"/>
      <c r="X180" s="40"/>
      <c r="Y180" s="40"/>
      <c r="Z180" s="40"/>
      <c r="AA180" s="40"/>
      <c r="AB180" s="40"/>
      <c r="AC180" s="40"/>
      <c r="AD180" s="40"/>
      <c r="AE180" s="40"/>
    </row>
  </sheetData>
  <sheetProtection password="CC35" sheet="1" objects="1" scenarios="1" formatColumns="0" formatRows="0" autoFilter="0"/>
  <autoFilter ref="C83:K179"/>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95</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954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68.5" customHeight="1">
      <c r="A27" s="144"/>
      <c r="B27" s="145"/>
      <c r="C27" s="144"/>
      <c r="D27" s="144"/>
      <c r="E27" s="146" t="s">
        <v>955</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ROUND(J81,0)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ROUND((SUM(BE81:BE142)),0)</f>
        <v>0</v>
      </c>
      <c r="G33" s="40"/>
      <c r="H33" s="40"/>
      <c r="I33" s="157">
        <v>0.21</v>
      </c>
      <c r="J33" s="156">
        <f>ROUND(((SUM(BE81:BE142))*I33),0)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ROUND((SUM(BF81:BF142)),0)</f>
        <v>0</v>
      </c>
      <c r="G34" s="40"/>
      <c r="H34" s="40"/>
      <c r="I34" s="157">
        <v>0.15</v>
      </c>
      <c r="J34" s="156">
        <f>ROUND(((SUM(BF81:BF142))*I34),0)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ROUND((SUM(BG81:BG142)),0)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ROUND((SUM(BH81:BH142)),0)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ROUND((SUM(BI81:BI142)),0)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16025-1.4 - SO01.4 Vegetační úpravy LBC1 - následná péče 1. rok</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J81</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J82</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J83</f>
        <v>0</v>
      </c>
      <c r="K61" s="186"/>
      <c r="L61" s="191"/>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138"/>
      <c r="J62" s="42"/>
      <c r="K62" s="42"/>
      <c r="L62" s="139"/>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68"/>
      <c r="J63" s="62"/>
      <c r="K63" s="62"/>
      <c r="L63" s="139"/>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71"/>
      <c r="J67" s="64"/>
      <c r="K67" s="64"/>
      <c r="L67" s="139"/>
      <c r="S67" s="40"/>
      <c r="T67" s="40"/>
      <c r="U67" s="40"/>
      <c r="V67" s="40"/>
      <c r="W67" s="40"/>
      <c r="X67" s="40"/>
      <c r="Y67" s="40"/>
      <c r="Z67" s="40"/>
      <c r="AA67" s="40"/>
      <c r="AB67" s="40"/>
      <c r="AC67" s="40"/>
      <c r="AD67" s="40"/>
      <c r="AE67" s="40"/>
    </row>
    <row r="68" spans="1:31" s="2" customFormat="1" ht="24.95" customHeight="1">
      <c r="A68" s="40"/>
      <c r="B68" s="41"/>
      <c r="C68" s="25" t="s">
        <v>152</v>
      </c>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2" customHeight="1">
      <c r="A70" s="40"/>
      <c r="B70" s="41"/>
      <c r="C70" s="34" t="s">
        <v>17</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4.5" customHeight="1">
      <c r="A71" s="40"/>
      <c r="B71" s="41"/>
      <c r="C71" s="42"/>
      <c r="D71" s="42"/>
      <c r="E71" s="172" t="str">
        <f>E7</f>
        <v>2020/I Společná zařízení v k. ú. Borotín u Boskovic - revitalizace</v>
      </c>
      <c r="F71" s="34"/>
      <c r="G71" s="34"/>
      <c r="H71" s="34"/>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136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5" customHeight="1">
      <c r="A73" s="40"/>
      <c r="B73" s="41"/>
      <c r="C73" s="42"/>
      <c r="D73" s="42"/>
      <c r="E73" s="71" t="str">
        <f>E9</f>
        <v>16025-1.4 - SO01.4 Vegetační úpravy LBC1 - následná péče 1. rok</v>
      </c>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Borotín</v>
      </c>
      <c r="G75" s="42"/>
      <c r="H75" s="42"/>
      <c r="I75" s="142" t="s">
        <v>24</v>
      </c>
      <c r="J75" s="74" t="str">
        <f>IF(J12="","",J12)</f>
        <v>2. 5. 2017</v>
      </c>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9" customHeight="1">
      <c r="A77" s="40"/>
      <c r="B77" s="41"/>
      <c r="C77" s="34" t="s">
        <v>26</v>
      </c>
      <c r="D77" s="42"/>
      <c r="E77" s="42"/>
      <c r="F77" s="29" t="str">
        <f>E15</f>
        <v>ČR - SPÚ, KPÚ pro JMK, pobočka Blansko</v>
      </c>
      <c r="G77" s="42"/>
      <c r="H77" s="42"/>
      <c r="I77" s="142" t="s">
        <v>34</v>
      </c>
      <c r="J77" s="38" t="str">
        <f>E21</f>
        <v>AGERIS s.r.o.</v>
      </c>
      <c r="K77" s="42"/>
      <c r="L77" s="139"/>
      <c r="S77" s="40"/>
      <c r="T77" s="40"/>
      <c r="U77" s="40"/>
      <c r="V77" s="40"/>
      <c r="W77" s="40"/>
      <c r="X77" s="40"/>
      <c r="Y77" s="40"/>
      <c r="Z77" s="40"/>
      <c r="AA77" s="40"/>
      <c r="AB77" s="40"/>
      <c r="AC77" s="40"/>
      <c r="AD77" s="40"/>
      <c r="AE77" s="40"/>
    </row>
    <row r="78" spans="1:31" s="2" customFormat="1" ht="14.9" customHeight="1">
      <c r="A78" s="40"/>
      <c r="B78" s="41"/>
      <c r="C78" s="34" t="s">
        <v>32</v>
      </c>
      <c r="D78" s="42"/>
      <c r="E78" s="42"/>
      <c r="F78" s="29" t="str">
        <f>IF(E18="","",E18)</f>
        <v>Vyplň údaj</v>
      </c>
      <c r="G78" s="42"/>
      <c r="H78" s="42"/>
      <c r="I78" s="142" t="s">
        <v>39</v>
      </c>
      <c r="J78" s="38" t="str">
        <f>E24</f>
        <v xml:space="preserve"> </v>
      </c>
      <c r="K78" s="42"/>
      <c r="L78" s="139"/>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11" customFormat="1" ht="29.25" customHeight="1">
      <c r="A80" s="192"/>
      <c r="B80" s="193"/>
      <c r="C80" s="194" t="s">
        <v>153</v>
      </c>
      <c r="D80" s="195" t="s">
        <v>62</v>
      </c>
      <c r="E80" s="195" t="s">
        <v>58</v>
      </c>
      <c r="F80" s="195" t="s">
        <v>59</v>
      </c>
      <c r="G80" s="195" t="s">
        <v>154</v>
      </c>
      <c r="H80" s="195" t="s">
        <v>155</v>
      </c>
      <c r="I80" s="196" t="s">
        <v>156</v>
      </c>
      <c r="J80" s="195" t="s">
        <v>140</v>
      </c>
      <c r="K80" s="197" t="s">
        <v>157</v>
      </c>
      <c r="L80" s="198"/>
      <c r="M80" s="94" t="s">
        <v>20</v>
      </c>
      <c r="N80" s="95" t="s">
        <v>47</v>
      </c>
      <c r="O80" s="95" t="s">
        <v>158</v>
      </c>
      <c r="P80" s="95" t="s">
        <v>159</v>
      </c>
      <c r="Q80" s="95" t="s">
        <v>160</v>
      </c>
      <c r="R80" s="95" t="s">
        <v>161</v>
      </c>
      <c r="S80" s="95" t="s">
        <v>162</v>
      </c>
      <c r="T80" s="96" t="s">
        <v>163</v>
      </c>
      <c r="U80" s="192"/>
      <c r="V80" s="192"/>
      <c r="W80" s="192"/>
      <c r="X80" s="192"/>
      <c r="Y80" s="192"/>
      <c r="Z80" s="192"/>
      <c r="AA80" s="192"/>
      <c r="AB80" s="192"/>
      <c r="AC80" s="192"/>
      <c r="AD80" s="192"/>
      <c r="AE80" s="192"/>
    </row>
    <row r="81" spans="1:63" s="2" customFormat="1" ht="22.8" customHeight="1">
      <c r="A81" s="40"/>
      <c r="B81" s="41"/>
      <c r="C81" s="101" t="s">
        <v>164</v>
      </c>
      <c r="D81" s="42"/>
      <c r="E81" s="42"/>
      <c r="F81" s="42"/>
      <c r="G81" s="42"/>
      <c r="H81" s="42"/>
      <c r="I81" s="138"/>
      <c r="J81" s="199">
        <f>BK81</f>
        <v>0</v>
      </c>
      <c r="K81" s="42"/>
      <c r="L81" s="46"/>
      <c r="M81" s="97"/>
      <c r="N81" s="200"/>
      <c r="O81" s="98"/>
      <c r="P81" s="201">
        <f>P82</f>
        <v>0</v>
      </c>
      <c r="Q81" s="98"/>
      <c r="R81" s="201">
        <f>R82</f>
        <v>0.5724011</v>
      </c>
      <c r="S81" s="98"/>
      <c r="T81" s="202">
        <f>T82</f>
        <v>0</v>
      </c>
      <c r="U81" s="40"/>
      <c r="V81" s="40"/>
      <c r="W81" s="40"/>
      <c r="X81" s="40"/>
      <c r="Y81" s="40"/>
      <c r="Z81" s="40"/>
      <c r="AA81" s="40"/>
      <c r="AB81" s="40"/>
      <c r="AC81" s="40"/>
      <c r="AD81" s="40"/>
      <c r="AE81" s="40"/>
      <c r="AT81" s="19" t="s">
        <v>76</v>
      </c>
      <c r="AU81" s="19" t="s">
        <v>141</v>
      </c>
      <c r="BK81" s="203">
        <f>BK82</f>
        <v>0</v>
      </c>
    </row>
    <row r="82" spans="1:63" s="12" customFormat="1" ht="25.9" customHeight="1">
      <c r="A82" s="12"/>
      <c r="B82" s="204"/>
      <c r="C82" s="205"/>
      <c r="D82" s="206" t="s">
        <v>76</v>
      </c>
      <c r="E82" s="207" t="s">
        <v>165</v>
      </c>
      <c r="F82" s="207" t="s">
        <v>166</v>
      </c>
      <c r="G82" s="205"/>
      <c r="H82" s="205"/>
      <c r="I82" s="208"/>
      <c r="J82" s="209">
        <f>BK82</f>
        <v>0</v>
      </c>
      <c r="K82" s="205"/>
      <c r="L82" s="210"/>
      <c r="M82" s="211"/>
      <c r="N82" s="212"/>
      <c r="O82" s="212"/>
      <c r="P82" s="213">
        <f>P83</f>
        <v>0</v>
      </c>
      <c r="Q82" s="212"/>
      <c r="R82" s="213">
        <f>R83</f>
        <v>0.5724011</v>
      </c>
      <c r="S82" s="212"/>
      <c r="T82" s="214">
        <f>T83</f>
        <v>0</v>
      </c>
      <c r="U82" s="12"/>
      <c r="V82" s="12"/>
      <c r="W82" s="12"/>
      <c r="X82" s="12"/>
      <c r="Y82" s="12"/>
      <c r="Z82" s="12"/>
      <c r="AA82" s="12"/>
      <c r="AB82" s="12"/>
      <c r="AC82" s="12"/>
      <c r="AD82" s="12"/>
      <c r="AE82" s="12"/>
      <c r="AR82" s="215" t="s">
        <v>8</v>
      </c>
      <c r="AT82" s="216" t="s">
        <v>76</v>
      </c>
      <c r="AU82" s="216" t="s">
        <v>77</v>
      </c>
      <c r="AY82" s="215" t="s">
        <v>167</v>
      </c>
      <c r="BK82" s="217">
        <f>BK83</f>
        <v>0</v>
      </c>
    </row>
    <row r="83" spans="1:63" s="12" customFormat="1" ht="22.8" customHeight="1">
      <c r="A83" s="12"/>
      <c r="B83" s="204"/>
      <c r="C83" s="205"/>
      <c r="D83" s="206" t="s">
        <v>76</v>
      </c>
      <c r="E83" s="218" t="s">
        <v>8</v>
      </c>
      <c r="F83" s="218" t="s">
        <v>168</v>
      </c>
      <c r="G83" s="205"/>
      <c r="H83" s="205"/>
      <c r="I83" s="208"/>
      <c r="J83" s="219">
        <f>BK83</f>
        <v>0</v>
      </c>
      <c r="K83" s="205"/>
      <c r="L83" s="210"/>
      <c r="M83" s="211"/>
      <c r="N83" s="212"/>
      <c r="O83" s="212"/>
      <c r="P83" s="213">
        <f>SUM(P84:P142)</f>
        <v>0</v>
      </c>
      <c r="Q83" s="212"/>
      <c r="R83" s="213">
        <f>SUM(R84:R142)</f>
        <v>0.5724011</v>
      </c>
      <c r="S83" s="212"/>
      <c r="T83" s="214">
        <f>SUM(T84:T142)</f>
        <v>0</v>
      </c>
      <c r="U83" s="12"/>
      <c r="V83" s="12"/>
      <c r="W83" s="12"/>
      <c r="X83" s="12"/>
      <c r="Y83" s="12"/>
      <c r="Z83" s="12"/>
      <c r="AA83" s="12"/>
      <c r="AB83" s="12"/>
      <c r="AC83" s="12"/>
      <c r="AD83" s="12"/>
      <c r="AE83" s="12"/>
      <c r="AR83" s="215" t="s">
        <v>8</v>
      </c>
      <c r="AT83" s="216" t="s">
        <v>76</v>
      </c>
      <c r="AU83" s="216" t="s">
        <v>8</v>
      </c>
      <c r="AY83" s="215" t="s">
        <v>167</v>
      </c>
      <c r="BK83" s="217">
        <f>SUM(BK84:BK142)</f>
        <v>0</v>
      </c>
    </row>
    <row r="84" spans="1:65" s="2" customFormat="1" ht="20.5" customHeight="1">
      <c r="A84" s="40"/>
      <c r="B84" s="41"/>
      <c r="C84" s="220" t="s">
        <v>8</v>
      </c>
      <c r="D84" s="220" t="s">
        <v>169</v>
      </c>
      <c r="E84" s="221" t="s">
        <v>956</v>
      </c>
      <c r="F84" s="222" t="s">
        <v>957</v>
      </c>
      <c r="G84" s="223" t="s">
        <v>179</v>
      </c>
      <c r="H84" s="224">
        <v>18812</v>
      </c>
      <c r="I84" s="225"/>
      <c r="J84" s="224">
        <f>ROUND(I84*H84,0)</f>
        <v>0</v>
      </c>
      <c r="K84" s="222" t="s">
        <v>180</v>
      </c>
      <c r="L84" s="46"/>
      <c r="M84" s="226" t="s">
        <v>20</v>
      </c>
      <c r="N84" s="227" t="s">
        <v>48</v>
      </c>
      <c r="O84" s="86"/>
      <c r="P84" s="228">
        <f>O84*H84</f>
        <v>0</v>
      </c>
      <c r="Q84" s="228">
        <v>0</v>
      </c>
      <c r="R84" s="228">
        <f>Q84*H84</f>
        <v>0</v>
      </c>
      <c r="S84" s="228">
        <v>0</v>
      </c>
      <c r="T84" s="229">
        <f>S84*H84</f>
        <v>0</v>
      </c>
      <c r="U84" s="40"/>
      <c r="V84" s="40"/>
      <c r="W84" s="40"/>
      <c r="X84" s="40"/>
      <c r="Y84" s="40"/>
      <c r="Z84" s="40"/>
      <c r="AA84" s="40"/>
      <c r="AB84" s="40"/>
      <c r="AC84" s="40"/>
      <c r="AD84" s="40"/>
      <c r="AE84" s="40"/>
      <c r="AR84" s="230" t="s">
        <v>173</v>
      </c>
      <c r="AT84" s="230" t="s">
        <v>169</v>
      </c>
      <c r="AU84" s="230" t="s">
        <v>86</v>
      </c>
      <c r="AY84" s="19" t="s">
        <v>167</v>
      </c>
      <c r="BE84" s="231">
        <f>IF(N84="základní",J84,0)</f>
        <v>0</v>
      </c>
      <c r="BF84" s="231">
        <f>IF(N84="snížená",J84,0)</f>
        <v>0</v>
      </c>
      <c r="BG84" s="231">
        <f>IF(N84="zákl. přenesená",J84,0)</f>
        <v>0</v>
      </c>
      <c r="BH84" s="231">
        <f>IF(N84="sníž. přenesená",J84,0)</f>
        <v>0</v>
      </c>
      <c r="BI84" s="231">
        <f>IF(N84="nulová",J84,0)</f>
        <v>0</v>
      </c>
      <c r="BJ84" s="19" t="s">
        <v>8</v>
      </c>
      <c r="BK84" s="231">
        <f>ROUND(I84*H84,0)</f>
        <v>0</v>
      </c>
      <c r="BL84" s="19" t="s">
        <v>173</v>
      </c>
      <c r="BM84" s="230" t="s">
        <v>958</v>
      </c>
    </row>
    <row r="85" spans="1:47" s="2" customFormat="1" ht="12">
      <c r="A85" s="40"/>
      <c r="B85" s="41"/>
      <c r="C85" s="42"/>
      <c r="D85" s="232" t="s">
        <v>182</v>
      </c>
      <c r="E85" s="42"/>
      <c r="F85" s="233" t="s">
        <v>959</v>
      </c>
      <c r="G85" s="42"/>
      <c r="H85" s="42"/>
      <c r="I85" s="138"/>
      <c r="J85" s="42"/>
      <c r="K85" s="42"/>
      <c r="L85" s="46"/>
      <c r="M85" s="234"/>
      <c r="N85" s="235"/>
      <c r="O85" s="86"/>
      <c r="P85" s="86"/>
      <c r="Q85" s="86"/>
      <c r="R85" s="86"/>
      <c r="S85" s="86"/>
      <c r="T85" s="87"/>
      <c r="U85" s="40"/>
      <c r="V85" s="40"/>
      <c r="W85" s="40"/>
      <c r="X85" s="40"/>
      <c r="Y85" s="40"/>
      <c r="Z85" s="40"/>
      <c r="AA85" s="40"/>
      <c r="AB85" s="40"/>
      <c r="AC85" s="40"/>
      <c r="AD85" s="40"/>
      <c r="AE85" s="40"/>
      <c r="AT85" s="19" t="s">
        <v>182</v>
      </c>
      <c r="AU85" s="19" t="s">
        <v>86</v>
      </c>
    </row>
    <row r="86" spans="1:51" s="13" customFormat="1" ht="12">
      <c r="A86" s="13"/>
      <c r="B86" s="236"/>
      <c r="C86" s="237"/>
      <c r="D86" s="232" t="s">
        <v>184</v>
      </c>
      <c r="E86" s="238" t="s">
        <v>20</v>
      </c>
      <c r="F86" s="239" t="s">
        <v>960</v>
      </c>
      <c r="G86" s="237"/>
      <c r="H86" s="240">
        <v>18812</v>
      </c>
      <c r="I86" s="241"/>
      <c r="J86" s="237"/>
      <c r="K86" s="237"/>
      <c r="L86" s="242"/>
      <c r="M86" s="243"/>
      <c r="N86" s="244"/>
      <c r="O86" s="244"/>
      <c r="P86" s="244"/>
      <c r="Q86" s="244"/>
      <c r="R86" s="244"/>
      <c r="S86" s="244"/>
      <c r="T86" s="245"/>
      <c r="U86" s="13"/>
      <c r="V86" s="13"/>
      <c r="W86" s="13"/>
      <c r="X86" s="13"/>
      <c r="Y86" s="13"/>
      <c r="Z86" s="13"/>
      <c r="AA86" s="13"/>
      <c r="AB86" s="13"/>
      <c r="AC86" s="13"/>
      <c r="AD86" s="13"/>
      <c r="AE86" s="13"/>
      <c r="AT86" s="246" t="s">
        <v>184</v>
      </c>
      <c r="AU86" s="246" t="s">
        <v>86</v>
      </c>
      <c r="AV86" s="13" t="s">
        <v>86</v>
      </c>
      <c r="AW86" s="13" t="s">
        <v>38</v>
      </c>
      <c r="AX86" s="13" t="s">
        <v>8</v>
      </c>
      <c r="AY86" s="246" t="s">
        <v>167</v>
      </c>
    </row>
    <row r="87" spans="1:65" s="2" customFormat="1" ht="20.5" customHeight="1">
      <c r="A87" s="40"/>
      <c r="B87" s="41"/>
      <c r="C87" s="220" t="s">
        <v>86</v>
      </c>
      <c r="D87" s="220" t="s">
        <v>169</v>
      </c>
      <c r="E87" s="221" t="s">
        <v>773</v>
      </c>
      <c r="F87" s="222" t="s">
        <v>774</v>
      </c>
      <c r="G87" s="223" t="s">
        <v>397</v>
      </c>
      <c r="H87" s="224">
        <v>17.25</v>
      </c>
      <c r="I87" s="225"/>
      <c r="J87" s="224">
        <f>ROUND(I87*H87,0)</f>
        <v>0</v>
      </c>
      <c r="K87" s="222" t="s">
        <v>20</v>
      </c>
      <c r="L87" s="46"/>
      <c r="M87" s="226" t="s">
        <v>20</v>
      </c>
      <c r="N87" s="227" t="s">
        <v>48</v>
      </c>
      <c r="O87" s="86"/>
      <c r="P87" s="228">
        <f>O87*H87</f>
        <v>0</v>
      </c>
      <c r="Q87" s="228">
        <v>0.00015</v>
      </c>
      <c r="R87" s="228">
        <f>Q87*H87</f>
        <v>0.0025875</v>
      </c>
      <c r="S87" s="228">
        <v>0</v>
      </c>
      <c r="T87" s="229">
        <f>S87*H87</f>
        <v>0</v>
      </c>
      <c r="U87" s="40"/>
      <c r="V87" s="40"/>
      <c r="W87" s="40"/>
      <c r="X87" s="40"/>
      <c r="Y87" s="40"/>
      <c r="Z87" s="40"/>
      <c r="AA87" s="40"/>
      <c r="AB87" s="40"/>
      <c r="AC87" s="40"/>
      <c r="AD87" s="40"/>
      <c r="AE87" s="40"/>
      <c r="AR87" s="230" t="s">
        <v>173</v>
      </c>
      <c r="AT87" s="230" t="s">
        <v>169</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961</v>
      </c>
    </row>
    <row r="88" spans="1:51" s="13" customFormat="1" ht="12">
      <c r="A88" s="13"/>
      <c r="B88" s="236"/>
      <c r="C88" s="237"/>
      <c r="D88" s="232" t="s">
        <v>184</v>
      </c>
      <c r="E88" s="238" t="s">
        <v>20</v>
      </c>
      <c r="F88" s="239" t="s">
        <v>962</v>
      </c>
      <c r="G88" s="237"/>
      <c r="H88" s="240">
        <v>17.25</v>
      </c>
      <c r="I88" s="241"/>
      <c r="J88" s="237"/>
      <c r="K88" s="237"/>
      <c r="L88" s="242"/>
      <c r="M88" s="243"/>
      <c r="N88" s="244"/>
      <c r="O88" s="244"/>
      <c r="P88" s="244"/>
      <c r="Q88" s="244"/>
      <c r="R88" s="244"/>
      <c r="S88" s="244"/>
      <c r="T88" s="245"/>
      <c r="U88" s="13"/>
      <c r="V88" s="13"/>
      <c r="W88" s="13"/>
      <c r="X88" s="13"/>
      <c r="Y88" s="13"/>
      <c r="Z88" s="13"/>
      <c r="AA88" s="13"/>
      <c r="AB88" s="13"/>
      <c r="AC88" s="13"/>
      <c r="AD88" s="13"/>
      <c r="AE88" s="13"/>
      <c r="AT88" s="246" t="s">
        <v>184</v>
      </c>
      <c r="AU88" s="246" t="s">
        <v>86</v>
      </c>
      <c r="AV88" s="13" t="s">
        <v>86</v>
      </c>
      <c r="AW88" s="13" t="s">
        <v>38</v>
      </c>
      <c r="AX88" s="13" t="s">
        <v>8</v>
      </c>
      <c r="AY88" s="246" t="s">
        <v>167</v>
      </c>
    </row>
    <row r="89" spans="1:65" s="2" customFormat="1" ht="20.5" customHeight="1">
      <c r="A89" s="40"/>
      <c r="B89" s="41"/>
      <c r="C89" s="220" t="s">
        <v>186</v>
      </c>
      <c r="D89" s="220" t="s">
        <v>169</v>
      </c>
      <c r="E89" s="221" t="s">
        <v>776</v>
      </c>
      <c r="F89" s="222" t="s">
        <v>777</v>
      </c>
      <c r="G89" s="223" t="s">
        <v>179</v>
      </c>
      <c r="H89" s="224">
        <v>470.3</v>
      </c>
      <c r="I89" s="225"/>
      <c r="J89" s="224">
        <f>ROUND(I89*H89,0)</f>
        <v>0</v>
      </c>
      <c r="K89" s="222" t="s">
        <v>180</v>
      </c>
      <c r="L89" s="46"/>
      <c r="M89" s="226" t="s">
        <v>20</v>
      </c>
      <c r="N89" s="227" t="s">
        <v>48</v>
      </c>
      <c r="O89" s="86"/>
      <c r="P89" s="228">
        <f>O89*H89</f>
        <v>0</v>
      </c>
      <c r="Q89" s="228">
        <v>0</v>
      </c>
      <c r="R89" s="228">
        <f>Q89*H89</f>
        <v>0</v>
      </c>
      <c r="S89" s="228">
        <v>0</v>
      </c>
      <c r="T89" s="229">
        <f>S89*H89</f>
        <v>0</v>
      </c>
      <c r="U89" s="40"/>
      <c r="V89" s="40"/>
      <c r="W89" s="40"/>
      <c r="X89" s="40"/>
      <c r="Y89" s="40"/>
      <c r="Z89" s="40"/>
      <c r="AA89" s="40"/>
      <c r="AB89" s="40"/>
      <c r="AC89" s="40"/>
      <c r="AD89" s="40"/>
      <c r="AE89" s="40"/>
      <c r="AR89" s="230" t="s">
        <v>173</v>
      </c>
      <c r="AT89" s="230" t="s">
        <v>169</v>
      </c>
      <c r="AU89" s="230" t="s">
        <v>86</v>
      </c>
      <c r="AY89" s="19" t="s">
        <v>167</v>
      </c>
      <c r="BE89" s="231">
        <f>IF(N89="základní",J89,0)</f>
        <v>0</v>
      </c>
      <c r="BF89" s="231">
        <f>IF(N89="snížená",J89,0)</f>
        <v>0</v>
      </c>
      <c r="BG89" s="231">
        <f>IF(N89="zákl. přenesená",J89,0)</f>
        <v>0</v>
      </c>
      <c r="BH89" s="231">
        <f>IF(N89="sníž. přenesená",J89,0)</f>
        <v>0</v>
      </c>
      <c r="BI89" s="231">
        <f>IF(N89="nulová",J89,0)</f>
        <v>0</v>
      </c>
      <c r="BJ89" s="19" t="s">
        <v>8</v>
      </c>
      <c r="BK89" s="231">
        <f>ROUND(I89*H89,0)</f>
        <v>0</v>
      </c>
      <c r="BL89" s="19" t="s">
        <v>173</v>
      </c>
      <c r="BM89" s="230" t="s">
        <v>963</v>
      </c>
    </row>
    <row r="90" spans="1:47" s="2" customFormat="1" ht="12">
      <c r="A90" s="40"/>
      <c r="B90" s="41"/>
      <c r="C90" s="42"/>
      <c r="D90" s="232" t="s">
        <v>182</v>
      </c>
      <c r="E90" s="42"/>
      <c r="F90" s="233" t="s">
        <v>779</v>
      </c>
      <c r="G90" s="42"/>
      <c r="H90" s="42"/>
      <c r="I90" s="138"/>
      <c r="J90" s="42"/>
      <c r="K90" s="42"/>
      <c r="L90" s="46"/>
      <c r="M90" s="234"/>
      <c r="N90" s="235"/>
      <c r="O90" s="86"/>
      <c r="P90" s="86"/>
      <c r="Q90" s="86"/>
      <c r="R90" s="86"/>
      <c r="S90" s="86"/>
      <c r="T90" s="87"/>
      <c r="U90" s="40"/>
      <c r="V90" s="40"/>
      <c r="W90" s="40"/>
      <c r="X90" s="40"/>
      <c r="Y90" s="40"/>
      <c r="Z90" s="40"/>
      <c r="AA90" s="40"/>
      <c r="AB90" s="40"/>
      <c r="AC90" s="40"/>
      <c r="AD90" s="40"/>
      <c r="AE90" s="40"/>
      <c r="AT90" s="19" t="s">
        <v>182</v>
      </c>
      <c r="AU90" s="19" t="s">
        <v>86</v>
      </c>
    </row>
    <row r="91" spans="1:47" s="2" customFormat="1" ht="12">
      <c r="A91" s="40"/>
      <c r="B91" s="41"/>
      <c r="C91" s="42"/>
      <c r="D91" s="232" t="s">
        <v>175</v>
      </c>
      <c r="E91" s="42"/>
      <c r="F91" s="233" t="s">
        <v>780</v>
      </c>
      <c r="G91" s="42"/>
      <c r="H91" s="42"/>
      <c r="I91" s="138"/>
      <c r="J91" s="42"/>
      <c r="K91" s="42"/>
      <c r="L91" s="46"/>
      <c r="M91" s="234"/>
      <c r="N91" s="235"/>
      <c r="O91" s="86"/>
      <c r="P91" s="86"/>
      <c r="Q91" s="86"/>
      <c r="R91" s="86"/>
      <c r="S91" s="86"/>
      <c r="T91" s="87"/>
      <c r="U91" s="40"/>
      <c r="V91" s="40"/>
      <c r="W91" s="40"/>
      <c r="X91" s="40"/>
      <c r="Y91" s="40"/>
      <c r="Z91" s="40"/>
      <c r="AA91" s="40"/>
      <c r="AB91" s="40"/>
      <c r="AC91" s="40"/>
      <c r="AD91" s="40"/>
      <c r="AE91" s="40"/>
      <c r="AT91" s="19" t="s">
        <v>175</v>
      </c>
      <c r="AU91" s="19" t="s">
        <v>86</v>
      </c>
    </row>
    <row r="92" spans="1:51" s="13" customFormat="1" ht="12">
      <c r="A92" s="13"/>
      <c r="B92" s="236"/>
      <c r="C92" s="237"/>
      <c r="D92" s="232" t="s">
        <v>184</v>
      </c>
      <c r="E92" s="238" t="s">
        <v>20</v>
      </c>
      <c r="F92" s="239" t="s">
        <v>964</v>
      </c>
      <c r="G92" s="237"/>
      <c r="H92" s="240">
        <v>470.3</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184</v>
      </c>
      <c r="AU92" s="246" t="s">
        <v>86</v>
      </c>
      <c r="AV92" s="13" t="s">
        <v>86</v>
      </c>
      <c r="AW92" s="13" t="s">
        <v>38</v>
      </c>
      <c r="AX92" s="13" t="s">
        <v>8</v>
      </c>
      <c r="AY92" s="246" t="s">
        <v>167</v>
      </c>
    </row>
    <row r="93" spans="1:65" s="2" customFormat="1" ht="14.5" customHeight="1">
      <c r="A93" s="40"/>
      <c r="B93" s="41"/>
      <c r="C93" s="279" t="s">
        <v>173</v>
      </c>
      <c r="D93" s="279" t="s">
        <v>381</v>
      </c>
      <c r="E93" s="280" t="s">
        <v>382</v>
      </c>
      <c r="F93" s="281" t="s">
        <v>383</v>
      </c>
      <c r="G93" s="282" t="s">
        <v>384</v>
      </c>
      <c r="H93" s="283">
        <v>4.7</v>
      </c>
      <c r="I93" s="284"/>
      <c r="J93" s="283">
        <f>ROUND(I93*H93,0)</f>
        <v>0</v>
      </c>
      <c r="K93" s="281" t="s">
        <v>20</v>
      </c>
      <c r="L93" s="285"/>
      <c r="M93" s="286" t="s">
        <v>20</v>
      </c>
      <c r="N93" s="287" t="s">
        <v>48</v>
      </c>
      <c r="O93" s="86"/>
      <c r="P93" s="228">
        <f>O93*H93</f>
        <v>0</v>
      </c>
      <c r="Q93" s="228">
        <v>0.001</v>
      </c>
      <c r="R93" s="228">
        <f>Q93*H93</f>
        <v>0.0047</v>
      </c>
      <c r="S93" s="228">
        <v>0</v>
      </c>
      <c r="T93" s="229">
        <f>S93*H93</f>
        <v>0</v>
      </c>
      <c r="U93" s="40"/>
      <c r="V93" s="40"/>
      <c r="W93" s="40"/>
      <c r="X93" s="40"/>
      <c r="Y93" s="40"/>
      <c r="Z93" s="40"/>
      <c r="AA93" s="40"/>
      <c r="AB93" s="40"/>
      <c r="AC93" s="40"/>
      <c r="AD93" s="40"/>
      <c r="AE93" s="40"/>
      <c r="AR93" s="230" t="s">
        <v>274</v>
      </c>
      <c r="AT93" s="230" t="s">
        <v>381</v>
      </c>
      <c r="AU93" s="230" t="s">
        <v>86</v>
      </c>
      <c r="AY93" s="19" t="s">
        <v>167</v>
      </c>
      <c r="BE93" s="231">
        <f>IF(N93="základní",J93,0)</f>
        <v>0</v>
      </c>
      <c r="BF93" s="231">
        <f>IF(N93="snížená",J93,0)</f>
        <v>0</v>
      </c>
      <c r="BG93" s="231">
        <f>IF(N93="zákl. přenesená",J93,0)</f>
        <v>0</v>
      </c>
      <c r="BH93" s="231">
        <f>IF(N93="sníž. přenesená",J93,0)</f>
        <v>0</v>
      </c>
      <c r="BI93" s="231">
        <f>IF(N93="nulová",J93,0)</f>
        <v>0</v>
      </c>
      <c r="BJ93" s="19" t="s">
        <v>8</v>
      </c>
      <c r="BK93" s="231">
        <f>ROUND(I93*H93,0)</f>
        <v>0</v>
      </c>
      <c r="BL93" s="19" t="s">
        <v>173</v>
      </c>
      <c r="BM93" s="230" t="s">
        <v>965</v>
      </c>
    </row>
    <row r="94" spans="1:51" s="13" customFormat="1" ht="12">
      <c r="A94" s="13"/>
      <c r="B94" s="236"/>
      <c r="C94" s="237"/>
      <c r="D94" s="232" t="s">
        <v>184</v>
      </c>
      <c r="E94" s="238" t="s">
        <v>20</v>
      </c>
      <c r="F94" s="239" t="s">
        <v>966</v>
      </c>
      <c r="G94" s="237"/>
      <c r="H94" s="240">
        <v>4.7</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184</v>
      </c>
      <c r="AU94" s="246" t="s">
        <v>86</v>
      </c>
      <c r="AV94" s="13" t="s">
        <v>86</v>
      </c>
      <c r="AW94" s="13" t="s">
        <v>38</v>
      </c>
      <c r="AX94" s="13" t="s">
        <v>8</v>
      </c>
      <c r="AY94" s="246" t="s">
        <v>167</v>
      </c>
    </row>
    <row r="95" spans="1:65" s="2" customFormat="1" ht="20.5" customHeight="1">
      <c r="A95" s="40"/>
      <c r="B95" s="41"/>
      <c r="C95" s="220" t="s">
        <v>202</v>
      </c>
      <c r="D95" s="220" t="s">
        <v>169</v>
      </c>
      <c r="E95" s="221" t="s">
        <v>783</v>
      </c>
      <c r="F95" s="222" t="s">
        <v>784</v>
      </c>
      <c r="G95" s="223" t="s">
        <v>389</v>
      </c>
      <c r="H95" s="224">
        <v>15.84</v>
      </c>
      <c r="I95" s="225"/>
      <c r="J95" s="224">
        <f>ROUND(I95*H95,0)</f>
        <v>0</v>
      </c>
      <c r="K95" s="222" t="s">
        <v>180</v>
      </c>
      <c r="L95" s="46"/>
      <c r="M95" s="226" t="s">
        <v>20</v>
      </c>
      <c r="N95" s="227" t="s">
        <v>48</v>
      </c>
      <c r="O95" s="86"/>
      <c r="P95" s="228">
        <f>O95*H95</f>
        <v>0</v>
      </c>
      <c r="Q95" s="228">
        <v>0</v>
      </c>
      <c r="R95" s="228">
        <f>Q95*H95</f>
        <v>0</v>
      </c>
      <c r="S95" s="228">
        <v>0</v>
      </c>
      <c r="T95" s="229">
        <f>S95*H95</f>
        <v>0</v>
      </c>
      <c r="U95" s="40"/>
      <c r="V95" s="40"/>
      <c r="W95" s="40"/>
      <c r="X95" s="40"/>
      <c r="Y95" s="40"/>
      <c r="Z95" s="40"/>
      <c r="AA95" s="40"/>
      <c r="AB95" s="40"/>
      <c r="AC95" s="40"/>
      <c r="AD95" s="40"/>
      <c r="AE95" s="40"/>
      <c r="AR95" s="230" t="s">
        <v>173</v>
      </c>
      <c r="AT95" s="230" t="s">
        <v>169</v>
      </c>
      <c r="AU95" s="230" t="s">
        <v>86</v>
      </c>
      <c r="AY95" s="19" t="s">
        <v>167</v>
      </c>
      <c r="BE95" s="231">
        <f>IF(N95="základní",J95,0)</f>
        <v>0</v>
      </c>
      <c r="BF95" s="231">
        <f>IF(N95="snížená",J95,0)</f>
        <v>0</v>
      </c>
      <c r="BG95" s="231">
        <f>IF(N95="zákl. přenesená",J95,0)</f>
        <v>0</v>
      </c>
      <c r="BH95" s="231">
        <f>IF(N95="sníž. přenesená",J95,0)</f>
        <v>0</v>
      </c>
      <c r="BI95" s="231">
        <f>IF(N95="nulová",J95,0)</f>
        <v>0</v>
      </c>
      <c r="BJ95" s="19" t="s">
        <v>8</v>
      </c>
      <c r="BK95" s="231">
        <f>ROUND(I95*H95,0)</f>
        <v>0</v>
      </c>
      <c r="BL95" s="19" t="s">
        <v>173</v>
      </c>
      <c r="BM95" s="230" t="s">
        <v>967</v>
      </c>
    </row>
    <row r="96" spans="1:47" s="2" customFormat="1" ht="12">
      <c r="A96" s="40"/>
      <c r="B96" s="41"/>
      <c r="C96" s="42"/>
      <c r="D96" s="232" t="s">
        <v>182</v>
      </c>
      <c r="E96" s="42"/>
      <c r="F96" s="233" t="s">
        <v>786</v>
      </c>
      <c r="G96" s="42"/>
      <c r="H96" s="42"/>
      <c r="I96" s="138"/>
      <c r="J96" s="42"/>
      <c r="K96" s="42"/>
      <c r="L96" s="46"/>
      <c r="M96" s="234"/>
      <c r="N96" s="235"/>
      <c r="O96" s="86"/>
      <c r="P96" s="86"/>
      <c r="Q96" s="86"/>
      <c r="R96" s="86"/>
      <c r="S96" s="86"/>
      <c r="T96" s="87"/>
      <c r="U96" s="40"/>
      <c r="V96" s="40"/>
      <c r="W96" s="40"/>
      <c r="X96" s="40"/>
      <c r="Y96" s="40"/>
      <c r="Z96" s="40"/>
      <c r="AA96" s="40"/>
      <c r="AB96" s="40"/>
      <c r="AC96" s="40"/>
      <c r="AD96" s="40"/>
      <c r="AE96" s="40"/>
      <c r="AT96" s="19" t="s">
        <v>182</v>
      </c>
      <c r="AU96" s="19" t="s">
        <v>86</v>
      </c>
    </row>
    <row r="97" spans="1:47" s="2" customFormat="1" ht="12">
      <c r="A97" s="40"/>
      <c r="B97" s="41"/>
      <c r="C97" s="42"/>
      <c r="D97" s="232" t="s">
        <v>175</v>
      </c>
      <c r="E97" s="42"/>
      <c r="F97" s="233" t="s">
        <v>787</v>
      </c>
      <c r="G97" s="42"/>
      <c r="H97" s="42"/>
      <c r="I97" s="138"/>
      <c r="J97" s="42"/>
      <c r="K97" s="42"/>
      <c r="L97" s="46"/>
      <c r="M97" s="234"/>
      <c r="N97" s="235"/>
      <c r="O97" s="86"/>
      <c r="P97" s="86"/>
      <c r="Q97" s="86"/>
      <c r="R97" s="86"/>
      <c r="S97" s="86"/>
      <c r="T97" s="87"/>
      <c r="U97" s="40"/>
      <c r="V97" s="40"/>
      <c r="W97" s="40"/>
      <c r="X97" s="40"/>
      <c r="Y97" s="40"/>
      <c r="Z97" s="40"/>
      <c r="AA97" s="40"/>
      <c r="AB97" s="40"/>
      <c r="AC97" s="40"/>
      <c r="AD97" s="40"/>
      <c r="AE97" s="40"/>
      <c r="AT97" s="19" t="s">
        <v>175</v>
      </c>
      <c r="AU97" s="19" t="s">
        <v>86</v>
      </c>
    </row>
    <row r="98" spans="1:51" s="13" customFormat="1" ht="12">
      <c r="A98" s="13"/>
      <c r="B98" s="236"/>
      <c r="C98" s="237"/>
      <c r="D98" s="232" t="s">
        <v>184</v>
      </c>
      <c r="E98" s="238" t="s">
        <v>20</v>
      </c>
      <c r="F98" s="239" t="s">
        <v>968</v>
      </c>
      <c r="G98" s="237"/>
      <c r="H98" s="240">
        <v>15.84</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184</v>
      </c>
      <c r="AU98" s="246" t="s">
        <v>86</v>
      </c>
      <c r="AV98" s="13" t="s">
        <v>86</v>
      </c>
      <c r="AW98" s="13" t="s">
        <v>38</v>
      </c>
      <c r="AX98" s="13" t="s">
        <v>8</v>
      </c>
      <c r="AY98" s="246" t="s">
        <v>167</v>
      </c>
    </row>
    <row r="99" spans="1:65" s="2" customFormat="1" ht="20.5" customHeight="1">
      <c r="A99" s="40"/>
      <c r="B99" s="41"/>
      <c r="C99" s="220" t="s">
        <v>253</v>
      </c>
      <c r="D99" s="220" t="s">
        <v>169</v>
      </c>
      <c r="E99" s="221" t="s">
        <v>788</v>
      </c>
      <c r="F99" s="222" t="s">
        <v>789</v>
      </c>
      <c r="G99" s="223" t="s">
        <v>389</v>
      </c>
      <c r="H99" s="224">
        <v>55.28</v>
      </c>
      <c r="I99" s="225"/>
      <c r="J99" s="224">
        <f>ROUND(I99*H99,0)</f>
        <v>0</v>
      </c>
      <c r="K99" s="222" t="s">
        <v>180</v>
      </c>
      <c r="L99" s="46"/>
      <c r="M99" s="226" t="s">
        <v>20</v>
      </c>
      <c r="N99" s="227" t="s">
        <v>48</v>
      </c>
      <c r="O99" s="86"/>
      <c r="P99" s="228">
        <f>O99*H99</f>
        <v>0</v>
      </c>
      <c r="Q99" s="228">
        <v>0</v>
      </c>
      <c r="R99" s="228">
        <f>Q99*H99</f>
        <v>0</v>
      </c>
      <c r="S99" s="228">
        <v>0</v>
      </c>
      <c r="T99" s="229">
        <f>S99*H99</f>
        <v>0</v>
      </c>
      <c r="U99" s="40"/>
      <c r="V99" s="40"/>
      <c r="W99" s="40"/>
      <c r="X99" s="40"/>
      <c r="Y99" s="40"/>
      <c r="Z99" s="40"/>
      <c r="AA99" s="40"/>
      <c r="AB99" s="40"/>
      <c r="AC99" s="40"/>
      <c r="AD99" s="40"/>
      <c r="AE99" s="40"/>
      <c r="AR99" s="230" t="s">
        <v>173</v>
      </c>
      <c r="AT99" s="230" t="s">
        <v>169</v>
      </c>
      <c r="AU99" s="230" t="s">
        <v>86</v>
      </c>
      <c r="AY99" s="19" t="s">
        <v>167</v>
      </c>
      <c r="BE99" s="231">
        <f>IF(N99="základní",J99,0)</f>
        <v>0</v>
      </c>
      <c r="BF99" s="231">
        <f>IF(N99="snížená",J99,0)</f>
        <v>0</v>
      </c>
      <c r="BG99" s="231">
        <f>IF(N99="zákl. přenesená",J99,0)</f>
        <v>0</v>
      </c>
      <c r="BH99" s="231">
        <f>IF(N99="sníž. přenesená",J99,0)</f>
        <v>0</v>
      </c>
      <c r="BI99" s="231">
        <f>IF(N99="nulová",J99,0)</f>
        <v>0</v>
      </c>
      <c r="BJ99" s="19" t="s">
        <v>8</v>
      </c>
      <c r="BK99" s="231">
        <f>ROUND(I99*H99,0)</f>
        <v>0</v>
      </c>
      <c r="BL99" s="19" t="s">
        <v>173</v>
      </c>
      <c r="BM99" s="230" t="s">
        <v>969</v>
      </c>
    </row>
    <row r="100" spans="1:47" s="2" customFormat="1" ht="12">
      <c r="A100" s="40"/>
      <c r="B100" s="41"/>
      <c r="C100" s="42"/>
      <c r="D100" s="232" t="s">
        <v>182</v>
      </c>
      <c r="E100" s="42"/>
      <c r="F100" s="233" t="s">
        <v>786</v>
      </c>
      <c r="G100" s="42"/>
      <c r="H100" s="42"/>
      <c r="I100" s="138"/>
      <c r="J100" s="42"/>
      <c r="K100" s="42"/>
      <c r="L100" s="46"/>
      <c r="M100" s="234"/>
      <c r="N100" s="235"/>
      <c r="O100" s="86"/>
      <c r="P100" s="86"/>
      <c r="Q100" s="86"/>
      <c r="R100" s="86"/>
      <c r="S100" s="86"/>
      <c r="T100" s="87"/>
      <c r="U100" s="40"/>
      <c r="V100" s="40"/>
      <c r="W100" s="40"/>
      <c r="X100" s="40"/>
      <c r="Y100" s="40"/>
      <c r="Z100" s="40"/>
      <c r="AA100" s="40"/>
      <c r="AB100" s="40"/>
      <c r="AC100" s="40"/>
      <c r="AD100" s="40"/>
      <c r="AE100" s="40"/>
      <c r="AT100" s="19" t="s">
        <v>182</v>
      </c>
      <c r="AU100" s="19" t="s">
        <v>86</v>
      </c>
    </row>
    <row r="101" spans="1:47" s="2" customFormat="1" ht="12">
      <c r="A101" s="40"/>
      <c r="B101" s="41"/>
      <c r="C101" s="42"/>
      <c r="D101" s="232" t="s">
        <v>175</v>
      </c>
      <c r="E101" s="42"/>
      <c r="F101" s="233" t="s">
        <v>791</v>
      </c>
      <c r="G101" s="42"/>
      <c r="H101" s="42"/>
      <c r="I101" s="138"/>
      <c r="J101" s="42"/>
      <c r="K101" s="42"/>
      <c r="L101" s="46"/>
      <c r="M101" s="234"/>
      <c r="N101" s="235"/>
      <c r="O101" s="86"/>
      <c r="P101" s="86"/>
      <c r="Q101" s="86"/>
      <c r="R101" s="86"/>
      <c r="S101" s="86"/>
      <c r="T101" s="87"/>
      <c r="U101" s="40"/>
      <c r="V101" s="40"/>
      <c r="W101" s="40"/>
      <c r="X101" s="40"/>
      <c r="Y101" s="40"/>
      <c r="Z101" s="40"/>
      <c r="AA101" s="40"/>
      <c r="AB101" s="40"/>
      <c r="AC101" s="40"/>
      <c r="AD101" s="40"/>
      <c r="AE101" s="40"/>
      <c r="AT101" s="19" t="s">
        <v>175</v>
      </c>
      <c r="AU101" s="19" t="s">
        <v>86</v>
      </c>
    </row>
    <row r="102" spans="1:51" s="13" customFormat="1" ht="12">
      <c r="A102" s="13"/>
      <c r="B102" s="236"/>
      <c r="C102" s="237"/>
      <c r="D102" s="232" t="s">
        <v>184</v>
      </c>
      <c r="E102" s="238" t="s">
        <v>20</v>
      </c>
      <c r="F102" s="239" t="s">
        <v>970</v>
      </c>
      <c r="G102" s="237"/>
      <c r="H102" s="240">
        <v>47.28</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184</v>
      </c>
      <c r="AU102" s="246" t="s">
        <v>86</v>
      </c>
      <c r="AV102" s="13" t="s">
        <v>86</v>
      </c>
      <c r="AW102" s="13" t="s">
        <v>38</v>
      </c>
      <c r="AX102" s="13" t="s">
        <v>77</v>
      </c>
      <c r="AY102" s="246" t="s">
        <v>167</v>
      </c>
    </row>
    <row r="103" spans="1:51" s="13" customFormat="1" ht="12">
      <c r="A103" s="13"/>
      <c r="B103" s="236"/>
      <c r="C103" s="237"/>
      <c r="D103" s="232" t="s">
        <v>184</v>
      </c>
      <c r="E103" s="238" t="s">
        <v>20</v>
      </c>
      <c r="F103" s="239" t="s">
        <v>971</v>
      </c>
      <c r="G103" s="237"/>
      <c r="H103" s="240">
        <v>8</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184</v>
      </c>
      <c r="AU103" s="246" t="s">
        <v>86</v>
      </c>
      <c r="AV103" s="13" t="s">
        <v>86</v>
      </c>
      <c r="AW103" s="13" t="s">
        <v>38</v>
      </c>
      <c r="AX103" s="13" t="s">
        <v>77</v>
      </c>
      <c r="AY103" s="246" t="s">
        <v>167</v>
      </c>
    </row>
    <row r="104" spans="1:51" s="14" customFormat="1" ht="12">
      <c r="A104" s="14"/>
      <c r="B104" s="247"/>
      <c r="C104" s="248"/>
      <c r="D104" s="232" t="s">
        <v>184</v>
      </c>
      <c r="E104" s="249" t="s">
        <v>20</v>
      </c>
      <c r="F104" s="250" t="s">
        <v>195</v>
      </c>
      <c r="G104" s="248"/>
      <c r="H104" s="251">
        <v>55.28</v>
      </c>
      <c r="I104" s="252"/>
      <c r="J104" s="248"/>
      <c r="K104" s="248"/>
      <c r="L104" s="253"/>
      <c r="M104" s="254"/>
      <c r="N104" s="255"/>
      <c r="O104" s="255"/>
      <c r="P104" s="255"/>
      <c r="Q104" s="255"/>
      <c r="R104" s="255"/>
      <c r="S104" s="255"/>
      <c r="T104" s="256"/>
      <c r="U104" s="14"/>
      <c r="V104" s="14"/>
      <c r="W104" s="14"/>
      <c r="X104" s="14"/>
      <c r="Y104" s="14"/>
      <c r="Z104" s="14"/>
      <c r="AA104" s="14"/>
      <c r="AB104" s="14"/>
      <c r="AC104" s="14"/>
      <c r="AD104" s="14"/>
      <c r="AE104" s="14"/>
      <c r="AT104" s="257" t="s">
        <v>184</v>
      </c>
      <c r="AU104" s="257" t="s">
        <v>86</v>
      </c>
      <c r="AV104" s="14" t="s">
        <v>173</v>
      </c>
      <c r="AW104" s="14" t="s">
        <v>38</v>
      </c>
      <c r="AX104" s="14" t="s">
        <v>8</v>
      </c>
      <c r="AY104" s="257" t="s">
        <v>167</v>
      </c>
    </row>
    <row r="105" spans="1:65" s="2" customFormat="1" ht="20.5" customHeight="1">
      <c r="A105" s="40"/>
      <c r="B105" s="41"/>
      <c r="C105" s="220" t="s">
        <v>259</v>
      </c>
      <c r="D105" s="220" t="s">
        <v>169</v>
      </c>
      <c r="E105" s="221" t="s">
        <v>794</v>
      </c>
      <c r="F105" s="222" t="s">
        <v>795</v>
      </c>
      <c r="G105" s="223" t="s">
        <v>389</v>
      </c>
      <c r="H105" s="224">
        <v>55.28</v>
      </c>
      <c r="I105" s="225"/>
      <c r="J105" s="224">
        <f>ROUND(I105*H105,0)</f>
        <v>0</v>
      </c>
      <c r="K105" s="222" t="s">
        <v>180</v>
      </c>
      <c r="L105" s="46"/>
      <c r="M105" s="226" t="s">
        <v>20</v>
      </c>
      <c r="N105" s="227" t="s">
        <v>48</v>
      </c>
      <c r="O105" s="86"/>
      <c r="P105" s="228">
        <f>O105*H105</f>
        <v>0</v>
      </c>
      <c r="Q105" s="228">
        <v>0</v>
      </c>
      <c r="R105" s="228">
        <f>Q105*H105</f>
        <v>0</v>
      </c>
      <c r="S105" s="228">
        <v>0</v>
      </c>
      <c r="T105" s="229">
        <f>S105*H105</f>
        <v>0</v>
      </c>
      <c r="U105" s="40"/>
      <c r="V105" s="40"/>
      <c r="W105" s="40"/>
      <c r="X105" s="40"/>
      <c r="Y105" s="40"/>
      <c r="Z105" s="40"/>
      <c r="AA105" s="40"/>
      <c r="AB105" s="40"/>
      <c r="AC105" s="40"/>
      <c r="AD105" s="40"/>
      <c r="AE105" s="40"/>
      <c r="AR105" s="230" t="s">
        <v>173</v>
      </c>
      <c r="AT105" s="230" t="s">
        <v>169</v>
      </c>
      <c r="AU105" s="230" t="s">
        <v>86</v>
      </c>
      <c r="AY105" s="19" t="s">
        <v>167</v>
      </c>
      <c r="BE105" s="231">
        <f>IF(N105="základní",J105,0)</f>
        <v>0</v>
      </c>
      <c r="BF105" s="231">
        <f>IF(N105="snížená",J105,0)</f>
        <v>0</v>
      </c>
      <c r="BG105" s="231">
        <f>IF(N105="zákl. přenesená",J105,0)</f>
        <v>0</v>
      </c>
      <c r="BH105" s="231">
        <f>IF(N105="sníž. přenesená",J105,0)</f>
        <v>0</v>
      </c>
      <c r="BI105" s="231">
        <f>IF(N105="nulová",J105,0)</f>
        <v>0</v>
      </c>
      <c r="BJ105" s="19" t="s">
        <v>8</v>
      </c>
      <c r="BK105" s="231">
        <f>ROUND(I105*H105,0)</f>
        <v>0</v>
      </c>
      <c r="BL105" s="19" t="s">
        <v>173</v>
      </c>
      <c r="BM105" s="230" t="s">
        <v>972</v>
      </c>
    </row>
    <row r="106" spans="1:47" s="2" customFormat="1" ht="12">
      <c r="A106" s="40"/>
      <c r="B106" s="41"/>
      <c r="C106" s="42"/>
      <c r="D106" s="232" t="s">
        <v>182</v>
      </c>
      <c r="E106" s="42"/>
      <c r="F106" s="233" t="s">
        <v>797</v>
      </c>
      <c r="G106" s="42"/>
      <c r="H106" s="42"/>
      <c r="I106" s="138"/>
      <c r="J106" s="42"/>
      <c r="K106" s="42"/>
      <c r="L106" s="46"/>
      <c r="M106" s="234"/>
      <c r="N106" s="235"/>
      <c r="O106" s="86"/>
      <c r="P106" s="86"/>
      <c r="Q106" s="86"/>
      <c r="R106" s="86"/>
      <c r="S106" s="86"/>
      <c r="T106" s="87"/>
      <c r="U106" s="40"/>
      <c r="V106" s="40"/>
      <c r="W106" s="40"/>
      <c r="X106" s="40"/>
      <c r="Y106" s="40"/>
      <c r="Z106" s="40"/>
      <c r="AA106" s="40"/>
      <c r="AB106" s="40"/>
      <c r="AC106" s="40"/>
      <c r="AD106" s="40"/>
      <c r="AE106" s="40"/>
      <c r="AT106" s="19" t="s">
        <v>182</v>
      </c>
      <c r="AU106" s="19" t="s">
        <v>86</v>
      </c>
    </row>
    <row r="107" spans="1:51" s="13" customFormat="1" ht="12">
      <c r="A107" s="13"/>
      <c r="B107" s="236"/>
      <c r="C107" s="237"/>
      <c r="D107" s="232" t="s">
        <v>184</v>
      </c>
      <c r="E107" s="238" t="s">
        <v>20</v>
      </c>
      <c r="F107" s="239" t="s">
        <v>973</v>
      </c>
      <c r="G107" s="237"/>
      <c r="H107" s="240">
        <v>55.28</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184</v>
      </c>
      <c r="AU107" s="246" t="s">
        <v>86</v>
      </c>
      <c r="AV107" s="13" t="s">
        <v>86</v>
      </c>
      <c r="AW107" s="13" t="s">
        <v>38</v>
      </c>
      <c r="AX107" s="13" t="s">
        <v>8</v>
      </c>
      <c r="AY107" s="246" t="s">
        <v>167</v>
      </c>
    </row>
    <row r="108" spans="1:65" s="2" customFormat="1" ht="31" customHeight="1">
      <c r="A108" s="40"/>
      <c r="B108" s="41"/>
      <c r="C108" s="220" t="s">
        <v>274</v>
      </c>
      <c r="D108" s="220" t="s">
        <v>169</v>
      </c>
      <c r="E108" s="221" t="s">
        <v>800</v>
      </c>
      <c r="F108" s="222" t="s">
        <v>801</v>
      </c>
      <c r="G108" s="223" t="s">
        <v>389</v>
      </c>
      <c r="H108" s="224">
        <v>15.84</v>
      </c>
      <c r="I108" s="225"/>
      <c r="J108" s="224">
        <f>ROUND(I108*H108,0)</f>
        <v>0</v>
      </c>
      <c r="K108" s="222" t="s">
        <v>180</v>
      </c>
      <c r="L108" s="46"/>
      <c r="M108" s="226" t="s">
        <v>20</v>
      </c>
      <c r="N108" s="227" t="s">
        <v>48</v>
      </c>
      <c r="O108" s="86"/>
      <c r="P108" s="228">
        <f>O108*H108</f>
        <v>0</v>
      </c>
      <c r="Q108" s="228">
        <v>0</v>
      </c>
      <c r="R108" s="228">
        <f>Q108*H108</f>
        <v>0</v>
      </c>
      <c r="S108" s="228">
        <v>0</v>
      </c>
      <c r="T108" s="229">
        <f>S108*H108</f>
        <v>0</v>
      </c>
      <c r="U108" s="40"/>
      <c r="V108" s="40"/>
      <c r="W108" s="40"/>
      <c r="X108" s="40"/>
      <c r="Y108" s="40"/>
      <c r="Z108" s="40"/>
      <c r="AA108" s="40"/>
      <c r="AB108" s="40"/>
      <c r="AC108" s="40"/>
      <c r="AD108" s="40"/>
      <c r="AE108" s="40"/>
      <c r="AR108" s="230" t="s">
        <v>173</v>
      </c>
      <c r="AT108" s="230" t="s">
        <v>169</v>
      </c>
      <c r="AU108" s="230" t="s">
        <v>86</v>
      </c>
      <c r="AY108" s="19" t="s">
        <v>167</v>
      </c>
      <c r="BE108" s="231">
        <f>IF(N108="základní",J108,0)</f>
        <v>0</v>
      </c>
      <c r="BF108" s="231">
        <f>IF(N108="snížená",J108,0)</f>
        <v>0</v>
      </c>
      <c r="BG108" s="231">
        <f>IF(N108="zákl. přenesená",J108,0)</f>
        <v>0</v>
      </c>
      <c r="BH108" s="231">
        <f>IF(N108="sníž. přenesená",J108,0)</f>
        <v>0</v>
      </c>
      <c r="BI108" s="231">
        <f>IF(N108="nulová",J108,0)</f>
        <v>0</v>
      </c>
      <c r="BJ108" s="19" t="s">
        <v>8</v>
      </c>
      <c r="BK108" s="231">
        <f>ROUND(I108*H108,0)</f>
        <v>0</v>
      </c>
      <c r="BL108" s="19" t="s">
        <v>173</v>
      </c>
      <c r="BM108" s="230" t="s">
        <v>974</v>
      </c>
    </row>
    <row r="109" spans="1:47" s="2" customFormat="1" ht="12">
      <c r="A109" s="40"/>
      <c r="B109" s="41"/>
      <c r="C109" s="42"/>
      <c r="D109" s="232" t="s">
        <v>182</v>
      </c>
      <c r="E109" s="42"/>
      <c r="F109" s="233" t="s">
        <v>797</v>
      </c>
      <c r="G109" s="42"/>
      <c r="H109" s="42"/>
      <c r="I109" s="138"/>
      <c r="J109" s="42"/>
      <c r="K109" s="42"/>
      <c r="L109" s="46"/>
      <c r="M109" s="234"/>
      <c r="N109" s="235"/>
      <c r="O109" s="86"/>
      <c r="P109" s="86"/>
      <c r="Q109" s="86"/>
      <c r="R109" s="86"/>
      <c r="S109" s="86"/>
      <c r="T109" s="87"/>
      <c r="U109" s="40"/>
      <c r="V109" s="40"/>
      <c r="W109" s="40"/>
      <c r="X109" s="40"/>
      <c r="Y109" s="40"/>
      <c r="Z109" s="40"/>
      <c r="AA109" s="40"/>
      <c r="AB109" s="40"/>
      <c r="AC109" s="40"/>
      <c r="AD109" s="40"/>
      <c r="AE109" s="40"/>
      <c r="AT109" s="19" t="s">
        <v>182</v>
      </c>
      <c r="AU109" s="19" t="s">
        <v>86</v>
      </c>
    </row>
    <row r="110" spans="1:65" s="2" customFormat="1" ht="20.5" customHeight="1">
      <c r="A110" s="40"/>
      <c r="B110" s="41"/>
      <c r="C110" s="220" t="s">
        <v>279</v>
      </c>
      <c r="D110" s="220" t="s">
        <v>169</v>
      </c>
      <c r="E110" s="221" t="s">
        <v>803</v>
      </c>
      <c r="F110" s="222" t="s">
        <v>804</v>
      </c>
      <c r="G110" s="223" t="s">
        <v>389</v>
      </c>
      <c r="H110" s="224">
        <v>15.84</v>
      </c>
      <c r="I110" s="225"/>
      <c r="J110" s="224">
        <f>ROUND(I110*H110,0)</f>
        <v>0</v>
      </c>
      <c r="K110" s="222" t="s">
        <v>180</v>
      </c>
      <c r="L110" s="46"/>
      <c r="M110" s="226" t="s">
        <v>20</v>
      </c>
      <c r="N110" s="227" t="s">
        <v>48</v>
      </c>
      <c r="O110" s="86"/>
      <c r="P110" s="228">
        <f>O110*H110</f>
        <v>0</v>
      </c>
      <c r="Q110" s="228">
        <v>4.6E-05</v>
      </c>
      <c r="R110" s="228">
        <f>Q110*H110</f>
        <v>0.00072864</v>
      </c>
      <c r="S110" s="228">
        <v>0</v>
      </c>
      <c r="T110" s="229">
        <f>S110*H110</f>
        <v>0</v>
      </c>
      <c r="U110" s="40"/>
      <c r="V110" s="40"/>
      <c r="W110" s="40"/>
      <c r="X110" s="40"/>
      <c r="Y110" s="40"/>
      <c r="Z110" s="40"/>
      <c r="AA110" s="40"/>
      <c r="AB110" s="40"/>
      <c r="AC110" s="40"/>
      <c r="AD110" s="40"/>
      <c r="AE110" s="40"/>
      <c r="AR110" s="230" t="s">
        <v>173</v>
      </c>
      <c r="AT110" s="230" t="s">
        <v>169</v>
      </c>
      <c r="AU110" s="230" t="s">
        <v>86</v>
      </c>
      <c r="AY110" s="19" t="s">
        <v>167</v>
      </c>
      <c r="BE110" s="231">
        <f>IF(N110="základní",J110,0)</f>
        <v>0</v>
      </c>
      <c r="BF110" s="231">
        <f>IF(N110="snížená",J110,0)</f>
        <v>0</v>
      </c>
      <c r="BG110" s="231">
        <f>IF(N110="zákl. přenesená",J110,0)</f>
        <v>0</v>
      </c>
      <c r="BH110" s="231">
        <f>IF(N110="sníž. přenesená",J110,0)</f>
        <v>0</v>
      </c>
      <c r="BI110" s="231">
        <f>IF(N110="nulová",J110,0)</f>
        <v>0</v>
      </c>
      <c r="BJ110" s="19" t="s">
        <v>8</v>
      </c>
      <c r="BK110" s="231">
        <f>ROUND(I110*H110,0)</f>
        <v>0</v>
      </c>
      <c r="BL110" s="19" t="s">
        <v>173</v>
      </c>
      <c r="BM110" s="230" t="s">
        <v>975</v>
      </c>
    </row>
    <row r="111" spans="1:47" s="2" customFormat="1" ht="12">
      <c r="A111" s="40"/>
      <c r="B111" s="41"/>
      <c r="C111" s="42"/>
      <c r="D111" s="232" t="s">
        <v>182</v>
      </c>
      <c r="E111" s="42"/>
      <c r="F111" s="233" t="s">
        <v>806</v>
      </c>
      <c r="G111" s="42"/>
      <c r="H111" s="42"/>
      <c r="I111" s="138"/>
      <c r="J111" s="42"/>
      <c r="K111" s="42"/>
      <c r="L111" s="46"/>
      <c r="M111" s="234"/>
      <c r="N111" s="235"/>
      <c r="O111" s="86"/>
      <c r="P111" s="86"/>
      <c r="Q111" s="86"/>
      <c r="R111" s="86"/>
      <c r="S111" s="86"/>
      <c r="T111" s="87"/>
      <c r="U111" s="40"/>
      <c r="V111" s="40"/>
      <c r="W111" s="40"/>
      <c r="X111" s="40"/>
      <c r="Y111" s="40"/>
      <c r="Z111" s="40"/>
      <c r="AA111" s="40"/>
      <c r="AB111" s="40"/>
      <c r="AC111" s="40"/>
      <c r="AD111" s="40"/>
      <c r="AE111" s="40"/>
      <c r="AT111" s="19" t="s">
        <v>182</v>
      </c>
      <c r="AU111" s="19" t="s">
        <v>86</v>
      </c>
    </row>
    <row r="112" spans="1:47" s="2" customFormat="1" ht="12">
      <c r="A112" s="40"/>
      <c r="B112" s="41"/>
      <c r="C112" s="42"/>
      <c r="D112" s="232" t="s">
        <v>175</v>
      </c>
      <c r="E112" s="42"/>
      <c r="F112" s="233" t="s">
        <v>807</v>
      </c>
      <c r="G112" s="42"/>
      <c r="H112" s="42"/>
      <c r="I112" s="138"/>
      <c r="J112" s="42"/>
      <c r="K112" s="42"/>
      <c r="L112" s="46"/>
      <c r="M112" s="234"/>
      <c r="N112" s="235"/>
      <c r="O112" s="86"/>
      <c r="P112" s="86"/>
      <c r="Q112" s="86"/>
      <c r="R112" s="86"/>
      <c r="S112" s="86"/>
      <c r="T112" s="87"/>
      <c r="U112" s="40"/>
      <c r="V112" s="40"/>
      <c r="W112" s="40"/>
      <c r="X112" s="40"/>
      <c r="Y112" s="40"/>
      <c r="Z112" s="40"/>
      <c r="AA112" s="40"/>
      <c r="AB112" s="40"/>
      <c r="AC112" s="40"/>
      <c r="AD112" s="40"/>
      <c r="AE112" s="40"/>
      <c r="AT112" s="19" t="s">
        <v>175</v>
      </c>
      <c r="AU112" s="19" t="s">
        <v>86</v>
      </c>
    </row>
    <row r="113" spans="1:65" s="2" customFormat="1" ht="20.5" customHeight="1">
      <c r="A113" s="40"/>
      <c r="B113" s="41"/>
      <c r="C113" s="279" t="s">
        <v>291</v>
      </c>
      <c r="D113" s="279" t="s">
        <v>381</v>
      </c>
      <c r="E113" s="280" t="s">
        <v>808</v>
      </c>
      <c r="F113" s="281" t="s">
        <v>809</v>
      </c>
      <c r="G113" s="282" t="s">
        <v>389</v>
      </c>
      <c r="H113" s="283">
        <v>15.84</v>
      </c>
      <c r="I113" s="284"/>
      <c r="J113" s="283">
        <f>ROUND(I113*H113,0)</f>
        <v>0</v>
      </c>
      <c r="K113" s="281" t="s">
        <v>180</v>
      </c>
      <c r="L113" s="285"/>
      <c r="M113" s="286" t="s">
        <v>20</v>
      </c>
      <c r="N113" s="287" t="s">
        <v>48</v>
      </c>
      <c r="O113" s="86"/>
      <c r="P113" s="228">
        <f>O113*H113</f>
        <v>0</v>
      </c>
      <c r="Q113" s="228">
        <v>0.00354</v>
      </c>
      <c r="R113" s="228">
        <f>Q113*H113</f>
        <v>0.0560736</v>
      </c>
      <c r="S113" s="228">
        <v>0</v>
      </c>
      <c r="T113" s="229">
        <f>S113*H113</f>
        <v>0</v>
      </c>
      <c r="U113" s="40"/>
      <c r="V113" s="40"/>
      <c r="W113" s="40"/>
      <c r="X113" s="40"/>
      <c r="Y113" s="40"/>
      <c r="Z113" s="40"/>
      <c r="AA113" s="40"/>
      <c r="AB113" s="40"/>
      <c r="AC113" s="40"/>
      <c r="AD113" s="40"/>
      <c r="AE113" s="40"/>
      <c r="AR113" s="230" t="s">
        <v>274</v>
      </c>
      <c r="AT113" s="230" t="s">
        <v>381</v>
      </c>
      <c r="AU113" s="230" t="s">
        <v>86</v>
      </c>
      <c r="AY113" s="19" t="s">
        <v>167</v>
      </c>
      <c r="BE113" s="231">
        <f>IF(N113="základní",J113,0)</f>
        <v>0</v>
      </c>
      <c r="BF113" s="231">
        <f>IF(N113="snížená",J113,0)</f>
        <v>0</v>
      </c>
      <c r="BG113" s="231">
        <f>IF(N113="zákl. přenesená",J113,0)</f>
        <v>0</v>
      </c>
      <c r="BH113" s="231">
        <f>IF(N113="sníž. přenesená",J113,0)</f>
        <v>0</v>
      </c>
      <c r="BI113" s="231">
        <f>IF(N113="nulová",J113,0)</f>
        <v>0</v>
      </c>
      <c r="BJ113" s="19" t="s">
        <v>8</v>
      </c>
      <c r="BK113" s="231">
        <f>ROUND(I113*H113,0)</f>
        <v>0</v>
      </c>
      <c r="BL113" s="19" t="s">
        <v>173</v>
      </c>
      <c r="BM113" s="230" t="s">
        <v>976</v>
      </c>
    </row>
    <row r="114" spans="1:65" s="2" customFormat="1" ht="20.5" customHeight="1">
      <c r="A114" s="40"/>
      <c r="B114" s="41"/>
      <c r="C114" s="220" t="s">
        <v>302</v>
      </c>
      <c r="D114" s="220" t="s">
        <v>169</v>
      </c>
      <c r="E114" s="221" t="s">
        <v>811</v>
      </c>
      <c r="F114" s="222" t="s">
        <v>812</v>
      </c>
      <c r="G114" s="223" t="s">
        <v>389</v>
      </c>
      <c r="H114" s="224">
        <v>47.28</v>
      </c>
      <c r="I114" s="225"/>
      <c r="J114" s="224">
        <f>ROUND(I114*H114,0)</f>
        <v>0</v>
      </c>
      <c r="K114" s="222" t="s">
        <v>180</v>
      </c>
      <c r="L114" s="46"/>
      <c r="M114" s="226" t="s">
        <v>20</v>
      </c>
      <c r="N114" s="227" t="s">
        <v>48</v>
      </c>
      <c r="O114" s="86"/>
      <c r="P114" s="228">
        <f>O114*H114</f>
        <v>0</v>
      </c>
      <c r="Q114" s="228">
        <v>5.2E-05</v>
      </c>
      <c r="R114" s="228">
        <f>Q114*H114</f>
        <v>0.00245856</v>
      </c>
      <c r="S114" s="228">
        <v>0</v>
      </c>
      <c r="T114" s="229">
        <f>S114*H114</f>
        <v>0</v>
      </c>
      <c r="U114" s="40"/>
      <c r="V114" s="40"/>
      <c r="W114" s="40"/>
      <c r="X114" s="40"/>
      <c r="Y114" s="40"/>
      <c r="Z114" s="40"/>
      <c r="AA114" s="40"/>
      <c r="AB114" s="40"/>
      <c r="AC114" s="40"/>
      <c r="AD114" s="40"/>
      <c r="AE114" s="40"/>
      <c r="AR114" s="230" t="s">
        <v>173</v>
      </c>
      <c r="AT114" s="230" t="s">
        <v>169</v>
      </c>
      <c r="AU114" s="230" t="s">
        <v>86</v>
      </c>
      <c r="AY114" s="19" t="s">
        <v>167</v>
      </c>
      <c r="BE114" s="231">
        <f>IF(N114="základní",J114,0)</f>
        <v>0</v>
      </c>
      <c r="BF114" s="231">
        <f>IF(N114="snížená",J114,0)</f>
        <v>0</v>
      </c>
      <c r="BG114" s="231">
        <f>IF(N114="zákl. přenesená",J114,0)</f>
        <v>0</v>
      </c>
      <c r="BH114" s="231">
        <f>IF(N114="sníž. přenesená",J114,0)</f>
        <v>0</v>
      </c>
      <c r="BI114" s="231">
        <f>IF(N114="nulová",J114,0)</f>
        <v>0</v>
      </c>
      <c r="BJ114" s="19" t="s">
        <v>8</v>
      </c>
      <c r="BK114" s="231">
        <f>ROUND(I114*H114,0)</f>
        <v>0</v>
      </c>
      <c r="BL114" s="19" t="s">
        <v>173</v>
      </c>
      <c r="BM114" s="230" t="s">
        <v>977</v>
      </c>
    </row>
    <row r="115" spans="1:47" s="2" customFormat="1" ht="12">
      <c r="A115" s="40"/>
      <c r="B115" s="41"/>
      <c r="C115" s="42"/>
      <c r="D115" s="232" t="s">
        <v>182</v>
      </c>
      <c r="E115" s="42"/>
      <c r="F115" s="233" t="s">
        <v>806</v>
      </c>
      <c r="G115" s="42"/>
      <c r="H115" s="42"/>
      <c r="I115" s="138"/>
      <c r="J115" s="42"/>
      <c r="K115" s="42"/>
      <c r="L115" s="46"/>
      <c r="M115" s="234"/>
      <c r="N115" s="235"/>
      <c r="O115" s="86"/>
      <c r="P115" s="86"/>
      <c r="Q115" s="86"/>
      <c r="R115" s="86"/>
      <c r="S115" s="86"/>
      <c r="T115" s="87"/>
      <c r="U115" s="40"/>
      <c r="V115" s="40"/>
      <c r="W115" s="40"/>
      <c r="X115" s="40"/>
      <c r="Y115" s="40"/>
      <c r="Z115" s="40"/>
      <c r="AA115" s="40"/>
      <c r="AB115" s="40"/>
      <c r="AC115" s="40"/>
      <c r="AD115" s="40"/>
      <c r="AE115" s="40"/>
      <c r="AT115" s="19" t="s">
        <v>182</v>
      </c>
      <c r="AU115" s="19" t="s">
        <v>86</v>
      </c>
    </row>
    <row r="116" spans="1:47" s="2" customFormat="1" ht="12">
      <c r="A116" s="40"/>
      <c r="B116" s="41"/>
      <c r="C116" s="42"/>
      <c r="D116" s="232" t="s">
        <v>175</v>
      </c>
      <c r="E116" s="42"/>
      <c r="F116" s="233" t="s">
        <v>814</v>
      </c>
      <c r="G116" s="42"/>
      <c r="H116" s="42"/>
      <c r="I116" s="138"/>
      <c r="J116" s="42"/>
      <c r="K116" s="42"/>
      <c r="L116" s="46"/>
      <c r="M116" s="234"/>
      <c r="N116" s="235"/>
      <c r="O116" s="86"/>
      <c r="P116" s="86"/>
      <c r="Q116" s="86"/>
      <c r="R116" s="86"/>
      <c r="S116" s="86"/>
      <c r="T116" s="87"/>
      <c r="U116" s="40"/>
      <c r="V116" s="40"/>
      <c r="W116" s="40"/>
      <c r="X116" s="40"/>
      <c r="Y116" s="40"/>
      <c r="Z116" s="40"/>
      <c r="AA116" s="40"/>
      <c r="AB116" s="40"/>
      <c r="AC116" s="40"/>
      <c r="AD116" s="40"/>
      <c r="AE116" s="40"/>
      <c r="AT116" s="19" t="s">
        <v>175</v>
      </c>
      <c r="AU116" s="19" t="s">
        <v>86</v>
      </c>
    </row>
    <row r="117" spans="1:65" s="2" customFormat="1" ht="20.5" customHeight="1">
      <c r="A117" s="40"/>
      <c r="B117" s="41"/>
      <c r="C117" s="279" t="s">
        <v>309</v>
      </c>
      <c r="D117" s="279" t="s">
        <v>381</v>
      </c>
      <c r="E117" s="280" t="s">
        <v>808</v>
      </c>
      <c r="F117" s="281" t="s">
        <v>809</v>
      </c>
      <c r="G117" s="282" t="s">
        <v>389</v>
      </c>
      <c r="H117" s="283">
        <v>47.28</v>
      </c>
      <c r="I117" s="284"/>
      <c r="J117" s="283">
        <f>ROUND(I117*H117,0)</f>
        <v>0</v>
      </c>
      <c r="K117" s="281" t="s">
        <v>180</v>
      </c>
      <c r="L117" s="285"/>
      <c r="M117" s="286" t="s">
        <v>20</v>
      </c>
      <c r="N117" s="287" t="s">
        <v>48</v>
      </c>
      <c r="O117" s="86"/>
      <c r="P117" s="228">
        <f>O117*H117</f>
        <v>0</v>
      </c>
      <c r="Q117" s="228">
        <v>0.00354</v>
      </c>
      <c r="R117" s="228">
        <f>Q117*H117</f>
        <v>0.16737120000000003</v>
      </c>
      <c r="S117" s="228">
        <v>0</v>
      </c>
      <c r="T117" s="229">
        <f>S117*H117</f>
        <v>0</v>
      </c>
      <c r="U117" s="40"/>
      <c r="V117" s="40"/>
      <c r="W117" s="40"/>
      <c r="X117" s="40"/>
      <c r="Y117" s="40"/>
      <c r="Z117" s="40"/>
      <c r="AA117" s="40"/>
      <c r="AB117" s="40"/>
      <c r="AC117" s="40"/>
      <c r="AD117" s="40"/>
      <c r="AE117" s="40"/>
      <c r="AR117" s="230" t="s">
        <v>274</v>
      </c>
      <c r="AT117" s="230" t="s">
        <v>381</v>
      </c>
      <c r="AU117" s="230" t="s">
        <v>86</v>
      </c>
      <c r="AY117" s="19" t="s">
        <v>167</v>
      </c>
      <c r="BE117" s="231">
        <f>IF(N117="základní",J117,0)</f>
        <v>0</v>
      </c>
      <c r="BF117" s="231">
        <f>IF(N117="snížená",J117,0)</f>
        <v>0</v>
      </c>
      <c r="BG117" s="231">
        <f>IF(N117="zákl. přenesená",J117,0)</f>
        <v>0</v>
      </c>
      <c r="BH117" s="231">
        <f>IF(N117="sníž. přenesená",J117,0)</f>
        <v>0</v>
      </c>
      <c r="BI117" s="231">
        <f>IF(N117="nulová",J117,0)</f>
        <v>0</v>
      </c>
      <c r="BJ117" s="19" t="s">
        <v>8</v>
      </c>
      <c r="BK117" s="231">
        <f>ROUND(I117*H117,0)</f>
        <v>0</v>
      </c>
      <c r="BL117" s="19" t="s">
        <v>173</v>
      </c>
      <c r="BM117" s="230" t="s">
        <v>978</v>
      </c>
    </row>
    <row r="118" spans="1:65" s="2" customFormat="1" ht="20.5" customHeight="1">
      <c r="A118" s="40"/>
      <c r="B118" s="41"/>
      <c r="C118" s="220" t="s">
        <v>320</v>
      </c>
      <c r="D118" s="220" t="s">
        <v>169</v>
      </c>
      <c r="E118" s="221" t="s">
        <v>820</v>
      </c>
      <c r="F118" s="222" t="s">
        <v>821</v>
      </c>
      <c r="G118" s="223" t="s">
        <v>389</v>
      </c>
      <c r="H118" s="224">
        <v>8</v>
      </c>
      <c r="I118" s="225"/>
      <c r="J118" s="224">
        <f>ROUND(I118*H118,0)</f>
        <v>0</v>
      </c>
      <c r="K118" s="222" t="s">
        <v>180</v>
      </c>
      <c r="L118" s="46"/>
      <c r="M118" s="226" t="s">
        <v>20</v>
      </c>
      <c r="N118" s="227" t="s">
        <v>48</v>
      </c>
      <c r="O118" s="86"/>
      <c r="P118" s="228">
        <f>O118*H118</f>
        <v>0</v>
      </c>
      <c r="Q118" s="228">
        <v>5.2E-05</v>
      </c>
      <c r="R118" s="228">
        <f>Q118*H118</f>
        <v>0.000416</v>
      </c>
      <c r="S118" s="228">
        <v>0</v>
      </c>
      <c r="T118" s="229">
        <f>S118*H118</f>
        <v>0</v>
      </c>
      <c r="U118" s="40"/>
      <c r="V118" s="40"/>
      <c r="W118" s="40"/>
      <c r="X118" s="40"/>
      <c r="Y118" s="40"/>
      <c r="Z118" s="40"/>
      <c r="AA118" s="40"/>
      <c r="AB118" s="40"/>
      <c r="AC118" s="40"/>
      <c r="AD118" s="40"/>
      <c r="AE118" s="40"/>
      <c r="AR118" s="230" t="s">
        <v>173</v>
      </c>
      <c r="AT118" s="230" t="s">
        <v>169</v>
      </c>
      <c r="AU118" s="230" t="s">
        <v>86</v>
      </c>
      <c r="AY118" s="19" t="s">
        <v>167</v>
      </c>
      <c r="BE118" s="231">
        <f>IF(N118="základní",J118,0)</f>
        <v>0</v>
      </c>
      <c r="BF118" s="231">
        <f>IF(N118="snížená",J118,0)</f>
        <v>0</v>
      </c>
      <c r="BG118" s="231">
        <f>IF(N118="zákl. přenesená",J118,0)</f>
        <v>0</v>
      </c>
      <c r="BH118" s="231">
        <f>IF(N118="sníž. přenesená",J118,0)</f>
        <v>0</v>
      </c>
      <c r="BI118" s="231">
        <f>IF(N118="nulová",J118,0)</f>
        <v>0</v>
      </c>
      <c r="BJ118" s="19" t="s">
        <v>8</v>
      </c>
      <c r="BK118" s="231">
        <f>ROUND(I118*H118,0)</f>
        <v>0</v>
      </c>
      <c r="BL118" s="19" t="s">
        <v>173</v>
      </c>
      <c r="BM118" s="230" t="s">
        <v>979</v>
      </c>
    </row>
    <row r="119" spans="1:47" s="2" customFormat="1" ht="12">
      <c r="A119" s="40"/>
      <c r="B119" s="41"/>
      <c r="C119" s="42"/>
      <c r="D119" s="232" t="s">
        <v>182</v>
      </c>
      <c r="E119" s="42"/>
      <c r="F119" s="233" t="s">
        <v>806</v>
      </c>
      <c r="G119" s="42"/>
      <c r="H119" s="42"/>
      <c r="I119" s="138"/>
      <c r="J119" s="42"/>
      <c r="K119" s="42"/>
      <c r="L119" s="46"/>
      <c r="M119" s="234"/>
      <c r="N119" s="235"/>
      <c r="O119" s="86"/>
      <c r="P119" s="86"/>
      <c r="Q119" s="86"/>
      <c r="R119" s="86"/>
      <c r="S119" s="86"/>
      <c r="T119" s="87"/>
      <c r="U119" s="40"/>
      <c r="V119" s="40"/>
      <c r="W119" s="40"/>
      <c r="X119" s="40"/>
      <c r="Y119" s="40"/>
      <c r="Z119" s="40"/>
      <c r="AA119" s="40"/>
      <c r="AB119" s="40"/>
      <c r="AC119" s="40"/>
      <c r="AD119" s="40"/>
      <c r="AE119" s="40"/>
      <c r="AT119" s="19" t="s">
        <v>182</v>
      </c>
      <c r="AU119" s="19" t="s">
        <v>86</v>
      </c>
    </row>
    <row r="120" spans="1:47" s="2" customFormat="1" ht="12">
      <c r="A120" s="40"/>
      <c r="B120" s="41"/>
      <c r="C120" s="42"/>
      <c r="D120" s="232" t="s">
        <v>175</v>
      </c>
      <c r="E120" s="42"/>
      <c r="F120" s="233" t="s">
        <v>823</v>
      </c>
      <c r="G120" s="42"/>
      <c r="H120" s="42"/>
      <c r="I120" s="138"/>
      <c r="J120" s="42"/>
      <c r="K120" s="42"/>
      <c r="L120" s="46"/>
      <c r="M120" s="234"/>
      <c r="N120" s="235"/>
      <c r="O120" s="86"/>
      <c r="P120" s="86"/>
      <c r="Q120" s="86"/>
      <c r="R120" s="86"/>
      <c r="S120" s="86"/>
      <c r="T120" s="87"/>
      <c r="U120" s="40"/>
      <c r="V120" s="40"/>
      <c r="W120" s="40"/>
      <c r="X120" s="40"/>
      <c r="Y120" s="40"/>
      <c r="Z120" s="40"/>
      <c r="AA120" s="40"/>
      <c r="AB120" s="40"/>
      <c r="AC120" s="40"/>
      <c r="AD120" s="40"/>
      <c r="AE120" s="40"/>
      <c r="AT120" s="19" t="s">
        <v>175</v>
      </c>
      <c r="AU120" s="19" t="s">
        <v>86</v>
      </c>
    </row>
    <row r="121" spans="1:65" s="2" customFormat="1" ht="20.5" customHeight="1">
      <c r="A121" s="40"/>
      <c r="B121" s="41"/>
      <c r="C121" s="279" t="s">
        <v>326</v>
      </c>
      <c r="D121" s="279" t="s">
        <v>381</v>
      </c>
      <c r="E121" s="280" t="s">
        <v>817</v>
      </c>
      <c r="F121" s="281" t="s">
        <v>818</v>
      </c>
      <c r="G121" s="282" t="s">
        <v>389</v>
      </c>
      <c r="H121" s="283">
        <v>16</v>
      </c>
      <c r="I121" s="284"/>
      <c r="J121" s="283">
        <f>ROUND(I121*H121,0)</f>
        <v>0</v>
      </c>
      <c r="K121" s="281" t="s">
        <v>180</v>
      </c>
      <c r="L121" s="285"/>
      <c r="M121" s="286" t="s">
        <v>20</v>
      </c>
      <c r="N121" s="287" t="s">
        <v>48</v>
      </c>
      <c r="O121" s="86"/>
      <c r="P121" s="228">
        <f>O121*H121</f>
        <v>0</v>
      </c>
      <c r="Q121" s="228">
        <v>0.00472</v>
      </c>
      <c r="R121" s="228">
        <f>Q121*H121</f>
        <v>0.07552</v>
      </c>
      <c r="S121" s="228">
        <v>0</v>
      </c>
      <c r="T121" s="229">
        <f>S121*H121</f>
        <v>0</v>
      </c>
      <c r="U121" s="40"/>
      <c r="V121" s="40"/>
      <c r="W121" s="40"/>
      <c r="X121" s="40"/>
      <c r="Y121" s="40"/>
      <c r="Z121" s="40"/>
      <c r="AA121" s="40"/>
      <c r="AB121" s="40"/>
      <c r="AC121" s="40"/>
      <c r="AD121" s="40"/>
      <c r="AE121" s="40"/>
      <c r="AR121" s="230" t="s">
        <v>274</v>
      </c>
      <c r="AT121" s="230" t="s">
        <v>381</v>
      </c>
      <c r="AU121" s="230" t="s">
        <v>86</v>
      </c>
      <c r="AY121" s="19" t="s">
        <v>167</v>
      </c>
      <c r="BE121" s="231">
        <f>IF(N121="základní",J121,0)</f>
        <v>0</v>
      </c>
      <c r="BF121" s="231">
        <f>IF(N121="snížená",J121,0)</f>
        <v>0</v>
      </c>
      <c r="BG121" s="231">
        <f>IF(N121="zákl. přenesená",J121,0)</f>
        <v>0</v>
      </c>
      <c r="BH121" s="231">
        <f>IF(N121="sníž. přenesená",J121,0)</f>
        <v>0</v>
      </c>
      <c r="BI121" s="231">
        <f>IF(N121="nulová",J121,0)</f>
        <v>0</v>
      </c>
      <c r="BJ121" s="19" t="s">
        <v>8</v>
      </c>
      <c r="BK121" s="231">
        <f>ROUND(I121*H121,0)</f>
        <v>0</v>
      </c>
      <c r="BL121" s="19" t="s">
        <v>173</v>
      </c>
      <c r="BM121" s="230" t="s">
        <v>980</v>
      </c>
    </row>
    <row r="122" spans="1:51" s="13" customFormat="1" ht="12">
      <c r="A122" s="13"/>
      <c r="B122" s="236"/>
      <c r="C122" s="237"/>
      <c r="D122" s="232" t="s">
        <v>184</v>
      </c>
      <c r="E122" s="237"/>
      <c r="F122" s="239" t="s">
        <v>981</v>
      </c>
      <c r="G122" s="237"/>
      <c r="H122" s="240">
        <v>16</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184</v>
      </c>
      <c r="AU122" s="246" t="s">
        <v>86</v>
      </c>
      <c r="AV122" s="13" t="s">
        <v>86</v>
      </c>
      <c r="AW122" s="13" t="s">
        <v>4</v>
      </c>
      <c r="AX122" s="13" t="s">
        <v>8</v>
      </c>
      <c r="AY122" s="246" t="s">
        <v>167</v>
      </c>
    </row>
    <row r="123" spans="1:65" s="2" customFormat="1" ht="20.5" customHeight="1">
      <c r="A123" s="40"/>
      <c r="B123" s="41"/>
      <c r="C123" s="220" t="s">
        <v>9</v>
      </c>
      <c r="D123" s="220" t="s">
        <v>169</v>
      </c>
      <c r="E123" s="221" t="s">
        <v>828</v>
      </c>
      <c r="F123" s="222" t="s">
        <v>829</v>
      </c>
      <c r="G123" s="223" t="s">
        <v>389</v>
      </c>
      <c r="H123" s="224">
        <v>6</v>
      </c>
      <c r="I123" s="225"/>
      <c r="J123" s="224">
        <f>ROUND(I123*H123,0)</f>
        <v>0</v>
      </c>
      <c r="K123" s="222" t="s">
        <v>20</v>
      </c>
      <c r="L123" s="46"/>
      <c r="M123" s="226" t="s">
        <v>20</v>
      </c>
      <c r="N123" s="227" t="s">
        <v>48</v>
      </c>
      <c r="O123" s="86"/>
      <c r="P123" s="228">
        <f>O123*H123</f>
        <v>0</v>
      </c>
      <c r="Q123" s="228">
        <v>0</v>
      </c>
      <c r="R123" s="228">
        <f>Q123*H123</f>
        <v>0</v>
      </c>
      <c r="S123" s="228">
        <v>0</v>
      </c>
      <c r="T123" s="229">
        <f>S123*H123</f>
        <v>0</v>
      </c>
      <c r="U123" s="40"/>
      <c r="V123" s="40"/>
      <c r="W123" s="40"/>
      <c r="X123" s="40"/>
      <c r="Y123" s="40"/>
      <c r="Z123" s="40"/>
      <c r="AA123" s="40"/>
      <c r="AB123" s="40"/>
      <c r="AC123" s="40"/>
      <c r="AD123" s="40"/>
      <c r="AE123" s="40"/>
      <c r="AR123" s="230" t="s">
        <v>173</v>
      </c>
      <c r="AT123" s="230" t="s">
        <v>169</v>
      </c>
      <c r="AU123" s="230" t="s">
        <v>86</v>
      </c>
      <c r="AY123" s="19" t="s">
        <v>167</v>
      </c>
      <c r="BE123" s="231">
        <f>IF(N123="základní",J123,0)</f>
        <v>0</v>
      </c>
      <c r="BF123" s="231">
        <f>IF(N123="snížená",J123,0)</f>
        <v>0</v>
      </c>
      <c r="BG123" s="231">
        <f>IF(N123="zákl. přenesená",J123,0)</f>
        <v>0</v>
      </c>
      <c r="BH123" s="231">
        <f>IF(N123="sníž. přenesená",J123,0)</f>
        <v>0</v>
      </c>
      <c r="BI123" s="231">
        <f>IF(N123="nulová",J123,0)</f>
        <v>0</v>
      </c>
      <c r="BJ123" s="19" t="s">
        <v>8</v>
      </c>
      <c r="BK123" s="231">
        <f>ROUND(I123*H123,0)</f>
        <v>0</v>
      </c>
      <c r="BL123" s="19" t="s">
        <v>173</v>
      </c>
      <c r="BM123" s="230" t="s">
        <v>982</v>
      </c>
    </row>
    <row r="124" spans="1:65" s="2" customFormat="1" ht="20.5" customHeight="1">
      <c r="A124" s="40"/>
      <c r="B124" s="41"/>
      <c r="C124" s="220" t="s">
        <v>337</v>
      </c>
      <c r="D124" s="220" t="s">
        <v>169</v>
      </c>
      <c r="E124" s="221" t="s">
        <v>832</v>
      </c>
      <c r="F124" s="222" t="s">
        <v>833</v>
      </c>
      <c r="G124" s="223" t="s">
        <v>834</v>
      </c>
      <c r="H124" s="224">
        <v>55.28</v>
      </c>
      <c r="I124" s="225"/>
      <c r="J124" s="224">
        <f>ROUND(I124*H124,0)</f>
        <v>0</v>
      </c>
      <c r="K124" s="222" t="s">
        <v>20</v>
      </c>
      <c r="L124" s="46"/>
      <c r="M124" s="226" t="s">
        <v>20</v>
      </c>
      <c r="N124" s="227" t="s">
        <v>48</v>
      </c>
      <c r="O124" s="86"/>
      <c r="P124" s="228">
        <f>O124*H124</f>
        <v>0</v>
      </c>
      <c r="Q124" s="228">
        <v>2E-05</v>
      </c>
      <c r="R124" s="228">
        <f>Q124*H124</f>
        <v>0.0011056000000000002</v>
      </c>
      <c r="S124" s="228">
        <v>0</v>
      </c>
      <c r="T124" s="229">
        <f>S124*H124</f>
        <v>0</v>
      </c>
      <c r="U124" s="40"/>
      <c r="V124" s="40"/>
      <c r="W124" s="40"/>
      <c r="X124" s="40"/>
      <c r="Y124" s="40"/>
      <c r="Z124" s="40"/>
      <c r="AA124" s="40"/>
      <c r="AB124" s="40"/>
      <c r="AC124" s="40"/>
      <c r="AD124" s="40"/>
      <c r="AE124" s="40"/>
      <c r="AR124" s="230" t="s">
        <v>173</v>
      </c>
      <c r="AT124" s="230" t="s">
        <v>169</v>
      </c>
      <c r="AU124" s="230" t="s">
        <v>86</v>
      </c>
      <c r="AY124" s="19" t="s">
        <v>167</v>
      </c>
      <c r="BE124" s="231">
        <f>IF(N124="základní",J124,0)</f>
        <v>0</v>
      </c>
      <c r="BF124" s="231">
        <f>IF(N124="snížená",J124,0)</f>
        <v>0</v>
      </c>
      <c r="BG124" s="231">
        <f>IF(N124="zákl. přenesená",J124,0)</f>
        <v>0</v>
      </c>
      <c r="BH124" s="231">
        <f>IF(N124="sníž. přenesená",J124,0)</f>
        <v>0</v>
      </c>
      <c r="BI124" s="231">
        <f>IF(N124="nulová",J124,0)</f>
        <v>0</v>
      </c>
      <c r="BJ124" s="19" t="s">
        <v>8</v>
      </c>
      <c r="BK124" s="231">
        <f>ROUND(I124*H124,0)</f>
        <v>0</v>
      </c>
      <c r="BL124" s="19" t="s">
        <v>173</v>
      </c>
      <c r="BM124" s="230" t="s">
        <v>983</v>
      </c>
    </row>
    <row r="125" spans="1:51" s="13" customFormat="1" ht="12">
      <c r="A125" s="13"/>
      <c r="B125" s="236"/>
      <c r="C125" s="237"/>
      <c r="D125" s="232" t="s">
        <v>184</v>
      </c>
      <c r="E125" s="238" t="s">
        <v>20</v>
      </c>
      <c r="F125" s="239" t="s">
        <v>973</v>
      </c>
      <c r="G125" s="237"/>
      <c r="H125" s="240">
        <v>55.28</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184</v>
      </c>
      <c r="AU125" s="246" t="s">
        <v>86</v>
      </c>
      <c r="AV125" s="13" t="s">
        <v>86</v>
      </c>
      <c r="AW125" s="13" t="s">
        <v>38</v>
      </c>
      <c r="AX125" s="13" t="s">
        <v>8</v>
      </c>
      <c r="AY125" s="246" t="s">
        <v>167</v>
      </c>
    </row>
    <row r="126" spans="1:65" s="2" customFormat="1" ht="20.5" customHeight="1">
      <c r="A126" s="40"/>
      <c r="B126" s="41"/>
      <c r="C126" s="220" t="s">
        <v>344</v>
      </c>
      <c r="D126" s="220" t="s">
        <v>169</v>
      </c>
      <c r="E126" s="221" t="s">
        <v>915</v>
      </c>
      <c r="F126" s="222" t="s">
        <v>916</v>
      </c>
      <c r="G126" s="223" t="s">
        <v>389</v>
      </c>
      <c r="H126" s="224">
        <v>63</v>
      </c>
      <c r="I126" s="225"/>
      <c r="J126" s="224">
        <f>ROUND(I126*H126,0)</f>
        <v>0</v>
      </c>
      <c r="K126" s="222" t="s">
        <v>650</v>
      </c>
      <c r="L126" s="46"/>
      <c r="M126" s="226" t="s">
        <v>20</v>
      </c>
      <c r="N126" s="227" t="s">
        <v>48</v>
      </c>
      <c r="O126" s="86"/>
      <c r="P126" s="228">
        <f>O126*H126</f>
        <v>0</v>
      </c>
      <c r="Q126" s="228">
        <v>0</v>
      </c>
      <c r="R126" s="228">
        <f>Q126*H126</f>
        <v>0</v>
      </c>
      <c r="S126" s="228">
        <v>0</v>
      </c>
      <c r="T126" s="229">
        <f>S126*H126</f>
        <v>0</v>
      </c>
      <c r="U126" s="40"/>
      <c r="V126" s="40"/>
      <c r="W126" s="40"/>
      <c r="X126" s="40"/>
      <c r="Y126" s="40"/>
      <c r="Z126" s="40"/>
      <c r="AA126" s="40"/>
      <c r="AB126" s="40"/>
      <c r="AC126" s="40"/>
      <c r="AD126" s="40"/>
      <c r="AE126" s="40"/>
      <c r="AR126" s="230" t="s">
        <v>173</v>
      </c>
      <c r="AT126" s="230" t="s">
        <v>169</v>
      </c>
      <c r="AU126" s="230" t="s">
        <v>86</v>
      </c>
      <c r="AY126" s="19" t="s">
        <v>167</v>
      </c>
      <c r="BE126" s="231">
        <f>IF(N126="základní",J126,0)</f>
        <v>0</v>
      </c>
      <c r="BF126" s="231">
        <f>IF(N126="snížená",J126,0)</f>
        <v>0</v>
      </c>
      <c r="BG126" s="231">
        <f>IF(N126="zákl. přenesená",J126,0)</f>
        <v>0</v>
      </c>
      <c r="BH126" s="231">
        <f>IF(N126="sníž. přenesená",J126,0)</f>
        <v>0</v>
      </c>
      <c r="BI126" s="231">
        <f>IF(N126="nulová",J126,0)</f>
        <v>0</v>
      </c>
      <c r="BJ126" s="19" t="s">
        <v>8</v>
      </c>
      <c r="BK126" s="231">
        <f>ROUND(I126*H126,0)</f>
        <v>0</v>
      </c>
      <c r="BL126" s="19" t="s">
        <v>173</v>
      </c>
      <c r="BM126" s="230" t="s">
        <v>984</v>
      </c>
    </row>
    <row r="127" spans="1:47" s="2" customFormat="1" ht="12">
      <c r="A127" s="40"/>
      <c r="B127" s="41"/>
      <c r="C127" s="42"/>
      <c r="D127" s="232" t="s">
        <v>182</v>
      </c>
      <c r="E127" s="42"/>
      <c r="F127" s="233" t="s">
        <v>918</v>
      </c>
      <c r="G127" s="42"/>
      <c r="H127" s="42"/>
      <c r="I127" s="138"/>
      <c r="J127" s="42"/>
      <c r="K127" s="42"/>
      <c r="L127" s="46"/>
      <c r="M127" s="234"/>
      <c r="N127" s="235"/>
      <c r="O127" s="86"/>
      <c r="P127" s="86"/>
      <c r="Q127" s="86"/>
      <c r="R127" s="86"/>
      <c r="S127" s="86"/>
      <c r="T127" s="87"/>
      <c r="U127" s="40"/>
      <c r="V127" s="40"/>
      <c r="W127" s="40"/>
      <c r="X127" s="40"/>
      <c r="Y127" s="40"/>
      <c r="Z127" s="40"/>
      <c r="AA127" s="40"/>
      <c r="AB127" s="40"/>
      <c r="AC127" s="40"/>
      <c r="AD127" s="40"/>
      <c r="AE127" s="40"/>
      <c r="AT127" s="19" t="s">
        <v>182</v>
      </c>
      <c r="AU127" s="19" t="s">
        <v>86</v>
      </c>
    </row>
    <row r="128" spans="1:47" s="2" customFormat="1" ht="12">
      <c r="A128" s="40"/>
      <c r="B128" s="41"/>
      <c r="C128" s="42"/>
      <c r="D128" s="232" t="s">
        <v>175</v>
      </c>
      <c r="E128" s="42"/>
      <c r="F128" s="233" t="s">
        <v>919</v>
      </c>
      <c r="G128" s="42"/>
      <c r="H128" s="42"/>
      <c r="I128" s="138"/>
      <c r="J128" s="42"/>
      <c r="K128" s="42"/>
      <c r="L128" s="46"/>
      <c r="M128" s="234"/>
      <c r="N128" s="235"/>
      <c r="O128" s="86"/>
      <c r="P128" s="86"/>
      <c r="Q128" s="86"/>
      <c r="R128" s="86"/>
      <c r="S128" s="86"/>
      <c r="T128" s="87"/>
      <c r="U128" s="40"/>
      <c r="V128" s="40"/>
      <c r="W128" s="40"/>
      <c r="X128" s="40"/>
      <c r="Y128" s="40"/>
      <c r="Z128" s="40"/>
      <c r="AA128" s="40"/>
      <c r="AB128" s="40"/>
      <c r="AC128" s="40"/>
      <c r="AD128" s="40"/>
      <c r="AE128" s="40"/>
      <c r="AT128" s="19" t="s">
        <v>175</v>
      </c>
      <c r="AU128" s="19" t="s">
        <v>86</v>
      </c>
    </row>
    <row r="129" spans="1:51" s="13" customFormat="1" ht="12">
      <c r="A129" s="13"/>
      <c r="B129" s="236"/>
      <c r="C129" s="237"/>
      <c r="D129" s="232" t="s">
        <v>184</v>
      </c>
      <c r="E129" s="238" t="s">
        <v>20</v>
      </c>
      <c r="F129" s="239" t="s">
        <v>985</v>
      </c>
      <c r="G129" s="237"/>
      <c r="H129" s="240">
        <v>63</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184</v>
      </c>
      <c r="AU129" s="246" t="s">
        <v>86</v>
      </c>
      <c r="AV129" s="13" t="s">
        <v>86</v>
      </c>
      <c r="AW129" s="13" t="s">
        <v>38</v>
      </c>
      <c r="AX129" s="13" t="s">
        <v>8</v>
      </c>
      <c r="AY129" s="246" t="s">
        <v>167</v>
      </c>
    </row>
    <row r="130" spans="1:65" s="2" customFormat="1" ht="20.5" customHeight="1">
      <c r="A130" s="40"/>
      <c r="B130" s="41"/>
      <c r="C130" s="279" t="s">
        <v>348</v>
      </c>
      <c r="D130" s="279" t="s">
        <v>381</v>
      </c>
      <c r="E130" s="280" t="s">
        <v>921</v>
      </c>
      <c r="F130" s="281" t="s">
        <v>922</v>
      </c>
      <c r="G130" s="282" t="s">
        <v>189</v>
      </c>
      <c r="H130" s="283">
        <v>1.26</v>
      </c>
      <c r="I130" s="284"/>
      <c r="J130" s="283">
        <f>ROUND(I130*H130,0)</f>
        <v>0</v>
      </c>
      <c r="K130" s="281" t="s">
        <v>180</v>
      </c>
      <c r="L130" s="285"/>
      <c r="M130" s="286" t="s">
        <v>20</v>
      </c>
      <c r="N130" s="287" t="s">
        <v>48</v>
      </c>
      <c r="O130" s="86"/>
      <c r="P130" s="228">
        <f>O130*H130</f>
        <v>0</v>
      </c>
      <c r="Q130" s="228">
        <v>0.2</v>
      </c>
      <c r="R130" s="228">
        <f>Q130*H130</f>
        <v>0.252</v>
      </c>
      <c r="S130" s="228">
        <v>0</v>
      </c>
      <c r="T130" s="229">
        <f>S130*H130</f>
        <v>0</v>
      </c>
      <c r="U130" s="40"/>
      <c r="V130" s="40"/>
      <c r="W130" s="40"/>
      <c r="X130" s="40"/>
      <c r="Y130" s="40"/>
      <c r="Z130" s="40"/>
      <c r="AA130" s="40"/>
      <c r="AB130" s="40"/>
      <c r="AC130" s="40"/>
      <c r="AD130" s="40"/>
      <c r="AE130" s="40"/>
      <c r="AR130" s="230" t="s">
        <v>274</v>
      </c>
      <c r="AT130" s="230" t="s">
        <v>381</v>
      </c>
      <c r="AU130" s="230" t="s">
        <v>86</v>
      </c>
      <c r="AY130" s="19" t="s">
        <v>167</v>
      </c>
      <c r="BE130" s="231">
        <f>IF(N130="základní",J130,0)</f>
        <v>0</v>
      </c>
      <c r="BF130" s="231">
        <f>IF(N130="snížená",J130,0)</f>
        <v>0</v>
      </c>
      <c r="BG130" s="231">
        <f>IF(N130="zákl. přenesená",J130,0)</f>
        <v>0</v>
      </c>
      <c r="BH130" s="231">
        <f>IF(N130="sníž. přenesená",J130,0)</f>
        <v>0</v>
      </c>
      <c r="BI130" s="231">
        <f>IF(N130="nulová",J130,0)</f>
        <v>0</v>
      </c>
      <c r="BJ130" s="19" t="s">
        <v>8</v>
      </c>
      <c r="BK130" s="231">
        <f>ROUND(I130*H130,0)</f>
        <v>0</v>
      </c>
      <c r="BL130" s="19" t="s">
        <v>173</v>
      </c>
      <c r="BM130" s="230" t="s">
        <v>986</v>
      </c>
    </row>
    <row r="131" spans="1:51" s="13" customFormat="1" ht="12">
      <c r="A131" s="13"/>
      <c r="B131" s="236"/>
      <c r="C131" s="237"/>
      <c r="D131" s="232" t="s">
        <v>184</v>
      </c>
      <c r="E131" s="238" t="s">
        <v>20</v>
      </c>
      <c r="F131" s="239" t="s">
        <v>987</v>
      </c>
      <c r="G131" s="237"/>
      <c r="H131" s="240">
        <v>1.26</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184</v>
      </c>
      <c r="AU131" s="246" t="s">
        <v>86</v>
      </c>
      <c r="AV131" s="13" t="s">
        <v>86</v>
      </c>
      <c r="AW131" s="13" t="s">
        <v>38</v>
      </c>
      <c r="AX131" s="13" t="s">
        <v>8</v>
      </c>
      <c r="AY131" s="246" t="s">
        <v>167</v>
      </c>
    </row>
    <row r="132" spans="1:65" s="2" customFormat="1" ht="20.5" customHeight="1">
      <c r="A132" s="40"/>
      <c r="B132" s="41"/>
      <c r="C132" s="220" t="s">
        <v>359</v>
      </c>
      <c r="D132" s="220" t="s">
        <v>169</v>
      </c>
      <c r="E132" s="221" t="s">
        <v>925</v>
      </c>
      <c r="F132" s="222" t="s">
        <v>926</v>
      </c>
      <c r="G132" s="223" t="s">
        <v>189</v>
      </c>
      <c r="H132" s="224">
        <v>35.56</v>
      </c>
      <c r="I132" s="225"/>
      <c r="J132" s="224">
        <f>ROUND(I132*H132,0)</f>
        <v>0</v>
      </c>
      <c r="K132" s="222" t="s">
        <v>180</v>
      </c>
      <c r="L132" s="46"/>
      <c r="M132" s="226" t="s">
        <v>20</v>
      </c>
      <c r="N132" s="227" t="s">
        <v>48</v>
      </c>
      <c r="O132" s="86"/>
      <c r="P132" s="228">
        <f>O132*H132</f>
        <v>0</v>
      </c>
      <c r="Q132" s="228">
        <v>0</v>
      </c>
      <c r="R132" s="228">
        <f>Q132*H132</f>
        <v>0</v>
      </c>
      <c r="S132" s="228">
        <v>0</v>
      </c>
      <c r="T132" s="229">
        <f>S132*H132</f>
        <v>0</v>
      </c>
      <c r="U132" s="40"/>
      <c r="V132" s="40"/>
      <c r="W132" s="40"/>
      <c r="X132" s="40"/>
      <c r="Y132" s="40"/>
      <c r="Z132" s="40"/>
      <c r="AA132" s="40"/>
      <c r="AB132" s="40"/>
      <c r="AC132" s="40"/>
      <c r="AD132" s="40"/>
      <c r="AE132" s="40"/>
      <c r="AR132" s="230" t="s">
        <v>173</v>
      </c>
      <c r="AT132" s="230" t="s">
        <v>169</v>
      </c>
      <c r="AU132" s="230" t="s">
        <v>86</v>
      </c>
      <c r="AY132" s="19" t="s">
        <v>167</v>
      </c>
      <c r="BE132" s="231">
        <f>IF(N132="základní",J132,0)</f>
        <v>0</v>
      </c>
      <c r="BF132" s="231">
        <f>IF(N132="snížená",J132,0)</f>
        <v>0</v>
      </c>
      <c r="BG132" s="231">
        <f>IF(N132="zákl. přenesená",J132,0)</f>
        <v>0</v>
      </c>
      <c r="BH132" s="231">
        <f>IF(N132="sníž. přenesená",J132,0)</f>
        <v>0</v>
      </c>
      <c r="BI132" s="231">
        <f>IF(N132="nulová",J132,0)</f>
        <v>0</v>
      </c>
      <c r="BJ132" s="19" t="s">
        <v>8</v>
      </c>
      <c r="BK132" s="231">
        <f>ROUND(I132*H132,0)</f>
        <v>0</v>
      </c>
      <c r="BL132" s="19" t="s">
        <v>173</v>
      </c>
      <c r="BM132" s="230" t="s">
        <v>988</v>
      </c>
    </row>
    <row r="133" spans="1:47" s="2" customFormat="1" ht="12">
      <c r="A133" s="40"/>
      <c r="B133" s="41"/>
      <c r="C133" s="42"/>
      <c r="D133" s="232" t="s">
        <v>182</v>
      </c>
      <c r="E133" s="42"/>
      <c r="F133" s="233" t="s">
        <v>928</v>
      </c>
      <c r="G133" s="42"/>
      <c r="H133" s="42"/>
      <c r="I133" s="138"/>
      <c r="J133" s="42"/>
      <c r="K133" s="42"/>
      <c r="L133" s="46"/>
      <c r="M133" s="234"/>
      <c r="N133" s="235"/>
      <c r="O133" s="86"/>
      <c r="P133" s="86"/>
      <c r="Q133" s="86"/>
      <c r="R133" s="86"/>
      <c r="S133" s="86"/>
      <c r="T133" s="87"/>
      <c r="U133" s="40"/>
      <c r="V133" s="40"/>
      <c r="W133" s="40"/>
      <c r="X133" s="40"/>
      <c r="Y133" s="40"/>
      <c r="Z133" s="40"/>
      <c r="AA133" s="40"/>
      <c r="AB133" s="40"/>
      <c r="AC133" s="40"/>
      <c r="AD133" s="40"/>
      <c r="AE133" s="40"/>
      <c r="AT133" s="19" t="s">
        <v>182</v>
      </c>
      <c r="AU133" s="19" t="s">
        <v>86</v>
      </c>
    </row>
    <row r="134" spans="1:47" s="2" customFormat="1" ht="12">
      <c r="A134" s="40"/>
      <c r="B134" s="41"/>
      <c r="C134" s="42"/>
      <c r="D134" s="232" t="s">
        <v>175</v>
      </c>
      <c r="E134" s="42"/>
      <c r="F134" s="233" t="s">
        <v>929</v>
      </c>
      <c r="G134" s="42"/>
      <c r="H134" s="42"/>
      <c r="I134" s="138"/>
      <c r="J134" s="42"/>
      <c r="K134" s="42"/>
      <c r="L134" s="46"/>
      <c r="M134" s="234"/>
      <c r="N134" s="235"/>
      <c r="O134" s="86"/>
      <c r="P134" s="86"/>
      <c r="Q134" s="86"/>
      <c r="R134" s="86"/>
      <c r="S134" s="86"/>
      <c r="T134" s="87"/>
      <c r="U134" s="40"/>
      <c r="V134" s="40"/>
      <c r="W134" s="40"/>
      <c r="X134" s="40"/>
      <c r="Y134" s="40"/>
      <c r="Z134" s="40"/>
      <c r="AA134" s="40"/>
      <c r="AB134" s="40"/>
      <c r="AC134" s="40"/>
      <c r="AD134" s="40"/>
      <c r="AE134" s="40"/>
      <c r="AT134" s="19" t="s">
        <v>175</v>
      </c>
      <c r="AU134" s="19" t="s">
        <v>86</v>
      </c>
    </row>
    <row r="135" spans="1:51" s="13" customFormat="1" ht="12">
      <c r="A135" s="13"/>
      <c r="B135" s="236"/>
      <c r="C135" s="237"/>
      <c r="D135" s="232" t="s">
        <v>184</v>
      </c>
      <c r="E135" s="238" t="s">
        <v>20</v>
      </c>
      <c r="F135" s="239" t="s">
        <v>930</v>
      </c>
      <c r="G135" s="237"/>
      <c r="H135" s="240">
        <v>35.56</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184</v>
      </c>
      <c r="AU135" s="246" t="s">
        <v>86</v>
      </c>
      <c r="AV135" s="13" t="s">
        <v>86</v>
      </c>
      <c r="AW135" s="13" t="s">
        <v>38</v>
      </c>
      <c r="AX135" s="13" t="s">
        <v>8</v>
      </c>
      <c r="AY135" s="246" t="s">
        <v>167</v>
      </c>
    </row>
    <row r="136" spans="1:65" s="2" customFormat="1" ht="20.5" customHeight="1">
      <c r="A136" s="40"/>
      <c r="B136" s="41"/>
      <c r="C136" s="220" t="s">
        <v>380</v>
      </c>
      <c r="D136" s="220" t="s">
        <v>169</v>
      </c>
      <c r="E136" s="221" t="s">
        <v>931</v>
      </c>
      <c r="F136" s="222" t="s">
        <v>932</v>
      </c>
      <c r="G136" s="223" t="s">
        <v>189</v>
      </c>
      <c r="H136" s="224">
        <v>71.12</v>
      </c>
      <c r="I136" s="225"/>
      <c r="J136" s="224">
        <f>ROUND(I136*H136,0)</f>
        <v>0</v>
      </c>
      <c r="K136" s="222" t="s">
        <v>180</v>
      </c>
      <c r="L136" s="46"/>
      <c r="M136" s="226" t="s">
        <v>20</v>
      </c>
      <c r="N136" s="227" t="s">
        <v>48</v>
      </c>
      <c r="O136" s="86"/>
      <c r="P136" s="228">
        <f>O136*H136</f>
        <v>0</v>
      </c>
      <c r="Q136" s="228">
        <v>0</v>
      </c>
      <c r="R136" s="228">
        <f>Q136*H136</f>
        <v>0</v>
      </c>
      <c r="S136" s="228">
        <v>0</v>
      </c>
      <c r="T136" s="229">
        <f>S136*H136</f>
        <v>0</v>
      </c>
      <c r="U136" s="40"/>
      <c r="V136" s="40"/>
      <c r="W136" s="40"/>
      <c r="X136" s="40"/>
      <c r="Y136" s="40"/>
      <c r="Z136" s="40"/>
      <c r="AA136" s="40"/>
      <c r="AB136" s="40"/>
      <c r="AC136" s="40"/>
      <c r="AD136" s="40"/>
      <c r="AE136" s="40"/>
      <c r="AR136" s="230" t="s">
        <v>173</v>
      </c>
      <c r="AT136" s="230" t="s">
        <v>169</v>
      </c>
      <c r="AU136" s="230" t="s">
        <v>86</v>
      </c>
      <c r="AY136" s="19" t="s">
        <v>167</v>
      </c>
      <c r="BE136" s="231">
        <f>IF(N136="základní",J136,0)</f>
        <v>0</v>
      </c>
      <c r="BF136" s="231">
        <f>IF(N136="snížená",J136,0)</f>
        <v>0</v>
      </c>
      <c r="BG136" s="231">
        <f>IF(N136="zákl. přenesená",J136,0)</f>
        <v>0</v>
      </c>
      <c r="BH136" s="231">
        <f>IF(N136="sníž. přenesená",J136,0)</f>
        <v>0</v>
      </c>
      <c r="BI136" s="231">
        <f>IF(N136="nulová",J136,0)</f>
        <v>0</v>
      </c>
      <c r="BJ136" s="19" t="s">
        <v>8</v>
      </c>
      <c r="BK136" s="231">
        <f>ROUND(I136*H136,0)</f>
        <v>0</v>
      </c>
      <c r="BL136" s="19" t="s">
        <v>173</v>
      </c>
      <c r="BM136" s="230" t="s">
        <v>989</v>
      </c>
    </row>
    <row r="137" spans="1:47" s="2" customFormat="1" ht="12">
      <c r="A137" s="40"/>
      <c r="B137" s="41"/>
      <c r="C137" s="42"/>
      <c r="D137" s="232" t="s">
        <v>182</v>
      </c>
      <c r="E137" s="42"/>
      <c r="F137" s="233" t="s">
        <v>928</v>
      </c>
      <c r="G137" s="42"/>
      <c r="H137" s="42"/>
      <c r="I137" s="138"/>
      <c r="J137" s="42"/>
      <c r="K137" s="42"/>
      <c r="L137" s="46"/>
      <c r="M137" s="234"/>
      <c r="N137" s="235"/>
      <c r="O137" s="86"/>
      <c r="P137" s="86"/>
      <c r="Q137" s="86"/>
      <c r="R137" s="86"/>
      <c r="S137" s="86"/>
      <c r="T137" s="87"/>
      <c r="U137" s="40"/>
      <c r="V137" s="40"/>
      <c r="W137" s="40"/>
      <c r="X137" s="40"/>
      <c r="Y137" s="40"/>
      <c r="Z137" s="40"/>
      <c r="AA137" s="40"/>
      <c r="AB137" s="40"/>
      <c r="AC137" s="40"/>
      <c r="AD137" s="40"/>
      <c r="AE137" s="40"/>
      <c r="AT137" s="19" t="s">
        <v>182</v>
      </c>
      <c r="AU137" s="19" t="s">
        <v>86</v>
      </c>
    </row>
    <row r="138" spans="1:51" s="13" customFormat="1" ht="12">
      <c r="A138" s="13"/>
      <c r="B138" s="236"/>
      <c r="C138" s="237"/>
      <c r="D138" s="232" t="s">
        <v>184</v>
      </c>
      <c r="E138" s="238" t="s">
        <v>20</v>
      </c>
      <c r="F138" s="239" t="s">
        <v>934</v>
      </c>
      <c r="G138" s="237"/>
      <c r="H138" s="240">
        <v>71.12</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184</v>
      </c>
      <c r="AU138" s="246" t="s">
        <v>86</v>
      </c>
      <c r="AV138" s="13" t="s">
        <v>86</v>
      </c>
      <c r="AW138" s="13" t="s">
        <v>38</v>
      </c>
      <c r="AX138" s="13" t="s">
        <v>8</v>
      </c>
      <c r="AY138" s="246" t="s">
        <v>167</v>
      </c>
    </row>
    <row r="139" spans="1:65" s="2" customFormat="1" ht="14.5" customHeight="1">
      <c r="A139" s="40"/>
      <c r="B139" s="41"/>
      <c r="C139" s="279" t="s">
        <v>7</v>
      </c>
      <c r="D139" s="279" t="s">
        <v>381</v>
      </c>
      <c r="E139" s="280" t="s">
        <v>990</v>
      </c>
      <c r="F139" s="281" t="s">
        <v>991</v>
      </c>
      <c r="G139" s="282" t="s">
        <v>389</v>
      </c>
      <c r="H139" s="283">
        <v>47.28</v>
      </c>
      <c r="I139" s="284"/>
      <c r="J139" s="283">
        <f>ROUND(I139*H139,0)</f>
        <v>0</v>
      </c>
      <c r="K139" s="281" t="s">
        <v>20</v>
      </c>
      <c r="L139" s="285"/>
      <c r="M139" s="286" t="s">
        <v>20</v>
      </c>
      <c r="N139" s="287" t="s">
        <v>48</v>
      </c>
      <c r="O139" s="86"/>
      <c r="P139" s="228">
        <f>O139*H139</f>
        <v>0</v>
      </c>
      <c r="Q139" s="228">
        <v>0</v>
      </c>
      <c r="R139" s="228">
        <f>Q139*H139</f>
        <v>0</v>
      </c>
      <c r="S139" s="228">
        <v>0</v>
      </c>
      <c r="T139" s="229">
        <f>S139*H139</f>
        <v>0</v>
      </c>
      <c r="U139" s="40"/>
      <c r="V139" s="40"/>
      <c r="W139" s="40"/>
      <c r="X139" s="40"/>
      <c r="Y139" s="40"/>
      <c r="Z139" s="40"/>
      <c r="AA139" s="40"/>
      <c r="AB139" s="40"/>
      <c r="AC139" s="40"/>
      <c r="AD139" s="40"/>
      <c r="AE139" s="40"/>
      <c r="AR139" s="230" t="s">
        <v>274</v>
      </c>
      <c r="AT139" s="230" t="s">
        <v>381</v>
      </c>
      <c r="AU139" s="230" t="s">
        <v>86</v>
      </c>
      <c r="AY139" s="19" t="s">
        <v>167</v>
      </c>
      <c r="BE139" s="231">
        <f>IF(N139="základní",J139,0)</f>
        <v>0</v>
      </c>
      <c r="BF139" s="231">
        <f>IF(N139="snížená",J139,0)</f>
        <v>0</v>
      </c>
      <c r="BG139" s="231">
        <f>IF(N139="zákl. přenesená",J139,0)</f>
        <v>0</v>
      </c>
      <c r="BH139" s="231">
        <f>IF(N139="sníž. přenesená",J139,0)</f>
        <v>0</v>
      </c>
      <c r="BI139" s="231">
        <f>IF(N139="nulová",J139,0)</f>
        <v>0</v>
      </c>
      <c r="BJ139" s="19" t="s">
        <v>8</v>
      </c>
      <c r="BK139" s="231">
        <f>ROUND(I139*H139,0)</f>
        <v>0</v>
      </c>
      <c r="BL139" s="19" t="s">
        <v>173</v>
      </c>
      <c r="BM139" s="230" t="s">
        <v>992</v>
      </c>
    </row>
    <row r="140" spans="1:65" s="2" customFormat="1" ht="14.5" customHeight="1">
      <c r="A140" s="40"/>
      <c r="B140" s="41"/>
      <c r="C140" s="279" t="s">
        <v>394</v>
      </c>
      <c r="D140" s="279" t="s">
        <v>381</v>
      </c>
      <c r="E140" s="280" t="s">
        <v>993</v>
      </c>
      <c r="F140" s="281" t="s">
        <v>991</v>
      </c>
      <c r="G140" s="282" t="s">
        <v>389</v>
      </c>
      <c r="H140" s="283">
        <v>8</v>
      </c>
      <c r="I140" s="284"/>
      <c r="J140" s="283">
        <f>ROUND(I140*H140,0)</f>
        <v>0</v>
      </c>
      <c r="K140" s="281" t="s">
        <v>20</v>
      </c>
      <c r="L140" s="285"/>
      <c r="M140" s="286" t="s">
        <v>20</v>
      </c>
      <c r="N140" s="287" t="s">
        <v>48</v>
      </c>
      <c r="O140" s="86"/>
      <c r="P140" s="228">
        <f>O140*H140</f>
        <v>0</v>
      </c>
      <c r="Q140" s="228">
        <v>0</v>
      </c>
      <c r="R140" s="228">
        <f>Q140*H140</f>
        <v>0</v>
      </c>
      <c r="S140" s="228">
        <v>0</v>
      </c>
      <c r="T140" s="229">
        <f>S140*H140</f>
        <v>0</v>
      </c>
      <c r="U140" s="40"/>
      <c r="V140" s="40"/>
      <c r="W140" s="40"/>
      <c r="X140" s="40"/>
      <c r="Y140" s="40"/>
      <c r="Z140" s="40"/>
      <c r="AA140" s="40"/>
      <c r="AB140" s="40"/>
      <c r="AC140" s="40"/>
      <c r="AD140" s="40"/>
      <c r="AE140" s="40"/>
      <c r="AR140" s="230" t="s">
        <v>274</v>
      </c>
      <c r="AT140" s="230" t="s">
        <v>381</v>
      </c>
      <c r="AU140" s="230" t="s">
        <v>86</v>
      </c>
      <c r="AY140" s="19" t="s">
        <v>167</v>
      </c>
      <c r="BE140" s="231">
        <f>IF(N140="základní",J140,0)</f>
        <v>0</v>
      </c>
      <c r="BF140" s="231">
        <f>IF(N140="snížená",J140,0)</f>
        <v>0</v>
      </c>
      <c r="BG140" s="231">
        <f>IF(N140="zákl. přenesená",J140,0)</f>
        <v>0</v>
      </c>
      <c r="BH140" s="231">
        <f>IF(N140="sníž. přenesená",J140,0)</f>
        <v>0</v>
      </c>
      <c r="BI140" s="231">
        <f>IF(N140="nulová",J140,0)</f>
        <v>0</v>
      </c>
      <c r="BJ140" s="19" t="s">
        <v>8</v>
      </c>
      <c r="BK140" s="231">
        <f>ROUND(I140*H140,0)</f>
        <v>0</v>
      </c>
      <c r="BL140" s="19" t="s">
        <v>173</v>
      </c>
      <c r="BM140" s="230" t="s">
        <v>994</v>
      </c>
    </row>
    <row r="141" spans="1:65" s="2" customFormat="1" ht="14.5" customHeight="1">
      <c r="A141" s="40"/>
      <c r="B141" s="41"/>
      <c r="C141" s="279" t="s">
        <v>401</v>
      </c>
      <c r="D141" s="279" t="s">
        <v>381</v>
      </c>
      <c r="E141" s="280" t="s">
        <v>995</v>
      </c>
      <c r="F141" s="281" t="s">
        <v>996</v>
      </c>
      <c r="G141" s="282" t="s">
        <v>389</v>
      </c>
      <c r="H141" s="283">
        <v>15.84</v>
      </c>
      <c r="I141" s="284"/>
      <c r="J141" s="283">
        <f>ROUND(I141*H141,0)</f>
        <v>0</v>
      </c>
      <c r="K141" s="281" t="s">
        <v>20</v>
      </c>
      <c r="L141" s="285"/>
      <c r="M141" s="286" t="s">
        <v>20</v>
      </c>
      <c r="N141" s="287" t="s">
        <v>48</v>
      </c>
      <c r="O141" s="86"/>
      <c r="P141" s="228">
        <f>O141*H141</f>
        <v>0</v>
      </c>
      <c r="Q141" s="228">
        <v>0</v>
      </c>
      <c r="R141" s="228">
        <f>Q141*H141</f>
        <v>0</v>
      </c>
      <c r="S141" s="228">
        <v>0</v>
      </c>
      <c r="T141" s="229">
        <f>S141*H141</f>
        <v>0</v>
      </c>
      <c r="U141" s="40"/>
      <c r="V141" s="40"/>
      <c r="W141" s="40"/>
      <c r="X141" s="40"/>
      <c r="Y141" s="40"/>
      <c r="Z141" s="40"/>
      <c r="AA141" s="40"/>
      <c r="AB141" s="40"/>
      <c r="AC141" s="40"/>
      <c r="AD141" s="40"/>
      <c r="AE141" s="40"/>
      <c r="AR141" s="230" t="s">
        <v>274</v>
      </c>
      <c r="AT141" s="230" t="s">
        <v>381</v>
      </c>
      <c r="AU141" s="230" t="s">
        <v>86</v>
      </c>
      <c r="AY141" s="19" t="s">
        <v>167</v>
      </c>
      <c r="BE141" s="231">
        <f>IF(N141="základní",J141,0)</f>
        <v>0</v>
      </c>
      <c r="BF141" s="231">
        <f>IF(N141="snížená",J141,0)</f>
        <v>0</v>
      </c>
      <c r="BG141" s="231">
        <f>IF(N141="zákl. přenesená",J141,0)</f>
        <v>0</v>
      </c>
      <c r="BH141" s="231">
        <f>IF(N141="sníž. přenesená",J141,0)</f>
        <v>0</v>
      </c>
      <c r="BI141" s="231">
        <f>IF(N141="nulová",J141,0)</f>
        <v>0</v>
      </c>
      <c r="BJ141" s="19" t="s">
        <v>8</v>
      </c>
      <c r="BK141" s="231">
        <f>ROUND(I141*H141,0)</f>
        <v>0</v>
      </c>
      <c r="BL141" s="19" t="s">
        <v>173</v>
      </c>
      <c r="BM141" s="230" t="s">
        <v>997</v>
      </c>
    </row>
    <row r="142" spans="1:65" s="2" customFormat="1" ht="14.5" customHeight="1">
      <c r="A142" s="40"/>
      <c r="B142" s="41"/>
      <c r="C142" s="279" t="s">
        <v>406</v>
      </c>
      <c r="D142" s="279" t="s">
        <v>381</v>
      </c>
      <c r="E142" s="280" t="s">
        <v>998</v>
      </c>
      <c r="F142" s="281" t="s">
        <v>999</v>
      </c>
      <c r="G142" s="282" t="s">
        <v>389</v>
      </c>
      <c r="H142" s="283">
        <v>2</v>
      </c>
      <c r="I142" s="284"/>
      <c r="J142" s="283">
        <f>ROUND(I142*H142,0)</f>
        <v>0</v>
      </c>
      <c r="K142" s="281" t="s">
        <v>20</v>
      </c>
      <c r="L142" s="285"/>
      <c r="M142" s="296" t="s">
        <v>20</v>
      </c>
      <c r="N142" s="297" t="s">
        <v>48</v>
      </c>
      <c r="O142" s="290"/>
      <c r="P142" s="294">
        <f>O142*H142</f>
        <v>0</v>
      </c>
      <c r="Q142" s="294">
        <v>0.00472</v>
      </c>
      <c r="R142" s="294">
        <f>Q142*H142</f>
        <v>0.00944</v>
      </c>
      <c r="S142" s="294">
        <v>0</v>
      </c>
      <c r="T142" s="295">
        <f>S142*H142</f>
        <v>0</v>
      </c>
      <c r="U142" s="40"/>
      <c r="V142" s="40"/>
      <c r="W142" s="40"/>
      <c r="X142" s="40"/>
      <c r="Y142" s="40"/>
      <c r="Z142" s="40"/>
      <c r="AA142" s="40"/>
      <c r="AB142" s="40"/>
      <c r="AC142" s="40"/>
      <c r="AD142" s="40"/>
      <c r="AE142" s="40"/>
      <c r="AR142" s="230" t="s">
        <v>274</v>
      </c>
      <c r="AT142" s="230" t="s">
        <v>381</v>
      </c>
      <c r="AU142" s="230" t="s">
        <v>86</v>
      </c>
      <c r="AY142" s="19" t="s">
        <v>167</v>
      </c>
      <c r="BE142" s="231">
        <f>IF(N142="základní",J142,0)</f>
        <v>0</v>
      </c>
      <c r="BF142" s="231">
        <f>IF(N142="snížená",J142,0)</f>
        <v>0</v>
      </c>
      <c r="BG142" s="231">
        <f>IF(N142="zákl. přenesená",J142,0)</f>
        <v>0</v>
      </c>
      <c r="BH142" s="231">
        <f>IF(N142="sníž. přenesená",J142,0)</f>
        <v>0</v>
      </c>
      <c r="BI142" s="231">
        <f>IF(N142="nulová",J142,0)</f>
        <v>0</v>
      </c>
      <c r="BJ142" s="19" t="s">
        <v>8</v>
      </c>
      <c r="BK142" s="231">
        <f>ROUND(I142*H142,0)</f>
        <v>0</v>
      </c>
      <c r="BL142" s="19" t="s">
        <v>173</v>
      </c>
      <c r="BM142" s="230" t="s">
        <v>1000</v>
      </c>
    </row>
    <row r="143" spans="1:31" s="2" customFormat="1" ht="6.95" customHeight="1">
      <c r="A143" s="40"/>
      <c r="B143" s="61"/>
      <c r="C143" s="62"/>
      <c r="D143" s="62"/>
      <c r="E143" s="62"/>
      <c r="F143" s="62"/>
      <c r="G143" s="62"/>
      <c r="H143" s="62"/>
      <c r="I143" s="168"/>
      <c r="J143" s="62"/>
      <c r="K143" s="62"/>
      <c r="L143" s="46"/>
      <c r="M143" s="40"/>
      <c r="O143" s="40"/>
      <c r="P143" s="40"/>
      <c r="Q143" s="40"/>
      <c r="R143" s="40"/>
      <c r="S143" s="40"/>
      <c r="T143" s="40"/>
      <c r="U143" s="40"/>
      <c r="V143" s="40"/>
      <c r="W143" s="40"/>
      <c r="X143" s="40"/>
      <c r="Y143" s="40"/>
      <c r="Z143" s="40"/>
      <c r="AA143" s="40"/>
      <c r="AB143" s="40"/>
      <c r="AC143" s="40"/>
      <c r="AD143" s="40"/>
      <c r="AE143" s="40"/>
    </row>
  </sheetData>
  <sheetProtection password="CC35" sheet="1" objects="1" scenarios="1" formatColumns="0" formatRows="0" autoFilter="0"/>
  <autoFilter ref="C80:K142"/>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4"/>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98</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1001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68.5" customHeight="1">
      <c r="A27" s="144"/>
      <c r="B27" s="145"/>
      <c r="C27" s="144"/>
      <c r="D27" s="144"/>
      <c r="E27" s="146" t="s">
        <v>955</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ROUND(J81,0)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ROUND((SUM(BE81:BE143)),0)</f>
        <v>0</v>
      </c>
      <c r="G33" s="40"/>
      <c r="H33" s="40"/>
      <c r="I33" s="157">
        <v>0.21</v>
      </c>
      <c r="J33" s="156">
        <f>ROUND(((SUM(BE81:BE143))*I33),0)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ROUND((SUM(BF81:BF143)),0)</f>
        <v>0</v>
      </c>
      <c r="G34" s="40"/>
      <c r="H34" s="40"/>
      <c r="I34" s="157">
        <v>0.15</v>
      </c>
      <c r="J34" s="156">
        <f>ROUND(((SUM(BF81:BF143))*I34),0)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ROUND((SUM(BG81:BG143)),0)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ROUND((SUM(BH81:BH143)),0)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ROUND((SUM(BI81:BI143)),0)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16025-1.5 - SO01.5 Vegetační úpravy LBC1 - následná péče 2. rok</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J81</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J82</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J83</f>
        <v>0</v>
      </c>
      <c r="K61" s="186"/>
      <c r="L61" s="191"/>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138"/>
      <c r="J62" s="42"/>
      <c r="K62" s="42"/>
      <c r="L62" s="139"/>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68"/>
      <c r="J63" s="62"/>
      <c r="K63" s="62"/>
      <c r="L63" s="139"/>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71"/>
      <c r="J67" s="64"/>
      <c r="K67" s="64"/>
      <c r="L67" s="139"/>
      <c r="S67" s="40"/>
      <c r="T67" s="40"/>
      <c r="U67" s="40"/>
      <c r="V67" s="40"/>
      <c r="W67" s="40"/>
      <c r="X67" s="40"/>
      <c r="Y67" s="40"/>
      <c r="Z67" s="40"/>
      <c r="AA67" s="40"/>
      <c r="AB67" s="40"/>
      <c r="AC67" s="40"/>
      <c r="AD67" s="40"/>
      <c r="AE67" s="40"/>
    </row>
    <row r="68" spans="1:31" s="2" customFormat="1" ht="24.95" customHeight="1">
      <c r="A68" s="40"/>
      <c r="B68" s="41"/>
      <c r="C68" s="25" t="s">
        <v>152</v>
      </c>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2" customHeight="1">
      <c r="A70" s="40"/>
      <c r="B70" s="41"/>
      <c r="C70" s="34" t="s">
        <v>17</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4.5" customHeight="1">
      <c r="A71" s="40"/>
      <c r="B71" s="41"/>
      <c r="C71" s="42"/>
      <c r="D71" s="42"/>
      <c r="E71" s="172" t="str">
        <f>E7</f>
        <v>2020/I Společná zařízení v k. ú. Borotín u Boskovic - revitalizace</v>
      </c>
      <c r="F71" s="34"/>
      <c r="G71" s="34"/>
      <c r="H71" s="34"/>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136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5" customHeight="1">
      <c r="A73" s="40"/>
      <c r="B73" s="41"/>
      <c r="C73" s="42"/>
      <c r="D73" s="42"/>
      <c r="E73" s="71" t="str">
        <f>E9</f>
        <v>16025-1.5 - SO01.5 Vegetační úpravy LBC1 - následná péče 2. rok</v>
      </c>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Borotín</v>
      </c>
      <c r="G75" s="42"/>
      <c r="H75" s="42"/>
      <c r="I75" s="142" t="s">
        <v>24</v>
      </c>
      <c r="J75" s="74" t="str">
        <f>IF(J12="","",J12)</f>
        <v>2. 5. 2017</v>
      </c>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9" customHeight="1">
      <c r="A77" s="40"/>
      <c r="B77" s="41"/>
      <c r="C77" s="34" t="s">
        <v>26</v>
      </c>
      <c r="D77" s="42"/>
      <c r="E77" s="42"/>
      <c r="F77" s="29" t="str">
        <f>E15</f>
        <v>ČR - SPÚ, KPÚ pro JMK, pobočka Blansko</v>
      </c>
      <c r="G77" s="42"/>
      <c r="H77" s="42"/>
      <c r="I77" s="142" t="s">
        <v>34</v>
      </c>
      <c r="J77" s="38" t="str">
        <f>E21</f>
        <v>AGERIS s.r.o.</v>
      </c>
      <c r="K77" s="42"/>
      <c r="L77" s="139"/>
      <c r="S77" s="40"/>
      <c r="T77" s="40"/>
      <c r="U77" s="40"/>
      <c r="V77" s="40"/>
      <c r="W77" s="40"/>
      <c r="X77" s="40"/>
      <c r="Y77" s="40"/>
      <c r="Z77" s="40"/>
      <c r="AA77" s="40"/>
      <c r="AB77" s="40"/>
      <c r="AC77" s="40"/>
      <c r="AD77" s="40"/>
      <c r="AE77" s="40"/>
    </row>
    <row r="78" spans="1:31" s="2" customFormat="1" ht="14.9" customHeight="1">
      <c r="A78" s="40"/>
      <c r="B78" s="41"/>
      <c r="C78" s="34" t="s">
        <v>32</v>
      </c>
      <c r="D78" s="42"/>
      <c r="E78" s="42"/>
      <c r="F78" s="29" t="str">
        <f>IF(E18="","",E18)</f>
        <v>Vyplň údaj</v>
      </c>
      <c r="G78" s="42"/>
      <c r="H78" s="42"/>
      <c r="I78" s="142" t="s">
        <v>39</v>
      </c>
      <c r="J78" s="38" t="str">
        <f>E24</f>
        <v xml:space="preserve"> </v>
      </c>
      <c r="K78" s="42"/>
      <c r="L78" s="139"/>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11" customFormat="1" ht="29.25" customHeight="1">
      <c r="A80" s="192"/>
      <c r="B80" s="193"/>
      <c r="C80" s="194" t="s">
        <v>153</v>
      </c>
      <c r="D80" s="195" t="s">
        <v>62</v>
      </c>
      <c r="E80" s="195" t="s">
        <v>58</v>
      </c>
      <c r="F80" s="195" t="s">
        <v>59</v>
      </c>
      <c r="G80" s="195" t="s">
        <v>154</v>
      </c>
      <c r="H80" s="195" t="s">
        <v>155</v>
      </c>
      <c r="I80" s="196" t="s">
        <v>156</v>
      </c>
      <c r="J80" s="195" t="s">
        <v>140</v>
      </c>
      <c r="K80" s="197" t="s">
        <v>157</v>
      </c>
      <c r="L80" s="198"/>
      <c r="M80" s="94" t="s">
        <v>20</v>
      </c>
      <c r="N80" s="95" t="s">
        <v>47</v>
      </c>
      <c r="O80" s="95" t="s">
        <v>158</v>
      </c>
      <c r="P80" s="95" t="s">
        <v>159</v>
      </c>
      <c r="Q80" s="95" t="s">
        <v>160</v>
      </c>
      <c r="R80" s="95" t="s">
        <v>161</v>
      </c>
      <c r="S80" s="95" t="s">
        <v>162</v>
      </c>
      <c r="T80" s="96" t="s">
        <v>163</v>
      </c>
      <c r="U80" s="192"/>
      <c r="V80" s="192"/>
      <c r="W80" s="192"/>
      <c r="X80" s="192"/>
      <c r="Y80" s="192"/>
      <c r="Z80" s="192"/>
      <c r="AA80" s="192"/>
      <c r="AB80" s="192"/>
      <c r="AC80" s="192"/>
      <c r="AD80" s="192"/>
      <c r="AE80" s="192"/>
    </row>
    <row r="81" spans="1:63" s="2" customFormat="1" ht="22.8" customHeight="1">
      <c r="A81" s="40"/>
      <c r="B81" s="41"/>
      <c r="C81" s="101" t="s">
        <v>164</v>
      </c>
      <c r="D81" s="42"/>
      <c r="E81" s="42"/>
      <c r="F81" s="42"/>
      <c r="G81" s="42"/>
      <c r="H81" s="42"/>
      <c r="I81" s="138"/>
      <c r="J81" s="199">
        <f>BK81</f>
        <v>0</v>
      </c>
      <c r="K81" s="42"/>
      <c r="L81" s="46"/>
      <c r="M81" s="97"/>
      <c r="N81" s="200"/>
      <c r="O81" s="98"/>
      <c r="P81" s="201">
        <f>P82</f>
        <v>0</v>
      </c>
      <c r="Q81" s="98"/>
      <c r="R81" s="201">
        <f>R82</f>
        <v>0.5724011</v>
      </c>
      <c r="S81" s="98"/>
      <c r="T81" s="202">
        <f>T82</f>
        <v>0</v>
      </c>
      <c r="U81" s="40"/>
      <c r="V81" s="40"/>
      <c r="W81" s="40"/>
      <c r="X81" s="40"/>
      <c r="Y81" s="40"/>
      <c r="Z81" s="40"/>
      <c r="AA81" s="40"/>
      <c r="AB81" s="40"/>
      <c r="AC81" s="40"/>
      <c r="AD81" s="40"/>
      <c r="AE81" s="40"/>
      <c r="AT81" s="19" t="s">
        <v>76</v>
      </c>
      <c r="AU81" s="19" t="s">
        <v>141</v>
      </c>
      <c r="BK81" s="203">
        <f>BK82</f>
        <v>0</v>
      </c>
    </row>
    <row r="82" spans="1:63" s="12" customFormat="1" ht="25.9" customHeight="1">
      <c r="A82" s="12"/>
      <c r="B82" s="204"/>
      <c r="C82" s="205"/>
      <c r="D82" s="206" t="s">
        <v>76</v>
      </c>
      <c r="E82" s="207" t="s">
        <v>165</v>
      </c>
      <c r="F82" s="207" t="s">
        <v>166</v>
      </c>
      <c r="G82" s="205"/>
      <c r="H82" s="205"/>
      <c r="I82" s="208"/>
      <c r="J82" s="209">
        <f>BK82</f>
        <v>0</v>
      </c>
      <c r="K82" s="205"/>
      <c r="L82" s="210"/>
      <c r="M82" s="211"/>
      <c r="N82" s="212"/>
      <c r="O82" s="212"/>
      <c r="P82" s="213">
        <f>P83</f>
        <v>0</v>
      </c>
      <c r="Q82" s="212"/>
      <c r="R82" s="213">
        <f>R83</f>
        <v>0.5724011</v>
      </c>
      <c r="S82" s="212"/>
      <c r="T82" s="214">
        <f>T83</f>
        <v>0</v>
      </c>
      <c r="U82" s="12"/>
      <c r="V82" s="12"/>
      <c r="W82" s="12"/>
      <c r="X82" s="12"/>
      <c r="Y82" s="12"/>
      <c r="Z82" s="12"/>
      <c r="AA82" s="12"/>
      <c r="AB82" s="12"/>
      <c r="AC82" s="12"/>
      <c r="AD82" s="12"/>
      <c r="AE82" s="12"/>
      <c r="AR82" s="215" t="s">
        <v>8</v>
      </c>
      <c r="AT82" s="216" t="s">
        <v>76</v>
      </c>
      <c r="AU82" s="216" t="s">
        <v>77</v>
      </c>
      <c r="AY82" s="215" t="s">
        <v>167</v>
      </c>
      <c r="BK82" s="217">
        <f>BK83</f>
        <v>0</v>
      </c>
    </row>
    <row r="83" spans="1:63" s="12" customFormat="1" ht="22.8" customHeight="1">
      <c r="A83" s="12"/>
      <c r="B83" s="204"/>
      <c r="C83" s="205"/>
      <c r="D83" s="206" t="s">
        <v>76</v>
      </c>
      <c r="E83" s="218" t="s">
        <v>8</v>
      </c>
      <c r="F83" s="218" t="s">
        <v>168</v>
      </c>
      <c r="G83" s="205"/>
      <c r="H83" s="205"/>
      <c r="I83" s="208"/>
      <c r="J83" s="219">
        <f>BK83</f>
        <v>0</v>
      </c>
      <c r="K83" s="205"/>
      <c r="L83" s="210"/>
      <c r="M83" s="211"/>
      <c r="N83" s="212"/>
      <c r="O83" s="212"/>
      <c r="P83" s="213">
        <f>SUM(P84:P143)</f>
        <v>0</v>
      </c>
      <c r="Q83" s="212"/>
      <c r="R83" s="213">
        <f>SUM(R84:R143)</f>
        <v>0.5724011</v>
      </c>
      <c r="S83" s="212"/>
      <c r="T83" s="214">
        <f>SUM(T84:T143)</f>
        <v>0</v>
      </c>
      <c r="U83" s="12"/>
      <c r="V83" s="12"/>
      <c r="W83" s="12"/>
      <c r="X83" s="12"/>
      <c r="Y83" s="12"/>
      <c r="Z83" s="12"/>
      <c r="AA83" s="12"/>
      <c r="AB83" s="12"/>
      <c r="AC83" s="12"/>
      <c r="AD83" s="12"/>
      <c r="AE83" s="12"/>
      <c r="AR83" s="215" t="s">
        <v>8</v>
      </c>
      <c r="AT83" s="216" t="s">
        <v>76</v>
      </c>
      <c r="AU83" s="216" t="s">
        <v>8</v>
      </c>
      <c r="AY83" s="215" t="s">
        <v>167</v>
      </c>
      <c r="BK83" s="217">
        <f>SUM(BK84:BK143)</f>
        <v>0</v>
      </c>
    </row>
    <row r="84" spans="1:65" s="2" customFormat="1" ht="20.5" customHeight="1">
      <c r="A84" s="40"/>
      <c r="B84" s="41"/>
      <c r="C84" s="220" t="s">
        <v>8</v>
      </c>
      <c r="D84" s="220" t="s">
        <v>169</v>
      </c>
      <c r="E84" s="221" t="s">
        <v>956</v>
      </c>
      <c r="F84" s="222" t="s">
        <v>957</v>
      </c>
      <c r="G84" s="223" t="s">
        <v>179</v>
      </c>
      <c r="H84" s="224">
        <v>18812</v>
      </c>
      <c r="I84" s="225"/>
      <c r="J84" s="224">
        <f>ROUND(I84*H84,0)</f>
        <v>0</v>
      </c>
      <c r="K84" s="222" t="s">
        <v>180</v>
      </c>
      <c r="L84" s="46"/>
      <c r="M84" s="226" t="s">
        <v>20</v>
      </c>
      <c r="N84" s="227" t="s">
        <v>48</v>
      </c>
      <c r="O84" s="86"/>
      <c r="P84" s="228">
        <f>O84*H84</f>
        <v>0</v>
      </c>
      <c r="Q84" s="228">
        <v>0</v>
      </c>
      <c r="R84" s="228">
        <f>Q84*H84</f>
        <v>0</v>
      </c>
      <c r="S84" s="228">
        <v>0</v>
      </c>
      <c r="T84" s="229">
        <f>S84*H84</f>
        <v>0</v>
      </c>
      <c r="U84" s="40"/>
      <c r="V84" s="40"/>
      <c r="W84" s="40"/>
      <c r="X84" s="40"/>
      <c r="Y84" s="40"/>
      <c r="Z84" s="40"/>
      <c r="AA84" s="40"/>
      <c r="AB84" s="40"/>
      <c r="AC84" s="40"/>
      <c r="AD84" s="40"/>
      <c r="AE84" s="40"/>
      <c r="AR84" s="230" t="s">
        <v>173</v>
      </c>
      <c r="AT84" s="230" t="s">
        <v>169</v>
      </c>
      <c r="AU84" s="230" t="s">
        <v>86</v>
      </c>
      <c r="AY84" s="19" t="s">
        <v>167</v>
      </c>
      <c r="BE84" s="231">
        <f>IF(N84="základní",J84,0)</f>
        <v>0</v>
      </c>
      <c r="BF84" s="231">
        <f>IF(N84="snížená",J84,0)</f>
        <v>0</v>
      </c>
      <c r="BG84" s="231">
        <f>IF(N84="zákl. přenesená",J84,0)</f>
        <v>0</v>
      </c>
      <c r="BH84" s="231">
        <f>IF(N84="sníž. přenesená",J84,0)</f>
        <v>0</v>
      </c>
      <c r="BI84" s="231">
        <f>IF(N84="nulová",J84,0)</f>
        <v>0</v>
      </c>
      <c r="BJ84" s="19" t="s">
        <v>8</v>
      </c>
      <c r="BK84" s="231">
        <f>ROUND(I84*H84,0)</f>
        <v>0</v>
      </c>
      <c r="BL84" s="19" t="s">
        <v>173</v>
      </c>
      <c r="BM84" s="230" t="s">
        <v>958</v>
      </c>
    </row>
    <row r="85" spans="1:47" s="2" customFormat="1" ht="12">
      <c r="A85" s="40"/>
      <c r="B85" s="41"/>
      <c r="C85" s="42"/>
      <c r="D85" s="232" t="s">
        <v>182</v>
      </c>
      <c r="E85" s="42"/>
      <c r="F85" s="233" t="s">
        <v>959</v>
      </c>
      <c r="G85" s="42"/>
      <c r="H85" s="42"/>
      <c r="I85" s="138"/>
      <c r="J85" s="42"/>
      <c r="K85" s="42"/>
      <c r="L85" s="46"/>
      <c r="M85" s="234"/>
      <c r="N85" s="235"/>
      <c r="O85" s="86"/>
      <c r="P85" s="86"/>
      <c r="Q85" s="86"/>
      <c r="R85" s="86"/>
      <c r="S85" s="86"/>
      <c r="T85" s="87"/>
      <c r="U85" s="40"/>
      <c r="V85" s="40"/>
      <c r="W85" s="40"/>
      <c r="X85" s="40"/>
      <c r="Y85" s="40"/>
      <c r="Z85" s="40"/>
      <c r="AA85" s="40"/>
      <c r="AB85" s="40"/>
      <c r="AC85" s="40"/>
      <c r="AD85" s="40"/>
      <c r="AE85" s="40"/>
      <c r="AT85" s="19" t="s">
        <v>182</v>
      </c>
      <c r="AU85" s="19" t="s">
        <v>86</v>
      </c>
    </row>
    <row r="86" spans="1:51" s="13" customFormat="1" ht="12">
      <c r="A86" s="13"/>
      <c r="B86" s="236"/>
      <c r="C86" s="237"/>
      <c r="D86" s="232" t="s">
        <v>184</v>
      </c>
      <c r="E86" s="238" t="s">
        <v>20</v>
      </c>
      <c r="F86" s="239" t="s">
        <v>960</v>
      </c>
      <c r="G86" s="237"/>
      <c r="H86" s="240">
        <v>18812</v>
      </c>
      <c r="I86" s="241"/>
      <c r="J86" s="237"/>
      <c r="K86" s="237"/>
      <c r="L86" s="242"/>
      <c r="M86" s="243"/>
      <c r="N86" s="244"/>
      <c r="O86" s="244"/>
      <c r="P86" s="244"/>
      <c r="Q86" s="244"/>
      <c r="R86" s="244"/>
      <c r="S86" s="244"/>
      <c r="T86" s="245"/>
      <c r="U86" s="13"/>
      <c r="V86" s="13"/>
      <c r="W86" s="13"/>
      <c r="X86" s="13"/>
      <c r="Y86" s="13"/>
      <c r="Z86" s="13"/>
      <c r="AA86" s="13"/>
      <c r="AB86" s="13"/>
      <c r="AC86" s="13"/>
      <c r="AD86" s="13"/>
      <c r="AE86" s="13"/>
      <c r="AT86" s="246" t="s">
        <v>184</v>
      </c>
      <c r="AU86" s="246" t="s">
        <v>86</v>
      </c>
      <c r="AV86" s="13" t="s">
        <v>86</v>
      </c>
      <c r="AW86" s="13" t="s">
        <v>38</v>
      </c>
      <c r="AX86" s="13" t="s">
        <v>8</v>
      </c>
      <c r="AY86" s="246" t="s">
        <v>167</v>
      </c>
    </row>
    <row r="87" spans="1:65" s="2" customFormat="1" ht="20.5" customHeight="1">
      <c r="A87" s="40"/>
      <c r="B87" s="41"/>
      <c r="C87" s="220" t="s">
        <v>86</v>
      </c>
      <c r="D87" s="220" t="s">
        <v>169</v>
      </c>
      <c r="E87" s="221" t="s">
        <v>773</v>
      </c>
      <c r="F87" s="222" t="s">
        <v>774</v>
      </c>
      <c r="G87" s="223" t="s">
        <v>397</v>
      </c>
      <c r="H87" s="224">
        <v>17.25</v>
      </c>
      <c r="I87" s="225"/>
      <c r="J87" s="224">
        <f>ROUND(I87*H87,0)</f>
        <v>0</v>
      </c>
      <c r="K87" s="222" t="s">
        <v>20</v>
      </c>
      <c r="L87" s="46"/>
      <c r="M87" s="226" t="s">
        <v>20</v>
      </c>
      <c r="N87" s="227" t="s">
        <v>48</v>
      </c>
      <c r="O87" s="86"/>
      <c r="P87" s="228">
        <f>O87*H87</f>
        <v>0</v>
      </c>
      <c r="Q87" s="228">
        <v>0.00015</v>
      </c>
      <c r="R87" s="228">
        <f>Q87*H87</f>
        <v>0.0025875</v>
      </c>
      <c r="S87" s="228">
        <v>0</v>
      </c>
      <c r="T87" s="229">
        <f>S87*H87</f>
        <v>0</v>
      </c>
      <c r="U87" s="40"/>
      <c r="V87" s="40"/>
      <c r="W87" s="40"/>
      <c r="X87" s="40"/>
      <c r="Y87" s="40"/>
      <c r="Z87" s="40"/>
      <c r="AA87" s="40"/>
      <c r="AB87" s="40"/>
      <c r="AC87" s="40"/>
      <c r="AD87" s="40"/>
      <c r="AE87" s="40"/>
      <c r="AR87" s="230" t="s">
        <v>173</v>
      </c>
      <c r="AT87" s="230" t="s">
        <v>169</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961</v>
      </c>
    </row>
    <row r="88" spans="1:51" s="13" customFormat="1" ht="12">
      <c r="A88" s="13"/>
      <c r="B88" s="236"/>
      <c r="C88" s="237"/>
      <c r="D88" s="232" t="s">
        <v>184</v>
      </c>
      <c r="E88" s="238" t="s">
        <v>20</v>
      </c>
      <c r="F88" s="239" t="s">
        <v>962</v>
      </c>
      <c r="G88" s="237"/>
      <c r="H88" s="240">
        <v>17.25</v>
      </c>
      <c r="I88" s="241"/>
      <c r="J88" s="237"/>
      <c r="K88" s="237"/>
      <c r="L88" s="242"/>
      <c r="M88" s="243"/>
      <c r="N88" s="244"/>
      <c r="O88" s="244"/>
      <c r="P88" s="244"/>
      <c r="Q88" s="244"/>
      <c r="R88" s="244"/>
      <c r="S88" s="244"/>
      <c r="T88" s="245"/>
      <c r="U88" s="13"/>
      <c r="V88" s="13"/>
      <c r="W88" s="13"/>
      <c r="X88" s="13"/>
      <c r="Y88" s="13"/>
      <c r="Z88" s="13"/>
      <c r="AA88" s="13"/>
      <c r="AB88" s="13"/>
      <c r="AC88" s="13"/>
      <c r="AD88" s="13"/>
      <c r="AE88" s="13"/>
      <c r="AT88" s="246" t="s">
        <v>184</v>
      </c>
      <c r="AU88" s="246" t="s">
        <v>86</v>
      </c>
      <c r="AV88" s="13" t="s">
        <v>86</v>
      </c>
      <c r="AW88" s="13" t="s">
        <v>38</v>
      </c>
      <c r="AX88" s="13" t="s">
        <v>8</v>
      </c>
      <c r="AY88" s="246" t="s">
        <v>167</v>
      </c>
    </row>
    <row r="89" spans="1:65" s="2" customFormat="1" ht="20.5" customHeight="1">
      <c r="A89" s="40"/>
      <c r="B89" s="41"/>
      <c r="C89" s="220" t="s">
        <v>186</v>
      </c>
      <c r="D89" s="220" t="s">
        <v>169</v>
      </c>
      <c r="E89" s="221" t="s">
        <v>776</v>
      </c>
      <c r="F89" s="222" t="s">
        <v>777</v>
      </c>
      <c r="G89" s="223" t="s">
        <v>179</v>
      </c>
      <c r="H89" s="224">
        <v>470.3</v>
      </c>
      <c r="I89" s="225"/>
      <c r="J89" s="224">
        <f>ROUND(I89*H89,0)</f>
        <v>0</v>
      </c>
      <c r="K89" s="222" t="s">
        <v>180</v>
      </c>
      <c r="L89" s="46"/>
      <c r="M89" s="226" t="s">
        <v>20</v>
      </c>
      <c r="N89" s="227" t="s">
        <v>48</v>
      </c>
      <c r="O89" s="86"/>
      <c r="P89" s="228">
        <f>O89*H89</f>
        <v>0</v>
      </c>
      <c r="Q89" s="228">
        <v>0</v>
      </c>
      <c r="R89" s="228">
        <f>Q89*H89</f>
        <v>0</v>
      </c>
      <c r="S89" s="228">
        <v>0</v>
      </c>
      <c r="T89" s="229">
        <f>S89*H89</f>
        <v>0</v>
      </c>
      <c r="U89" s="40"/>
      <c r="V89" s="40"/>
      <c r="W89" s="40"/>
      <c r="X89" s="40"/>
      <c r="Y89" s="40"/>
      <c r="Z89" s="40"/>
      <c r="AA89" s="40"/>
      <c r="AB89" s="40"/>
      <c r="AC89" s="40"/>
      <c r="AD89" s="40"/>
      <c r="AE89" s="40"/>
      <c r="AR89" s="230" t="s">
        <v>173</v>
      </c>
      <c r="AT89" s="230" t="s">
        <v>169</v>
      </c>
      <c r="AU89" s="230" t="s">
        <v>86</v>
      </c>
      <c r="AY89" s="19" t="s">
        <v>167</v>
      </c>
      <c r="BE89" s="231">
        <f>IF(N89="základní",J89,0)</f>
        <v>0</v>
      </c>
      <c r="BF89" s="231">
        <f>IF(N89="snížená",J89,0)</f>
        <v>0</v>
      </c>
      <c r="BG89" s="231">
        <f>IF(N89="zákl. přenesená",J89,0)</f>
        <v>0</v>
      </c>
      <c r="BH89" s="231">
        <f>IF(N89="sníž. přenesená",J89,0)</f>
        <v>0</v>
      </c>
      <c r="BI89" s="231">
        <f>IF(N89="nulová",J89,0)</f>
        <v>0</v>
      </c>
      <c r="BJ89" s="19" t="s">
        <v>8</v>
      </c>
      <c r="BK89" s="231">
        <f>ROUND(I89*H89,0)</f>
        <v>0</v>
      </c>
      <c r="BL89" s="19" t="s">
        <v>173</v>
      </c>
      <c r="BM89" s="230" t="s">
        <v>1002</v>
      </c>
    </row>
    <row r="90" spans="1:47" s="2" customFormat="1" ht="12">
      <c r="A90" s="40"/>
      <c r="B90" s="41"/>
      <c r="C90" s="42"/>
      <c r="D90" s="232" t="s">
        <v>182</v>
      </c>
      <c r="E90" s="42"/>
      <c r="F90" s="233" t="s">
        <v>779</v>
      </c>
      <c r="G90" s="42"/>
      <c r="H90" s="42"/>
      <c r="I90" s="138"/>
      <c r="J90" s="42"/>
      <c r="K90" s="42"/>
      <c r="L90" s="46"/>
      <c r="M90" s="234"/>
      <c r="N90" s="235"/>
      <c r="O90" s="86"/>
      <c r="P90" s="86"/>
      <c r="Q90" s="86"/>
      <c r="R90" s="86"/>
      <c r="S90" s="86"/>
      <c r="T90" s="87"/>
      <c r="U90" s="40"/>
      <c r="V90" s="40"/>
      <c r="W90" s="40"/>
      <c r="X90" s="40"/>
      <c r="Y90" s="40"/>
      <c r="Z90" s="40"/>
      <c r="AA90" s="40"/>
      <c r="AB90" s="40"/>
      <c r="AC90" s="40"/>
      <c r="AD90" s="40"/>
      <c r="AE90" s="40"/>
      <c r="AT90" s="19" t="s">
        <v>182</v>
      </c>
      <c r="AU90" s="19" t="s">
        <v>86</v>
      </c>
    </row>
    <row r="91" spans="1:47" s="2" customFormat="1" ht="12">
      <c r="A91" s="40"/>
      <c r="B91" s="41"/>
      <c r="C91" s="42"/>
      <c r="D91" s="232" t="s">
        <v>175</v>
      </c>
      <c r="E91" s="42"/>
      <c r="F91" s="233" t="s">
        <v>780</v>
      </c>
      <c r="G91" s="42"/>
      <c r="H91" s="42"/>
      <c r="I91" s="138"/>
      <c r="J91" s="42"/>
      <c r="K91" s="42"/>
      <c r="L91" s="46"/>
      <c r="M91" s="234"/>
      <c r="N91" s="235"/>
      <c r="O91" s="86"/>
      <c r="P91" s="86"/>
      <c r="Q91" s="86"/>
      <c r="R91" s="86"/>
      <c r="S91" s="86"/>
      <c r="T91" s="87"/>
      <c r="U91" s="40"/>
      <c r="V91" s="40"/>
      <c r="W91" s="40"/>
      <c r="X91" s="40"/>
      <c r="Y91" s="40"/>
      <c r="Z91" s="40"/>
      <c r="AA91" s="40"/>
      <c r="AB91" s="40"/>
      <c r="AC91" s="40"/>
      <c r="AD91" s="40"/>
      <c r="AE91" s="40"/>
      <c r="AT91" s="19" t="s">
        <v>175</v>
      </c>
      <c r="AU91" s="19" t="s">
        <v>86</v>
      </c>
    </row>
    <row r="92" spans="1:51" s="13" customFormat="1" ht="12">
      <c r="A92" s="13"/>
      <c r="B92" s="236"/>
      <c r="C92" s="237"/>
      <c r="D92" s="232" t="s">
        <v>184</v>
      </c>
      <c r="E92" s="238" t="s">
        <v>20</v>
      </c>
      <c r="F92" s="239" t="s">
        <v>964</v>
      </c>
      <c r="G92" s="237"/>
      <c r="H92" s="240">
        <v>470.3</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184</v>
      </c>
      <c r="AU92" s="246" t="s">
        <v>86</v>
      </c>
      <c r="AV92" s="13" t="s">
        <v>86</v>
      </c>
      <c r="AW92" s="13" t="s">
        <v>38</v>
      </c>
      <c r="AX92" s="13" t="s">
        <v>8</v>
      </c>
      <c r="AY92" s="246" t="s">
        <v>167</v>
      </c>
    </row>
    <row r="93" spans="1:65" s="2" customFormat="1" ht="14.5" customHeight="1">
      <c r="A93" s="40"/>
      <c r="B93" s="41"/>
      <c r="C93" s="279" t="s">
        <v>173</v>
      </c>
      <c r="D93" s="279" t="s">
        <v>381</v>
      </c>
      <c r="E93" s="280" t="s">
        <v>382</v>
      </c>
      <c r="F93" s="281" t="s">
        <v>383</v>
      </c>
      <c r="G93" s="282" t="s">
        <v>384</v>
      </c>
      <c r="H93" s="283">
        <v>4.7</v>
      </c>
      <c r="I93" s="284"/>
      <c r="J93" s="283">
        <f>ROUND(I93*H93,0)</f>
        <v>0</v>
      </c>
      <c r="K93" s="281" t="s">
        <v>20</v>
      </c>
      <c r="L93" s="285"/>
      <c r="M93" s="286" t="s">
        <v>20</v>
      </c>
      <c r="N93" s="287" t="s">
        <v>48</v>
      </c>
      <c r="O93" s="86"/>
      <c r="P93" s="228">
        <f>O93*H93</f>
        <v>0</v>
      </c>
      <c r="Q93" s="228">
        <v>0.001</v>
      </c>
      <c r="R93" s="228">
        <f>Q93*H93</f>
        <v>0.0047</v>
      </c>
      <c r="S93" s="228">
        <v>0</v>
      </c>
      <c r="T93" s="229">
        <f>S93*H93</f>
        <v>0</v>
      </c>
      <c r="U93" s="40"/>
      <c r="V93" s="40"/>
      <c r="W93" s="40"/>
      <c r="X93" s="40"/>
      <c r="Y93" s="40"/>
      <c r="Z93" s="40"/>
      <c r="AA93" s="40"/>
      <c r="AB93" s="40"/>
      <c r="AC93" s="40"/>
      <c r="AD93" s="40"/>
      <c r="AE93" s="40"/>
      <c r="AR93" s="230" t="s">
        <v>274</v>
      </c>
      <c r="AT93" s="230" t="s">
        <v>381</v>
      </c>
      <c r="AU93" s="230" t="s">
        <v>86</v>
      </c>
      <c r="AY93" s="19" t="s">
        <v>167</v>
      </c>
      <c r="BE93" s="231">
        <f>IF(N93="základní",J93,0)</f>
        <v>0</v>
      </c>
      <c r="BF93" s="231">
        <f>IF(N93="snížená",J93,0)</f>
        <v>0</v>
      </c>
      <c r="BG93" s="231">
        <f>IF(N93="zákl. přenesená",J93,0)</f>
        <v>0</v>
      </c>
      <c r="BH93" s="231">
        <f>IF(N93="sníž. přenesená",J93,0)</f>
        <v>0</v>
      </c>
      <c r="BI93" s="231">
        <f>IF(N93="nulová",J93,0)</f>
        <v>0</v>
      </c>
      <c r="BJ93" s="19" t="s">
        <v>8</v>
      </c>
      <c r="BK93" s="231">
        <f>ROUND(I93*H93,0)</f>
        <v>0</v>
      </c>
      <c r="BL93" s="19" t="s">
        <v>173</v>
      </c>
      <c r="BM93" s="230" t="s">
        <v>1003</v>
      </c>
    </row>
    <row r="94" spans="1:51" s="13" customFormat="1" ht="12">
      <c r="A94" s="13"/>
      <c r="B94" s="236"/>
      <c r="C94" s="237"/>
      <c r="D94" s="232" t="s">
        <v>184</v>
      </c>
      <c r="E94" s="238" t="s">
        <v>20</v>
      </c>
      <c r="F94" s="239" t="s">
        <v>966</v>
      </c>
      <c r="G94" s="237"/>
      <c r="H94" s="240">
        <v>4.7</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184</v>
      </c>
      <c r="AU94" s="246" t="s">
        <v>86</v>
      </c>
      <c r="AV94" s="13" t="s">
        <v>86</v>
      </c>
      <c r="AW94" s="13" t="s">
        <v>38</v>
      </c>
      <c r="AX94" s="13" t="s">
        <v>8</v>
      </c>
      <c r="AY94" s="246" t="s">
        <v>167</v>
      </c>
    </row>
    <row r="95" spans="1:65" s="2" customFormat="1" ht="20.5" customHeight="1">
      <c r="A95" s="40"/>
      <c r="B95" s="41"/>
      <c r="C95" s="220" t="s">
        <v>202</v>
      </c>
      <c r="D95" s="220" t="s">
        <v>169</v>
      </c>
      <c r="E95" s="221" t="s">
        <v>783</v>
      </c>
      <c r="F95" s="222" t="s">
        <v>784</v>
      </c>
      <c r="G95" s="223" t="s">
        <v>389</v>
      </c>
      <c r="H95" s="224">
        <v>15.84</v>
      </c>
      <c r="I95" s="225"/>
      <c r="J95" s="224">
        <f>ROUND(I95*H95,0)</f>
        <v>0</v>
      </c>
      <c r="K95" s="222" t="s">
        <v>180</v>
      </c>
      <c r="L95" s="46"/>
      <c r="M95" s="226" t="s">
        <v>20</v>
      </c>
      <c r="N95" s="227" t="s">
        <v>48</v>
      </c>
      <c r="O95" s="86"/>
      <c r="P95" s="228">
        <f>O95*H95</f>
        <v>0</v>
      </c>
      <c r="Q95" s="228">
        <v>0</v>
      </c>
      <c r="R95" s="228">
        <f>Q95*H95</f>
        <v>0</v>
      </c>
      <c r="S95" s="228">
        <v>0</v>
      </c>
      <c r="T95" s="229">
        <f>S95*H95</f>
        <v>0</v>
      </c>
      <c r="U95" s="40"/>
      <c r="V95" s="40"/>
      <c r="W95" s="40"/>
      <c r="X95" s="40"/>
      <c r="Y95" s="40"/>
      <c r="Z95" s="40"/>
      <c r="AA95" s="40"/>
      <c r="AB95" s="40"/>
      <c r="AC95" s="40"/>
      <c r="AD95" s="40"/>
      <c r="AE95" s="40"/>
      <c r="AR95" s="230" t="s">
        <v>173</v>
      </c>
      <c r="AT95" s="230" t="s">
        <v>169</v>
      </c>
      <c r="AU95" s="230" t="s">
        <v>86</v>
      </c>
      <c r="AY95" s="19" t="s">
        <v>167</v>
      </c>
      <c r="BE95" s="231">
        <f>IF(N95="základní",J95,0)</f>
        <v>0</v>
      </c>
      <c r="BF95" s="231">
        <f>IF(N95="snížená",J95,0)</f>
        <v>0</v>
      </c>
      <c r="BG95" s="231">
        <f>IF(N95="zákl. přenesená",J95,0)</f>
        <v>0</v>
      </c>
      <c r="BH95" s="231">
        <f>IF(N95="sníž. přenesená",J95,0)</f>
        <v>0</v>
      </c>
      <c r="BI95" s="231">
        <f>IF(N95="nulová",J95,0)</f>
        <v>0</v>
      </c>
      <c r="BJ95" s="19" t="s">
        <v>8</v>
      </c>
      <c r="BK95" s="231">
        <f>ROUND(I95*H95,0)</f>
        <v>0</v>
      </c>
      <c r="BL95" s="19" t="s">
        <v>173</v>
      </c>
      <c r="BM95" s="230" t="s">
        <v>967</v>
      </c>
    </row>
    <row r="96" spans="1:47" s="2" customFormat="1" ht="12">
      <c r="A96" s="40"/>
      <c r="B96" s="41"/>
      <c r="C96" s="42"/>
      <c r="D96" s="232" t="s">
        <v>182</v>
      </c>
      <c r="E96" s="42"/>
      <c r="F96" s="233" t="s">
        <v>786</v>
      </c>
      <c r="G96" s="42"/>
      <c r="H96" s="42"/>
      <c r="I96" s="138"/>
      <c r="J96" s="42"/>
      <c r="K96" s="42"/>
      <c r="L96" s="46"/>
      <c r="M96" s="234"/>
      <c r="N96" s="235"/>
      <c r="O96" s="86"/>
      <c r="P96" s="86"/>
      <c r="Q96" s="86"/>
      <c r="R96" s="86"/>
      <c r="S96" s="86"/>
      <c r="T96" s="87"/>
      <c r="U96" s="40"/>
      <c r="V96" s="40"/>
      <c r="W96" s="40"/>
      <c r="X96" s="40"/>
      <c r="Y96" s="40"/>
      <c r="Z96" s="40"/>
      <c r="AA96" s="40"/>
      <c r="AB96" s="40"/>
      <c r="AC96" s="40"/>
      <c r="AD96" s="40"/>
      <c r="AE96" s="40"/>
      <c r="AT96" s="19" t="s">
        <v>182</v>
      </c>
      <c r="AU96" s="19" t="s">
        <v>86</v>
      </c>
    </row>
    <row r="97" spans="1:47" s="2" customFormat="1" ht="12">
      <c r="A97" s="40"/>
      <c r="B97" s="41"/>
      <c r="C97" s="42"/>
      <c r="D97" s="232" t="s">
        <v>175</v>
      </c>
      <c r="E97" s="42"/>
      <c r="F97" s="233" t="s">
        <v>787</v>
      </c>
      <c r="G97" s="42"/>
      <c r="H97" s="42"/>
      <c r="I97" s="138"/>
      <c r="J97" s="42"/>
      <c r="K97" s="42"/>
      <c r="L97" s="46"/>
      <c r="M97" s="234"/>
      <c r="N97" s="235"/>
      <c r="O97" s="86"/>
      <c r="P97" s="86"/>
      <c r="Q97" s="86"/>
      <c r="R97" s="86"/>
      <c r="S97" s="86"/>
      <c r="T97" s="87"/>
      <c r="U97" s="40"/>
      <c r="V97" s="40"/>
      <c r="W97" s="40"/>
      <c r="X97" s="40"/>
      <c r="Y97" s="40"/>
      <c r="Z97" s="40"/>
      <c r="AA97" s="40"/>
      <c r="AB97" s="40"/>
      <c r="AC97" s="40"/>
      <c r="AD97" s="40"/>
      <c r="AE97" s="40"/>
      <c r="AT97" s="19" t="s">
        <v>175</v>
      </c>
      <c r="AU97" s="19" t="s">
        <v>86</v>
      </c>
    </row>
    <row r="98" spans="1:51" s="13" customFormat="1" ht="12">
      <c r="A98" s="13"/>
      <c r="B98" s="236"/>
      <c r="C98" s="237"/>
      <c r="D98" s="232" t="s">
        <v>184</v>
      </c>
      <c r="E98" s="238" t="s">
        <v>20</v>
      </c>
      <c r="F98" s="239" t="s">
        <v>968</v>
      </c>
      <c r="G98" s="237"/>
      <c r="H98" s="240">
        <v>15.84</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184</v>
      </c>
      <c r="AU98" s="246" t="s">
        <v>86</v>
      </c>
      <c r="AV98" s="13" t="s">
        <v>86</v>
      </c>
      <c r="AW98" s="13" t="s">
        <v>38</v>
      </c>
      <c r="AX98" s="13" t="s">
        <v>8</v>
      </c>
      <c r="AY98" s="246" t="s">
        <v>167</v>
      </c>
    </row>
    <row r="99" spans="1:65" s="2" customFormat="1" ht="20.5" customHeight="1">
      <c r="A99" s="40"/>
      <c r="B99" s="41"/>
      <c r="C99" s="220" t="s">
        <v>253</v>
      </c>
      <c r="D99" s="220" t="s">
        <v>169</v>
      </c>
      <c r="E99" s="221" t="s">
        <v>788</v>
      </c>
      <c r="F99" s="222" t="s">
        <v>789</v>
      </c>
      <c r="G99" s="223" t="s">
        <v>389</v>
      </c>
      <c r="H99" s="224">
        <v>55.28</v>
      </c>
      <c r="I99" s="225"/>
      <c r="J99" s="224">
        <f>ROUND(I99*H99,0)</f>
        <v>0</v>
      </c>
      <c r="K99" s="222" t="s">
        <v>180</v>
      </c>
      <c r="L99" s="46"/>
      <c r="M99" s="226" t="s">
        <v>20</v>
      </c>
      <c r="N99" s="227" t="s">
        <v>48</v>
      </c>
      <c r="O99" s="86"/>
      <c r="P99" s="228">
        <f>O99*H99</f>
        <v>0</v>
      </c>
      <c r="Q99" s="228">
        <v>0</v>
      </c>
      <c r="R99" s="228">
        <f>Q99*H99</f>
        <v>0</v>
      </c>
      <c r="S99" s="228">
        <v>0</v>
      </c>
      <c r="T99" s="229">
        <f>S99*H99</f>
        <v>0</v>
      </c>
      <c r="U99" s="40"/>
      <c r="V99" s="40"/>
      <c r="W99" s="40"/>
      <c r="X99" s="40"/>
      <c r="Y99" s="40"/>
      <c r="Z99" s="40"/>
      <c r="AA99" s="40"/>
      <c r="AB99" s="40"/>
      <c r="AC99" s="40"/>
      <c r="AD99" s="40"/>
      <c r="AE99" s="40"/>
      <c r="AR99" s="230" t="s">
        <v>173</v>
      </c>
      <c r="AT99" s="230" t="s">
        <v>169</v>
      </c>
      <c r="AU99" s="230" t="s">
        <v>86</v>
      </c>
      <c r="AY99" s="19" t="s">
        <v>167</v>
      </c>
      <c r="BE99" s="231">
        <f>IF(N99="základní",J99,0)</f>
        <v>0</v>
      </c>
      <c r="BF99" s="231">
        <f>IF(N99="snížená",J99,0)</f>
        <v>0</v>
      </c>
      <c r="BG99" s="231">
        <f>IF(N99="zákl. přenesená",J99,0)</f>
        <v>0</v>
      </c>
      <c r="BH99" s="231">
        <f>IF(N99="sníž. přenesená",J99,0)</f>
        <v>0</v>
      </c>
      <c r="BI99" s="231">
        <f>IF(N99="nulová",J99,0)</f>
        <v>0</v>
      </c>
      <c r="BJ99" s="19" t="s">
        <v>8</v>
      </c>
      <c r="BK99" s="231">
        <f>ROUND(I99*H99,0)</f>
        <v>0</v>
      </c>
      <c r="BL99" s="19" t="s">
        <v>173</v>
      </c>
      <c r="BM99" s="230" t="s">
        <v>969</v>
      </c>
    </row>
    <row r="100" spans="1:47" s="2" customFormat="1" ht="12">
      <c r="A100" s="40"/>
      <c r="B100" s="41"/>
      <c r="C100" s="42"/>
      <c r="D100" s="232" t="s">
        <v>182</v>
      </c>
      <c r="E100" s="42"/>
      <c r="F100" s="233" t="s">
        <v>786</v>
      </c>
      <c r="G100" s="42"/>
      <c r="H100" s="42"/>
      <c r="I100" s="138"/>
      <c r="J100" s="42"/>
      <c r="K100" s="42"/>
      <c r="L100" s="46"/>
      <c r="M100" s="234"/>
      <c r="N100" s="235"/>
      <c r="O100" s="86"/>
      <c r="P100" s="86"/>
      <c r="Q100" s="86"/>
      <c r="R100" s="86"/>
      <c r="S100" s="86"/>
      <c r="T100" s="87"/>
      <c r="U100" s="40"/>
      <c r="V100" s="40"/>
      <c r="W100" s="40"/>
      <c r="X100" s="40"/>
      <c r="Y100" s="40"/>
      <c r="Z100" s="40"/>
      <c r="AA100" s="40"/>
      <c r="AB100" s="40"/>
      <c r="AC100" s="40"/>
      <c r="AD100" s="40"/>
      <c r="AE100" s="40"/>
      <c r="AT100" s="19" t="s">
        <v>182</v>
      </c>
      <c r="AU100" s="19" t="s">
        <v>86</v>
      </c>
    </row>
    <row r="101" spans="1:47" s="2" customFormat="1" ht="12">
      <c r="A101" s="40"/>
      <c r="B101" s="41"/>
      <c r="C101" s="42"/>
      <c r="D101" s="232" t="s">
        <v>175</v>
      </c>
      <c r="E101" s="42"/>
      <c r="F101" s="233" t="s">
        <v>791</v>
      </c>
      <c r="G101" s="42"/>
      <c r="H101" s="42"/>
      <c r="I101" s="138"/>
      <c r="J101" s="42"/>
      <c r="K101" s="42"/>
      <c r="L101" s="46"/>
      <c r="M101" s="234"/>
      <c r="N101" s="235"/>
      <c r="O101" s="86"/>
      <c r="P101" s="86"/>
      <c r="Q101" s="86"/>
      <c r="R101" s="86"/>
      <c r="S101" s="86"/>
      <c r="T101" s="87"/>
      <c r="U101" s="40"/>
      <c r="V101" s="40"/>
      <c r="W101" s="40"/>
      <c r="X101" s="40"/>
      <c r="Y101" s="40"/>
      <c r="Z101" s="40"/>
      <c r="AA101" s="40"/>
      <c r="AB101" s="40"/>
      <c r="AC101" s="40"/>
      <c r="AD101" s="40"/>
      <c r="AE101" s="40"/>
      <c r="AT101" s="19" t="s">
        <v>175</v>
      </c>
      <c r="AU101" s="19" t="s">
        <v>86</v>
      </c>
    </row>
    <row r="102" spans="1:51" s="13" customFormat="1" ht="12">
      <c r="A102" s="13"/>
      <c r="B102" s="236"/>
      <c r="C102" s="237"/>
      <c r="D102" s="232" t="s">
        <v>184</v>
      </c>
      <c r="E102" s="238" t="s">
        <v>20</v>
      </c>
      <c r="F102" s="239" t="s">
        <v>970</v>
      </c>
      <c r="G102" s="237"/>
      <c r="H102" s="240">
        <v>47.28</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184</v>
      </c>
      <c r="AU102" s="246" t="s">
        <v>86</v>
      </c>
      <c r="AV102" s="13" t="s">
        <v>86</v>
      </c>
      <c r="AW102" s="13" t="s">
        <v>38</v>
      </c>
      <c r="AX102" s="13" t="s">
        <v>77</v>
      </c>
      <c r="AY102" s="246" t="s">
        <v>167</v>
      </c>
    </row>
    <row r="103" spans="1:51" s="13" customFormat="1" ht="12">
      <c r="A103" s="13"/>
      <c r="B103" s="236"/>
      <c r="C103" s="237"/>
      <c r="D103" s="232" t="s">
        <v>184</v>
      </c>
      <c r="E103" s="238" t="s">
        <v>20</v>
      </c>
      <c r="F103" s="239" t="s">
        <v>971</v>
      </c>
      <c r="G103" s="237"/>
      <c r="H103" s="240">
        <v>8</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184</v>
      </c>
      <c r="AU103" s="246" t="s">
        <v>86</v>
      </c>
      <c r="AV103" s="13" t="s">
        <v>86</v>
      </c>
      <c r="AW103" s="13" t="s">
        <v>38</v>
      </c>
      <c r="AX103" s="13" t="s">
        <v>77</v>
      </c>
      <c r="AY103" s="246" t="s">
        <v>167</v>
      </c>
    </row>
    <row r="104" spans="1:51" s="14" customFormat="1" ht="12">
      <c r="A104" s="14"/>
      <c r="B104" s="247"/>
      <c r="C104" s="248"/>
      <c r="D104" s="232" t="s">
        <v>184</v>
      </c>
      <c r="E104" s="249" t="s">
        <v>20</v>
      </c>
      <c r="F104" s="250" t="s">
        <v>195</v>
      </c>
      <c r="G104" s="248"/>
      <c r="H104" s="251">
        <v>55.28</v>
      </c>
      <c r="I104" s="252"/>
      <c r="J104" s="248"/>
      <c r="K104" s="248"/>
      <c r="L104" s="253"/>
      <c r="M104" s="254"/>
      <c r="N104" s="255"/>
      <c r="O104" s="255"/>
      <c r="P104" s="255"/>
      <c r="Q104" s="255"/>
      <c r="R104" s="255"/>
      <c r="S104" s="255"/>
      <c r="T104" s="256"/>
      <c r="U104" s="14"/>
      <c r="V104" s="14"/>
      <c r="W104" s="14"/>
      <c r="X104" s="14"/>
      <c r="Y104" s="14"/>
      <c r="Z104" s="14"/>
      <c r="AA104" s="14"/>
      <c r="AB104" s="14"/>
      <c r="AC104" s="14"/>
      <c r="AD104" s="14"/>
      <c r="AE104" s="14"/>
      <c r="AT104" s="257" t="s">
        <v>184</v>
      </c>
      <c r="AU104" s="257" t="s">
        <v>86</v>
      </c>
      <c r="AV104" s="14" t="s">
        <v>173</v>
      </c>
      <c r="AW104" s="14" t="s">
        <v>38</v>
      </c>
      <c r="AX104" s="14" t="s">
        <v>8</v>
      </c>
      <c r="AY104" s="257" t="s">
        <v>167</v>
      </c>
    </row>
    <row r="105" spans="1:65" s="2" customFormat="1" ht="20.5" customHeight="1">
      <c r="A105" s="40"/>
      <c r="B105" s="41"/>
      <c r="C105" s="220" t="s">
        <v>259</v>
      </c>
      <c r="D105" s="220" t="s">
        <v>169</v>
      </c>
      <c r="E105" s="221" t="s">
        <v>794</v>
      </c>
      <c r="F105" s="222" t="s">
        <v>795</v>
      </c>
      <c r="G105" s="223" t="s">
        <v>389</v>
      </c>
      <c r="H105" s="224">
        <v>55.28</v>
      </c>
      <c r="I105" s="225"/>
      <c r="J105" s="224">
        <f>ROUND(I105*H105,0)</f>
        <v>0</v>
      </c>
      <c r="K105" s="222" t="s">
        <v>180</v>
      </c>
      <c r="L105" s="46"/>
      <c r="M105" s="226" t="s">
        <v>20</v>
      </c>
      <c r="N105" s="227" t="s">
        <v>48</v>
      </c>
      <c r="O105" s="86"/>
      <c r="P105" s="228">
        <f>O105*H105</f>
        <v>0</v>
      </c>
      <c r="Q105" s="228">
        <v>0</v>
      </c>
      <c r="R105" s="228">
        <f>Q105*H105</f>
        <v>0</v>
      </c>
      <c r="S105" s="228">
        <v>0</v>
      </c>
      <c r="T105" s="229">
        <f>S105*H105</f>
        <v>0</v>
      </c>
      <c r="U105" s="40"/>
      <c r="V105" s="40"/>
      <c r="W105" s="40"/>
      <c r="X105" s="40"/>
      <c r="Y105" s="40"/>
      <c r="Z105" s="40"/>
      <c r="AA105" s="40"/>
      <c r="AB105" s="40"/>
      <c r="AC105" s="40"/>
      <c r="AD105" s="40"/>
      <c r="AE105" s="40"/>
      <c r="AR105" s="230" t="s">
        <v>173</v>
      </c>
      <c r="AT105" s="230" t="s">
        <v>169</v>
      </c>
      <c r="AU105" s="230" t="s">
        <v>86</v>
      </c>
      <c r="AY105" s="19" t="s">
        <v>167</v>
      </c>
      <c r="BE105" s="231">
        <f>IF(N105="základní",J105,0)</f>
        <v>0</v>
      </c>
      <c r="BF105" s="231">
        <f>IF(N105="snížená",J105,0)</f>
        <v>0</v>
      </c>
      <c r="BG105" s="231">
        <f>IF(N105="zákl. přenesená",J105,0)</f>
        <v>0</v>
      </c>
      <c r="BH105" s="231">
        <f>IF(N105="sníž. přenesená",J105,0)</f>
        <v>0</v>
      </c>
      <c r="BI105" s="231">
        <f>IF(N105="nulová",J105,0)</f>
        <v>0</v>
      </c>
      <c r="BJ105" s="19" t="s">
        <v>8</v>
      </c>
      <c r="BK105" s="231">
        <f>ROUND(I105*H105,0)</f>
        <v>0</v>
      </c>
      <c r="BL105" s="19" t="s">
        <v>173</v>
      </c>
      <c r="BM105" s="230" t="s">
        <v>972</v>
      </c>
    </row>
    <row r="106" spans="1:47" s="2" customFormat="1" ht="12">
      <c r="A106" s="40"/>
      <c r="B106" s="41"/>
      <c r="C106" s="42"/>
      <c r="D106" s="232" t="s">
        <v>182</v>
      </c>
      <c r="E106" s="42"/>
      <c r="F106" s="233" t="s">
        <v>797</v>
      </c>
      <c r="G106" s="42"/>
      <c r="H106" s="42"/>
      <c r="I106" s="138"/>
      <c r="J106" s="42"/>
      <c r="K106" s="42"/>
      <c r="L106" s="46"/>
      <c r="M106" s="234"/>
      <c r="N106" s="235"/>
      <c r="O106" s="86"/>
      <c r="P106" s="86"/>
      <c r="Q106" s="86"/>
      <c r="R106" s="86"/>
      <c r="S106" s="86"/>
      <c r="T106" s="87"/>
      <c r="U106" s="40"/>
      <c r="V106" s="40"/>
      <c r="W106" s="40"/>
      <c r="X106" s="40"/>
      <c r="Y106" s="40"/>
      <c r="Z106" s="40"/>
      <c r="AA106" s="40"/>
      <c r="AB106" s="40"/>
      <c r="AC106" s="40"/>
      <c r="AD106" s="40"/>
      <c r="AE106" s="40"/>
      <c r="AT106" s="19" t="s">
        <v>182</v>
      </c>
      <c r="AU106" s="19" t="s">
        <v>86</v>
      </c>
    </row>
    <row r="107" spans="1:51" s="13" customFormat="1" ht="12">
      <c r="A107" s="13"/>
      <c r="B107" s="236"/>
      <c r="C107" s="237"/>
      <c r="D107" s="232" t="s">
        <v>184</v>
      </c>
      <c r="E107" s="238" t="s">
        <v>20</v>
      </c>
      <c r="F107" s="239" t="s">
        <v>973</v>
      </c>
      <c r="G107" s="237"/>
      <c r="H107" s="240">
        <v>55.28</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184</v>
      </c>
      <c r="AU107" s="246" t="s">
        <v>86</v>
      </c>
      <c r="AV107" s="13" t="s">
        <v>86</v>
      </c>
      <c r="AW107" s="13" t="s">
        <v>38</v>
      </c>
      <c r="AX107" s="13" t="s">
        <v>8</v>
      </c>
      <c r="AY107" s="246" t="s">
        <v>167</v>
      </c>
    </row>
    <row r="108" spans="1:65" s="2" customFormat="1" ht="31" customHeight="1">
      <c r="A108" s="40"/>
      <c r="B108" s="41"/>
      <c r="C108" s="220" t="s">
        <v>274</v>
      </c>
      <c r="D108" s="220" t="s">
        <v>169</v>
      </c>
      <c r="E108" s="221" t="s">
        <v>800</v>
      </c>
      <c r="F108" s="222" t="s">
        <v>801</v>
      </c>
      <c r="G108" s="223" t="s">
        <v>389</v>
      </c>
      <c r="H108" s="224">
        <v>15.84</v>
      </c>
      <c r="I108" s="225"/>
      <c r="J108" s="224">
        <f>ROUND(I108*H108,0)</f>
        <v>0</v>
      </c>
      <c r="K108" s="222" t="s">
        <v>180</v>
      </c>
      <c r="L108" s="46"/>
      <c r="M108" s="226" t="s">
        <v>20</v>
      </c>
      <c r="N108" s="227" t="s">
        <v>48</v>
      </c>
      <c r="O108" s="86"/>
      <c r="P108" s="228">
        <f>O108*H108</f>
        <v>0</v>
      </c>
      <c r="Q108" s="228">
        <v>0</v>
      </c>
      <c r="R108" s="228">
        <f>Q108*H108</f>
        <v>0</v>
      </c>
      <c r="S108" s="228">
        <v>0</v>
      </c>
      <c r="T108" s="229">
        <f>S108*H108</f>
        <v>0</v>
      </c>
      <c r="U108" s="40"/>
      <c r="V108" s="40"/>
      <c r="W108" s="40"/>
      <c r="X108" s="40"/>
      <c r="Y108" s="40"/>
      <c r="Z108" s="40"/>
      <c r="AA108" s="40"/>
      <c r="AB108" s="40"/>
      <c r="AC108" s="40"/>
      <c r="AD108" s="40"/>
      <c r="AE108" s="40"/>
      <c r="AR108" s="230" t="s">
        <v>173</v>
      </c>
      <c r="AT108" s="230" t="s">
        <v>169</v>
      </c>
      <c r="AU108" s="230" t="s">
        <v>86</v>
      </c>
      <c r="AY108" s="19" t="s">
        <v>167</v>
      </c>
      <c r="BE108" s="231">
        <f>IF(N108="základní",J108,0)</f>
        <v>0</v>
      </c>
      <c r="BF108" s="231">
        <f>IF(N108="snížená",J108,0)</f>
        <v>0</v>
      </c>
      <c r="BG108" s="231">
        <f>IF(N108="zákl. přenesená",J108,0)</f>
        <v>0</v>
      </c>
      <c r="BH108" s="231">
        <f>IF(N108="sníž. přenesená",J108,0)</f>
        <v>0</v>
      </c>
      <c r="BI108" s="231">
        <f>IF(N108="nulová",J108,0)</f>
        <v>0</v>
      </c>
      <c r="BJ108" s="19" t="s">
        <v>8</v>
      </c>
      <c r="BK108" s="231">
        <f>ROUND(I108*H108,0)</f>
        <v>0</v>
      </c>
      <c r="BL108" s="19" t="s">
        <v>173</v>
      </c>
      <c r="BM108" s="230" t="s">
        <v>974</v>
      </c>
    </row>
    <row r="109" spans="1:47" s="2" customFormat="1" ht="12">
      <c r="A109" s="40"/>
      <c r="B109" s="41"/>
      <c r="C109" s="42"/>
      <c r="D109" s="232" t="s">
        <v>182</v>
      </c>
      <c r="E109" s="42"/>
      <c r="F109" s="233" t="s">
        <v>797</v>
      </c>
      <c r="G109" s="42"/>
      <c r="H109" s="42"/>
      <c r="I109" s="138"/>
      <c r="J109" s="42"/>
      <c r="K109" s="42"/>
      <c r="L109" s="46"/>
      <c r="M109" s="234"/>
      <c r="N109" s="235"/>
      <c r="O109" s="86"/>
      <c r="P109" s="86"/>
      <c r="Q109" s="86"/>
      <c r="R109" s="86"/>
      <c r="S109" s="86"/>
      <c r="T109" s="87"/>
      <c r="U109" s="40"/>
      <c r="V109" s="40"/>
      <c r="W109" s="40"/>
      <c r="X109" s="40"/>
      <c r="Y109" s="40"/>
      <c r="Z109" s="40"/>
      <c r="AA109" s="40"/>
      <c r="AB109" s="40"/>
      <c r="AC109" s="40"/>
      <c r="AD109" s="40"/>
      <c r="AE109" s="40"/>
      <c r="AT109" s="19" t="s">
        <v>182</v>
      </c>
      <c r="AU109" s="19" t="s">
        <v>86</v>
      </c>
    </row>
    <row r="110" spans="1:65" s="2" customFormat="1" ht="20.5" customHeight="1">
      <c r="A110" s="40"/>
      <c r="B110" s="41"/>
      <c r="C110" s="220" t="s">
        <v>279</v>
      </c>
      <c r="D110" s="220" t="s">
        <v>169</v>
      </c>
      <c r="E110" s="221" t="s">
        <v>803</v>
      </c>
      <c r="F110" s="222" t="s">
        <v>804</v>
      </c>
      <c r="G110" s="223" t="s">
        <v>389</v>
      </c>
      <c r="H110" s="224">
        <v>15.84</v>
      </c>
      <c r="I110" s="225"/>
      <c r="J110" s="224">
        <f>ROUND(I110*H110,0)</f>
        <v>0</v>
      </c>
      <c r="K110" s="222" t="s">
        <v>180</v>
      </c>
      <c r="L110" s="46"/>
      <c r="M110" s="226" t="s">
        <v>20</v>
      </c>
      <c r="N110" s="227" t="s">
        <v>48</v>
      </c>
      <c r="O110" s="86"/>
      <c r="P110" s="228">
        <f>O110*H110</f>
        <v>0</v>
      </c>
      <c r="Q110" s="228">
        <v>4.6E-05</v>
      </c>
      <c r="R110" s="228">
        <f>Q110*H110</f>
        <v>0.00072864</v>
      </c>
      <c r="S110" s="228">
        <v>0</v>
      </c>
      <c r="T110" s="229">
        <f>S110*H110</f>
        <v>0</v>
      </c>
      <c r="U110" s="40"/>
      <c r="V110" s="40"/>
      <c r="W110" s="40"/>
      <c r="X110" s="40"/>
      <c r="Y110" s="40"/>
      <c r="Z110" s="40"/>
      <c r="AA110" s="40"/>
      <c r="AB110" s="40"/>
      <c r="AC110" s="40"/>
      <c r="AD110" s="40"/>
      <c r="AE110" s="40"/>
      <c r="AR110" s="230" t="s">
        <v>173</v>
      </c>
      <c r="AT110" s="230" t="s">
        <v>169</v>
      </c>
      <c r="AU110" s="230" t="s">
        <v>86</v>
      </c>
      <c r="AY110" s="19" t="s">
        <v>167</v>
      </c>
      <c r="BE110" s="231">
        <f>IF(N110="základní",J110,0)</f>
        <v>0</v>
      </c>
      <c r="BF110" s="231">
        <f>IF(N110="snížená",J110,0)</f>
        <v>0</v>
      </c>
      <c r="BG110" s="231">
        <f>IF(N110="zákl. přenesená",J110,0)</f>
        <v>0</v>
      </c>
      <c r="BH110" s="231">
        <f>IF(N110="sníž. přenesená",J110,0)</f>
        <v>0</v>
      </c>
      <c r="BI110" s="231">
        <f>IF(N110="nulová",J110,0)</f>
        <v>0</v>
      </c>
      <c r="BJ110" s="19" t="s">
        <v>8</v>
      </c>
      <c r="BK110" s="231">
        <f>ROUND(I110*H110,0)</f>
        <v>0</v>
      </c>
      <c r="BL110" s="19" t="s">
        <v>173</v>
      </c>
      <c r="BM110" s="230" t="s">
        <v>975</v>
      </c>
    </row>
    <row r="111" spans="1:47" s="2" customFormat="1" ht="12">
      <c r="A111" s="40"/>
      <c r="B111" s="41"/>
      <c r="C111" s="42"/>
      <c r="D111" s="232" t="s">
        <v>182</v>
      </c>
      <c r="E111" s="42"/>
      <c r="F111" s="233" t="s">
        <v>806</v>
      </c>
      <c r="G111" s="42"/>
      <c r="H111" s="42"/>
      <c r="I111" s="138"/>
      <c r="J111" s="42"/>
      <c r="K111" s="42"/>
      <c r="L111" s="46"/>
      <c r="M111" s="234"/>
      <c r="N111" s="235"/>
      <c r="O111" s="86"/>
      <c r="P111" s="86"/>
      <c r="Q111" s="86"/>
      <c r="R111" s="86"/>
      <c r="S111" s="86"/>
      <c r="T111" s="87"/>
      <c r="U111" s="40"/>
      <c r="V111" s="40"/>
      <c r="W111" s="40"/>
      <c r="X111" s="40"/>
      <c r="Y111" s="40"/>
      <c r="Z111" s="40"/>
      <c r="AA111" s="40"/>
      <c r="AB111" s="40"/>
      <c r="AC111" s="40"/>
      <c r="AD111" s="40"/>
      <c r="AE111" s="40"/>
      <c r="AT111" s="19" t="s">
        <v>182</v>
      </c>
      <c r="AU111" s="19" t="s">
        <v>86</v>
      </c>
    </row>
    <row r="112" spans="1:47" s="2" customFormat="1" ht="12">
      <c r="A112" s="40"/>
      <c r="B112" s="41"/>
      <c r="C112" s="42"/>
      <c r="D112" s="232" t="s">
        <v>175</v>
      </c>
      <c r="E112" s="42"/>
      <c r="F112" s="233" t="s">
        <v>807</v>
      </c>
      <c r="G112" s="42"/>
      <c r="H112" s="42"/>
      <c r="I112" s="138"/>
      <c r="J112" s="42"/>
      <c r="K112" s="42"/>
      <c r="L112" s="46"/>
      <c r="M112" s="234"/>
      <c r="N112" s="235"/>
      <c r="O112" s="86"/>
      <c r="P112" s="86"/>
      <c r="Q112" s="86"/>
      <c r="R112" s="86"/>
      <c r="S112" s="86"/>
      <c r="T112" s="87"/>
      <c r="U112" s="40"/>
      <c r="V112" s="40"/>
      <c r="W112" s="40"/>
      <c r="X112" s="40"/>
      <c r="Y112" s="40"/>
      <c r="Z112" s="40"/>
      <c r="AA112" s="40"/>
      <c r="AB112" s="40"/>
      <c r="AC112" s="40"/>
      <c r="AD112" s="40"/>
      <c r="AE112" s="40"/>
      <c r="AT112" s="19" t="s">
        <v>175</v>
      </c>
      <c r="AU112" s="19" t="s">
        <v>86</v>
      </c>
    </row>
    <row r="113" spans="1:65" s="2" customFormat="1" ht="20.5" customHeight="1">
      <c r="A113" s="40"/>
      <c r="B113" s="41"/>
      <c r="C113" s="279" t="s">
        <v>291</v>
      </c>
      <c r="D113" s="279" t="s">
        <v>381</v>
      </c>
      <c r="E113" s="280" t="s">
        <v>808</v>
      </c>
      <c r="F113" s="281" t="s">
        <v>809</v>
      </c>
      <c r="G113" s="282" t="s">
        <v>389</v>
      </c>
      <c r="H113" s="283">
        <v>15.84</v>
      </c>
      <c r="I113" s="284"/>
      <c r="J113" s="283">
        <f>ROUND(I113*H113,0)</f>
        <v>0</v>
      </c>
      <c r="K113" s="281" t="s">
        <v>180</v>
      </c>
      <c r="L113" s="285"/>
      <c r="M113" s="286" t="s">
        <v>20</v>
      </c>
      <c r="N113" s="287" t="s">
        <v>48</v>
      </c>
      <c r="O113" s="86"/>
      <c r="P113" s="228">
        <f>O113*H113</f>
        <v>0</v>
      </c>
      <c r="Q113" s="228">
        <v>0.00354</v>
      </c>
      <c r="R113" s="228">
        <f>Q113*H113</f>
        <v>0.0560736</v>
      </c>
      <c r="S113" s="228">
        <v>0</v>
      </c>
      <c r="T113" s="229">
        <f>S113*H113</f>
        <v>0</v>
      </c>
      <c r="U113" s="40"/>
      <c r="V113" s="40"/>
      <c r="W113" s="40"/>
      <c r="X113" s="40"/>
      <c r="Y113" s="40"/>
      <c r="Z113" s="40"/>
      <c r="AA113" s="40"/>
      <c r="AB113" s="40"/>
      <c r="AC113" s="40"/>
      <c r="AD113" s="40"/>
      <c r="AE113" s="40"/>
      <c r="AR113" s="230" t="s">
        <v>274</v>
      </c>
      <c r="AT113" s="230" t="s">
        <v>381</v>
      </c>
      <c r="AU113" s="230" t="s">
        <v>86</v>
      </c>
      <c r="AY113" s="19" t="s">
        <v>167</v>
      </c>
      <c r="BE113" s="231">
        <f>IF(N113="základní",J113,0)</f>
        <v>0</v>
      </c>
      <c r="BF113" s="231">
        <f>IF(N113="snížená",J113,0)</f>
        <v>0</v>
      </c>
      <c r="BG113" s="231">
        <f>IF(N113="zákl. přenesená",J113,0)</f>
        <v>0</v>
      </c>
      <c r="BH113" s="231">
        <f>IF(N113="sníž. přenesená",J113,0)</f>
        <v>0</v>
      </c>
      <c r="BI113" s="231">
        <f>IF(N113="nulová",J113,0)</f>
        <v>0</v>
      </c>
      <c r="BJ113" s="19" t="s">
        <v>8</v>
      </c>
      <c r="BK113" s="231">
        <f>ROUND(I113*H113,0)</f>
        <v>0</v>
      </c>
      <c r="BL113" s="19" t="s">
        <v>173</v>
      </c>
      <c r="BM113" s="230" t="s">
        <v>976</v>
      </c>
    </row>
    <row r="114" spans="1:65" s="2" customFormat="1" ht="20.5" customHeight="1">
      <c r="A114" s="40"/>
      <c r="B114" s="41"/>
      <c r="C114" s="220" t="s">
        <v>302</v>
      </c>
      <c r="D114" s="220" t="s">
        <v>169</v>
      </c>
      <c r="E114" s="221" t="s">
        <v>811</v>
      </c>
      <c r="F114" s="222" t="s">
        <v>812</v>
      </c>
      <c r="G114" s="223" t="s">
        <v>389</v>
      </c>
      <c r="H114" s="224">
        <v>47.28</v>
      </c>
      <c r="I114" s="225"/>
      <c r="J114" s="224">
        <f>ROUND(I114*H114,0)</f>
        <v>0</v>
      </c>
      <c r="K114" s="222" t="s">
        <v>180</v>
      </c>
      <c r="L114" s="46"/>
      <c r="M114" s="226" t="s">
        <v>20</v>
      </c>
      <c r="N114" s="227" t="s">
        <v>48</v>
      </c>
      <c r="O114" s="86"/>
      <c r="P114" s="228">
        <f>O114*H114</f>
        <v>0</v>
      </c>
      <c r="Q114" s="228">
        <v>5.2E-05</v>
      </c>
      <c r="R114" s="228">
        <f>Q114*H114</f>
        <v>0.00245856</v>
      </c>
      <c r="S114" s="228">
        <v>0</v>
      </c>
      <c r="T114" s="229">
        <f>S114*H114</f>
        <v>0</v>
      </c>
      <c r="U114" s="40"/>
      <c r="V114" s="40"/>
      <c r="W114" s="40"/>
      <c r="X114" s="40"/>
      <c r="Y114" s="40"/>
      <c r="Z114" s="40"/>
      <c r="AA114" s="40"/>
      <c r="AB114" s="40"/>
      <c r="AC114" s="40"/>
      <c r="AD114" s="40"/>
      <c r="AE114" s="40"/>
      <c r="AR114" s="230" t="s">
        <v>173</v>
      </c>
      <c r="AT114" s="230" t="s">
        <v>169</v>
      </c>
      <c r="AU114" s="230" t="s">
        <v>86</v>
      </c>
      <c r="AY114" s="19" t="s">
        <v>167</v>
      </c>
      <c r="BE114" s="231">
        <f>IF(N114="základní",J114,0)</f>
        <v>0</v>
      </c>
      <c r="BF114" s="231">
        <f>IF(N114="snížená",J114,0)</f>
        <v>0</v>
      </c>
      <c r="BG114" s="231">
        <f>IF(N114="zákl. přenesená",J114,0)</f>
        <v>0</v>
      </c>
      <c r="BH114" s="231">
        <f>IF(N114="sníž. přenesená",J114,0)</f>
        <v>0</v>
      </c>
      <c r="BI114" s="231">
        <f>IF(N114="nulová",J114,0)</f>
        <v>0</v>
      </c>
      <c r="BJ114" s="19" t="s">
        <v>8</v>
      </c>
      <c r="BK114" s="231">
        <f>ROUND(I114*H114,0)</f>
        <v>0</v>
      </c>
      <c r="BL114" s="19" t="s">
        <v>173</v>
      </c>
      <c r="BM114" s="230" t="s">
        <v>977</v>
      </c>
    </row>
    <row r="115" spans="1:47" s="2" customFormat="1" ht="12">
      <c r="A115" s="40"/>
      <c r="B115" s="41"/>
      <c r="C115" s="42"/>
      <c r="D115" s="232" t="s">
        <v>182</v>
      </c>
      <c r="E115" s="42"/>
      <c r="F115" s="233" t="s">
        <v>806</v>
      </c>
      <c r="G115" s="42"/>
      <c r="H115" s="42"/>
      <c r="I115" s="138"/>
      <c r="J115" s="42"/>
      <c r="K115" s="42"/>
      <c r="L115" s="46"/>
      <c r="M115" s="234"/>
      <c r="N115" s="235"/>
      <c r="O115" s="86"/>
      <c r="P115" s="86"/>
      <c r="Q115" s="86"/>
      <c r="R115" s="86"/>
      <c r="S115" s="86"/>
      <c r="T115" s="87"/>
      <c r="U115" s="40"/>
      <c r="V115" s="40"/>
      <c r="W115" s="40"/>
      <c r="X115" s="40"/>
      <c r="Y115" s="40"/>
      <c r="Z115" s="40"/>
      <c r="AA115" s="40"/>
      <c r="AB115" s="40"/>
      <c r="AC115" s="40"/>
      <c r="AD115" s="40"/>
      <c r="AE115" s="40"/>
      <c r="AT115" s="19" t="s">
        <v>182</v>
      </c>
      <c r="AU115" s="19" t="s">
        <v>86</v>
      </c>
    </row>
    <row r="116" spans="1:47" s="2" customFormat="1" ht="12">
      <c r="A116" s="40"/>
      <c r="B116" s="41"/>
      <c r="C116" s="42"/>
      <c r="D116" s="232" t="s">
        <v>175</v>
      </c>
      <c r="E116" s="42"/>
      <c r="F116" s="233" t="s">
        <v>814</v>
      </c>
      <c r="G116" s="42"/>
      <c r="H116" s="42"/>
      <c r="I116" s="138"/>
      <c r="J116" s="42"/>
      <c r="K116" s="42"/>
      <c r="L116" s="46"/>
      <c r="M116" s="234"/>
      <c r="N116" s="235"/>
      <c r="O116" s="86"/>
      <c r="P116" s="86"/>
      <c r="Q116" s="86"/>
      <c r="R116" s="86"/>
      <c r="S116" s="86"/>
      <c r="T116" s="87"/>
      <c r="U116" s="40"/>
      <c r="V116" s="40"/>
      <c r="W116" s="40"/>
      <c r="X116" s="40"/>
      <c r="Y116" s="40"/>
      <c r="Z116" s="40"/>
      <c r="AA116" s="40"/>
      <c r="AB116" s="40"/>
      <c r="AC116" s="40"/>
      <c r="AD116" s="40"/>
      <c r="AE116" s="40"/>
      <c r="AT116" s="19" t="s">
        <v>175</v>
      </c>
      <c r="AU116" s="19" t="s">
        <v>86</v>
      </c>
    </row>
    <row r="117" spans="1:65" s="2" customFormat="1" ht="20.5" customHeight="1">
      <c r="A117" s="40"/>
      <c r="B117" s="41"/>
      <c r="C117" s="279" t="s">
        <v>309</v>
      </c>
      <c r="D117" s="279" t="s">
        <v>381</v>
      </c>
      <c r="E117" s="280" t="s">
        <v>808</v>
      </c>
      <c r="F117" s="281" t="s">
        <v>809</v>
      </c>
      <c r="G117" s="282" t="s">
        <v>389</v>
      </c>
      <c r="H117" s="283">
        <v>47.28</v>
      </c>
      <c r="I117" s="284"/>
      <c r="J117" s="283">
        <f>ROUND(I117*H117,0)</f>
        <v>0</v>
      </c>
      <c r="K117" s="281" t="s">
        <v>180</v>
      </c>
      <c r="L117" s="285"/>
      <c r="M117" s="286" t="s">
        <v>20</v>
      </c>
      <c r="N117" s="287" t="s">
        <v>48</v>
      </c>
      <c r="O117" s="86"/>
      <c r="P117" s="228">
        <f>O117*H117</f>
        <v>0</v>
      </c>
      <c r="Q117" s="228">
        <v>0.00354</v>
      </c>
      <c r="R117" s="228">
        <f>Q117*H117</f>
        <v>0.16737120000000003</v>
      </c>
      <c r="S117" s="228">
        <v>0</v>
      </c>
      <c r="T117" s="229">
        <f>S117*H117</f>
        <v>0</v>
      </c>
      <c r="U117" s="40"/>
      <c r="V117" s="40"/>
      <c r="W117" s="40"/>
      <c r="X117" s="40"/>
      <c r="Y117" s="40"/>
      <c r="Z117" s="40"/>
      <c r="AA117" s="40"/>
      <c r="AB117" s="40"/>
      <c r="AC117" s="40"/>
      <c r="AD117" s="40"/>
      <c r="AE117" s="40"/>
      <c r="AR117" s="230" t="s">
        <v>274</v>
      </c>
      <c r="AT117" s="230" t="s">
        <v>381</v>
      </c>
      <c r="AU117" s="230" t="s">
        <v>86</v>
      </c>
      <c r="AY117" s="19" t="s">
        <v>167</v>
      </c>
      <c r="BE117" s="231">
        <f>IF(N117="základní",J117,0)</f>
        <v>0</v>
      </c>
      <c r="BF117" s="231">
        <f>IF(N117="snížená",J117,0)</f>
        <v>0</v>
      </c>
      <c r="BG117" s="231">
        <f>IF(N117="zákl. přenesená",J117,0)</f>
        <v>0</v>
      </c>
      <c r="BH117" s="231">
        <f>IF(N117="sníž. přenesená",J117,0)</f>
        <v>0</v>
      </c>
      <c r="BI117" s="231">
        <f>IF(N117="nulová",J117,0)</f>
        <v>0</v>
      </c>
      <c r="BJ117" s="19" t="s">
        <v>8</v>
      </c>
      <c r="BK117" s="231">
        <f>ROUND(I117*H117,0)</f>
        <v>0</v>
      </c>
      <c r="BL117" s="19" t="s">
        <v>173</v>
      </c>
      <c r="BM117" s="230" t="s">
        <v>978</v>
      </c>
    </row>
    <row r="118" spans="1:65" s="2" customFormat="1" ht="20.5" customHeight="1">
      <c r="A118" s="40"/>
      <c r="B118" s="41"/>
      <c r="C118" s="220" t="s">
        <v>320</v>
      </c>
      <c r="D118" s="220" t="s">
        <v>169</v>
      </c>
      <c r="E118" s="221" t="s">
        <v>820</v>
      </c>
      <c r="F118" s="222" t="s">
        <v>821</v>
      </c>
      <c r="G118" s="223" t="s">
        <v>389</v>
      </c>
      <c r="H118" s="224">
        <v>8</v>
      </c>
      <c r="I118" s="225"/>
      <c r="J118" s="224">
        <f>ROUND(I118*H118,0)</f>
        <v>0</v>
      </c>
      <c r="K118" s="222" t="s">
        <v>180</v>
      </c>
      <c r="L118" s="46"/>
      <c r="M118" s="226" t="s">
        <v>20</v>
      </c>
      <c r="N118" s="227" t="s">
        <v>48</v>
      </c>
      <c r="O118" s="86"/>
      <c r="P118" s="228">
        <f>O118*H118</f>
        <v>0</v>
      </c>
      <c r="Q118" s="228">
        <v>5.2E-05</v>
      </c>
      <c r="R118" s="228">
        <f>Q118*H118</f>
        <v>0.000416</v>
      </c>
      <c r="S118" s="228">
        <v>0</v>
      </c>
      <c r="T118" s="229">
        <f>S118*H118</f>
        <v>0</v>
      </c>
      <c r="U118" s="40"/>
      <c r="V118" s="40"/>
      <c r="W118" s="40"/>
      <c r="X118" s="40"/>
      <c r="Y118" s="40"/>
      <c r="Z118" s="40"/>
      <c r="AA118" s="40"/>
      <c r="AB118" s="40"/>
      <c r="AC118" s="40"/>
      <c r="AD118" s="40"/>
      <c r="AE118" s="40"/>
      <c r="AR118" s="230" t="s">
        <v>173</v>
      </c>
      <c r="AT118" s="230" t="s">
        <v>169</v>
      </c>
      <c r="AU118" s="230" t="s">
        <v>86</v>
      </c>
      <c r="AY118" s="19" t="s">
        <v>167</v>
      </c>
      <c r="BE118" s="231">
        <f>IF(N118="základní",J118,0)</f>
        <v>0</v>
      </c>
      <c r="BF118" s="231">
        <f>IF(N118="snížená",J118,0)</f>
        <v>0</v>
      </c>
      <c r="BG118" s="231">
        <f>IF(N118="zákl. přenesená",J118,0)</f>
        <v>0</v>
      </c>
      <c r="BH118" s="231">
        <f>IF(N118="sníž. přenesená",J118,0)</f>
        <v>0</v>
      </c>
      <c r="BI118" s="231">
        <f>IF(N118="nulová",J118,0)</f>
        <v>0</v>
      </c>
      <c r="BJ118" s="19" t="s">
        <v>8</v>
      </c>
      <c r="BK118" s="231">
        <f>ROUND(I118*H118,0)</f>
        <v>0</v>
      </c>
      <c r="BL118" s="19" t="s">
        <v>173</v>
      </c>
      <c r="BM118" s="230" t="s">
        <v>979</v>
      </c>
    </row>
    <row r="119" spans="1:47" s="2" customFormat="1" ht="12">
      <c r="A119" s="40"/>
      <c r="B119" s="41"/>
      <c r="C119" s="42"/>
      <c r="D119" s="232" t="s">
        <v>182</v>
      </c>
      <c r="E119" s="42"/>
      <c r="F119" s="233" t="s">
        <v>806</v>
      </c>
      <c r="G119" s="42"/>
      <c r="H119" s="42"/>
      <c r="I119" s="138"/>
      <c r="J119" s="42"/>
      <c r="K119" s="42"/>
      <c r="L119" s="46"/>
      <c r="M119" s="234"/>
      <c r="N119" s="235"/>
      <c r="O119" s="86"/>
      <c r="P119" s="86"/>
      <c r="Q119" s="86"/>
      <c r="R119" s="86"/>
      <c r="S119" s="86"/>
      <c r="T119" s="87"/>
      <c r="U119" s="40"/>
      <c r="V119" s="40"/>
      <c r="W119" s="40"/>
      <c r="X119" s="40"/>
      <c r="Y119" s="40"/>
      <c r="Z119" s="40"/>
      <c r="AA119" s="40"/>
      <c r="AB119" s="40"/>
      <c r="AC119" s="40"/>
      <c r="AD119" s="40"/>
      <c r="AE119" s="40"/>
      <c r="AT119" s="19" t="s">
        <v>182</v>
      </c>
      <c r="AU119" s="19" t="s">
        <v>86</v>
      </c>
    </row>
    <row r="120" spans="1:47" s="2" customFormat="1" ht="12">
      <c r="A120" s="40"/>
      <c r="B120" s="41"/>
      <c r="C120" s="42"/>
      <c r="D120" s="232" t="s">
        <v>175</v>
      </c>
      <c r="E120" s="42"/>
      <c r="F120" s="233" t="s">
        <v>823</v>
      </c>
      <c r="G120" s="42"/>
      <c r="H120" s="42"/>
      <c r="I120" s="138"/>
      <c r="J120" s="42"/>
      <c r="K120" s="42"/>
      <c r="L120" s="46"/>
      <c r="M120" s="234"/>
      <c r="N120" s="235"/>
      <c r="O120" s="86"/>
      <c r="P120" s="86"/>
      <c r="Q120" s="86"/>
      <c r="R120" s="86"/>
      <c r="S120" s="86"/>
      <c r="T120" s="87"/>
      <c r="U120" s="40"/>
      <c r="V120" s="40"/>
      <c r="W120" s="40"/>
      <c r="X120" s="40"/>
      <c r="Y120" s="40"/>
      <c r="Z120" s="40"/>
      <c r="AA120" s="40"/>
      <c r="AB120" s="40"/>
      <c r="AC120" s="40"/>
      <c r="AD120" s="40"/>
      <c r="AE120" s="40"/>
      <c r="AT120" s="19" t="s">
        <v>175</v>
      </c>
      <c r="AU120" s="19" t="s">
        <v>86</v>
      </c>
    </row>
    <row r="121" spans="1:65" s="2" customFormat="1" ht="20.5" customHeight="1">
      <c r="A121" s="40"/>
      <c r="B121" s="41"/>
      <c r="C121" s="279" t="s">
        <v>326</v>
      </c>
      <c r="D121" s="279" t="s">
        <v>381</v>
      </c>
      <c r="E121" s="280" t="s">
        <v>817</v>
      </c>
      <c r="F121" s="281" t="s">
        <v>818</v>
      </c>
      <c r="G121" s="282" t="s">
        <v>389</v>
      </c>
      <c r="H121" s="283">
        <v>16</v>
      </c>
      <c r="I121" s="284"/>
      <c r="J121" s="283">
        <f>ROUND(I121*H121,0)</f>
        <v>0</v>
      </c>
      <c r="K121" s="281" t="s">
        <v>180</v>
      </c>
      <c r="L121" s="285"/>
      <c r="M121" s="286" t="s">
        <v>20</v>
      </c>
      <c r="N121" s="287" t="s">
        <v>48</v>
      </c>
      <c r="O121" s="86"/>
      <c r="P121" s="228">
        <f>O121*H121</f>
        <v>0</v>
      </c>
      <c r="Q121" s="228">
        <v>0.00472</v>
      </c>
      <c r="R121" s="228">
        <f>Q121*H121</f>
        <v>0.07552</v>
      </c>
      <c r="S121" s="228">
        <v>0</v>
      </c>
      <c r="T121" s="229">
        <f>S121*H121</f>
        <v>0</v>
      </c>
      <c r="U121" s="40"/>
      <c r="V121" s="40"/>
      <c r="W121" s="40"/>
      <c r="X121" s="40"/>
      <c r="Y121" s="40"/>
      <c r="Z121" s="40"/>
      <c r="AA121" s="40"/>
      <c r="AB121" s="40"/>
      <c r="AC121" s="40"/>
      <c r="AD121" s="40"/>
      <c r="AE121" s="40"/>
      <c r="AR121" s="230" t="s">
        <v>274</v>
      </c>
      <c r="AT121" s="230" t="s">
        <v>381</v>
      </c>
      <c r="AU121" s="230" t="s">
        <v>86</v>
      </c>
      <c r="AY121" s="19" t="s">
        <v>167</v>
      </c>
      <c r="BE121" s="231">
        <f>IF(N121="základní",J121,0)</f>
        <v>0</v>
      </c>
      <c r="BF121" s="231">
        <f>IF(N121="snížená",J121,0)</f>
        <v>0</v>
      </c>
      <c r="BG121" s="231">
        <f>IF(N121="zákl. přenesená",J121,0)</f>
        <v>0</v>
      </c>
      <c r="BH121" s="231">
        <f>IF(N121="sníž. přenesená",J121,0)</f>
        <v>0</v>
      </c>
      <c r="BI121" s="231">
        <f>IF(N121="nulová",J121,0)</f>
        <v>0</v>
      </c>
      <c r="BJ121" s="19" t="s">
        <v>8</v>
      </c>
      <c r="BK121" s="231">
        <f>ROUND(I121*H121,0)</f>
        <v>0</v>
      </c>
      <c r="BL121" s="19" t="s">
        <v>173</v>
      </c>
      <c r="BM121" s="230" t="s">
        <v>980</v>
      </c>
    </row>
    <row r="122" spans="1:51" s="13" customFormat="1" ht="12">
      <c r="A122" s="13"/>
      <c r="B122" s="236"/>
      <c r="C122" s="237"/>
      <c r="D122" s="232" t="s">
        <v>184</v>
      </c>
      <c r="E122" s="237"/>
      <c r="F122" s="239" t="s">
        <v>981</v>
      </c>
      <c r="G122" s="237"/>
      <c r="H122" s="240">
        <v>16</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184</v>
      </c>
      <c r="AU122" s="246" t="s">
        <v>86</v>
      </c>
      <c r="AV122" s="13" t="s">
        <v>86</v>
      </c>
      <c r="AW122" s="13" t="s">
        <v>4</v>
      </c>
      <c r="AX122" s="13" t="s">
        <v>8</v>
      </c>
      <c r="AY122" s="246" t="s">
        <v>167</v>
      </c>
    </row>
    <row r="123" spans="1:65" s="2" customFormat="1" ht="20.5" customHeight="1">
      <c r="A123" s="40"/>
      <c r="B123" s="41"/>
      <c r="C123" s="220" t="s">
        <v>9</v>
      </c>
      <c r="D123" s="220" t="s">
        <v>169</v>
      </c>
      <c r="E123" s="221" t="s">
        <v>828</v>
      </c>
      <c r="F123" s="222" t="s">
        <v>829</v>
      </c>
      <c r="G123" s="223" t="s">
        <v>389</v>
      </c>
      <c r="H123" s="224">
        <v>6</v>
      </c>
      <c r="I123" s="225"/>
      <c r="J123" s="224">
        <f>ROUND(I123*H123,0)</f>
        <v>0</v>
      </c>
      <c r="K123" s="222" t="s">
        <v>20</v>
      </c>
      <c r="L123" s="46"/>
      <c r="M123" s="226" t="s">
        <v>20</v>
      </c>
      <c r="N123" s="227" t="s">
        <v>48</v>
      </c>
      <c r="O123" s="86"/>
      <c r="P123" s="228">
        <f>O123*H123</f>
        <v>0</v>
      </c>
      <c r="Q123" s="228">
        <v>0</v>
      </c>
      <c r="R123" s="228">
        <f>Q123*H123</f>
        <v>0</v>
      </c>
      <c r="S123" s="228">
        <v>0</v>
      </c>
      <c r="T123" s="229">
        <f>S123*H123</f>
        <v>0</v>
      </c>
      <c r="U123" s="40"/>
      <c r="V123" s="40"/>
      <c r="W123" s="40"/>
      <c r="X123" s="40"/>
      <c r="Y123" s="40"/>
      <c r="Z123" s="40"/>
      <c r="AA123" s="40"/>
      <c r="AB123" s="40"/>
      <c r="AC123" s="40"/>
      <c r="AD123" s="40"/>
      <c r="AE123" s="40"/>
      <c r="AR123" s="230" t="s">
        <v>173</v>
      </c>
      <c r="AT123" s="230" t="s">
        <v>169</v>
      </c>
      <c r="AU123" s="230" t="s">
        <v>86</v>
      </c>
      <c r="AY123" s="19" t="s">
        <v>167</v>
      </c>
      <c r="BE123" s="231">
        <f>IF(N123="základní",J123,0)</f>
        <v>0</v>
      </c>
      <c r="BF123" s="231">
        <f>IF(N123="snížená",J123,0)</f>
        <v>0</v>
      </c>
      <c r="BG123" s="231">
        <f>IF(N123="zákl. přenesená",J123,0)</f>
        <v>0</v>
      </c>
      <c r="BH123" s="231">
        <f>IF(N123="sníž. přenesená",J123,0)</f>
        <v>0</v>
      </c>
      <c r="BI123" s="231">
        <f>IF(N123="nulová",J123,0)</f>
        <v>0</v>
      </c>
      <c r="BJ123" s="19" t="s">
        <v>8</v>
      </c>
      <c r="BK123" s="231">
        <f>ROUND(I123*H123,0)</f>
        <v>0</v>
      </c>
      <c r="BL123" s="19" t="s">
        <v>173</v>
      </c>
      <c r="BM123" s="230" t="s">
        <v>982</v>
      </c>
    </row>
    <row r="124" spans="1:47" s="2" customFormat="1" ht="12">
      <c r="A124" s="40"/>
      <c r="B124" s="41"/>
      <c r="C124" s="42"/>
      <c r="D124" s="232" t="s">
        <v>175</v>
      </c>
      <c r="E124" s="42"/>
      <c r="F124" s="233" t="s">
        <v>1004</v>
      </c>
      <c r="G124" s="42"/>
      <c r="H124" s="42"/>
      <c r="I124" s="138"/>
      <c r="J124" s="42"/>
      <c r="K124" s="42"/>
      <c r="L124" s="46"/>
      <c r="M124" s="234"/>
      <c r="N124" s="235"/>
      <c r="O124" s="86"/>
      <c r="P124" s="86"/>
      <c r="Q124" s="86"/>
      <c r="R124" s="86"/>
      <c r="S124" s="86"/>
      <c r="T124" s="87"/>
      <c r="U124" s="40"/>
      <c r="V124" s="40"/>
      <c r="W124" s="40"/>
      <c r="X124" s="40"/>
      <c r="Y124" s="40"/>
      <c r="Z124" s="40"/>
      <c r="AA124" s="40"/>
      <c r="AB124" s="40"/>
      <c r="AC124" s="40"/>
      <c r="AD124" s="40"/>
      <c r="AE124" s="40"/>
      <c r="AT124" s="19" t="s">
        <v>175</v>
      </c>
      <c r="AU124" s="19" t="s">
        <v>86</v>
      </c>
    </row>
    <row r="125" spans="1:65" s="2" customFormat="1" ht="20.5" customHeight="1">
      <c r="A125" s="40"/>
      <c r="B125" s="41"/>
      <c r="C125" s="220" t="s">
        <v>337</v>
      </c>
      <c r="D125" s="220" t="s">
        <v>169</v>
      </c>
      <c r="E125" s="221" t="s">
        <v>832</v>
      </c>
      <c r="F125" s="222" t="s">
        <v>833</v>
      </c>
      <c r="G125" s="223" t="s">
        <v>834</v>
      </c>
      <c r="H125" s="224">
        <v>55.28</v>
      </c>
      <c r="I125" s="225"/>
      <c r="J125" s="224">
        <f>ROUND(I125*H125,0)</f>
        <v>0</v>
      </c>
      <c r="K125" s="222" t="s">
        <v>20</v>
      </c>
      <c r="L125" s="46"/>
      <c r="M125" s="226" t="s">
        <v>20</v>
      </c>
      <c r="N125" s="227" t="s">
        <v>48</v>
      </c>
      <c r="O125" s="86"/>
      <c r="P125" s="228">
        <f>O125*H125</f>
        <v>0</v>
      </c>
      <c r="Q125" s="228">
        <v>2E-05</v>
      </c>
      <c r="R125" s="228">
        <f>Q125*H125</f>
        <v>0.0011056000000000002</v>
      </c>
      <c r="S125" s="228">
        <v>0</v>
      </c>
      <c r="T125" s="229">
        <f>S125*H125</f>
        <v>0</v>
      </c>
      <c r="U125" s="40"/>
      <c r="V125" s="40"/>
      <c r="W125" s="40"/>
      <c r="X125" s="40"/>
      <c r="Y125" s="40"/>
      <c r="Z125" s="40"/>
      <c r="AA125" s="40"/>
      <c r="AB125" s="40"/>
      <c r="AC125" s="40"/>
      <c r="AD125" s="40"/>
      <c r="AE125" s="40"/>
      <c r="AR125" s="230" t="s">
        <v>173</v>
      </c>
      <c r="AT125" s="230" t="s">
        <v>169</v>
      </c>
      <c r="AU125" s="230" t="s">
        <v>86</v>
      </c>
      <c r="AY125" s="19" t="s">
        <v>167</v>
      </c>
      <c r="BE125" s="231">
        <f>IF(N125="základní",J125,0)</f>
        <v>0</v>
      </c>
      <c r="BF125" s="231">
        <f>IF(N125="snížená",J125,0)</f>
        <v>0</v>
      </c>
      <c r="BG125" s="231">
        <f>IF(N125="zákl. přenesená",J125,0)</f>
        <v>0</v>
      </c>
      <c r="BH125" s="231">
        <f>IF(N125="sníž. přenesená",J125,0)</f>
        <v>0</v>
      </c>
      <c r="BI125" s="231">
        <f>IF(N125="nulová",J125,0)</f>
        <v>0</v>
      </c>
      <c r="BJ125" s="19" t="s">
        <v>8</v>
      </c>
      <c r="BK125" s="231">
        <f>ROUND(I125*H125,0)</f>
        <v>0</v>
      </c>
      <c r="BL125" s="19" t="s">
        <v>173</v>
      </c>
      <c r="BM125" s="230" t="s">
        <v>983</v>
      </c>
    </row>
    <row r="126" spans="1:51" s="13" customFormat="1" ht="12">
      <c r="A126" s="13"/>
      <c r="B126" s="236"/>
      <c r="C126" s="237"/>
      <c r="D126" s="232" t="s">
        <v>184</v>
      </c>
      <c r="E126" s="238" t="s">
        <v>20</v>
      </c>
      <c r="F126" s="239" t="s">
        <v>973</v>
      </c>
      <c r="G126" s="237"/>
      <c r="H126" s="240">
        <v>55.28</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184</v>
      </c>
      <c r="AU126" s="246" t="s">
        <v>86</v>
      </c>
      <c r="AV126" s="13" t="s">
        <v>86</v>
      </c>
      <c r="AW126" s="13" t="s">
        <v>38</v>
      </c>
      <c r="AX126" s="13" t="s">
        <v>8</v>
      </c>
      <c r="AY126" s="246" t="s">
        <v>167</v>
      </c>
    </row>
    <row r="127" spans="1:65" s="2" customFormat="1" ht="20.5" customHeight="1">
      <c r="A127" s="40"/>
      <c r="B127" s="41"/>
      <c r="C127" s="220" t="s">
        <v>344</v>
      </c>
      <c r="D127" s="220" t="s">
        <v>169</v>
      </c>
      <c r="E127" s="221" t="s">
        <v>915</v>
      </c>
      <c r="F127" s="222" t="s">
        <v>916</v>
      </c>
      <c r="G127" s="223" t="s">
        <v>389</v>
      </c>
      <c r="H127" s="224">
        <v>63</v>
      </c>
      <c r="I127" s="225"/>
      <c r="J127" s="224">
        <f>ROUND(I127*H127,0)</f>
        <v>0</v>
      </c>
      <c r="K127" s="222" t="s">
        <v>650</v>
      </c>
      <c r="L127" s="46"/>
      <c r="M127" s="226" t="s">
        <v>20</v>
      </c>
      <c r="N127" s="227" t="s">
        <v>48</v>
      </c>
      <c r="O127" s="86"/>
      <c r="P127" s="228">
        <f>O127*H127</f>
        <v>0</v>
      </c>
      <c r="Q127" s="228">
        <v>0</v>
      </c>
      <c r="R127" s="228">
        <f>Q127*H127</f>
        <v>0</v>
      </c>
      <c r="S127" s="228">
        <v>0</v>
      </c>
      <c r="T127" s="229">
        <f>S127*H127</f>
        <v>0</v>
      </c>
      <c r="U127" s="40"/>
      <c r="V127" s="40"/>
      <c r="W127" s="40"/>
      <c r="X127" s="40"/>
      <c r="Y127" s="40"/>
      <c r="Z127" s="40"/>
      <c r="AA127" s="40"/>
      <c r="AB127" s="40"/>
      <c r="AC127" s="40"/>
      <c r="AD127" s="40"/>
      <c r="AE127" s="40"/>
      <c r="AR127" s="230" t="s">
        <v>173</v>
      </c>
      <c r="AT127" s="230" t="s">
        <v>169</v>
      </c>
      <c r="AU127" s="230" t="s">
        <v>86</v>
      </c>
      <c r="AY127" s="19" t="s">
        <v>167</v>
      </c>
      <c r="BE127" s="231">
        <f>IF(N127="základní",J127,0)</f>
        <v>0</v>
      </c>
      <c r="BF127" s="231">
        <f>IF(N127="snížená",J127,0)</f>
        <v>0</v>
      </c>
      <c r="BG127" s="231">
        <f>IF(N127="zákl. přenesená",J127,0)</f>
        <v>0</v>
      </c>
      <c r="BH127" s="231">
        <f>IF(N127="sníž. přenesená",J127,0)</f>
        <v>0</v>
      </c>
      <c r="BI127" s="231">
        <f>IF(N127="nulová",J127,0)</f>
        <v>0</v>
      </c>
      <c r="BJ127" s="19" t="s">
        <v>8</v>
      </c>
      <c r="BK127" s="231">
        <f>ROUND(I127*H127,0)</f>
        <v>0</v>
      </c>
      <c r="BL127" s="19" t="s">
        <v>173</v>
      </c>
      <c r="BM127" s="230" t="s">
        <v>1005</v>
      </c>
    </row>
    <row r="128" spans="1:47" s="2" customFormat="1" ht="12">
      <c r="A128" s="40"/>
      <c r="B128" s="41"/>
      <c r="C128" s="42"/>
      <c r="D128" s="232" t="s">
        <v>182</v>
      </c>
      <c r="E128" s="42"/>
      <c r="F128" s="233" t="s">
        <v>918</v>
      </c>
      <c r="G128" s="42"/>
      <c r="H128" s="42"/>
      <c r="I128" s="138"/>
      <c r="J128" s="42"/>
      <c r="K128" s="42"/>
      <c r="L128" s="46"/>
      <c r="M128" s="234"/>
      <c r="N128" s="235"/>
      <c r="O128" s="86"/>
      <c r="P128" s="86"/>
      <c r="Q128" s="86"/>
      <c r="R128" s="86"/>
      <c r="S128" s="86"/>
      <c r="T128" s="87"/>
      <c r="U128" s="40"/>
      <c r="V128" s="40"/>
      <c r="W128" s="40"/>
      <c r="X128" s="40"/>
      <c r="Y128" s="40"/>
      <c r="Z128" s="40"/>
      <c r="AA128" s="40"/>
      <c r="AB128" s="40"/>
      <c r="AC128" s="40"/>
      <c r="AD128" s="40"/>
      <c r="AE128" s="40"/>
      <c r="AT128" s="19" t="s">
        <v>182</v>
      </c>
      <c r="AU128" s="19" t="s">
        <v>86</v>
      </c>
    </row>
    <row r="129" spans="1:47" s="2" customFormat="1" ht="12">
      <c r="A129" s="40"/>
      <c r="B129" s="41"/>
      <c r="C129" s="42"/>
      <c r="D129" s="232" t="s">
        <v>175</v>
      </c>
      <c r="E129" s="42"/>
      <c r="F129" s="233" t="s">
        <v>919</v>
      </c>
      <c r="G129" s="42"/>
      <c r="H129" s="42"/>
      <c r="I129" s="138"/>
      <c r="J129" s="42"/>
      <c r="K129" s="42"/>
      <c r="L129" s="46"/>
      <c r="M129" s="234"/>
      <c r="N129" s="235"/>
      <c r="O129" s="86"/>
      <c r="P129" s="86"/>
      <c r="Q129" s="86"/>
      <c r="R129" s="86"/>
      <c r="S129" s="86"/>
      <c r="T129" s="87"/>
      <c r="U129" s="40"/>
      <c r="V129" s="40"/>
      <c r="W129" s="40"/>
      <c r="X129" s="40"/>
      <c r="Y129" s="40"/>
      <c r="Z129" s="40"/>
      <c r="AA129" s="40"/>
      <c r="AB129" s="40"/>
      <c r="AC129" s="40"/>
      <c r="AD129" s="40"/>
      <c r="AE129" s="40"/>
      <c r="AT129" s="19" t="s">
        <v>175</v>
      </c>
      <c r="AU129" s="19" t="s">
        <v>86</v>
      </c>
    </row>
    <row r="130" spans="1:51" s="13" customFormat="1" ht="12">
      <c r="A130" s="13"/>
      <c r="B130" s="236"/>
      <c r="C130" s="237"/>
      <c r="D130" s="232" t="s">
        <v>184</v>
      </c>
      <c r="E130" s="238" t="s">
        <v>20</v>
      </c>
      <c r="F130" s="239" t="s">
        <v>985</v>
      </c>
      <c r="G130" s="237"/>
      <c r="H130" s="240">
        <v>63</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184</v>
      </c>
      <c r="AU130" s="246" t="s">
        <v>86</v>
      </c>
      <c r="AV130" s="13" t="s">
        <v>86</v>
      </c>
      <c r="AW130" s="13" t="s">
        <v>38</v>
      </c>
      <c r="AX130" s="13" t="s">
        <v>8</v>
      </c>
      <c r="AY130" s="246" t="s">
        <v>167</v>
      </c>
    </row>
    <row r="131" spans="1:65" s="2" customFormat="1" ht="20.5" customHeight="1">
      <c r="A131" s="40"/>
      <c r="B131" s="41"/>
      <c r="C131" s="279" t="s">
        <v>348</v>
      </c>
      <c r="D131" s="279" t="s">
        <v>381</v>
      </c>
      <c r="E131" s="280" t="s">
        <v>921</v>
      </c>
      <c r="F131" s="281" t="s">
        <v>922</v>
      </c>
      <c r="G131" s="282" t="s">
        <v>189</v>
      </c>
      <c r="H131" s="283">
        <v>1.26</v>
      </c>
      <c r="I131" s="284"/>
      <c r="J131" s="283">
        <f>ROUND(I131*H131,0)</f>
        <v>0</v>
      </c>
      <c r="K131" s="281" t="s">
        <v>180</v>
      </c>
      <c r="L131" s="285"/>
      <c r="M131" s="286" t="s">
        <v>20</v>
      </c>
      <c r="N131" s="287" t="s">
        <v>48</v>
      </c>
      <c r="O131" s="86"/>
      <c r="P131" s="228">
        <f>O131*H131</f>
        <v>0</v>
      </c>
      <c r="Q131" s="228">
        <v>0.2</v>
      </c>
      <c r="R131" s="228">
        <f>Q131*H131</f>
        <v>0.252</v>
      </c>
      <c r="S131" s="228">
        <v>0</v>
      </c>
      <c r="T131" s="229">
        <f>S131*H131</f>
        <v>0</v>
      </c>
      <c r="U131" s="40"/>
      <c r="V131" s="40"/>
      <c r="W131" s="40"/>
      <c r="X131" s="40"/>
      <c r="Y131" s="40"/>
      <c r="Z131" s="40"/>
      <c r="AA131" s="40"/>
      <c r="AB131" s="40"/>
      <c r="AC131" s="40"/>
      <c r="AD131" s="40"/>
      <c r="AE131" s="40"/>
      <c r="AR131" s="230" t="s">
        <v>274</v>
      </c>
      <c r="AT131" s="230" t="s">
        <v>381</v>
      </c>
      <c r="AU131" s="230" t="s">
        <v>86</v>
      </c>
      <c r="AY131" s="19" t="s">
        <v>167</v>
      </c>
      <c r="BE131" s="231">
        <f>IF(N131="základní",J131,0)</f>
        <v>0</v>
      </c>
      <c r="BF131" s="231">
        <f>IF(N131="snížená",J131,0)</f>
        <v>0</v>
      </c>
      <c r="BG131" s="231">
        <f>IF(N131="zákl. přenesená",J131,0)</f>
        <v>0</v>
      </c>
      <c r="BH131" s="231">
        <f>IF(N131="sníž. přenesená",J131,0)</f>
        <v>0</v>
      </c>
      <c r="BI131" s="231">
        <f>IF(N131="nulová",J131,0)</f>
        <v>0</v>
      </c>
      <c r="BJ131" s="19" t="s">
        <v>8</v>
      </c>
      <c r="BK131" s="231">
        <f>ROUND(I131*H131,0)</f>
        <v>0</v>
      </c>
      <c r="BL131" s="19" t="s">
        <v>173</v>
      </c>
      <c r="BM131" s="230" t="s">
        <v>1006</v>
      </c>
    </row>
    <row r="132" spans="1:51" s="13" customFormat="1" ht="12">
      <c r="A132" s="13"/>
      <c r="B132" s="236"/>
      <c r="C132" s="237"/>
      <c r="D132" s="232" t="s">
        <v>184</v>
      </c>
      <c r="E132" s="238" t="s">
        <v>20</v>
      </c>
      <c r="F132" s="239" t="s">
        <v>987</v>
      </c>
      <c r="G132" s="237"/>
      <c r="H132" s="240">
        <v>1.26</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184</v>
      </c>
      <c r="AU132" s="246" t="s">
        <v>86</v>
      </c>
      <c r="AV132" s="13" t="s">
        <v>86</v>
      </c>
      <c r="AW132" s="13" t="s">
        <v>38</v>
      </c>
      <c r="AX132" s="13" t="s">
        <v>8</v>
      </c>
      <c r="AY132" s="246" t="s">
        <v>167</v>
      </c>
    </row>
    <row r="133" spans="1:65" s="2" customFormat="1" ht="20.5" customHeight="1">
      <c r="A133" s="40"/>
      <c r="B133" s="41"/>
      <c r="C133" s="220" t="s">
        <v>359</v>
      </c>
      <c r="D133" s="220" t="s">
        <v>169</v>
      </c>
      <c r="E133" s="221" t="s">
        <v>925</v>
      </c>
      <c r="F133" s="222" t="s">
        <v>926</v>
      </c>
      <c r="G133" s="223" t="s">
        <v>189</v>
      </c>
      <c r="H133" s="224">
        <v>35.56</v>
      </c>
      <c r="I133" s="225"/>
      <c r="J133" s="224">
        <f>ROUND(I133*H133,0)</f>
        <v>0</v>
      </c>
      <c r="K133" s="222" t="s">
        <v>180</v>
      </c>
      <c r="L133" s="46"/>
      <c r="M133" s="226" t="s">
        <v>20</v>
      </c>
      <c r="N133" s="227" t="s">
        <v>48</v>
      </c>
      <c r="O133" s="86"/>
      <c r="P133" s="228">
        <f>O133*H133</f>
        <v>0</v>
      </c>
      <c r="Q133" s="228">
        <v>0</v>
      </c>
      <c r="R133" s="228">
        <f>Q133*H133</f>
        <v>0</v>
      </c>
      <c r="S133" s="228">
        <v>0</v>
      </c>
      <c r="T133" s="229">
        <f>S133*H133</f>
        <v>0</v>
      </c>
      <c r="U133" s="40"/>
      <c r="V133" s="40"/>
      <c r="W133" s="40"/>
      <c r="X133" s="40"/>
      <c r="Y133" s="40"/>
      <c r="Z133" s="40"/>
      <c r="AA133" s="40"/>
      <c r="AB133" s="40"/>
      <c r="AC133" s="40"/>
      <c r="AD133" s="40"/>
      <c r="AE133" s="40"/>
      <c r="AR133" s="230" t="s">
        <v>173</v>
      </c>
      <c r="AT133" s="230" t="s">
        <v>169</v>
      </c>
      <c r="AU133" s="230" t="s">
        <v>86</v>
      </c>
      <c r="AY133" s="19" t="s">
        <v>167</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173</v>
      </c>
      <c r="BM133" s="230" t="s">
        <v>988</v>
      </c>
    </row>
    <row r="134" spans="1:47" s="2" customFormat="1" ht="12">
      <c r="A134" s="40"/>
      <c r="B134" s="41"/>
      <c r="C134" s="42"/>
      <c r="D134" s="232" t="s">
        <v>182</v>
      </c>
      <c r="E134" s="42"/>
      <c r="F134" s="233" t="s">
        <v>928</v>
      </c>
      <c r="G134" s="42"/>
      <c r="H134" s="42"/>
      <c r="I134" s="138"/>
      <c r="J134" s="42"/>
      <c r="K134" s="42"/>
      <c r="L134" s="46"/>
      <c r="M134" s="234"/>
      <c r="N134" s="235"/>
      <c r="O134" s="86"/>
      <c r="P134" s="86"/>
      <c r="Q134" s="86"/>
      <c r="R134" s="86"/>
      <c r="S134" s="86"/>
      <c r="T134" s="87"/>
      <c r="U134" s="40"/>
      <c r="V134" s="40"/>
      <c r="W134" s="40"/>
      <c r="X134" s="40"/>
      <c r="Y134" s="40"/>
      <c r="Z134" s="40"/>
      <c r="AA134" s="40"/>
      <c r="AB134" s="40"/>
      <c r="AC134" s="40"/>
      <c r="AD134" s="40"/>
      <c r="AE134" s="40"/>
      <c r="AT134" s="19" t="s">
        <v>182</v>
      </c>
      <c r="AU134" s="19" t="s">
        <v>86</v>
      </c>
    </row>
    <row r="135" spans="1:47" s="2" customFormat="1" ht="12">
      <c r="A135" s="40"/>
      <c r="B135" s="41"/>
      <c r="C135" s="42"/>
      <c r="D135" s="232" t="s">
        <v>175</v>
      </c>
      <c r="E135" s="42"/>
      <c r="F135" s="233" t="s">
        <v>929</v>
      </c>
      <c r="G135" s="42"/>
      <c r="H135" s="42"/>
      <c r="I135" s="138"/>
      <c r="J135" s="42"/>
      <c r="K135" s="42"/>
      <c r="L135" s="46"/>
      <c r="M135" s="234"/>
      <c r="N135" s="235"/>
      <c r="O135" s="86"/>
      <c r="P135" s="86"/>
      <c r="Q135" s="86"/>
      <c r="R135" s="86"/>
      <c r="S135" s="86"/>
      <c r="T135" s="87"/>
      <c r="U135" s="40"/>
      <c r="V135" s="40"/>
      <c r="W135" s="40"/>
      <c r="X135" s="40"/>
      <c r="Y135" s="40"/>
      <c r="Z135" s="40"/>
      <c r="AA135" s="40"/>
      <c r="AB135" s="40"/>
      <c r="AC135" s="40"/>
      <c r="AD135" s="40"/>
      <c r="AE135" s="40"/>
      <c r="AT135" s="19" t="s">
        <v>175</v>
      </c>
      <c r="AU135" s="19" t="s">
        <v>86</v>
      </c>
    </row>
    <row r="136" spans="1:51" s="13" customFormat="1" ht="12">
      <c r="A136" s="13"/>
      <c r="B136" s="236"/>
      <c r="C136" s="237"/>
      <c r="D136" s="232" t="s">
        <v>184</v>
      </c>
      <c r="E136" s="238" t="s">
        <v>20</v>
      </c>
      <c r="F136" s="239" t="s">
        <v>930</v>
      </c>
      <c r="G136" s="237"/>
      <c r="H136" s="240">
        <v>35.56</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184</v>
      </c>
      <c r="AU136" s="246" t="s">
        <v>86</v>
      </c>
      <c r="AV136" s="13" t="s">
        <v>86</v>
      </c>
      <c r="AW136" s="13" t="s">
        <v>38</v>
      </c>
      <c r="AX136" s="13" t="s">
        <v>8</v>
      </c>
      <c r="AY136" s="246" t="s">
        <v>167</v>
      </c>
    </row>
    <row r="137" spans="1:65" s="2" customFormat="1" ht="20.5" customHeight="1">
      <c r="A137" s="40"/>
      <c r="B137" s="41"/>
      <c r="C137" s="220" t="s">
        <v>380</v>
      </c>
      <c r="D137" s="220" t="s">
        <v>169</v>
      </c>
      <c r="E137" s="221" t="s">
        <v>931</v>
      </c>
      <c r="F137" s="222" t="s">
        <v>932</v>
      </c>
      <c r="G137" s="223" t="s">
        <v>189</v>
      </c>
      <c r="H137" s="224">
        <v>71.12</v>
      </c>
      <c r="I137" s="225"/>
      <c r="J137" s="224">
        <f>ROUND(I137*H137,0)</f>
        <v>0</v>
      </c>
      <c r="K137" s="222" t="s">
        <v>180</v>
      </c>
      <c r="L137" s="46"/>
      <c r="M137" s="226" t="s">
        <v>20</v>
      </c>
      <c r="N137" s="227" t="s">
        <v>48</v>
      </c>
      <c r="O137" s="86"/>
      <c r="P137" s="228">
        <f>O137*H137</f>
        <v>0</v>
      </c>
      <c r="Q137" s="228">
        <v>0</v>
      </c>
      <c r="R137" s="228">
        <f>Q137*H137</f>
        <v>0</v>
      </c>
      <c r="S137" s="228">
        <v>0</v>
      </c>
      <c r="T137" s="229">
        <f>S137*H137</f>
        <v>0</v>
      </c>
      <c r="U137" s="40"/>
      <c r="V137" s="40"/>
      <c r="W137" s="40"/>
      <c r="X137" s="40"/>
      <c r="Y137" s="40"/>
      <c r="Z137" s="40"/>
      <c r="AA137" s="40"/>
      <c r="AB137" s="40"/>
      <c r="AC137" s="40"/>
      <c r="AD137" s="40"/>
      <c r="AE137" s="40"/>
      <c r="AR137" s="230" t="s">
        <v>173</v>
      </c>
      <c r="AT137" s="230" t="s">
        <v>169</v>
      </c>
      <c r="AU137" s="230" t="s">
        <v>86</v>
      </c>
      <c r="AY137" s="19" t="s">
        <v>167</v>
      </c>
      <c r="BE137" s="231">
        <f>IF(N137="základní",J137,0)</f>
        <v>0</v>
      </c>
      <c r="BF137" s="231">
        <f>IF(N137="snížená",J137,0)</f>
        <v>0</v>
      </c>
      <c r="BG137" s="231">
        <f>IF(N137="zákl. přenesená",J137,0)</f>
        <v>0</v>
      </c>
      <c r="BH137" s="231">
        <f>IF(N137="sníž. přenesená",J137,0)</f>
        <v>0</v>
      </c>
      <c r="BI137" s="231">
        <f>IF(N137="nulová",J137,0)</f>
        <v>0</v>
      </c>
      <c r="BJ137" s="19" t="s">
        <v>8</v>
      </c>
      <c r="BK137" s="231">
        <f>ROUND(I137*H137,0)</f>
        <v>0</v>
      </c>
      <c r="BL137" s="19" t="s">
        <v>173</v>
      </c>
      <c r="BM137" s="230" t="s">
        <v>989</v>
      </c>
    </row>
    <row r="138" spans="1:47" s="2" customFormat="1" ht="12">
      <c r="A138" s="40"/>
      <c r="B138" s="41"/>
      <c r="C138" s="42"/>
      <c r="D138" s="232" t="s">
        <v>182</v>
      </c>
      <c r="E138" s="42"/>
      <c r="F138" s="233" t="s">
        <v>928</v>
      </c>
      <c r="G138" s="42"/>
      <c r="H138" s="42"/>
      <c r="I138" s="138"/>
      <c r="J138" s="42"/>
      <c r="K138" s="42"/>
      <c r="L138" s="46"/>
      <c r="M138" s="234"/>
      <c r="N138" s="235"/>
      <c r="O138" s="86"/>
      <c r="P138" s="86"/>
      <c r="Q138" s="86"/>
      <c r="R138" s="86"/>
      <c r="S138" s="86"/>
      <c r="T138" s="87"/>
      <c r="U138" s="40"/>
      <c r="V138" s="40"/>
      <c r="W138" s="40"/>
      <c r="X138" s="40"/>
      <c r="Y138" s="40"/>
      <c r="Z138" s="40"/>
      <c r="AA138" s="40"/>
      <c r="AB138" s="40"/>
      <c r="AC138" s="40"/>
      <c r="AD138" s="40"/>
      <c r="AE138" s="40"/>
      <c r="AT138" s="19" t="s">
        <v>182</v>
      </c>
      <c r="AU138" s="19" t="s">
        <v>86</v>
      </c>
    </row>
    <row r="139" spans="1:51" s="13" customFormat="1" ht="12">
      <c r="A139" s="13"/>
      <c r="B139" s="236"/>
      <c r="C139" s="237"/>
      <c r="D139" s="232" t="s">
        <v>184</v>
      </c>
      <c r="E139" s="238" t="s">
        <v>20</v>
      </c>
      <c r="F139" s="239" t="s">
        <v>934</v>
      </c>
      <c r="G139" s="237"/>
      <c r="H139" s="240">
        <v>71.12</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184</v>
      </c>
      <c r="AU139" s="246" t="s">
        <v>86</v>
      </c>
      <c r="AV139" s="13" t="s">
        <v>86</v>
      </c>
      <c r="AW139" s="13" t="s">
        <v>38</v>
      </c>
      <c r="AX139" s="13" t="s">
        <v>8</v>
      </c>
      <c r="AY139" s="246" t="s">
        <v>167</v>
      </c>
    </row>
    <row r="140" spans="1:65" s="2" customFormat="1" ht="14.5" customHeight="1">
      <c r="A140" s="40"/>
      <c r="B140" s="41"/>
      <c r="C140" s="279" t="s">
        <v>7</v>
      </c>
      <c r="D140" s="279" t="s">
        <v>381</v>
      </c>
      <c r="E140" s="280" t="s">
        <v>990</v>
      </c>
      <c r="F140" s="281" t="s">
        <v>991</v>
      </c>
      <c r="G140" s="282" t="s">
        <v>389</v>
      </c>
      <c r="H140" s="283">
        <v>47.28</v>
      </c>
      <c r="I140" s="284"/>
      <c r="J140" s="283">
        <f>ROUND(I140*H140,0)</f>
        <v>0</v>
      </c>
      <c r="K140" s="281" t="s">
        <v>20</v>
      </c>
      <c r="L140" s="285"/>
      <c r="M140" s="286" t="s">
        <v>20</v>
      </c>
      <c r="N140" s="287" t="s">
        <v>48</v>
      </c>
      <c r="O140" s="86"/>
      <c r="P140" s="228">
        <f>O140*H140</f>
        <v>0</v>
      </c>
      <c r="Q140" s="228">
        <v>0</v>
      </c>
      <c r="R140" s="228">
        <f>Q140*H140</f>
        <v>0</v>
      </c>
      <c r="S140" s="228">
        <v>0</v>
      </c>
      <c r="T140" s="229">
        <f>S140*H140</f>
        <v>0</v>
      </c>
      <c r="U140" s="40"/>
      <c r="V140" s="40"/>
      <c r="W140" s="40"/>
      <c r="X140" s="40"/>
      <c r="Y140" s="40"/>
      <c r="Z140" s="40"/>
      <c r="AA140" s="40"/>
      <c r="AB140" s="40"/>
      <c r="AC140" s="40"/>
      <c r="AD140" s="40"/>
      <c r="AE140" s="40"/>
      <c r="AR140" s="230" t="s">
        <v>274</v>
      </c>
      <c r="AT140" s="230" t="s">
        <v>381</v>
      </c>
      <c r="AU140" s="230" t="s">
        <v>86</v>
      </c>
      <c r="AY140" s="19" t="s">
        <v>167</v>
      </c>
      <c r="BE140" s="231">
        <f>IF(N140="základní",J140,0)</f>
        <v>0</v>
      </c>
      <c r="BF140" s="231">
        <f>IF(N140="snížená",J140,0)</f>
        <v>0</v>
      </c>
      <c r="BG140" s="231">
        <f>IF(N140="zákl. přenesená",J140,0)</f>
        <v>0</v>
      </c>
      <c r="BH140" s="231">
        <f>IF(N140="sníž. přenesená",J140,0)</f>
        <v>0</v>
      </c>
      <c r="BI140" s="231">
        <f>IF(N140="nulová",J140,0)</f>
        <v>0</v>
      </c>
      <c r="BJ140" s="19" t="s">
        <v>8</v>
      </c>
      <c r="BK140" s="231">
        <f>ROUND(I140*H140,0)</f>
        <v>0</v>
      </c>
      <c r="BL140" s="19" t="s">
        <v>173</v>
      </c>
      <c r="BM140" s="230" t="s">
        <v>992</v>
      </c>
    </row>
    <row r="141" spans="1:65" s="2" customFormat="1" ht="14.5" customHeight="1">
      <c r="A141" s="40"/>
      <c r="B141" s="41"/>
      <c r="C141" s="279" t="s">
        <v>394</v>
      </c>
      <c r="D141" s="279" t="s">
        <v>381</v>
      </c>
      <c r="E141" s="280" t="s">
        <v>993</v>
      </c>
      <c r="F141" s="281" t="s">
        <v>991</v>
      </c>
      <c r="G141" s="282" t="s">
        <v>389</v>
      </c>
      <c r="H141" s="283">
        <v>8</v>
      </c>
      <c r="I141" s="284"/>
      <c r="J141" s="283">
        <f>ROUND(I141*H141,0)</f>
        <v>0</v>
      </c>
      <c r="K141" s="281" t="s">
        <v>20</v>
      </c>
      <c r="L141" s="285"/>
      <c r="M141" s="286" t="s">
        <v>20</v>
      </c>
      <c r="N141" s="287" t="s">
        <v>48</v>
      </c>
      <c r="O141" s="86"/>
      <c r="P141" s="228">
        <f>O141*H141</f>
        <v>0</v>
      </c>
      <c r="Q141" s="228">
        <v>0</v>
      </c>
      <c r="R141" s="228">
        <f>Q141*H141</f>
        <v>0</v>
      </c>
      <c r="S141" s="228">
        <v>0</v>
      </c>
      <c r="T141" s="229">
        <f>S141*H141</f>
        <v>0</v>
      </c>
      <c r="U141" s="40"/>
      <c r="V141" s="40"/>
      <c r="W141" s="40"/>
      <c r="X141" s="40"/>
      <c r="Y141" s="40"/>
      <c r="Z141" s="40"/>
      <c r="AA141" s="40"/>
      <c r="AB141" s="40"/>
      <c r="AC141" s="40"/>
      <c r="AD141" s="40"/>
      <c r="AE141" s="40"/>
      <c r="AR141" s="230" t="s">
        <v>274</v>
      </c>
      <c r="AT141" s="230" t="s">
        <v>381</v>
      </c>
      <c r="AU141" s="230" t="s">
        <v>86</v>
      </c>
      <c r="AY141" s="19" t="s">
        <v>167</v>
      </c>
      <c r="BE141" s="231">
        <f>IF(N141="základní",J141,0)</f>
        <v>0</v>
      </c>
      <c r="BF141" s="231">
        <f>IF(N141="snížená",J141,0)</f>
        <v>0</v>
      </c>
      <c r="BG141" s="231">
        <f>IF(N141="zákl. přenesená",J141,0)</f>
        <v>0</v>
      </c>
      <c r="BH141" s="231">
        <f>IF(N141="sníž. přenesená",J141,0)</f>
        <v>0</v>
      </c>
      <c r="BI141" s="231">
        <f>IF(N141="nulová",J141,0)</f>
        <v>0</v>
      </c>
      <c r="BJ141" s="19" t="s">
        <v>8</v>
      </c>
      <c r="BK141" s="231">
        <f>ROUND(I141*H141,0)</f>
        <v>0</v>
      </c>
      <c r="BL141" s="19" t="s">
        <v>173</v>
      </c>
      <c r="BM141" s="230" t="s">
        <v>994</v>
      </c>
    </row>
    <row r="142" spans="1:65" s="2" customFormat="1" ht="14.5" customHeight="1">
      <c r="A142" s="40"/>
      <c r="B142" s="41"/>
      <c r="C142" s="279" t="s">
        <v>401</v>
      </c>
      <c r="D142" s="279" t="s">
        <v>381</v>
      </c>
      <c r="E142" s="280" t="s">
        <v>995</v>
      </c>
      <c r="F142" s="281" t="s">
        <v>996</v>
      </c>
      <c r="G142" s="282" t="s">
        <v>389</v>
      </c>
      <c r="H142" s="283">
        <v>15.84</v>
      </c>
      <c r="I142" s="284"/>
      <c r="J142" s="283">
        <f>ROUND(I142*H142,0)</f>
        <v>0</v>
      </c>
      <c r="K142" s="281" t="s">
        <v>20</v>
      </c>
      <c r="L142" s="285"/>
      <c r="M142" s="286" t="s">
        <v>20</v>
      </c>
      <c r="N142" s="287" t="s">
        <v>48</v>
      </c>
      <c r="O142" s="86"/>
      <c r="P142" s="228">
        <f>O142*H142</f>
        <v>0</v>
      </c>
      <c r="Q142" s="228">
        <v>0</v>
      </c>
      <c r="R142" s="228">
        <f>Q142*H142</f>
        <v>0</v>
      </c>
      <c r="S142" s="228">
        <v>0</v>
      </c>
      <c r="T142" s="229">
        <f>S142*H142</f>
        <v>0</v>
      </c>
      <c r="U142" s="40"/>
      <c r="V142" s="40"/>
      <c r="W142" s="40"/>
      <c r="X142" s="40"/>
      <c r="Y142" s="40"/>
      <c r="Z142" s="40"/>
      <c r="AA142" s="40"/>
      <c r="AB142" s="40"/>
      <c r="AC142" s="40"/>
      <c r="AD142" s="40"/>
      <c r="AE142" s="40"/>
      <c r="AR142" s="230" t="s">
        <v>274</v>
      </c>
      <c r="AT142" s="230" t="s">
        <v>381</v>
      </c>
      <c r="AU142" s="230" t="s">
        <v>86</v>
      </c>
      <c r="AY142" s="19" t="s">
        <v>167</v>
      </c>
      <c r="BE142" s="231">
        <f>IF(N142="základní",J142,0)</f>
        <v>0</v>
      </c>
      <c r="BF142" s="231">
        <f>IF(N142="snížená",J142,0)</f>
        <v>0</v>
      </c>
      <c r="BG142" s="231">
        <f>IF(N142="zákl. přenesená",J142,0)</f>
        <v>0</v>
      </c>
      <c r="BH142" s="231">
        <f>IF(N142="sníž. přenesená",J142,0)</f>
        <v>0</v>
      </c>
      <c r="BI142" s="231">
        <f>IF(N142="nulová",J142,0)</f>
        <v>0</v>
      </c>
      <c r="BJ142" s="19" t="s">
        <v>8</v>
      </c>
      <c r="BK142" s="231">
        <f>ROUND(I142*H142,0)</f>
        <v>0</v>
      </c>
      <c r="BL142" s="19" t="s">
        <v>173</v>
      </c>
      <c r="BM142" s="230" t="s">
        <v>997</v>
      </c>
    </row>
    <row r="143" spans="1:65" s="2" customFormat="1" ht="14.5" customHeight="1">
      <c r="A143" s="40"/>
      <c r="B143" s="41"/>
      <c r="C143" s="279" t="s">
        <v>406</v>
      </c>
      <c r="D143" s="279" t="s">
        <v>381</v>
      </c>
      <c r="E143" s="280" t="s">
        <v>998</v>
      </c>
      <c r="F143" s="281" t="s">
        <v>999</v>
      </c>
      <c r="G143" s="282" t="s">
        <v>389</v>
      </c>
      <c r="H143" s="283">
        <v>2</v>
      </c>
      <c r="I143" s="284"/>
      <c r="J143" s="283">
        <f>ROUND(I143*H143,0)</f>
        <v>0</v>
      </c>
      <c r="K143" s="281" t="s">
        <v>20</v>
      </c>
      <c r="L143" s="285"/>
      <c r="M143" s="296" t="s">
        <v>20</v>
      </c>
      <c r="N143" s="297" t="s">
        <v>48</v>
      </c>
      <c r="O143" s="290"/>
      <c r="P143" s="294">
        <f>O143*H143</f>
        <v>0</v>
      </c>
      <c r="Q143" s="294">
        <v>0.00472</v>
      </c>
      <c r="R143" s="294">
        <f>Q143*H143</f>
        <v>0.00944</v>
      </c>
      <c r="S143" s="294">
        <v>0</v>
      </c>
      <c r="T143" s="295">
        <f>S143*H143</f>
        <v>0</v>
      </c>
      <c r="U143" s="40"/>
      <c r="V143" s="40"/>
      <c r="W143" s="40"/>
      <c r="X143" s="40"/>
      <c r="Y143" s="40"/>
      <c r="Z143" s="40"/>
      <c r="AA143" s="40"/>
      <c r="AB143" s="40"/>
      <c r="AC143" s="40"/>
      <c r="AD143" s="40"/>
      <c r="AE143" s="40"/>
      <c r="AR143" s="230" t="s">
        <v>274</v>
      </c>
      <c r="AT143" s="230" t="s">
        <v>381</v>
      </c>
      <c r="AU143" s="230" t="s">
        <v>86</v>
      </c>
      <c r="AY143" s="19" t="s">
        <v>167</v>
      </c>
      <c r="BE143" s="231">
        <f>IF(N143="základní",J143,0)</f>
        <v>0</v>
      </c>
      <c r="BF143" s="231">
        <f>IF(N143="snížená",J143,0)</f>
        <v>0</v>
      </c>
      <c r="BG143" s="231">
        <f>IF(N143="zákl. přenesená",J143,0)</f>
        <v>0</v>
      </c>
      <c r="BH143" s="231">
        <f>IF(N143="sníž. přenesená",J143,0)</f>
        <v>0</v>
      </c>
      <c r="BI143" s="231">
        <f>IF(N143="nulová",J143,0)</f>
        <v>0</v>
      </c>
      <c r="BJ143" s="19" t="s">
        <v>8</v>
      </c>
      <c r="BK143" s="231">
        <f>ROUND(I143*H143,0)</f>
        <v>0</v>
      </c>
      <c r="BL143" s="19" t="s">
        <v>173</v>
      </c>
      <c r="BM143" s="230" t="s">
        <v>1000</v>
      </c>
    </row>
    <row r="144" spans="1:31" s="2" customFormat="1" ht="6.95" customHeight="1">
      <c r="A144" s="40"/>
      <c r="B144" s="61"/>
      <c r="C144" s="62"/>
      <c r="D144" s="62"/>
      <c r="E144" s="62"/>
      <c r="F144" s="62"/>
      <c r="G144" s="62"/>
      <c r="H144" s="62"/>
      <c r="I144" s="168"/>
      <c r="J144" s="62"/>
      <c r="K144" s="62"/>
      <c r="L144" s="46"/>
      <c r="M144" s="40"/>
      <c r="O144" s="40"/>
      <c r="P144" s="40"/>
      <c r="Q144" s="40"/>
      <c r="R144" s="40"/>
      <c r="S144" s="40"/>
      <c r="T144" s="40"/>
      <c r="U144" s="40"/>
      <c r="V144" s="40"/>
      <c r="W144" s="40"/>
      <c r="X144" s="40"/>
      <c r="Y144" s="40"/>
      <c r="Z144" s="40"/>
      <c r="AA144" s="40"/>
      <c r="AB144" s="40"/>
      <c r="AC144" s="40"/>
      <c r="AD144" s="40"/>
      <c r="AE144" s="40"/>
    </row>
  </sheetData>
  <sheetProtection password="CC35" sheet="1" objects="1" scenarios="1" formatColumns="0" formatRows="0" autoFilter="0"/>
  <autoFilter ref="C80:K143"/>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4"/>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101</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1007</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68.5" customHeight="1">
      <c r="A27" s="144"/>
      <c r="B27" s="145"/>
      <c r="C27" s="144"/>
      <c r="D27" s="144"/>
      <c r="E27" s="146" t="s">
        <v>955</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ROUND(J81,0)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ROUND((SUM(BE81:BE143)),0)</f>
        <v>0</v>
      </c>
      <c r="G33" s="40"/>
      <c r="H33" s="40"/>
      <c r="I33" s="157">
        <v>0.21</v>
      </c>
      <c r="J33" s="156">
        <f>ROUND(((SUM(BE81:BE143))*I33),0)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ROUND((SUM(BF81:BF143)),0)</f>
        <v>0</v>
      </c>
      <c r="G34" s="40"/>
      <c r="H34" s="40"/>
      <c r="I34" s="157">
        <v>0.15</v>
      </c>
      <c r="J34" s="156">
        <f>ROUND(((SUM(BF81:BF143))*I34),0)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ROUND((SUM(BG81:BG143)),0)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ROUND((SUM(BH81:BH143)),0)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ROUND((SUM(BI81:BI143)),0)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16025-1.6 - SO01.6 Vegetační úpravy LBC1 - následná péče 3. rok</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J81</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J82</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J83</f>
        <v>0</v>
      </c>
      <c r="K61" s="186"/>
      <c r="L61" s="191"/>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138"/>
      <c r="J62" s="42"/>
      <c r="K62" s="42"/>
      <c r="L62" s="139"/>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68"/>
      <c r="J63" s="62"/>
      <c r="K63" s="62"/>
      <c r="L63" s="139"/>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71"/>
      <c r="J67" s="64"/>
      <c r="K67" s="64"/>
      <c r="L67" s="139"/>
      <c r="S67" s="40"/>
      <c r="T67" s="40"/>
      <c r="U67" s="40"/>
      <c r="V67" s="40"/>
      <c r="W67" s="40"/>
      <c r="X67" s="40"/>
      <c r="Y67" s="40"/>
      <c r="Z67" s="40"/>
      <c r="AA67" s="40"/>
      <c r="AB67" s="40"/>
      <c r="AC67" s="40"/>
      <c r="AD67" s="40"/>
      <c r="AE67" s="40"/>
    </row>
    <row r="68" spans="1:31" s="2" customFormat="1" ht="24.95" customHeight="1">
      <c r="A68" s="40"/>
      <c r="B68" s="41"/>
      <c r="C68" s="25" t="s">
        <v>152</v>
      </c>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2" customHeight="1">
      <c r="A70" s="40"/>
      <c r="B70" s="41"/>
      <c r="C70" s="34" t="s">
        <v>17</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4.5" customHeight="1">
      <c r="A71" s="40"/>
      <c r="B71" s="41"/>
      <c r="C71" s="42"/>
      <c r="D71" s="42"/>
      <c r="E71" s="172" t="str">
        <f>E7</f>
        <v>2020/I Společná zařízení v k. ú. Borotín u Boskovic - revitalizace</v>
      </c>
      <c r="F71" s="34"/>
      <c r="G71" s="34"/>
      <c r="H71" s="34"/>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136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5" customHeight="1">
      <c r="A73" s="40"/>
      <c r="B73" s="41"/>
      <c r="C73" s="42"/>
      <c r="D73" s="42"/>
      <c r="E73" s="71" t="str">
        <f>E9</f>
        <v>16025-1.6 - SO01.6 Vegetační úpravy LBC1 - následná péče 3. rok</v>
      </c>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Borotín</v>
      </c>
      <c r="G75" s="42"/>
      <c r="H75" s="42"/>
      <c r="I75" s="142" t="s">
        <v>24</v>
      </c>
      <c r="J75" s="74" t="str">
        <f>IF(J12="","",J12)</f>
        <v>2. 5. 2017</v>
      </c>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9" customHeight="1">
      <c r="A77" s="40"/>
      <c r="B77" s="41"/>
      <c r="C77" s="34" t="s">
        <v>26</v>
      </c>
      <c r="D77" s="42"/>
      <c r="E77" s="42"/>
      <c r="F77" s="29" t="str">
        <f>E15</f>
        <v>ČR - SPÚ, KPÚ pro JMK, pobočka Blansko</v>
      </c>
      <c r="G77" s="42"/>
      <c r="H77" s="42"/>
      <c r="I77" s="142" t="s">
        <v>34</v>
      </c>
      <c r="J77" s="38" t="str">
        <f>E21</f>
        <v>AGERIS s.r.o.</v>
      </c>
      <c r="K77" s="42"/>
      <c r="L77" s="139"/>
      <c r="S77" s="40"/>
      <c r="T77" s="40"/>
      <c r="U77" s="40"/>
      <c r="V77" s="40"/>
      <c r="W77" s="40"/>
      <c r="X77" s="40"/>
      <c r="Y77" s="40"/>
      <c r="Z77" s="40"/>
      <c r="AA77" s="40"/>
      <c r="AB77" s="40"/>
      <c r="AC77" s="40"/>
      <c r="AD77" s="40"/>
      <c r="AE77" s="40"/>
    </row>
    <row r="78" spans="1:31" s="2" customFormat="1" ht="14.9" customHeight="1">
      <c r="A78" s="40"/>
      <c r="B78" s="41"/>
      <c r="C78" s="34" t="s">
        <v>32</v>
      </c>
      <c r="D78" s="42"/>
      <c r="E78" s="42"/>
      <c r="F78" s="29" t="str">
        <f>IF(E18="","",E18)</f>
        <v>Vyplň údaj</v>
      </c>
      <c r="G78" s="42"/>
      <c r="H78" s="42"/>
      <c r="I78" s="142" t="s">
        <v>39</v>
      </c>
      <c r="J78" s="38" t="str">
        <f>E24</f>
        <v xml:space="preserve"> </v>
      </c>
      <c r="K78" s="42"/>
      <c r="L78" s="139"/>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11" customFormat="1" ht="29.25" customHeight="1">
      <c r="A80" s="192"/>
      <c r="B80" s="193"/>
      <c r="C80" s="194" t="s">
        <v>153</v>
      </c>
      <c r="D80" s="195" t="s">
        <v>62</v>
      </c>
      <c r="E80" s="195" t="s">
        <v>58</v>
      </c>
      <c r="F80" s="195" t="s">
        <v>59</v>
      </c>
      <c r="G80" s="195" t="s">
        <v>154</v>
      </c>
      <c r="H80" s="195" t="s">
        <v>155</v>
      </c>
      <c r="I80" s="196" t="s">
        <v>156</v>
      </c>
      <c r="J80" s="195" t="s">
        <v>140</v>
      </c>
      <c r="K80" s="197" t="s">
        <v>157</v>
      </c>
      <c r="L80" s="198"/>
      <c r="M80" s="94" t="s">
        <v>20</v>
      </c>
      <c r="N80" s="95" t="s">
        <v>47</v>
      </c>
      <c r="O80" s="95" t="s">
        <v>158</v>
      </c>
      <c r="P80" s="95" t="s">
        <v>159</v>
      </c>
      <c r="Q80" s="95" t="s">
        <v>160</v>
      </c>
      <c r="R80" s="95" t="s">
        <v>161</v>
      </c>
      <c r="S80" s="95" t="s">
        <v>162</v>
      </c>
      <c r="T80" s="96" t="s">
        <v>163</v>
      </c>
      <c r="U80" s="192"/>
      <c r="V80" s="192"/>
      <c r="W80" s="192"/>
      <c r="X80" s="192"/>
      <c r="Y80" s="192"/>
      <c r="Z80" s="192"/>
      <c r="AA80" s="192"/>
      <c r="AB80" s="192"/>
      <c r="AC80" s="192"/>
      <c r="AD80" s="192"/>
      <c r="AE80" s="192"/>
    </row>
    <row r="81" spans="1:63" s="2" customFormat="1" ht="22.8" customHeight="1">
      <c r="A81" s="40"/>
      <c r="B81" s="41"/>
      <c r="C81" s="101" t="s">
        <v>164</v>
      </c>
      <c r="D81" s="42"/>
      <c r="E81" s="42"/>
      <c r="F81" s="42"/>
      <c r="G81" s="42"/>
      <c r="H81" s="42"/>
      <c r="I81" s="138"/>
      <c r="J81" s="199">
        <f>BK81</f>
        <v>0</v>
      </c>
      <c r="K81" s="42"/>
      <c r="L81" s="46"/>
      <c r="M81" s="97"/>
      <c r="N81" s="200"/>
      <c r="O81" s="98"/>
      <c r="P81" s="201">
        <f>P82</f>
        <v>0</v>
      </c>
      <c r="Q81" s="98"/>
      <c r="R81" s="201">
        <f>R82</f>
        <v>0.5724011</v>
      </c>
      <c r="S81" s="98"/>
      <c r="T81" s="202">
        <f>T82</f>
        <v>0</v>
      </c>
      <c r="U81" s="40"/>
      <c r="V81" s="40"/>
      <c r="W81" s="40"/>
      <c r="X81" s="40"/>
      <c r="Y81" s="40"/>
      <c r="Z81" s="40"/>
      <c r="AA81" s="40"/>
      <c r="AB81" s="40"/>
      <c r="AC81" s="40"/>
      <c r="AD81" s="40"/>
      <c r="AE81" s="40"/>
      <c r="AT81" s="19" t="s">
        <v>76</v>
      </c>
      <c r="AU81" s="19" t="s">
        <v>141</v>
      </c>
      <c r="BK81" s="203">
        <f>BK82</f>
        <v>0</v>
      </c>
    </row>
    <row r="82" spans="1:63" s="12" customFormat="1" ht="25.9" customHeight="1">
      <c r="A82" s="12"/>
      <c r="B82" s="204"/>
      <c r="C82" s="205"/>
      <c r="D82" s="206" t="s">
        <v>76</v>
      </c>
      <c r="E82" s="207" t="s">
        <v>165</v>
      </c>
      <c r="F82" s="207" t="s">
        <v>166</v>
      </c>
      <c r="G82" s="205"/>
      <c r="H82" s="205"/>
      <c r="I82" s="208"/>
      <c r="J82" s="209">
        <f>BK82</f>
        <v>0</v>
      </c>
      <c r="K82" s="205"/>
      <c r="L82" s="210"/>
      <c r="M82" s="211"/>
      <c r="N82" s="212"/>
      <c r="O82" s="212"/>
      <c r="P82" s="213">
        <f>P83</f>
        <v>0</v>
      </c>
      <c r="Q82" s="212"/>
      <c r="R82" s="213">
        <f>R83</f>
        <v>0.5724011</v>
      </c>
      <c r="S82" s="212"/>
      <c r="T82" s="214">
        <f>T83</f>
        <v>0</v>
      </c>
      <c r="U82" s="12"/>
      <c r="V82" s="12"/>
      <c r="W82" s="12"/>
      <c r="X82" s="12"/>
      <c r="Y82" s="12"/>
      <c r="Z82" s="12"/>
      <c r="AA82" s="12"/>
      <c r="AB82" s="12"/>
      <c r="AC82" s="12"/>
      <c r="AD82" s="12"/>
      <c r="AE82" s="12"/>
      <c r="AR82" s="215" t="s">
        <v>8</v>
      </c>
      <c r="AT82" s="216" t="s">
        <v>76</v>
      </c>
      <c r="AU82" s="216" t="s">
        <v>77</v>
      </c>
      <c r="AY82" s="215" t="s">
        <v>167</v>
      </c>
      <c r="BK82" s="217">
        <f>BK83</f>
        <v>0</v>
      </c>
    </row>
    <row r="83" spans="1:63" s="12" customFormat="1" ht="22.8" customHeight="1">
      <c r="A83" s="12"/>
      <c r="B83" s="204"/>
      <c r="C83" s="205"/>
      <c r="D83" s="206" t="s">
        <v>76</v>
      </c>
      <c r="E83" s="218" t="s">
        <v>8</v>
      </c>
      <c r="F83" s="218" t="s">
        <v>168</v>
      </c>
      <c r="G83" s="205"/>
      <c r="H83" s="205"/>
      <c r="I83" s="208"/>
      <c r="J83" s="219">
        <f>BK83</f>
        <v>0</v>
      </c>
      <c r="K83" s="205"/>
      <c r="L83" s="210"/>
      <c r="M83" s="211"/>
      <c r="N83" s="212"/>
      <c r="O83" s="212"/>
      <c r="P83" s="213">
        <f>SUM(P84:P143)</f>
        <v>0</v>
      </c>
      <c r="Q83" s="212"/>
      <c r="R83" s="213">
        <f>SUM(R84:R143)</f>
        <v>0.5724011</v>
      </c>
      <c r="S83" s="212"/>
      <c r="T83" s="214">
        <f>SUM(T84:T143)</f>
        <v>0</v>
      </c>
      <c r="U83" s="12"/>
      <c r="V83" s="12"/>
      <c r="W83" s="12"/>
      <c r="X83" s="12"/>
      <c r="Y83" s="12"/>
      <c r="Z83" s="12"/>
      <c r="AA83" s="12"/>
      <c r="AB83" s="12"/>
      <c r="AC83" s="12"/>
      <c r="AD83" s="12"/>
      <c r="AE83" s="12"/>
      <c r="AR83" s="215" t="s">
        <v>8</v>
      </c>
      <c r="AT83" s="216" t="s">
        <v>76</v>
      </c>
      <c r="AU83" s="216" t="s">
        <v>8</v>
      </c>
      <c r="AY83" s="215" t="s">
        <v>167</v>
      </c>
      <c r="BK83" s="217">
        <f>SUM(BK84:BK143)</f>
        <v>0</v>
      </c>
    </row>
    <row r="84" spans="1:65" s="2" customFormat="1" ht="20.5" customHeight="1">
      <c r="A84" s="40"/>
      <c r="B84" s="41"/>
      <c r="C84" s="220" t="s">
        <v>8</v>
      </c>
      <c r="D84" s="220" t="s">
        <v>169</v>
      </c>
      <c r="E84" s="221" t="s">
        <v>956</v>
      </c>
      <c r="F84" s="222" t="s">
        <v>957</v>
      </c>
      <c r="G84" s="223" t="s">
        <v>179</v>
      </c>
      <c r="H84" s="224">
        <v>18812</v>
      </c>
      <c r="I84" s="225"/>
      <c r="J84" s="224">
        <f>ROUND(I84*H84,0)</f>
        <v>0</v>
      </c>
      <c r="K84" s="222" t="s">
        <v>180</v>
      </c>
      <c r="L84" s="46"/>
      <c r="M84" s="226" t="s">
        <v>20</v>
      </c>
      <c r="N84" s="227" t="s">
        <v>48</v>
      </c>
      <c r="O84" s="86"/>
      <c r="P84" s="228">
        <f>O84*H84</f>
        <v>0</v>
      </c>
      <c r="Q84" s="228">
        <v>0</v>
      </c>
      <c r="R84" s="228">
        <f>Q84*H84</f>
        <v>0</v>
      </c>
      <c r="S84" s="228">
        <v>0</v>
      </c>
      <c r="T84" s="229">
        <f>S84*H84</f>
        <v>0</v>
      </c>
      <c r="U84" s="40"/>
      <c r="V84" s="40"/>
      <c r="W84" s="40"/>
      <c r="X84" s="40"/>
      <c r="Y84" s="40"/>
      <c r="Z84" s="40"/>
      <c r="AA84" s="40"/>
      <c r="AB84" s="40"/>
      <c r="AC84" s="40"/>
      <c r="AD84" s="40"/>
      <c r="AE84" s="40"/>
      <c r="AR84" s="230" t="s">
        <v>173</v>
      </c>
      <c r="AT84" s="230" t="s">
        <v>169</v>
      </c>
      <c r="AU84" s="230" t="s">
        <v>86</v>
      </c>
      <c r="AY84" s="19" t="s">
        <v>167</v>
      </c>
      <c r="BE84" s="231">
        <f>IF(N84="základní",J84,0)</f>
        <v>0</v>
      </c>
      <c r="BF84" s="231">
        <f>IF(N84="snížená",J84,0)</f>
        <v>0</v>
      </c>
      <c r="BG84" s="231">
        <f>IF(N84="zákl. přenesená",J84,0)</f>
        <v>0</v>
      </c>
      <c r="BH84" s="231">
        <f>IF(N84="sníž. přenesená",J84,0)</f>
        <v>0</v>
      </c>
      <c r="BI84" s="231">
        <f>IF(N84="nulová",J84,0)</f>
        <v>0</v>
      </c>
      <c r="BJ84" s="19" t="s">
        <v>8</v>
      </c>
      <c r="BK84" s="231">
        <f>ROUND(I84*H84,0)</f>
        <v>0</v>
      </c>
      <c r="BL84" s="19" t="s">
        <v>173</v>
      </c>
      <c r="BM84" s="230" t="s">
        <v>958</v>
      </c>
    </row>
    <row r="85" spans="1:47" s="2" customFormat="1" ht="12">
      <c r="A85" s="40"/>
      <c r="B85" s="41"/>
      <c r="C85" s="42"/>
      <c r="D85" s="232" t="s">
        <v>182</v>
      </c>
      <c r="E85" s="42"/>
      <c r="F85" s="233" t="s">
        <v>959</v>
      </c>
      <c r="G85" s="42"/>
      <c r="H85" s="42"/>
      <c r="I85" s="138"/>
      <c r="J85" s="42"/>
      <c r="K85" s="42"/>
      <c r="L85" s="46"/>
      <c r="M85" s="234"/>
      <c r="N85" s="235"/>
      <c r="O85" s="86"/>
      <c r="P85" s="86"/>
      <c r="Q85" s="86"/>
      <c r="R85" s="86"/>
      <c r="S85" s="86"/>
      <c r="T85" s="87"/>
      <c r="U85" s="40"/>
      <c r="V85" s="40"/>
      <c r="W85" s="40"/>
      <c r="X85" s="40"/>
      <c r="Y85" s="40"/>
      <c r="Z85" s="40"/>
      <c r="AA85" s="40"/>
      <c r="AB85" s="40"/>
      <c r="AC85" s="40"/>
      <c r="AD85" s="40"/>
      <c r="AE85" s="40"/>
      <c r="AT85" s="19" t="s">
        <v>182</v>
      </c>
      <c r="AU85" s="19" t="s">
        <v>86</v>
      </c>
    </row>
    <row r="86" spans="1:51" s="13" customFormat="1" ht="12">
      <c r="A86" s="13"/>
      <c r="B86" s="236"/>
      <c r="C86" s="237"/>
      <c r="D86" s="232" t="s">
        <v>184</v>
      </c>
      <c r="E86" s="238" t="s">
        <v>20</v>
      </c>
      <c r="F86" s="239" t="s">
        <v>960</v>
      </c>
      <c r="G86" s="237"/>
      <c r="H86" s="240">
        <v>18812</v>
      </c>
      <c r="I86" s="241"/>
      <c r="J86" s="237"/>
      <c r="K86" s="237"/>
      <c r="L86" s="242"/>
      <c r="M86" s="243"/>
      <c r="N86" s="244"/>
      <c r="O86" s="244"/>
      <c r="P86" s="244"/>
      <c r="Q86" s="244"/>
      <c r="R86" s="244"/>
      <c r="S86" s="244"/>
      <c r="T86" s="245"/>
      <c r="U86" s="13"/>
      <c r="V86" s="13"/>
      <c r="W86" s="13"/>
      <c r="X86" s="13"/>
      <c r="Y86" s="13"/>
      <c r="Z86" s="13"/>
      <c r="AA86" s="13"/>
      <c r="AB86" s="13"/>
      <c r="AC86" s="13"/>
      <c r="AD86" s="13"/>
      <c r="AE86" s="13"/>
      <c r="AT86" s="246" t="s">
        <v>184</v>
      </c>
      <c r="AU86" s="246" t="s">
        <v>86</v>
      </c>
      <c r="AV86" s="13" t="s">
        <v>86</v>
      </c>
      <c r="AW86" s="13" t="s">
        <v>38</v>
      </c>
      <c r="AX86" s="13" t="s">
        <v>8</v>
      </c>
      <c r="AY86" s="246" t="s">
        <v>167</v>
      </c>
    </row>
    <row r="87" spans="1:65" s="2" customFormat="1" ht="20.5" customHeight="1">
      <c r="A87" s="40"/>
      <c r="B87" s="41"/>
      <c r="C87" s="220" t="s">
        <v>86</v>
      </c>
      <c r="D87" s="220" t="s">
        <v>169</v>
      </c>
      <c r="E87" s="221" t="s">
        <v>773</v>
      </c>
      <c r="F87" s="222" t="s">
        <v>774</v>
      </c>
      <c r="G87" s="223" t="s">
        <v>397</v>
      </c>
      <c r="H87" s="224">
        <v>17.25</v>
      </c>
      <c r="I87" s="225"/>
      <c r="J87" s="224">
        <f>ROUND(I87*H87,0)</f>
        <v>0</v>
      </c>
      <c r="K87" s="222" t="s">
        <v>20</v>
      </c>
      <c r="L87" s="46"/>
      <c r="M87" s="226" t="s">
        <v>20</v>
      </c>
      <c r="N87" s="227" t="s">
        <v>48</v>
      </c>
      <c r="O87" s="86"/>
      <c r="P87" s="228">
        <f>O87*H87</f>
        <v>0</v>
      </c>
      <c r="Q87" s="228">
        <v>0.00015</v>
      </c>
      <c r="R87" s="228">
        <f>Q87*H87</f>
        <v>0.0025875</v>
      </c>
      <c r="S87" s="228">
        <v>0</v>
      </c>
      <c r="T87" s="229">
        <f>S87*H87</f>
        <v>0</v>
      </c>
      <c r="U87" s="40"/>
      <c r="V87" s="40"/>
      <c r="W87" s="40"/>
      <c r="X87" s="40"/>
      <c r="Y87" s="40"/>
      <c r="Z87" s="40"/>
      <c r="AA87" s="40"/>
      <c r="AB87" s="40"/>
      <c r="AC87" s="40"/>
      <c r="AD87" s="40"/>
      <c r="AE87" s="40"/>
      <c r="AR87" s="230" t="s">
        <v>173</v>
      </c>
      <c r="AT87" s="230" t="s">
        <v>169</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961</v>
      </c>
    </row>
    <row r="88" spans="1:51" s="13" customFormat="1" ht="12">
      <c r="A88" s="13"/>
      <c r="B88" s="236"/>
      <c r="C88" s="237"/>
      <c r="D88" s="232" t="s">
        <v>184</v>
      </c>
      <c r="E88" s="238" t="s">
        <v>20</v>
      </c>
      <c r="F88" s="239" t="s">
        <v>962</v>
      </c>
      <c r="G88" s="237"/>
      <c r="H88" s="240">
        <v>17.25</v>
      </c>
      <c r="I88" s="241"/>
      <c r="J88" s="237"/>
      <c r="K88" s="237"/>
      <c r="L88" s="242"/>
      <c r="M88" s="243"/>
      <c r="N88" s="244"/>
      <c r="O88" s="244"/>
      <c r="P88" s="244"/>
      <c r="Q88" s="244"/>
      <c r="R88" s="244"/>
      <c r="S88" s="244"/>
      <c r="T88" s="245"/>
      <c r="U88" s="13"/>
      <c r="V88" s="13"/>
      <c r="W88" s="13"/>
      <c r="X88" s="13"/>
      <c r="Y88" s="13"/>
      <c r="Z88" s="13"/>
      <c r="AA88" s="13"/>
      <c r="AB88" s="13"/>
      <c r="AC88" s="13"/>
      <c r="AD88" s="13"/>
      <c r="AE88" s="13"/>
      <c r="AT88" s="246" t="s">
        <v>184</v>
      </c>
      <c r="AU88" s="246" t="s">
        <v>86</v>
      </c>
      <c r="AV88" s="13" t="s">
        <v>86</v>
      </c>
      <c r="AW88" s="13" t="s">
        <v>38</v>
      </c>
      <c r="AX88" s="13" t="s">
        <v>8</v>
      </c>
      <c r="AY88" s="246" t="s">
        <v>167</v>
      </c>
    </row>
    <row r="89" spans="1:65" s="2" customFormat="1" ht="20.5" customHeight="1">
      <c r="A89" s="40"/>
      <c r="B89" s="41"/>
      <c r="C89" s="220" t="s">
        <v>186</v>
      </c>
      <c r="D89" s="220" t="s">
        <v>169</v>
      </c>
      <c r="E89" s="221" t="s">
        <v>776</v>
      </c>
      <c r="F89" s="222" t="s">
        <v>777</v>
      </c>
      <c r="G89" s="223" t="s">
        <v>179</v>
      </c>
      <c r="H89" s="224">
        <v>470.3</v>
      </c>
      <c r="I89" s="225"/>
      <c r="J89" s="224">
        <f>ROUND(I89*H89,0)</f>
        <v>0</v>
      </c>
      <c r="K89" s="222" t="s">
        <v>180</v>
      </c>
      <c r="L89" s="46"/>
      <c r="M89" s="226" t="s">
        <v>20</v>
      </c>
      <c r="N89" s="227" t="s">
        <v>48</v>
      </c>
      <c r="O89" s="86"/>
      <c r="P89" s="228">
        <f>O89*H89</f>
        <v>0</v>
      </c>
      <c r="Q89" s="228">
        <v>0</v>
      </c>
      <c r="R89" s="228">
        <f>Q89*H89</f>
        <v>0</v>
      </c>
      <c r="S89" s="228">
        <v>0</v>
      </c>
      <c r="T89" s="229">
        <f>S89*H89</f>
        <v>0</v>
      </c>
      <c r="U89" s="40"/>
      <c r="V89" s="40"/>
      <c r="W89" s="40"/>
      <c r="X89" s="40"/>
      <c r="Y89" s="40"/>
      <c r="Z89" s="40"/>
      <c r="AA89" s="40"/>
      <c r="AB89" s="40"/>
      <c r="AC89" s="40"/>
      <c r="AD89" s="40"/>
      <c r="AE89" s="40"/>
      <c r="AR89" s="230" t="s">
        <v>173</v>
      </c>
      <c r="AT89" s="230" t="s">
        <v>169</v>
      </c>
      <c r="AU89" s="230" t="s">
        <v>86</v>
      </c>
      <c r="AY89" s="19" t="s">
        <v>167</v>
      </c>
      <c r="BE89" s="231">
        <f>IF(N89="základní",J89,0)</f>
        <v>0</v>
      </c>
      <c r="BF89" s="231">
        <f>IF(N89="snížená",J89,0)</f>
        <v>0</v>
      </c>
      <c r="BG89" s="231">
        <f>IF(N89="zákl. přenesená",J89,0)</f>
        <v>0</v>
      </c>
      <c r="BH89" s="231">
        <f>IF(N89="sníž. přenesená",J89,0)</f>
        <v>0</v>
      </c>
      <c r="BI89" s="231">
        <f>IF(N89="nulová",J89,0)</f>
        <v>0</v>
      </c>
      <c r="BJ89" s="19" t="s">
        <v>8</v>
      </c>
      <c r="BK89" s="231">
        <f>ROUND(I89*H89,0)</f>
        <v>0</v>
      </c>
      <c r="BL89" s="19" t="s">
        <v>173</v>
      </c>
      <c r="BM89" s="230" t="s">
        <v>1008</v>
      </c>
    </row>
    <row r="90" spans="1:47" s="2" customFormat="1" ht="12">
      <c r="A90" s="40"/>
      <c r="B90" s="41"/>
      <c r="C90" s="42"/>
      <c r="D90" s="232" t="s">
        <v>182</v>
      </c>
      <c r="E90" s="42"/>
      <c r="F90" s="233" t="s">
        <v>779</v>
      </c>
      <c r="G90" s="42"/>
      <c r="H90" s="42"/>
      <c r="I90" s="138"/>
      <c r="J90" s="42"/>
      <c r="K90" s="42"/>
      <c r="L90" s="46"/>
      <c r="M90" s="234"/>
      <c r="N90" s="235"/>
      <c r="O90" s="86"/>
      <c r="P90" s="86"/>
      <c r="Q90" s="86"/>
      <c r="R90" s="86"/>
      <c r="S90" s="86"/>
      <c r="T90" s="87"/>
      <c r="U90" s="40"/>
      <c r="V90" s="40"/>
      <c r="W90" s="40"/>
      <c r="X90" s="40"/>
      <c r="Y90" s="40"/>
      <c r="Z90" s="40"/>
      <c r="AA90" s="40"/>
      <c r="AB90" s="40"/>
      <c r="AC90" s="40"/>
      <c r="AD90" s="40"/>
      <c r="AE90" s="40"/>
      <c r="AT90" s="19" t="s">
        <v>182</v>
      </c>
      <c r="AU90" s="19" t="s">
        <v>86</v>
      </c>
    </row>
    <row r="91" spans="1:47" s="2" customFormat="1" ht="12">
      <c r="A91" s="40"/>
      <c r="B91" s="41"/>
      <c r="C91" s="42"/>
      <c r="D91" s="232" t="s">
        <v>175</v>
      </c>
      <c r="E91" s="42"/>
      <c r="F91" s="233" t="s">
        <v>780</v>
      </c>
      <c r="G91" s="42"/>
      <c r="H91" s="42"/>
      <c r="I91" s="138"/>
      <c r="J91" s="42"/>
      <c r="K91" s="42"/>
      <c r="L91" s="46"/>
      <c r="M91" s="234"/>
      <c r="N91" s="235"/>
      <c r="O91" s="86"/>
      <c r="P91" s="86"/>
      <c r="Q91" s="86"/>
      <c r="R91" s="86"/>
      <c r="S91" s="86"/>
      <c r="T91" s="87"/>
      <c r="U91" s="40"/>
      <c r="V91" s="40"/>
      <c r="W91" s="40"/>
      <c r="X91" s="40"/>
      <c r="Y91" s="40"/>
      <c r="Z91" s="40"/>
      <c r="AA91" s="40"/>
      <c r="AB91" s="40"/>
      <c r="AC91" s="40"/>
      <c r="AD91" s="40"/>
      <c r="AE91" s="40"/>
      <c r="AT91" s="19" t="s">
        <v>175</v>
      </c>
      <c r="AU91" s="19" t="s">
        <v>86</v>
      </c>
    </row>
    <row r="92" spans="1:51" s="13" customFormat="1" ht="12">
      <c r="A92" s="13"/>
      <c r="B92" s="236"/>
      <c r="C92" s="237"/>
      <c r="D92" s="232" t="s">
        <v>184</v>
      </c>
      <c r="E92" s="238" t="s">
        <v>20</v>
      </c>
      <c r="F92" s="239" t="s">
        <v>964</v>
      </c>
      <c r="G92" s="237"/>
      <c r="H92" s="240">
        <v>470.3</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184</v>
      </c>
      <c r="AU92" s="246" t="s">
        <v>86</v>
      </c>
      <c r="AV92" s="13" t="s">
        <v>86</v>
      </c>
      <c r="AW92" s="13" t="s">
        <v>38</v>
      </c>
      <c r="AX92" s="13" t="s">
        <v>8</v>
      </c>
      <c r="AY92" s="246" t="s">
        <v>167</v>
      </c>
    </row>
    <row r="93" spans="1:65" s="2" customFormat="1" ht="14.5" customHeight="1">
      <c r="A93" s="40"/>
      <c r="B93" s="41"/>
      <c r="C93" s="279" t="s">
        <v>173</v>
      </c>
      <c r="D93" s="279" t="s">
        <v>381</v>
      </c>
      <c r="E93" s="280" t="s">
        <v>382</v>
      </c>
      <c r="F93" s="281" t="s">
        <v>383</v>
      </c>
      <c r="G93" s="282" t="s">
        <v>384</v>
      </c>
      <c r="H93" s="283">
        <v>4.7</v>
      </c>
      <c r="I93" s="284"/>
      <c r="J93" s="283">
        <f>ROUND(I93*H93,0)</f>
        <v>0</v>
      </c>
      <c r="K93" s="281" t="s">
        <v>20</v>
      </c>
      <c r="L93" s="285"/>
      <c r="M93" s="286" t="s">
        <v>20</v>
      </c>
      <c r="N93" s="287" t="s">
        <v>48</v>
      </c>
      <c r="O93" s="86"/>
      <c r="P93" s="228">
        <f>O93*H93</f>
        <v>0</v>
      </c>
      <c r="Q93" s="228">
        <v>0.001</v>
      </c>
      <c r="R93" s="228">
        <f>Q93*H93</f>
        <v>0.0047</v>
      </c>
      <c r="S93" s="228">
        <v>0</v>
      </c>
      <c r="T93" s="229">
        <f>S93*H93</f>
        <v>0</v>
      </c>
      <c r="U93" s="40"/>
      <c r="V93" s="40"/>
      <c r="W93" s="40"/>
      <c r="X93" s="40"/>
      <c r="Y93" s="40"/>
      <c r="Z93" s="40"/>
      <c r="AA93" s="40"/>
      <c r="AB93" s="40"/>
      <c r="AC93" s="40"/>
      <c r="AD93" s="40"/>
      <c r="AE93" s="40"/>
      <c r="AR93" s="230" t="s">
        <v>274</v>
      </c>
      <c r="AT93" s="230" t="s">
        <v>381</v>
      </c>
      <c r="AU93" s="230" t="s">
        <v>86</v>
      </c>
      <c r="AY93" s="19" t="s">
        <v>167</v>
      </c>
      <c r="BE93" s="231">
        <f>IF(N93="základní",J93,0)</f>
        <v>0</v>
      </c>
      <c r="BF93" s="231">
        <f>IF(N93="snížená",J93,0)</f>
        <v>0</v>
      </c>
      <c r="BG93" s="231">
        <f>IF(N93="zákl. přenesená",J93,0)</f>
        <v>0</v>
      </c>
      <c r="BH93" s="231">
        <f>IF(N93="sníž. přenesená",J93,0)</f>
        <v>0</v>
      </c>
      <c r="BI93" s="231">
        <f>IF(N93="nulová",J93,0)</f>
        <v>0</v>
      </c>
      <c r="BJ93" s="19" t="s">
        <v>8</v>
      </c>
      <c r="BK93" s="231">
        <f>ROUND(I93*H93,0)</f>
        <v>0</v>
      </c>
      <c r="BL93" s="19" t="s">
        <v>173</v>
      </c>
      <c r="BM93" s="230" t="s">
        <v>1009</v>
      </c>
    </row>
    <row r="94" spans="1:51" s="13" customFormat="1" ht="12">
      <c r="A94" s="13"/>
      <c r="B94" s="236"/>
      <c r="C94" s="237"/>
      <c r="D94" s="232" t="s">
        <v>184</v>
      </c>
      <c r="E94" s="238" t="s">
        <v>20</v>
      </c>
      <c r="F94" s="239" t="s">
        <v>966</v>
      </c>
      <c r="G94" s="237"/>
      <c r="H94" s="240">
        <v>4.7</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184</v>
      </c>
      <c r="AU94" s="246" t="s">
        <v>86</v>
      </c>
      <c r="AV94" s="13" t="s">
        <v>86</v>
      </c>
      <c r="AW94" s="13" t="s">
        <v>38</v>
      </c>
      <c r="AX94" s="13" t="s">
        <v>8</v>
      </c>
      <c r="AY94" s="246" t="s">
        <v>167</v>
      </c>
    </row>
    <row r="95" spans="1:65" s="2" customFormat="1" ht="20.5" customHeight="1">
      <c r="A95" s="40"/>
      <c r="B95" s="41"/>
      <c r="C95" s="220" t="s">
        <v>202</v>
      </c>
      <c r="D95" s="220" t="s">
        <v>169</v>
      </c>
      <c r="E95" s="221" t="s">
        <v>783</v>
      </c>
      <c r="F95" s="222" t="s">
        <v>784</v>
      </c>
      <c r="G95" s="223" t="s">
        <v>389</v>
      </c>
      <c r="H95" s="224">
        <v>15.84</v>
      </c>
      <c r="I95" s="225"/>
      <c r="J95" s="224">
        <f>ROUND(I95*H95,0)</f>
        <v>0</v>
      </c>
      <c r="K95" s="222" t="s">
        <v>180</v>
      </c>
      <c r="L95" s="46"/>
      <c r="M95" s="226" t="s">
        <v>20</v>
      </c>
      <c r="N95" s="227" t="s">
        <v>48</v>
      </c>
      <c r="O95" s="86"/>
      <c r="P95" s="228">
        <f>O95*H95</f>
        <v>0</v>
      </c>
      <c r="Q95" s="228">
        <v>0</v>
      </c>
      <c r="R95" s="228">
        <f>Q95*H95</f>
        <v>0</v>
      </c>
      <c r="S95" s="228">
        <v>0</v>
      </c>
      <c r="T95" s="229">
        <f>S95*H95</f>
        <v>0</v>
      </c>
      <c r="U95" s="40"/>
      <c r="V95" s="40"/>
      <c r="W95" s="40"/>
      <c r="X95" s="40"/>
      <c r="Y95" s="40"/>
      <c r="Z95" s="40"/>
      <c r="AA95" s="40"/>
      <c r="AB95" s="40"/>
      <c r="AC95" s="40"/>
      <c r="AD95" s="40"/>
      <c r="AE95" s="40"/>
      <c r="AR95" s="230" t="s">
        <v>173</v>
      </c>
      <c r="AT95" s="230" t="s">
        <v>169</v>
      </c>
      <c r="AU95" s="230" t="s">
        <v>86</v>
      </c>
      <c r="AY95" s="19" t="s">
        <v>167</v>
      </c>
      <c r="BE95" s="231">
        <f>IF(N95="základní",J95,0)</f>
        <v>0</v>
      </c>
      <c r="BF95" s="231">
        <f>IF(N95="snížená",J95,0)</f>
        <v>0</v>
      </c>
      <c r="BG95" s="231">
        <f>IF(N95="zákl. přenesená",J95,0)</f>
        <v>0</v>
      </c>
      <c r="BH95" s="231">
        <f>IF(N95="sníž. přenesená",J95,0)</f>
        <v>0</v>
      </c>
      <c r="BI95" s="231">
        <f>IF(N95="nulová",J95,0)</f>
        <v>0</v>
      </c>
      <c r="BJ95" s="19" t="s">
        <v>8</v>
      </c>
      <c r="BK95" s="231">
        <f>ROUND(I95*H95,0)</f>
        <v>0</v>
      </c>
      <c r="BL95" s="19" t="s">
        <v>173</v>
      </c>
      <c r="BM95" s="230" t="s">
        <v>967</v>
      </c>
    </row>
    <row r="96" spans="1:47" s="2" customFormat="1" ht="12">
      <c r="A96" s="40"/>
      <c r="B96" s="41"/>
      <c r="C96" s="42"/>
      <c r="D96" s="232" t="s">
        <v>182</v>
      </c>
      <c r="E96" s="42"/>
      <c r="F96" s="233" t="s">
        <v>786</v>
      </c>
      <c r="G96" s="42"/>
      <c r="H96" s="42"/>
      <c r="I96" s="138"/>
      <c r="J96" s="42"/>
      <c r="K96" s="42"/>
      <c r="L96" s="46"/>
      <c r="M96" s="234"/>
      <c r="N96" s="235"/>
      <c r="O96" s="86"/>
      <c r="P96" s="86"/>
      <c r="Q96" s="86"/>
      <c r="R96" s="86"/>
      <c r="S96" s="86"/>
      <c r="T96" s="87"/>
      <c r="U96" s="40"/>
      <c r="V96" s="40"/>
      <c r="W96" s="40"/>
      <c r="X96" s="40"/>
      <c r="Y96" s="40"/>
      <c r="Z96" s="40"/>
      <c r="AA96" s="40"/>
      <c r="AB96" s="40"/>
      <c r="AC96" s="40"/>
      <c r="AD96" s="40"/>
      <c r="AE96" s="40"/>
      <c r="AT96" s="19" t="s">
        <v>182</v>
      </c>
      <c r="AU96" s="19" t="s">
        <v>86</v>
      </c>
    </row>
    <row r="97" spans="1:47" s="2" customFormat="1" ht="12">
      <c r="A97" s="40"/>
      <c r="B97" s="41"/>
      <c r="C97" s="42"/>
      <c r="D97" s="232" t="s">
        <v>175</v>
      </c>
      <c r="E97" s="42"/>
      <c r="F97" s="233" t="s">
        <v>787</v>
      </c>
      <c r="G97" s="42"/>
      <c r="H97" s="42"/>
      <c r="I97" s="138"/>
      <c r="J97" s="42"/>
      <c r="K97" s="42"/>
      <c r="L97" s="46"/>
      <c r="M97" s="234"/>
      <c r="N97" s="235"/>
      <c r="O97" s="86"/>
      <c r="P97" s="86"/>
      <c r="Q97" s="86"/>
      <c r="R97" s="86"/>
      <c r="S97" s="86"/>
      <c r="T97" s="87"/>
      <c r="U97" s="40"/>
      <c r="V97" s="40"/>
      <c r="W97" s="40"/>
      <c r="X97" s="40"/>
      <c r="Y97" s="40"/>
      <c r="Z97" s="40"/>
      <c r="AA97" s="40"/>
      <c r="AB97" s="40"/>
      <c r="AC97" s="40"/>
      <c r="AD97" s="40"/>
      <c r="AE97" s="40"/>
      <c r="AT97" s="19" t="s">
        <v>175</v>
      </c>
      <c r="AU97" s="19" t="s">
        <v>86</v>
      </c>
    </row>
    <row r="98" spans="1:51" s="13" customFormat="1" ht="12">
      <c r="A98" s="13"/>
      <c r="B98" s="236"/>
      <c r="C98" s="237"/>
      <c r="D98" s="232" t="s">
        <v>184</v>
      </c>
      <c r="E98" s="238" t="s">
        <v>20</v>
      </c>
      <c r="F98" s="239" t="s">
        <v>968</v>
      </c>
      <c r="G98" s="237"/>
      <c r="H98" s="240">
        <v>15.84</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184</v>
      </c>
      <c r="AU98" s="246" t="s">
        <v>86</v>
      </c>
      <c r="AV98" s="13" t="s">
        <v>86</v>
      </c>
      <c r="AW98" s="13" t="s">
        <v>38</v>
      </c>
      <c r="AX98" s="13" t="s">
        <v>8</v>
      </c>
      <c r="AY98" s="246" t="s">
        <v>167</v>
      </c>
    </row>
    <row r="99" spans="1:65" s="2" customFormat="1" ht="20.5" customHeight="1">
      <c r="A99" s="40"/>
      <c r="B99" s="41"/>
      <c r="C99" s="220" t="s">
        <v>253</v>
      </c>
      <c r="D99" s="220" t="s">
        <v>169</v>
      </c>
      <c r="E99" s="221" t="s">
        <v>788</v>
      </c>
      <c r="F99" s="222" t="s">
        <v>789</v>
      </c>
      <c r="G99" s="223" t="s">
        <v>389</v>
      </c>
      <c r="H99" s="224">
        <v>55.28</v>
      </c>
      <c r="I99" s="225"/>
      <c r="J99" s="224">
        <f>ROUND(I99*H99,0)</f>
        <v>0</v>
      </c>
      <c r="K99" s="222" t="s">
        <v>180</v>
      </c>
      <c r="L99" s="46"/>
      <c r="M99" s="226" t="s">
        <v>20</v>
      </c>
      <c r="N99" s="227" t="s">
        <v>48</v>
      </c>
      <c r="O99" s="86"/>
      <c r="P99" s="228">
        <f>O99*H99</f>
        <v>0</v>
      </c>
      <c r="Q99" s="228">
        <v>0</v>
      </c>
      <c r="R99" s="228">
        <f>Q99*H99</f>
        <v>0</v>
      </c>
      <c r="S99" s="228">
        <v>0</v>
      </c>
      <c r="T99" s="229">
        <f>S99*H99</f>
        <v>0</v>
      </c>
      <c r="U99" s="40"/>
      <c r="V99" s="40"/>
      <c r="W99" s="40"/>
      <c r="X99" s="40"/>
      <c r="Y99" s="40"/>
      <c r="Z99" s="40"/>
      <c r="AA99" s="40"/>
      <c r="AB99" s="40"/>
      <c r="AC99" s="40"/>
      <c r="AD99" s="40"/>
      <c r="AE99" s="40"/>
      <c r="AR99" s="230" t="s">
        <v>173</v>
      </c>
      <c r="AT99" s="230" t="s">
        <v>169</v>
      </c>
      <c r="AU99" s="230" t="s">
        <v>86</v>
      </c>
      <c r="AY99" s="19" t="s">
        <v>167</v>
      </c>
      <c r="BE99" s="231">
        <f>IF(N99="základní",J99,0)</f>
        <v>0</v>
      </c>
      <c r="BF99" s="231">
        <f>IF(N99="snížená",J99,0)</f>
        <v>0</v>
      </c>
      <c r="BG99" s="231">
        <f>IF(N99="zákl. přenesená",J99,0)</f>
        <v>0</v>
      </c>
      <c r="BH99" s="231">
        <f>IF(N99="sníž. přenesená",J99,0)</f>
        <v>0</v>
      </c>
      <c r="BI99" s="231">
        <f>IF(N99="nulová",J99,0)</f>
        <v>0</v>
      </c>
      <c r="BJ99" s="19" t="s">
        <v>8</v>
      </c>
      <c r="BK99" s="231">
        <f>ROUND(I99*H99,0)</f>
        <v>0</v>
      </c>
      <c r="BL99" s="19" t="s">
        <v>173</v>
      </c>
      <c r="BM99" s="230" t="s">
        <v>969</v>
      </c>
    </row>
    <row r="100" spans="1:47" s="2" customFormat="1" ht="12">
      <c r="A100" s="40"/>
      <c r="B100" s="41"/>
      <c r="C100" s="42"/>
      <c r="D100" s="232" t="s">
        <v>182</v>
      </c>
      <c r="E100" s="42"/>
      <c r="F100" s="233" t="s">
        <v>786</v>
      </c>
      <c r="G100" s="42"/>
      <c r="H100" s="42"/>
      <c r="I100" s="138"/>
      <c r="J100" s="42"/>
      <c r="K100" s="42"/>
      <c r="L100" s="46"/>
      <c r="M100" s="234"/>
      <c r="N100" s="235"/>
      <c r="O100" s="86"/>
      <c r="P100" s="86"/>
      <c r="Q100" s="86"/>
      <c r="R100" s="86"/>
      <c r="S100" s="86"/>
      <c r="T100" s="87"/>
      <c r="U100" s="40"/>
      <c r="V100" s="40"/>
      <c r="W100" s="40"/>
      <c r="X100" s="40"/>
      <c r="Y100" s="40"/>
      <c r="Z100" s="40"/>
      <c r="AA100" s="40"/>
      <c r="AB100" s="40"/>
      <c r="AC100" s="40"/>
      <c r="AD100" s="40"/>
      <c r="AE100" s="40"/>
      <c r="AT100" s="19" t="s">
        <v>182</v>
      </c>
      <c r="AU100" s="19" t="s">
        <v>86</v>
      </c>
    </row>
    <row r="101" spans="1:47" s="2" customFormat="1" ht="12">
      <c r="A101" s="40"/>
      <c r="B101" s="41"/>
      <c r="C101" s="42"/>
      <c r="D101" s="232" t="s">
        <v>175</v>
      </c>
      <c r="E101" s="42"/>
      <c r="F101" s="233" t="s">
        <v>791</v>
      </c>
      <c r="G101" s="42"/>
      <c r="H101" s="42"/>
      <c r="I101" s="138"/>
      <c r="J101" s="42"/>
      <c r="K101" s="42"/>
      <c r="L101" s="46"/>
      <c r="M101" s="234"/>
      <c r="N101" s="235"/>
      <c r="O101" s="86"/>
      <c r="P101" s="86"/>
      <c r="Q101" s="86"/>
      <c r="R101" s="86"/>
      <c r="S101" s="86"/>
      <c r="T101" s="87"/>
      <c r="U101" s="40"/>
      <c r="V101" s="40"/>
      <c r="W101" s="40"/>
      <c r="X101" s="40"/>
      <c r="Y101" s="40"/>
      <c r="Z101" s="40"/>
      <c r="AA101" s="40"/>
      <c r="AB101" s="40"/>
      <c r="AC101" s="40"/>
      <c r="AD101" s="40"/>
      <c r="AE101" s="40"/>
      <c r="AT101" s="19" t="s">
        <v>175</v>
      </c>
      <c r="AU101" s="19" t="s">
        <v>86</v>
      </c>
    </row>
    <row r="102" spans="1:51" s="13" customFormat="1" ht="12">
      <c r="A102" s="13"/>
      <c r="B102" s="236"/>
      <c r="C102" s="237"/>
      <c r="D102" s="232" t="s">
        <v>184</v>
      </c>
      <c r="E102" s="238" t="s">
        <v>20</v>
      </c>
      <c r="F102" s="239" t="s">
        <v>970</v>
      </c>
      <c r="G102" s="237"/>
      <c r="H102" s="240">
        <v>47.28</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184</v>
      </c>
      <c r="AU102" s="246" t="s">
        <v>86</v>
      </c>
      <c r="AV102" s="13" t="s">
        <v>86</v>
      </c>
      <c r="AW102" s="13" t="s">
        <v>38</v>
      </c>
      <c r="AX102" s="13" t="s">
        <v>77</v>
      </c>
      <c r="AY102" s="246" t="s">
        <v>167</v>
      </c>
    </row>
    <row r="103" spans="1:51" s="13" customFormat="1" ht="12">
      <c r="A103" s="13"/>
      <c r="B103" s="236"/>
      <c r="C103" s="237"/>
      <c r="D103" s="232" t="s">
        <v>184</v>
      </c>
      <c r="E103" s="238" t="s">
        <v>20</v>
      </c>
      <c r="F103" s="239" t="s">
        <v>971</v>
      </c>
      <c r="G103" s="237"/>
      <c r="H103" s="240">
        <v>8</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184</v>
      </c>
      <c r="AU103" s="246" t="s">
        <v>86</v>
      </c>
      <c r="AV103" s="13" t="s">
        <v>86</v>
      </c>
      <c r="AW103" s="13" t="s">
        <v>38</v>
      </c>
      <c r="AX103" s="13" t="s">
        <v>77</v>
      </c>
      <c r="AY103" s="246" t="s">
        <v>167</v>
      </c>
    </row>
    <row r="104" spans="1:51" s="14" customFormat="1" ht="12">
      <c r="A104" s="14"/>
      <c r="B104" s="247"/>
      <c r="C104" s="248"/>
      <c r="D104" s="232" t="s">
        <v>184</v>
      </c>
      <c r="E104" s="249" t="s">
        <v>20</v>
      </c>
      <c r="F104" s="250" t="s">
        <v>195</v>
      </c>
      <c r="G104" s="248"/>
      <c r="H104" s="251">
        <v>55.28</v>
      </c>
      <c r="I104" s="252"/>
      <c r="J104" s="248"/>
      <c r="K104" s="248"/>
      <c r="L104" s="253"/>
      <c r="M104" s="254"/>
      <c r="N104" s="255"/>
      <c r="O104" s="255"/>
      <c r="P104" s="255"/>
      <c r="Q104" s="255"/>
      <c r="R104" s="255"/>
      <c r="S104" s="255"/>
      <c r="T104" s="256"/>
      <c r="U104" s="14"/>
      <c r="V104" s="14"/>
      <c r="W104" s="14"/>
      <c r="X104" s="14"/>
      <c r="Y104" s="14"/>
      <c r="Z104" s="14"/>
      <c r="AA104" s="14"/>
      <c r="AB104" s="14"/>
      <c r="AC104" s="14"/>
      <c r="AD104" s="14"/>
      <c r="AE104" s="14"/>
      <c r="AT104" s="257" t="s">
        <v>184</v>
      </c>
      <c r="AU104" s="257" t="s">
        <v>86</v>
      </c>
      <c r="AV104" s="14" t="s">
        <v>173</v>
      </c>
      <c r="AW104" s="14" t="s">
        <v>38</v>
      </c>
      <c r="AX104" s="14" t="s">
        <v>8</v>
      </c>
      <c r="AY104" s="257" t="s">
        <v>167</v>
      </c>
    </row>
    <row r="105" spans="1:65" s="2" customFormat="1" ht="20.5" customHeight="1">
      <c r="A105" s="40"/>
      <c r="B105" s="41"/>
      <c r="C105" s="220" t="s">
        <v>259</v>
      </c>
      <c r="D105" s="220" t="s">
        <v>169</v>
      </c>
      <c r="E105" s="221" t="s">
        <v>794</v>
      </c>
      <c r="F105" s="222" t="s">
        <v>795</v>
      </c>
      <c r="G105" s="223" t="s">
        <v>389</v>
      </c>
      <c r="H105" s="224">
        <v>55.28</v>
      </c>
      <c r="I105" s="225"/>
      <c r="J105" s="224">
        <f>ROUND(I105*H105,0)</f>
        <v>0</v>
      </c>
      <c r="K105" s="222" t="s">
        <v>180</v>
      </c>
      <c r="L105" s="46"/>
      <c r="M105" s="226" t="s">
        <v>20</v>
      </c>
      <c r="N105" s="227" t="s">
        <v>48</v>
      </c>
      <c r="O105" s="86"/>
      <c r="P105" s="228">
        <f>O105*H105</f>
        <v>0</v>
      </c>
      <c r="Q105" s="228">
        <v>0</v>
      </c>
      <c r="R105" s="228">
        <f>Q105*H105</f>
        <v>0</v>
      </c>
      <c r="S105" s="228">
        <v>0</v>
      </c>
      <c r="T105" s="229">
        <f>S105*H105</f>
        <v>0</v>
      </c>
      <c r="U105" s="40"/>
      <c r="V105" s="40"/>
      <c r="W105" s="40"/>
      <c r="X105" s="40"/>
      <c r="Y105" s="40"/>
      <c r="Z105" s="40"/>
      <c r="AA105" s="40"/>
      <c r="AB105" s="40"/>
      <c r="AC105" s="40"/>
      <c r="AD105" s="40"/>
      <c r="AE105" s="40"/>
      <c r="AR105" s="230" t="s">
        <v>173</v>
      </c>
      <c r="AT105" s="230" t="s">
        <v>169</v>
      </c>
      <c r="AU105" s="230" t="s">
        <v>86</v>
      </c>
      <c r="AY105" s="19" t="s">
        <v>167</v>
      </c>
      <c r="BE105" s="231">
        <f>IF(N105="základní",J105,0)</f>
        <v>0</v>
      </c>
      <c r="BF105" s="231">
        <f>IF(N105="snížená",J105,0)</f>
        <v>0</v>
      </c>
      <c r="BG105" s="231">
        <f>IF(N105="zákl. přenesená",J105,0)</f>
        <v>0</v>
      </c>
      <c r="BH105" s="231">
        <f>IF(N105="sníž. přenesená",J105,0)</f>
        <v>0</v>
      </c>
      <c r="BI105" s="231">
        <f>IF(N105="nulová",J105,0)</f>
        <v>0</v>
      </c>
      <c r="BJ105" s="19" t="s">
        <v>8</v>
      </c>
      <c r="BK105" s="231">
        <f>ROUND(I105*H105,0)</f>
        <v>0</v>
      </c>
      <c r="BL105" s="19" t="s">
        <v>173</v>
      </c>
      <c r="BM105" s="230" t="s">
        <v>972</v>
      </c>
    </row>
    <row r="106" spans="1:47" s="2" customFormat="1" ht="12">
      <c r="A106" s="40"/>
      <c r="B106" s="41"/>
      <c r="C106" s="42"/>
      <c r="D106" s="232" t="s">
        <v>182</v>
      </c>
      <c r="E106" s="42"/>
      <c r="F106" s="233" t="s">
        <v>797</v>
      </c>
      <c r="G106" s="42"/>
      <c r="H106" s="42"/>
      <c r="I106" s="138"/>
      <c r="J106" s="42"/>
      <c r="K106" s="42"/>
      <c r="L106" s="46"/>
      <c r="M106" s="234"/>
      <c r="N106" s="235"/>
      <c r="O106" s="86"/>
      <c r="P106" s="86"/>
      <c r="Q106" s="86"/>
      <c r="R106" s="86"/>
      <c r="S106" s="86"/>
      <c r="T106" s="87"/>
      <c r="U106" s="40"/>
      <c r="V106" s="40"/>
      <c r="W106" s="40"/>
      <c r="X106" s="40"/>
      <c r="Y106" s="40"/>
      <c r="Z106" s="40"/>
      <c r="AA106" s="40"/>
      <c r="AB106" s="40"/>
      <c r="AC106" s="40"/>
      <c r="AD106" s="40"/>
      <c r="AE106" s="40"/>
      <c r="AT106" s="19" t="s">
        <v>182</v>
      </c>
      <c r="AU106" s="19" t="s">
        <v>86</v>
      </c>
    </row>
    <row r="107" spans="1:51" s="13" customFormat="1" ht="12">
      <c r="A107" s="13"/>
      <c r="B107" s="236"/>
      <c r="C107" s="237"/>
      <c r="D107" s="232" t="s">
        <v>184</v>
      </c>
      <c r="E107" s="238" t="s">
        <v>20</v>
      </c>
      <c r="F107" s="239" t="s">
        <v>973</v>
      </c>
      <c r="G107" s="237"/>
      <c r="H107" s="240">
        <v>55.28</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184</v>
      </c>
      <c r="AU107" s="246" t="s">
        <v>86</v>
      </c>
      <c r="AV107" s="13" t="s">
        <v>86</v>
      </c>
      <c r="AW107" s="13" t="s">
        <v>38</v>
      </c>
      <c r="AX107" s="13" t="s">
        <v>8</v>
      </c>
      <c r="AY107" s="246" t="s">
        <v>167</v>
      </c>
    </row>
    <row r="108" spans="1:65" s="2" customFormat="1" ht="31" customHeight="1">
      <c r="A108" s="40"/>
      <c r="B108" s="41"/>
      <c r="C108" s="220" t="s">
        <v>274</v>
      </c>
      <c r="D108" s="220" t="s">
        <v>169</v>
      </c>
      <c r="E108" s="221" t="s">
        <v>800</v>
      </c>
      <c r="F108" s="222" t="s">
        <v>801</v>
      </c>
      <c r="G108" s="223" t="s">
        <v>389</v>
      </c>
      <c r="H108" s="224">
        <v>15.84</v>
      </c>
      <c r="I108" s="225"/>
      <c r="J108" s="224">
        <f>ROUND(I108*H108,0)</f>
        <v>0</v>
      </c>
      <c r="K108" s="222" t="s">
        <v>180</v>
      </c>
      <c r="L108" s="46"/>
      <c r="M108" s="226" t="s">
        <v>20</v>
      </c>
      <c r="N108" s="227" t="s">
        <v>48</v>
      </c>
      <c r="O108" s="86"/>
      <c r="P108" s="228">
        <f>O108*H108</f>
        <v>0</v>
      </c>
      <c r="Q108" s="228">
        <v>0</v>
      </c>
      <c r="R108" s="228">
        <f>Q108*H108</f>
        <v>0</v>
      </c>
      <c r="S108" s="228">
        <v>0</v>
      </c>
      <c r="T108" s="229">
        <f>S108*H108</f>
        <v>0</v>
      </c>
      <c r="U108" s="40"/>
      <c r="V108" s="40"/>
      <c r="W108" s="40"/>
      <c r="X108" s="40"/>
      <c r="Y108" s="40"/>
      <c r="Z108" s="40"/>
      <c r="AA108" s="40"/>
      <c r="AB108" s="40"/>
      <c r="AC108" s="40"/>
      <c r="AD108" s="40"/>
      <c r="AE108" s="40"/>
      <c r="AR108" s="230" t="s">
        <v>173</v>
      </c>
      <c r="AT108" s="230" t="s">
        <v>169</v>
      </c>
      <c r="AU108" s="230" t="s">
        <v>86</v>
      </c>
      <c r="AY108" s="19" t="s">
        <v>167</v>
      </c>
      <c r="BE108" s="231">
        <f>IF(N108="základní",J108,0)</f>
        <v>0</v>
      </c>
      <c r="BF108" s="231">
        <f>IF(N108="snížená",J108,0)</f>
        <v>0</v>
      </c>
      <c r="BG108" s="231">
        <f>IF(N108="zákl. přenesená",J108,0)</f>
        <v>0</v>
      </c>
      <c r="BH108" s="231">
        <f>IF(N108="sníž. přenesená",J108,0)</f>
        <v>0</v>
      </c>
      <c r="BI108" s="231">
        <f>IF(N108="nulová",J108,0)</f>
        <v>0</v>
      </c>
      <c r="BJ108" s="19" t="s">
        <v>8</v>
      </c>
      <c r="BK108" s="231">
        <f>ROUND(I108*H108,0)</f>
        <v>0</v>
      </c>
      <c r="BL108" s="19" t="s">
        <v>173</v>
      </c>
      <c r="BM108" s="230" t="s">
        <v>974</v>
      </c>
    </row>
    <row r="109" spans="1:47" s="2" customFormat="1" ht="12">
      <c r="A109" s="40"/>
      <c r="B109" s="41"/>
      <c r="C109" s="42"/>
      <c r="D109" s="232" t="s">
        <v>182</v>
      </c>
      <c r="E109" s="42"/>
      <c r="F109" s="233" t="s">
        <v>797</v>
      </c>
      <c r="G109" s="42"/>
      <c r="H109" s="42"/>
      <c r="I109" s="138"/>
      <c r="J109" s="42"/>
      <c r="K109" s="42"/>
      <c r="L109" s="46"/>
      <c r="M109" s="234"/>
      <c r="N109" s="235"/>
      <c r="O109" s="86"/>
      <c r="P109" s="86"/>
      <c r="Q109" s="86"/>
      <c r="R109" s="86"/>
      <c r="S109" s="86"/>
      <c r="T109" s="87"/>
      <c r="U109" s="40"/>
      <c r="V109" s="40"/>
      <c r="W109" s="40"/>
      <c r="X109" s="40"/>
      <c r="Y109" s="40"/>
      <c r="Z109" s="40"/>
      <c r="AA109" s="40"/>
      <c r="AB109" s="40"/>
      <c r="AC109" s="40"/>
      <c r="AD109" s="40"/>
      <c r="AE109" s="40"/>
      <c r="AT109" s="19" t="s">
        <v>182</v>
      </c>
      <c r="AU109" s="19" t="s">
        <v>86</v>
      </c>
    </row>
    <row r="110" spans="1:65" s="2" customFormat="1" ht="20.5" customHeight="1">
      <c r="A110" s="40"/>
      <c r="B110" s="41"/>
      <c r="C110" s="220" t="s">
        <v>279</v>
      </c>
      <c r="D110" s="220" t="s">
        <v>169</v>
      </c>
      <c r="E110" s="221" t="s">
        <v>803</v>
      </c>
      <c r="F110" s="222" t="s">
        <v>804</v>
      </c>
      <c r="G110" s="223" t="s">
        <v>389</v>
      </c>
      <c r="H110" s="224">
        <v>15.84</v>
      </c>
      <c r="I110" s="225"/>
      <c r="J110" s="224">
        <f>ROUND(I110*H110,0)</f>
        <v>0</v>
      </c>
      <c r="K110" s="222" t="s">
        <v>180</v>
      </c>
      <c r="L110" s="46"/>
      <c r="M110" s="226" t="s">
        <v>20</v>
      </c>
      <c r="N110" s="227" t="s">
        <v>48</v>
      </c>
      <c r="O110" s="86"/>
      <c r="P110" s="228">
        <f>O110*H110</f>
        <v>0</v>
      </c>
      <c r="Q110" s="228">
        <v>4.6E-05</v>
      </c>
      <c r="R110" s="228">
        <f>Q110*H110</f>
        <v>0.00072864</v>
      </c>
      <c r="S110" s="228">
        <v>0</v>
      </c>
      <c r="T110" s="229">
        <f>S110*H110</f>
        <v>0</v>
      </c>
      <c r="U110" s="40"/>
      <c r="V110" s="40"/>
      <c r="W110" s="40"/>
      <c r="X110" s="40"/>
      <c r="Y110" s="40"/>
      <c r="Z110" s="40"/>
      <c r="AA110" s="40"/>
      <c r="AB110" s="40"/>
      <c r="AC110" s="40"/>
      <c r="AD110" s="40"/>
      <c r="AE110" s="40"/>
      <c r="AR110" s="230" t="s">
        <v>173</v>
      </c>
      <c r="AT110" s="230" t="s">
        <v>169</v>
      </c>
      <c r="AU110" s="230" t="s">
        <v>86</v>
      </c>
      <c r="AY110" s="19" t="s">
        <v>167</v>
      </c>
      <c r="BE110" s="231">
        <f>IF(N110="základní",J110,0)</f>
        <v>0</v>
      </c>
      <c r="BF110" s="231">
        <f>IF(N110="snížená",J110,0)</f>
        <v>0</v>
      </c>
      <c r="BG110" s="231">
        <f>IF(N110="zákl. přenesená",J110,0)</f>
        <v>0</v>
      </c>
      <c r="BH110" s="231">
        <f>IF(N110="sníž. přenesená",J110,0)</f>
        <v>0</v>
      </c>
      <c r="BI110" s="231">
        <f>IF(N110="nulová",J110,0)</f>
        <v>0</v>
      </c>
      <c r="BJ110" s="19" t="s">
        <v>8</v>
      </c>
      <c r="BK110" s="231">
        <f>ROUND(I110*H110,0)</f>
        <v>0</v>
      </c>
      <c r="BL110" s="19" t="s">
        <v>173</v>
      </c>
      <c r="BM110" s="230" t="s">
        <v>975</v>
      </c>
    </row>
    <row r="111" spans="1:47" s="2" customFormat="1" ht="12">
      <c r="A111" s="40"/>
      <c r="B111" s="41"/>
      <c r="C111" s="42"/>
      <c r="D111" s="232" t="s">
        <v>182</v>
      </c>
      <c r="E111" s="42"/>
      <c r="F111" s="233" t="s">
        <v>806</v>
      </c>
      <c r="G111" s="42"/>
      <c r="H111" s="42"/>
      <c r="I111" s="138"/>
      <c r="J111" s="42"/>
      <c r="K111" s="42"/>
      <c r="L111" s="46"/>
      <c r="M111" s="234"/>
      <c r="N111" s="235"/>
      <c r="O111" s="86"/>
      <c r="P111" s="86"/>
      <c r="Q111" s="86"/>
      <c r="R111" s="86"/>
      <c r="S111" s="86"/>
      <c r="T111" s="87"/>
      <c r="U111" s="40"/>
      <c r="V111" s="40"/>
      <c r="W111" s="40"/>
      <c r="X111" s="40"/>
      <c r="Y111" s="40"/>
      <c r="Z111" s="40"/>
      <c r="AA111" s="40"/>
      <c r="AB111" s="40"/>
      <c r="AC111" s="40"/>
      <c r="AD111" s="40"/>
      <c r="AE111" s="40"/>
      <c r="AT111" s="19" t="s">
        <v>182</v>
      </c>
      <c r="AU111" s="19" t="s">
        <v>86</v>
      </c>
    </row>
    <row r="112" spans="1:47" s="2" customFormat="1" ht="12">
      <c r="A112" s="40"/>
      <c r="B112" s="41"/>
      <c r="C112" s="42"/>
      <c r="D112" s="232" t="s">
        <v>175</v>
      </c>
      <c r="E112" s="42"/>
      <c r="F112" s="233" t="s">
        <v>807</v>
      </c>
      <c r="G112" s="42"/>
      <c r="H112" s="42"/>
      <c r="I112" s="138"/>
      <c r="J112" s="42"/>
      <c r="K112" s="42"/>
      <c r="L112" s="46"/>
      <c r="M112" s="234"/>
      <c r="N112" s="235"/>
      <c r="O112" s="86"/>
      <c r="P112" s="86"/>
      <c r="Q112" s="86"/>
      <c r="R112" s="86"/>
      <c r="S112" s="86"/>
      <c r="T112" s="87"/>
      <c r="U112" s="40"/>
      <c r="V112" s="40"/>
      <c r="W112" s="40"/>
      <c r="X112" s="40"/>
      <c r="Y112" s="40"/>
      <c r="Z112" s="40"/>
      <c r="AA112" s="40"/>
      <c r="AB112" s="40"/>
      <c r="AC112" s="40"/>
      <c r="AD112" s="40"/>
      <c r="AE112" s="40"/>
      <c r="AT112" s="19" t="s">
        <v>175</v>
      </c>
      <c r="AU112" s="19" t="s">
        <v>86</v>
      </c>
    </row>
    <row r="113" spans="1:65" s="2" customFormat="1" ht="20.5" customHeight="1">
      <c r="A113" s="40"/>
      <c r="B113" s="41"/>
      <c r="C113" s="279" t="s">
        <v>291</v>
      </c>
      <c r="D113" s="279" t="s">
        <v>381</v>
      </c>
      <c r="E113" s="280" t="s">
        <v>808</v>
      </c>
      <c r="F113" s="281" t="s">
        <v>809</v>
      </c>
      <c r="G113" s="282" t="s">
        <v>389</v>
      </c>
      <c r="H113" s="283">
        <v>15.84</v>
      </c>
      <c r="I113" s="284"/>
      <c r="J113" s="283">
        <f>ROUND(I113*H113,0)</f>
        <v>0</v>
      </c>
      <c r="K113" s="281" t="s">
        <v>180</v>
      </c>
      <c r="L113" s="285"/>
      <c r="M113" s="286" t="s">
        <v>20</v>
      </c>
      <c r="N113" s="287" t="s">
        <v>48</v>
      </c>
      <c r="O113" s="86"/>
      <c r="P113" s="228">
        <f>O113*H113</f>
        <v>0</v>
      </c>
      <c r="Q113" s="228">
        <v>0.00354</v>
      </c>
      <c r="R113" s="228">
        <f>Q113*H113</f>
        <v>0.0560736</v>
      </c>
      <c r="S113" s="228">
        <v>0</v>
      </c>
      <c r="T113" s="229">
        <f>S113*H113</f>
        <v>0</v>
      </c>
      <c r="U113" s="40"/>
      <c r="V113" s="40"/>
      <c r="W113" s="40"/>
      <c r="X113" s="40"/>
      <c r="Y113" s="40"/>
      <c r="Z113" s="40"/>
      <c r="AA113" s="40"/>
      <c r="AB113" s="40"/>
      <c r="AC113" s="40"/>
      <c r="AD113" s="40"/>
      <c r="AE113" s="40"/>
      <c r="AR113" s="230" t="s">
        <v>274</v>
      </c>
      <c r="AT113" s="230" t="s">
        <v>381</v>
      </c>
      <c r="AU113" s="230" t="s">
        <v>86</v>
      </c>
      <c r="AY113" s="19" t="s">
        <v>167</v>
      </c>
      <c r="BE113" s="231">
        <f>IF(N113="základní",J113,0)</f>
        <v>0</v>
      </c>
      <c r="BF113" s="231">
        <f>IF(N113="snížená",J113,0)</f>
        <v>0</v>
      </c>
      <c r="BG113" s="231">
        <f>IF(N113="zákl. přenesená",J113,0)</f>
        <v>0</v>
      </c>
      <c r="BH113" s="231">
        <f>IF(N113="sníž. přenesená",J113,0)</f>
        <v>0</v>
      </c>
      <c r="BI113" s="231">
        <f>IF(N113="nulová",J113,0)</f>
        <v>0</v>
      </c>
      <c r="BJ113" s="19" t="s">
        <v>8</v>
      </c>
      <c r="BK113" s="231">
        <f>ROUND(I113*H113,0)</f>
        <v>0</v>
      </c>
      <c r="BL113" s="19" t="s">
        <v>173</v>
      </c>
      <c r="BM113" s="230" t="s">
        <v>976</v>
      </c>
    </row>
    <row r="114" spans="1:65" s="2" customFormat="1" ht="20.5" customHeight="1">
      <c r="A114" s="40"/>
      <c r="B114" s="41"/>
      <c r="C114" s="220" t="s">
        <v>302</v>
      </c>
      <c r="D114" s="220" t="s">
        <v>169</v>
      </c>
      <c r="E114" s="221" t="s">
        <v>811</v>
      </c>
      <c r="F114" s="222" t="s">
        <v>812</v>
      </c>
      <c r="G114" s="223" t="s">
        <v>389</v>
      </c>
      <c r="H114" s="224">
        <v>47.28</v>
      </c>
      <c r="I114" s="225"/>
      <c r="J114" s="224">
        <f>ROUND(I114*H114,0)</f>
        <v>0</v>
      </c>
      <c r="K114" s="222" t="s">
        <v>180</v>
      </c>
      <c r="L114" s="46"/>
      <c r="M114" s="226" t="s">
        <v>20</v>
      </c>
      <c r="N114" s="227" t="s">
        <v>48</v>
      </c>
      <c r="O114" s="86"/>
      <c r="P114" s="228">
        <f>O114*H114</f>
        <v>0</v>
      </c>
      <c r="Q114" s="228">
        <v>5.2E-05</v>
      </c>
      <c r="R114" s="228">
        <f>Q114*H114</f>
        <v>0.00245856</v>
      </c>
      <c r="S114" s="228">
        <v>0</v>
      </c>
      <c r="T114" s="229">
        <f>S114*H114</f>
        <v>0</v>
      </c>
      <c r="U114" s="40"/>
      <c r="V114" s="40"/>
      <c r="W114" s="40"/>
      <c r="X114" s="40"/>
      <c r="Y114" s="40"/>
      <c r="Z114" s="40"/>
      <c r="AA114" s="40"/>
      <c r="AB114" s="40"/>
      <c r="AC114" s="40"/>
      <c r="AD114" s="40"/>
      <c r="AE114" s="40"/>
      <c r="AR114" s="230" t="s">
        <v>173</v>
      </c>
      <c r="AT114" s="230" t="s">
        <v>169</v>
      </c>
      <c r="AU114" s="230" t="s">
        <v>86</v>
      </c>
      <c r="AY114" s="19" t="s">
        <v>167</v>
      </c>
      <c r="BE114" s="231">
        <f>IF(N114="základní",J114,0)</f>
        <v>0</v>
      </c>
      <c r="BF114" s="231">
        <f>IF(N114="snížená",J114,0)</f>
        <v>0</v>
      </c>
      <c r="BG114" s="231">
        <f>IF(N114="zákl. přenesená",J114,0)</f>
        <v>0</v>
      </c>
      <c r="BH114" s="231">
        <f>IF(N114="sníž. přenesená",J114,0)</f>
        <v>0</v>
      </c>
      <c r="BI114" s="231">
        <f>IF(N114="nulová",J114,0)</f>
        <v>0</v>
      </c>
      <c r="BJ114" s="19" t="s">
        <v>8</v>
      </c>
      <c r="BK114" s="231">
        <f>ROUND(I114*H114,0)</f>
        <v>0</v>
      </c>
      <c r="BL114" s="19" t="s">
        <v>173</v>
      </c>
      <c r="BM114" s="230" t="s">
        <v>977</v>
      </c>
    </row>
    <row r="115" spans="1:47" s="2" customFormat="1" ht="12">
      <c r="A115" s="40"/>
      <c r="B115" s="41"/>
      <c r="C115" s="42"/>
      <c r="D115" s="232" t="s">
        <v>182</v>
      </c>
      <c r="E115" s="42"/>
      <c r="F115" s="233" t="s">
        <v>806</v>
      </c>
      <c r="G115" s="42"/>
      <c r="H115" s="42"/>
      <c r="I115" s="138"/>
      <c r="J115" s="42"/>
      <c r="K115" s="42"/>
      <c r="L115" s="46"/>
      <c r="M115" s="234"/>
      <c r="N115" s="235"/>
      <c r="O115" s="86"/>
      <c r="P115" s="86"/>
      <c r="Q115" s="86"/>
      <c r="R115" s="86"/>
      <c r="S115" s="86"/>
      <c r="T115" s="87"/>
      <c r="U115" s="40"/>
      <c r="V115" s="40"/>
      <c r="W115" s="40"/>
      <c r="X115" s="40"/>
      <c r="Y115" s="40"/>
      <c r="Z115" s="40"/>
      <c r="AA115" s="40"/>
      <c r="AB115" s="40"/>
      <c r="AC115" s="40"/>
      <c r="AD115" s="40"/>
      <c r="AE115" s="40"/>
      <c r="AT115" s="19" t="s">
        <v>182</v>
      </c>
      <c r="AU115" s="19" t="s">
        <v>86</v>
      </c>
    </row>
    <row r="116" spans="1:47" s="2" customFormat="1" ht="12">
      <c r="A116" s="40"/>
      <c r="B116" s="41"/>
      <c r="C116" s="42"/>
      <c r="D116" s="232" t="s">
        <v>175</v>
      </c>
      <c r="E116" s="42"/>
      <c r="F116" s="233" t="s">
        <v>814</v>
      </c>
      <c r="G116" s="42"/>
      <c r="H116" s="42"/>
      <c r="I116" s="138"/>
      <c r="J116" s="42"/>
      <c r="K116" s="42"/>
      <c r="L116" s="46"/>
      <c r="M116" s="234"/>
      <c r="N116" s="235"/>
      <c r="O116" s="86"/>
      <c r="P116" s="86"/>
      <c r="Q116" s="86"/>
      <c r="R116" s="86"/>
      <c r="S116" s="86"/>
      <c r="T116" s="87"/>
      <c r="U116" s="40"/>
      <c r="V116" s="40"/>
      <c r="W116" s="40"/>
      <c r="X116" s="40"/>
      <c r="Y116" s="40"/>
      <c r="Z116" s="40"/>
      <c r="AA116" s="40"/>
      <c r="AB116" s="40"/>
      <c r="AC116" s="40"/>
      <c r="AD116" s="40"/>
      <c r="AE116" s="40"/>
      <c r="AT116" s="19" t="s">
        <v>175</v>
      </c>
      <c r="AU116" s="19" t="s">
        <v>86</v>
      </c>
    </row>
    <row r="117" spans="1:65" s="2" customFormat="1" ht="20.5" customHeight="1">
      <c r="A117" s="40"/>
      <c r="B117" s="41"/>
      <c r="C117" s="279" t="s">
        <v>309</v>
      </c>
      <c r="D117" s="279" t="s">
        <v>381</v>
      </c>
      <c r="E117" s="280" t="s">
        <v>808</v>
      </c>
      <c r="F117" s="281" t="s">
        <v>809</v>
      </c>
      <c r="G117" s="282" t="s">
        <v>389</v>
      </c>
      <c r="H117" s="283">
        <v>47.28</v>
      </c>
      <c r="I117" s="284"/>
      <c r="J117" s="283">
        <f>ROUND(I117*H117,0)</f>
        <v>0</v>
      </c>
      <c r="K117" s="281" t="s">
        <v>180</v>
      </c>
      <c r="L117" s="285"/>
      <c r="M117" s="286" t="s">
        <v>20</v>
      </c>
      <c r="N117" s="287" t="s">
        <v>48</v>
      </c>
      <c r="O117" s="86"/>
      <c r="P117" s="228">
        <f>O117*H117</f>
        <v>0</v>
      </c>
      <c r="Q117" s="228">
        <v>0.00354</v>
      </c>
      <c r="R117" s="228">
        <f>Q117*H117</f>
        <v>0.16737120000000003</v>
      </c>
      <c r="S117" s="228">
        <v>0</v>
      </c>
      <c r="T117" s="229">
        <f>S117*H117</f>
        <v>0</v>
      </c>
      <c r="U117" s="40"/>
      <c r="V117" s="40"/>
      <c r="W117" s="40"/>
      <c r="X117" s="40"/>
      <c r="Y117" s="40"/>
      <c r="Z117" s="40"/>
      <c r="AA117" s="40"/>
      <c r="AB117" s="40"/>
      <c r="AC117" s="40"/>
      <c r="AD117" s="40"/>
      <c r="AE117" s="40"/>
      <c r="AR117" s="230" t="s">
        <v>274</v>
      </c>
      <c r="AT117" s="230" t="s">
        <v>381</v>
      </c>
      <c r="AU117" s="230" t="s">
        <v>86</v>
      </c>
      <c r="AY117" s="19" t="s">
        <v>167</v>
      </c>
      <c r="BE117" s="231">
        <f>IF(N117="základní",J117,0)</f>
        <v>0</v>
      </c>
      <c r="BF117" s="231">
        <f>IF(N117="snížená",J117,0)</f>
        <v>0</v>
      </c>
      <c r="BG117" s="231">
        <f>IF(N117="zákl. přenesená",J117,0)</f>
        <v>0</v>
      </c>
      <c r="BH117" s="231">
        <f>IF(N117="sníž. přenesená",J117,0)</f>
        <v>0</v>
      </c>
      <c r="BI117" s="231">
        <f>IF(N117="nulová",J117,0)</f>
        <v>0</v>
      </c>
      <c r="BJ117" s="19" t="s">
        <v>8</v>
      </c>
      <c r="BK117" s="231">
        <f>ROUND(I117*H117,0)</f>
        <v>0</v>
      </c>
      <c r="BL117" s="19" t="s">
        <v>173</v>
      </c>
      <c r="BM117" s="230" t="s">
        <v>978</v>
      </c>
    </row>
    <row r="118" spans="1:65" s="2" customFormat="1" ht="20.5" customHeight="1">
      <c r="A118" s="40"/>
      <c r="B118" s="41"/>
      <c r="C118" s="220" t="s">
        <v>320</v>
      </c>
      <c r="D118" s="220" t="s">
        <v>169</v>
      </c>
      <c r="E118" s="221" t="s">
        <v>820</v>
      </c>
      <c r="F118" s="222" t="s">
        <v>821</v>
      </c>
      <c r="G118" s="223" t="s">
        <v>389</v>
      </c>
      <c r="H118" s="224">
        <v>8</v>
      </c>
      <c r="I118" s="225"/>
      <c r="J118" s="224">
        <f>ROUND(I118*H118,0)</f>
        <v>0</v>
      </c>
      <c r="K118" s="222" t="s">
        <v>180</v>
      </c>
      <c r="L118" s="46"/>
      <c r="M118" s="226" t="s">
        <v>20</v>
      </c>
      <c r="N118" s="227" t="s">
        <v>48</v>
      </c>
      <c r="O118" s="86"/>
      <c r="P118" s="228">
        <f>O118*H118</f>
        <v>0</v>
      </c>
      <c r="Q118" s="228">
        <v>5.2E-05</v>
      </c>
      <c r="R118" s="228">
        <f>Q118*H118</f>
        <v>0.000416</v>
      </c>
      <c r="S118" s="228">
        <v>0</v>
      </c>
      <c r="T118" s="229">
        <f>S118*H118</f>
        <v>0</v>
      </c>
      <c r="U118" s="40"/>
      <c r="V118" s="40"/>
      <c r="W118" s="40"/>
      <c r="X118" s="40"/>
      <c r="Y118" s="40"/>
      <c r="Z118" s="40"/>
      <c r="AA118" s="40"/>
      <c r="AB118" s="40"/>
      <c r="AC118" s="40"/>
      <c r="AD118" s="40"/>
      <c r="AE118" s="40"/>
      <c r="AR118" s="230" t="s">
        <v>173</v>
      </c>
      <c r="AT118" s="230" t="s">
        <v>169</v>
      </c>
      <c r="AU118" s="230" t="s">
        <v>86</v>
      </c>
      <c r="AY118" s="19" t="s">
        <v>167</v>
      </c>
      <c r="BE118" s="231">
        <f>IF(N118="základní",J118,0)</f>
        <v>0</v>
      </c>
      <c r="BF118" s="231">
        <f>IF(N118="snížená",J118,0)</f>
        <v>0</v>
      </c>
      <c r="BG118" s="231">
        <f>IF(N118="zákl. přenesená",J118,0)</f>
        <v>0</v>
      </c>
      <c r="BH118" s="231">
        <f>IF(N118="sníž. přenesená",J118,0)</f>
        <v>0</v>
      </c>
      <c r="BI118" s="231">
        <f>IF(N118="nulová",J118,0)</f>
        <v>0</v>
      </c>
      <c r="BJ118" s="19" t="s">
        <v>8</v>
      </c>
      <c r="BK118" s="231">
        <f>ROUND(I118*H118,0)</f>
        <v>0</v>
      </c>
      <c r="BL118" s="19" t="s">
        <v>173</v>
      </c>
      <c r="BM118" s="230" t="s">
        <v>979</v>
      </c>
    </row>
    <row r="119" spans="1:47" s="2" customFormat="1" ht="12">
      <c r="A119" s="40"/>
      <c r="B119" s="41"/>
      <c r="C119" s="42"/>
      <c r="D119" s="232" t="s">
        <v>182</v>
      </c>
      <c r="E119" s="42"/>
      <c r="F119" s="233" t="s">
        <v>806</v>
      </c>
      <c r="G119" s="42"/>
      <c r="H119" s="42"/>
      <c r="I119" s="138"/>
      <c r="J119" s="42"/>
      <c r="K119" s="42"/>
      <c r="L119" s="46"/>
      <c r="M119" s="234"/>
      <c r="N119" s="235"/>
      <c r="O119" s="86"/>
      <c r="P119" s="86"/>
      <c r="Q119" s="86"/>
      <c r="R119" s="86"/>
      <c r="S119" s="86"/>
      <c r="T119" s="87"/>
      <c r="U119" s="40"/>
      <c r="V119" s="40"/>
      <c r="W119" s="40"/>
      <c r="X119" s="40"/>
      <c r="Y119" s="40"/>
      <c r="Z119" s="40"/>
      <c r="AA119" s="40"/>
      <c r="AB119" s="40"/>
      <c r="AC119" s="40"/>
      <c r="AD119" s="40"/>
      <c r="AE119" s="40"/>
      <c r="AT119" s="19" t="s">
        <v>182</v>
      </c>
      <c r="AU119" s="19" t="s">
        <v>86</v>
      </c>
    </row>
    <row r="120" spans="1:47" s="2" customFormat="1" ht="12">
      <c r="A120" s="40"/>
      <c r="B120" s="41"/>
      <c r="C120" s="42"/>
      <c r="D120" s="232" t="s">
        <v>175</v>
      </c>
      <c r="E120" s="42"/>
      <c r="F120" s="233" t="s">
        <v>823</v>
      </c>
      <c r="G120" s="42"/>
      <c r="H120" s="42"/>
      <c r="I120" s="138"/>
      <c r="J120" s="42"/>
      <c r="K120" s="42"/>
      <c r="L120" s="46"/>
      <c r="M120" s="234"/>
      <c r="N120" s="235"/>
      <c r="O120" s="86"/>
      <c r="P120" s="86"/>
      <c r="Q120" s="86"/>
      <c r="R120" s="86"/>
      <c r="S120" s="86"/>
      <c r="T120" s="87"/>
      <c r="U120" s="40"/>
      <c r="V120" s="40"/>
      <c r="W120" s="40"/>
      <c r="X120" s="40"/>
      <c r="Y120" s="40"/>
      <c r="Z120" s="40"/>
      <c r="AA120" s="40"/>
      <c r="AB120" s="40"/>
      <c r="AC120" s="40"/>
      <c r="AD120" s="40"/>
      <c r="AE120" s="40"/>
      <c r="AT120" s="19" t="s">
        <v>175</v>
      </c>
      <c r="AU120" s="19" t="s">
        <v>86</v>
      </c>
    </row>
    <row r="121" spans="1:65" s="2" customFormat="1" ht="20.5" customHeight="1">
      <c r="A121" s="40"/>
      <c r="B121" s="41"/>
      <c r="C121" s="279" t="s">
        <v>326</v>
      </c>
      <c r="D121" s="279" t="s">
        <v>381</v>
      </c>
      <c r="E121" s="280" t="s">
        <v>817</v>
      </c>
      <c r="F121" s="281" t="s">
        <v>818</v>
      </c>
      <c r="G121" s="282" t="s">
        <v>389</v>
      </c>
      <c r="H121" s="283">
        <v>16</v>
      </c>
      <c r="I121" s="284"/>
      <c r="J121" s="283">
        <f>ROUND(I121*H121,0)</f>
        <v>0</v>
      </c>
      <c r="K121" s="281" t="s">
        <v>180</v>
      </c>
      <c r="L121" s="285"/>
      <c r="M121" s="286" t="s">
        <v>20</v>
      </c>
      <c r="N121" s="287" t="s">
        <v>48</v>
      </c>
      <c r="O121" s="86"/>
      <c r="P121" s="228">
        <f>O121*H121</f>
        <v>0</v>
      </c>
      <c r="Q121" s="228">
        <v>0.00472</v>
      </c>
      <c r="R121" s="228">
        <f>Q121*H121</f>
        <v>0.07552</v>
      </c>
      <c r="S121" s="228">
        <v>0</v>
      </c>
      <c r="T121" s="229">
        <f>S121*H121</f>
        <v>0</v>
      </c>
      <c r="U121" s="40"/>
      <c r="V121" s="40"/>
      <c r="W121" s="40"/>
      <c r="X121" s="40"/>
      <c r="Y121" s="40"/>
      <c r="Z121" s="40"/>
      <c r="AA121" s="40"/>
      <c r="AB121" s="40"/>
      <c r="AC121" s="40"/>
      <c r="AD121" s="40"/>
      <c r="AE121" s="40"/>
      <c r="AR121" s="230" t="s">
        <v>274</v>
      </c>
      <c r="AT121" s="230" t="s">
        <v>381</v>
      </c>
      <c r="AU121" s="230" t="s">
        <v>86</v>
      </c>
      <c r="AY121" s="19" t="s">
        <v>167</v>
      </c>
      <c r="BE121" s="231">
        <f>IF(N121="základní",J121,0)</f>
        <v>0</v>
      </c>
      <c r="BF121" s="231">
        <f>IF(N121="snížená",J121,0)</f>
        <v>0</v>
      </c>
      <c r="BG121" s="231">
        <f>IF(N121="zákl. přenesená",J121,0)</f>
        <v>0</v>
      </c>
      <c r="BH121" s="231">
        <f>IF(N121="sníž. přenesená",J121,0)</f>
        <v>0</v>
      </c>
      <c r="BI121" s="231">
        <f>IF(N121="nulová",J121,0)</f>
        <v>0</v>
      </c>
      <c r="BJ121" s="19" t="s">
        <v>8</v>
      </c>
      <c r="BK121" s="231">
        <f>ROUND(I121*H121,0)</f>
        <v>0</v>
      </c>
      <c r="BL121" s="19" t="s">
        <v>173</v>
      </c>
      <c r="BM121" s="230" t="s">
        <v>980</v>
      </c>
    </row>
    <row r="122" spans="1:51" s="13" customFormat="1" ht="12">
      <c r="A122" s="13"/>
      <c r="B122" s="236"/>
      <c r="C122" s="237"/>
      <c r="D122" s="232" t="s">
        <v>184</v>
      </c>
      <c r="E122" s="237"/>
      <c r="F122" s="239" t="s">
        <v>981</v>
      </c>
      <c r="G122" s="237"/>
      <c r="H122" s="240">
        <v>16</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184</v>
      </c>
      <c r="AU122" s="246" t="s">
        <v>86</v>
      </c>
      <c r="AV122" s="13" t="s">
        <v>86</v>
      </c>
      <c r="AW122" s="13" t="s">
        <v>4</v>
      </c>
      <c r="AX122" s="13" t="s">
        <v>8</v>
      </c>
      <c r="AY122" s="246" t="s">
        <v>167</v>
      </c>
    </row>
    <row r="123" spans="1:65" s="2" customFormat="1" ht="20.5" customHeight="1">
      <c r="A123" s="40"/>
      <c r="B123" s="41"/>
      <c r="C123" s="220" t="s">
        <v>9</v>
      </c>
      <c r="D123" s="220" t="s">
        <v>169</v>
      </c>
      <c r="E123" s="221" t="s">
        <v>828</v>
      </c>
      <c r="F123" s="222" t="s">
        <v>829</v>
      </c>
      <c r="G123" s="223" t="s">
        <v>389</v>
      </c>
      <c r="H123" s="224">
        <v>6</v>
      </c>
      <c r="I123" s="225"/>
      <c r="J123" s="224">
        <f>ROUND(I123*H123,0)</f>
        <v>0</v>
      </c>
      <c r="K123" s="222" t="s">
        <v>20</v>
      </c>
      <c r="L123" s="46"/>
      <c r="M123" s="226" t="s">
        <v>20</v>
      </c>
      <c r="N123" s="227" t="s">
        <v>48</v>
      </c>
      <c r="O123" s="86"/>
      <c r="P123" s="228">
        <f>O123*H123</f>
        <v>0</v>
      </c>
      <c r="Q123" s="228">
        <v>0</v>
      </c>
      <c r="R123" s="228">
        <f>Q123*H123</f>
        <v>0</v>
      </c>
      <c r="S123" s="228">
        <v>0</v>
      </c>
      <c r="T123" s="229">
        <f>S123*H123</f>
        <v>0</v>
      </c>
      <c r="U123" s="40"/>
      <c r="V123" s="40"/>
      <c r="W123" s="40"/>
      <c r="X123" s="40"/>
      <c r="Y123" s="40"/>
      <c r="Z123" s="40"/>
      <c r="AA123" s="40"/>
      <c r="AB123" s="40"/>
      <c r="AC123" s="40"/>
      <c r="AD123" s="40"/>
      <c r="AE123" s="40"/>
      <c r="AR123" s="230" t="s">
        <v>173</v>
      </c>
      <c r="AT123" s="230" t="s">
        <v>169</v>
      </c>
      <c r="AU123" s="230" t="s">
        <v>86</v>
      </c>
      <c r="AY123" s="19" t="s">
        <v>167</v>
      </c>
      <c r="BE123" s="231">
        <f>IF(N123="základní",J123,0)</f>
        <v>0</v>
      </c>
      <c r="BF123" s="231">
        <f>IF(N123="snížená",J123,0)</f>
        <v>0</v>
      </c>
      <c r="BG123" s="231">
        <f>IF(N123="zákl. přenesená",J123,0)</f>
        <v>0</v>
      </c>
      <c r="BH123" s="231">
        <f>IF(N123="sníž. přenesená",J123,0)</f>
        <v>0</v>
      </c>
      <c r="BI123" s="231">
        <f>IF(N123="nulová",J123,0)</f>
        <v>0</v>
      </c>
      <c r="BJ123" s="19" t="s">
        <v>8</v>
      </c>
      <c r="BK123" s="231">
        <f>ROUND(I123*H123,0)</f>
        <v>0</v>
      </c>
      <c r="BL123" s="19" t="s">
        <v>173</v>
      </c>
      <c r="BM123" s="230" t="s">
        <v>982</v>
      </c>
    </row>
    <row r="124" spans="1:47" s="2" customFormat="1" ht="12">
      <c r="A124" s="40"/>
      <c r="B124" s="41"/>
      <c r="C124" s="42"/>
      <c r="D124" s="232" t="s">
        <v>175</v>
      </c>
      <c r="E124" s="42"/>
      <c r="F124" s="233" t="s">
        <v>1004</v>
      </c>
      <c r="G124" s="42"/>
      <c r="H124" s="42"/>
      <c r="I124" s="138"/>
      <c r="J124" s="42"/>
      <c r="K124" s="42"/>
      <c r="L124" s="46"/>
      <c r="M124" s="234"/>
      <c r="N124" s="235"/>
      <c r="O124" s="86"/>
      <c r="P124" s="86"/>
      <c r="Q124" s="86"/>
      <c r="R124" s="86"/>
      <c r="S124" s="86"/>
      <c r="T124" s="87"/>
      <c r="U124" s="40"/>
      <c r="V124" s="40"/>
      <c r="W124" s="40"/>
      <c r="X124" s="40"/>
      <c r="Y124" s="40"/>
      <c r="Z124" s="40"/>
      <c r="AA124" s="40"/>
      <c r="AB124" s="40"/>
      <c r="AC124" s="40"/>
      <c r="AD124" s="40"/>
      <c r="AE124" s="40"/>
      <c r="AT124" s="19" t="s">
        <v>175</v>
      </c>
      <c r="AU124" s="19" t="s">
        <v>86</v>
      </c>
    </row>
    <row r="125" spans="1:65" s="2" customFormat="1" ht="20.5" customHeight="1">
      <c r="A125" s="40"/>
      <c r="B125" s="41"/>
      <c r="C125" s="220" t="s">
        <v>337</v>
      </c>
      <c r="D125" s="220" t="s">
        <v>169</v>
      </c>
      <c r="E125" s="221" t="s">
        <v>832</v>
      </c>
      <c r="F125" s="222" t="s">
        <v>833</v>
      </c>
      <c r="G125" s="223" t="s">
        <v>834</v>
      </c>
      <c r="H125" s="224">
        <v>55.28</v>
      </c>
      <c r="I125" s="225"/>
      <c r="J125" s="224">
        <f>ROUND(I125*H125,0)</f>
        <v>0</v>
      </c>
      <c r="K125" s="222" t="s">
        <v>20</v>
      </c>
      <c r="L125" s="46"/>
      <c r="M125" s="226" t="s">
        <v>20</v>
      </c>
      <c r="N125" s="227" t="s">
        <v>48</v>
      </c>
      <c r="O125" s="86"/>
      <c r="P125" s="228">
        <f>O125*H125</f>
        <v>0</v>
      </c>
      <c r="Q125" s="228">
        <v>2E-05</v>
      </c>
      <c r="R125" s="228">
        <f>Q125*H125</f>
        <v>0.0011056000000000002</v>
      </c>
      <c r="S125" s="228">
        <v>0</v>
      </c>
      <c r="T125" s="229">
        <f>S125*H125</f>
        <v>0</v>
      </c>
      <c r="U125" s="40"/>
      <c r="V125" s="40"/>
      <c r="W125" s="40"/>
      <c r="X125" s="40"/>
      <c r="Y125" s="40"/>
      <c r="Z125" s="40"/>
      <c r="AA125" s="40"/>
      <c r="AB125" s="40"/>
      <c r="AC125" s="40"/>
      <c r="AD125" s="40"/>
      <c r="AE125" s="40"/>
      <c r="AR125" s="230" t="s">
        <v>173</v>
      </c>
      <c r="AT125" s="230" t="s">
        <v>169</v>
      </c>
      <c r="AU125" s="230" t="s">
        <v>86</v>
      </c>
      <c r="AY125" s="19" t="s">
        <v>167</v>
      </c>
      <c r="BE125" s="231">
        <f>IF(N125="základní",J125,0)</f>
        <v>0</v>
      </c>
      <c r="BF125" s="231">
        <f>IF(N125="snížená",J125,0)</f>
        <v>0</v>
      </c>
      <c r="BG125" s="231">
        <f>IF(N125="zákl. přenesená",J125,0)</f>
        <v>0</v>
      </c>
      <c r="BH125" s="231">
        <f>IF(N125="sníž. přenesená",J125,0)</f>
        <v>0</v>
      </c>
      <c r="BI125" s="231">
        <f>IF(N125="nulová",J125,0)</f>
        <v>0</v>
      </c>
      <c r="BJ125" s="19" t="s">
        <v>8</v>
      </c>
      <c r="BK125" s="231">
        <f>ROUND(I125*H125,0)</f>
        <v>0</v>
      </c>
      <c r="BL125" s="19" t="s">
        <v>173</v>
      </c>
      <c r="BM125" s="230" t="s">
        <v>983</v>
      </c>
    </row>
    <row r="126" spans="1:51" s="13" customFormat="1" ht="12">
      <c r="A126" s="13"/>
      <c r="B126" s="236"/>
      <c r="C126" s="237"/>
      <c r="D126" s="232" t="s">
        <v>184</v>
      </c>
      <c r="E126" s="238" t="s">
        <v>20</v>
      </c>
      <c r="F126" s="239" t="s">
        <v>973</v>
      </c>
      <c r="G126" s="237"/>
      <c r="H126" s="240">
        <v>55.28</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184</v>
      </c>
      <c r="AU126" s="246" t="s">
        <v>86</v>
      </c>
      <c r="AV126" s="13" t="s">
        <v>86</v>
      </c>
      <c r="AW126" s="13" t="s">
        <v>38</v>
      </c>
      <c r="AX126" s="13" t="s">
        <v>8</v>
      </c>
      <c r="AY126" s="246" t="s">
        <v>167</v>
      </c>
    </row>
    <row r="127" spans="1:65" s="2" customFormat="1" ht="20.5" customHeight="1">
      <c r="A127" s="40"/>
      <c r="B127" s="41"/>
      <c r="C127" s="220" t="s">
        <v>344</v>
      </c>
      <c r="D127" s="220" t="s">
        <v>169</v>
      </c>
      <c r="E127" s="221" t="s">
        <v>915</v>
      </c>
      <c r="F127" s="222" t="s">
        <v>916</v>
      </c>
      <c r="G127" s="223" t="s">
        <v>389</v>
      </c>
      <c r="H127" s="224">
        <v>63</v>
      </c>
      <c r="I127" s="225"/>
      <c r="J127" s="224">
        <f>ROUND(I127*H127,0)</f>
        <v>0</v>
      </c>
      <c r="K127" s="222" t="s">
        <v>650</v>
      </c>
      <c r="L127" s="46"/>
      <c r="M127" s="226" t="s">
        <v>20</v>
      </c>
      <c r="N127" s="227" t="s">
        <v>48</v>
      </c>
      <c r="O127" s="86"/>
      <c r="P127" s="228">
        <f>O127*H127</f>
        <v>0</v>
      </c>
      <c r="Q127" s="228">
        <v>0</v>
      </c>
      <c r="R127" s="228">
        <f>Q127*H127</f>
        <v>0</v>
      </c>
      <c r="S127" s="228">
        <v>0</v>
      </c>
      <c r="T127" s="229">
        <f>S127*H127</f>
        <v>0</v>
      </c>
      <c r="U127" s="40"/>
      <c r="V127" s="40"/>
      <c r="W127" s="40"/>
      <c r="X127" s="40"/>
      <c r="Y127" s="40"/>
      <c r="Z127" s="40"/>
      <c r="AA127" s="40"/>
      <c r="AB127" s="40"/>
      <c r="AC127" s="40"/>
      <c r="AD127" s="40"/>
      <c r="AE127" s="40"/>
      <c r="AR127" s="230" t="s">
        <v>173</v>
      </c>
      <c r="AT127" s="230" t="s">
        <v>169</v>
      </c>
      <c r="AU127" s="230" t="s">
        <v>86</v>
      </c>
      <c r="AY127" s="19" t="s">
        <v>167</v>
      </c>
      <c r="BE127" s="231">
        <f>IF(N127="základní",J127,0)</f>
        <v>0</v>
      </c>
      <c r="BF127" s="231">
        <f>IF(N127="snížená",J127,0)</f>
        <v>0</v>
      </c>
      <c r="BG127" s="231">
        <f>IF(N127="zákl. přenesená",J127,0)</f>
        <v>0</v>
      </c>
      <c r="BH127" s="231">
        <f>IF(N127="sníž. přenesená",J127,0)</f>
        <v>0</v>
      </c>
      <c r="BI127" s="231">
        <f>IF(N127="nulová",J127,0)</f>
        <v>0</v>
      </c>
      <c r="BJ127" s="19" t="s">
        <v>8</v>
      </c>
      <c r="BK127" s="231">
        <f>ROUND(I127*H127,0)</f>
        <v>0</v>
      </c>
      <c r="BL127" s="19" t="s">
        <v>173</v>
      </c>
      <c r="BM127" s="230" t="s">
        <v>1010</v>
      </c>
    </row>
    <row r="128" spans="1:47" s="2" customFormat="1" ht="12">
      <c r="A128" s="40"/>
      <c r="B128" s="41"/>
      <c r="C128" s="42"/>
      <c r="D128" s="232" t="s">
        <v>182</v>
      </c>
      <c r="E128" s="42"/>
      <c r="F128" s="233" t="s">
        <v>918</v>
      </c>
      <c r="G128" s="42"/>
      <c r="H128" s="42"/>
      <c r="I128" s="138"/>
      <c r="J128" s="42"/>
      <c r="K128" s="42"/>
      <c r="L128" s="46"/>
      <c r="M128" s="234"/>
      <c r="N128" s="235"/>
      <c r="O128" s="86"/>
      <c r="P128" s="86"/>
      <c r="Q128" s="86"/>
      <c r="R128" s="86"/>
      <c r="S128" s="86"/>
      <c r="T128" s="87"/>
      <c r="U128" s="40"/>
      <c r="V128" s="40"/>
      <c r="W128" s="40"/>
      <c r="X128" s="40"/>
      <c r="Y128" s="40"/>
      <c r="Z128" s="40"/>
      <c r="AA128" s="40"/>
      <c r="AB128" s="40"/>
      <c r="AC128" s="40"/>
      <c r="AD128" s="40"/>
      <c r="AE128" s="40"/>
      <c r="AT128" s="19" t="s">
        <v>182</v>
      </c>
      <c r="AU128" s="19" t="s">
        <v>86</v>
      </c>
    </row>
    <row r="129" spans="1:47" s="2" customFormat="1" ht="12">
      <c r="A129" s="40"/>
      <c r="B129" s="41"/>
      <c r="C129" s="42"/>
      <c r="D129" s="232" t="s">
        <v>175</v>
      </c>
      <c r="E129" s="42"/>
      <c r="F129" s="233" t="s">
        <v>919</v>
      </c>
      <c r="G129" s="42"/>
      <c r="H129" s="42"/>
      <c r="I129" s="138"/>
      <c r="J129" s="42"/>
      <c r="K129" s="42"/>
      <c r="L129" s="46"/>
      <c r="M129" s="234"/>
      <c r="N129" s="235"/>
      <c r="O129" s="86"/>
      <c r="P129" s="86"/>
      <c r="Q129" s="86"/>
      <c r="R129" s="86"/>
      <c r="S129" s="86"/>
      <c r="T129" s="87"/>
      <c r="U129" s="40"/>
      <c r="V129" s="40"/>
      <c r="W129" s="40"/>
      <c r="X129" s="40"/>
      <c r="Y129" s="40"/>
      <c r="Z129" s="40"/>
      <c r="AA129" s="40"/>
      <c r="AB129" s="40"/>
      <c r="AC129" s="40"/>
      <c r="AD129" s="40"/>
      <c r="AE129" s="40"/>
      <c r="AT129" s="19" t="s">
        <v>175</v>
      </c>
      <c r="AU129" s="19" t="s">
        <v>86</v>
      </c>
    </row>
    <row r="130" spans="1:51" s="13" customFormat="1" ht="12">
      <c r="A130" s="13"/>
      <c r="B130" s="236"/>
      <c r="C130" s="237"/>
      <c r="D130" s="232" t="s">
        <v>184</v>
      </c>
      <c r="E130" s="238" t="s">
        <v>20</v>
      </c>
      <c r="F130" s="239" t="s">
        <v>985</v>
      </c>
      <c r="G130" s="237"/>
      <c r="H130" s="240">
        <v>63</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184</v>
      </c>
      <c r="AU130" s="246" t="s">
        <v>86</v>
      </c>
      <c r="AV130" s="13" t="s">
        <v>86</v>
      </c>
      <c r="AW130" s="13" t="s">
        <v>38</v>
      </c>
      <c r="AX130" s="13" t="s">
        <v>8</v>
      </c>
      <c r="AY130" s="246" t="s">
        <v>167</v>
      </c>
    </row>
    <row r="131" spans="1:65" s="2" customFormat="1" ht="20.5" customHeight="1">
      <c r="A131" s="40"/>
      <c r="B131" s="41"/>
      <c r="C131" s="279" t="s">
        <v>348</v>
      </c>
      <c r="D131" s="279" t="s">
        <v>381</v>
      </c>
      <c r="E131" s="280" t="s">
        <v>921</v>
      </c>
      <c r="F131" s="281" t="s">
        <v>922</v>
      </c>
      <c r="G131" s="282" t="s">
        <v>189</v>
      </c>
      <c r="H131" s="283">
        <v>1.26</v>
      </c>
      <c r="I131" s="284"/>
      <c r="J131" s="283">
        <f>ROUND(I131*H131,0)</f>
        <v>0</v>
      </c>
      <c r="K131" s="281" t="s">
        <v>180</v>
      </c>
      <c r="L131" s="285"/>
      <c r="M131" s="286" t="s">
        <v>20</v>
      </c>
      <c r="N131" s="287" t="s">
        <v>48</v>
      </c>
      <c r="O131" s="86"/>
      <c r="P131" s="228">
        <f>O131*H131</f>
        <v>0</v>
      </c>
      <c r="Q131" s="228">
        <v>0.2</v>
      </c>
      <c r="R131" s="228">
        <f>Q131*H131</f>
        <v>0.252</v>
      </c>
      <c r="S131" s="228">
        <v>0</v>
      </c>
      <c r="T131" s="229">
        <f>S131*H131</f>
        <v>0</v>
      </c>
      <c r="U131" s="40"/>
      <c r="V131" s="40"/>
      <c r="W131" s="40"/>
      <c r="X131" s="40"/>
      <c r="Y131" s="40"/>
      <c r="Z131" s="40"/>
      <c r="AA131" s="40"/>
      <c r="AB131" s="40"/>
      <c r="AC131" s="40"/>
      <c r="AD131" s="40"/>
      <c r="AE131" s="40"/>
      <c r="AR131" s="230" t="s">
        <v>274</v>
      </c>
      <c r="AT131" s="230" t="s">
        <v>381</v>
      </c>
      <c r="AU131" s="230" t="s">
        <v>86</v>
      </c>
      <c r="AY131" s="19" t="s">
        <v>167</v>
      </c>
      <c r="BE131" s="231">
        <f>IF(N131="základní",J131,0)</f>
        <v>0</v>
      </c>
      <c r="BF131" s="231">
        <f>IF(N131="snížená",J131,0)</f>
        <v>0</v>
      </c>
      <c r="BG131" s="231">
        <f>IF(N131="zákl. přenesená",J131,0)</f>
        <v>0</v>
      </c>
      <c r="BH131" s="231">
        <f>IF(N131="sníž. přenesená",J131,0)</f>
        <v>0</v>
      </c>
      <c r="BI131" s="231">
        <f>IF(N131="nulová",J131,0)</f>
        <v>0</v>
      </c>
      <c r="BJ131" s="19" t="s">
        <v>8</v>
      </c>
      <c r="BK131" s="231">
        <f>ROUND(I131*H131,0)</f>
        <v>0</v>
      </c>
      <c r="BL131" s="19" t="s">
        <v>173</v>
      </c>
      <c r="BM131" s="230" t="s">
        <v>1011</v>
      </c>
    </row>
    <row r="132" spans="1:51" s="13" customFormat="1" ht="12">
      <c r="A132" s="13"/>
      <c r="B132" s="236"/>
      <c r="C132" s="237"/>
      <c r="D132" s="232" t="s">
        <v>184</v>
      </c>
      <c r="E132" s="238" t="s">
        <v>20</v>
      </c>
      <c r="F132" s="239" t="s">
        <v>987</v>
      </c>
      <c r="G132" s="237"/>
      <c r="H132" s="240">
        <v>1.26</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184</v>
      </c>
      <c r="AU132" s="246" t="s">
        <v>86</v>
      </c>
      <c r="AV132" s="13" t="s">
        <v>86</v>
      </c>
      <c r="AW132" s="13" t="s">
        <v>38</v>
      </c>
      <c r="AX132" s="13" t="s">
        <v>8</v>
      </c>
      <c r="AY132" s="246" t="s">
        <v>167</v>
      </c>
    </row>
    <row r="133" spans="1:65" s="2" customFormat="1" ht="20.5" customHeight="1">
      <c r="A133" s="40"/>
      <c r="B133" s="41"/>
      <c r="C133" s="220" t="s">
        <v>359</v>
      </c>
      <c r="D133" s="220" t="s">
        <v>169</v>
      </c>
      <c r="E133" s="221" t="s">
        <v>925</v>
      </c>
      <c r="F133" s="222" t="s">
        <v>926</v>
      </c>
      <c r="G133" s="223" t="s">
        <v>189</v>
      </c>
      <c r="H133" s="224">
        <v>35.56</v>
      </c>
      <c r="I133" s="225"/>
      <c r="J133" s="224">
        <f>ROUND(I133*H133,0)</f>
        <v>0</v>
      </c>
      <c r="K133" s="222" t="s">
        <v>180</v>
      </c>
      <c r="L133" s="46"/>
      <c r="M133" s="226" t="s">
        <v>20</v>
      </c>
      <c r="N133" s="227" t="s">
        <v>48</v>
      </c>
      <c r="O133" s="86"/>
      <c r="P133" s="228">
        <f>O133*H133</f>
        <v>0</v>
      </c>
      <c r="Q133" s="228">
        <v>0</v>
      </c>
      <c r="R133" s="228">
        <f>Q133*H133</f>
        <v>0</v>
      </c>
      <c r="S133" s="228">
        <v>0</v>
      </c>
      <c r="T133" s="229">
        <f>S133*H133</f>
        <v>0</v>
      </c>
      <c r="U133" s="40"/>
      <c r="V133" s="40"/>
      <c r="W133" s="40"/>
      <c r="X133" s="40"/>
      <c r="Y133" s="40"/>
      <c r="Z133" s="40"/>
      <c r="AA133" s="40"/>
      <c r="AB133" s="40"/>
      <c r="AC133" s="40"/>
      <c r="AD133" s="40"/>
      <c r="AE133" s="40"/>
      <c r="AR133" s="230" t="s">
        <v>173</v>
      </c>
      <c r="AT133" s="230" t="s">
        <v>169</v>
      </c>
      <c r="AU133" s="230" t="s">
        <v>86</v>
      </c>
      <c r="AY133" s="19" t="s">
        <v>167</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173</v>
      </c>
      <c r="BM133" s="230" t="s">
        <v>988</v>
      </c>
    </row>
    <row r="134" spans="1:47" s="2" customFormat="1" ht="12">
      <c r="A134" s="40"/>
      <c r="B134" s="41"/>
      <c r="C134" s="42"/>
      <c r="D134" s="232" t="s">
        <v>182</v>
      </c>
      <c r="E134" s="42"/>
      <c r="F134" s="233" t="s">
        <v>928</v>
      </c>
      <c r="G134" s="42"/>
      <c r="H134" s="42"/>
      <c r="I134" s="138"/>
      <c r="J134" s="42"/>
      <c r="K134" s="42"/>
      <c r="L134" s="46"/>
      <c r="M134" s="234"/>
      <c r="N134" s="235"/>
      <c r="O134" s="86"/>
      <c r="P134" s="86"/>
      <c r="Q134" s="86"/>
      <c r="R134" s="86"/>
      <c r="S134" s="86"/>
      <c r="T134" s="87"/>
      <c r="U134" s="40"/>
      <c r="V134" s="40"/>
      <c r="W134" s="40"/>
      <c r="X134" s="40"/>
      <c r="Y134" s="40"/>
      <c r="Z134" s="40"/>
      <c r="AA134" s="40"/>
      <c r="AB134" s="40"/>
      <c r="AC134" s="40"/>
      <c r="AD134" s="40"/>
      <c r="AE134" s="40"/>
      <c r="AT134" s="19" t="s">
        <v>182</v>
      </c>
      <c r="AU134" s="19" t="s">
        <v>86</v>
      </c>
    </row>
    <row r="135" spans="1:47" s="2" customFormat="1" ht="12">
      <c r="A135" s="40"/>
      <c r="B135" s="41"/>
      <c r="C135" s="42"/>
      <c r="D135" s="232" t="s">
        <v>175</v>
      </c>
      <c r="E135" s="42"/>
      <c r="F135" s="233" t="s">
        <v>929</v>
      </c>
      <c r="G135" s="42"/>
      <c r="H135" s="42"/>
      <c r="I135" s="138"/>
      <c r="J135" s="42"/>
      <c r="K135" s="42"/>
      <c r="L135" s="46"/>
      <c r="M135" s="234"/>
      <c r="N135" s="235"/>
      <c r="O135" s="86"/>
      <c r="P135" s="86"/>
      <c r="Q135" s="86"/>
      <c r="R135" s="86"/>
      <c r="S135" s="86"/>
      <c r="T135" s="87"/>
      <c r="U135" s="40"/>
      <c r="V135" s="40"/>
      <c r="W135" s="40"/>
      <c r="X135" s="40"/>
      <c r="Y135" s="40"/>
      <c r="Z135" s="40"/>
      <c r="AA135" s="40"/>
      <c r="AB135" s="40"/>
      <c r="AC135" s="40"/>
      <c r="AD135" s="40"/>
      <c r="AE135" s="40"/>
      <c r="AT135" s="19" t="s">
        <v>175</v>
      </c>
      <c r="AU135" s="19" t="s">
        <v>86</v>
      </c>
    </row>
    <row r="136" spans="1:51" s="13" customFormat="1" ht="12">
      <c r="A136" s="13"/>
      <c r="B136" s="236"/>
      <c r="C136" s="237"/>
      <c r="D136" s="232" t="s">
        <v>184</v>
      </c>
      <c r="E136" s="238" t="s">
        <v>20</v>
      </c>
      <c r="F136" s="239" t="s">
        <v>930</v>
      </c>
      <c r="G136" s="237"/>
      <c r="H136" s="240">
        <v>35.56</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184</v>
      </c>
      <c r="AU136" s="246" t="s">
        <v>86</v>
      </c>
      <c r="AV136" s="13" t="s">
        <v>86</v>
      </c>
      <c r="AW136" s="13" t="s">
        <v>38</v>
      </c>
      <c r="AX136" s="13" t="s">
        <v>8</v>
      </c>
      <c r="AY136" s="246" t="s">
        <v>167</v>
      </c>
    </row>
    <row r="137" spans="1:65" s="2" customFormat="1" ht="20.5" customHeight="1">
      <c r="A137" s="40"/>
      <c r="B137" s="41"/>
      <c r="C137" s="220" t="s">
        <v>380</v>
      </c>
      <c r="D137" s="220" t="s">
        <v>169</v>
      </c>
      <c r="E137" s="221" t="s">
        <v>931</v>
      </c>
      <c r="F137" s="222" t="s">
        <v>932</v>
      </c>
      <c r="G137" s="223" t="s">
        <v>189</v>
      </c>
      <c r="H137" s="224">
        <v>71.12</v>
      </c>
      <c r="I137" s="225"/>
      <c r="J137" s="224">
        <f>ROUND(I137*H137,0)</f>
        <v>0</v>
      </c>
      <c r="K137" s="222" t="s">
        <v>180</v>
      </c>
      <c r="L137" s="46"/>
      <c r="M137" s="226" t="s">
        <v>20</v>
      </c>
      <c r="N137" s="227" t="s">
        <v>48</v>
      </c>
      <c r="O137" s="86"/>
      <c r="P137" s="228">
        <f>O137*H137</f>
        <v>0</v>
      </c>
      <c r="Q137" s="228">
        <v>0</v>
      </c>
      <c r="R137" s="228">
        <f>Q137*H137</f>
        <v>0</v>
      </c>
      <c r="S137" s="228">
        <v>0</v>
      </c>
      <c r="T137" s="229">
        <f>S137*H137</f>
        <v>0</v>
      </c>
      <c r="U137" s="40"/>
      <c r="V137" s="40"/>
      <c r="W137" s="40"/>
      <c r="X137" s="40"/>
      <c r="Y137" s="40"/>
      <c r="Z137" s="40"/>
      <c r="AA137" s="40"/>
      <c r="AB137" s="40"/>
      <c r="AC137" s="40"/>
      <c r="AD137" s="40"/>
      <c r="AE137" s="40"/>
      <c r="AR137" s="230" t="s">
        <v>173</v>
      </c>
      <c r="AT137" s="230" t="s">
        <v>169</v>
      </c>
      <c r="AU137" s="230" t="s">
        <v>86</v>
      </c>
      <c r="AY137" s="19" t="s">
        <v>167</v>
      </c>
      <c r="BE137" s="231">
        <f>IF(N137="základní",J137,0)</f>
        <v>0</v>
      </c>
      <c r="BF137" s="231">
        <f>IF(N137="snížená",J137,0)</f>
        <v>0</v>
      </c>
      <c r="BG137" s="231">
        <f>IF(N137="zákl. přenesená",J137,0)</f>
        <v>0</v>
      </c>
      <c r="BH137" s="231">
        <f>IF(N137="sníž. přenesená",J137,0)</f>
        <v>0</v>
      </c>
      <c r="BI137" s="231">
        <f>IF(N137="nulová",J137,0)</f>
        <v>0</v>
      </c>
      <c r="BJ137" s="19" t="s">
        <v>8</v>
      </c>
      <c r="BK137" s="231">
        <f>ROUND(I137*H137,0)</f>
        <v>0</v>
      </c>
      <c r="BL137" s="19" t="s">
        <v>173</v>
      </c>
      <c r="BM137" s="230" t="s">
        <v>989</v>
      </c>
    </row>
    <row r="138" spans="1:47" s="2" customFormat="1" ht="12">
      <c r="A138" s="40"/>
      <c r="B138" s="41"/>
      <c r="C138" s="42"/>
      <c r="D138" s="232" t="s">
        <v>182</v>
      </c>
      <c r="E138" s="42"/>
      <c r="F138" s="233" t="s">
        <v>928</v>
      </c>
      <c r="G138" s="42"/>
      <c r="H138" s="42"/>
      <c r="I138" s="138"/>
      <c r="J138" s="42"/>
      <c r="K138" s="42"/>
      <c r="L138" s="46"/>
      <c r="M138" s="234"/>
      <c r="N138" s="235"/>
      <c r="O138" s="86"/>
      <c r="P138" s="86"/>
      <c r="Q138" s="86"/>
      <c r="R138" s="86"/>
      <c r="S138" s="86"/>
      <c r="T138" s="87"/>
      <c r="U138" s="40"/>
      <c r="V138" s="40"/>
      <c r="W138" s="40"/>
      <c r="X138" s="40"/>
      <c r="Y138" s="40"/>
      <c r="Z138" s="40"/>
      <c r="AA138" s="40"/>
      <c r="AB138" s="40"/>
      <c r="AC138" s="40"/>
      <c r="AD138" s="40"/>
      <c r="AE138" s="40"/>
      <c r="AT138" s="19" t="s">
        <v>182</v>
      </c>
      <c r="AU138" s="19" t="s">
        <v>86</v>
      </c>
    </row>
    <row r="139" spans="1:51" s="13" customFormat="1" ht="12">
      <c r="A139" s="13"/>
      <c r="B139" s="236"/>
      <c r="C139" s="237"/>
      <c r="D139" s="232" t="s">
        <v>184</v>
      </c>
      <c r="E139" s="238" t="s">
        <v>20</v>
      </c>
      <c r="F139" s="239" t="s">
        <v>934</v>
      </c>
      <c r="G139" s="237"/>
      <c r="H139" s="240">
        <v>71.12</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184</v>
      </c>
      <c r="AU139" s="246" t="s">
        <v>86</v>
      </c>
      <c r="AV139" s="13" t="s">
        <v>86</v>
      </c>
      <c r="AW139" s="13" t="s">
        <v>38</v>
      </c>
      <c r="AX139" s="13" t="s">
        <v>8</v>
      </c>
      <c r="AY139" s="246" t="s">
        <v>167</v>
      </c>
    </row>
    <row r="140" spans="1:65" s="2" customFormat="1" ht="14.5" customHeight="1">
      <c r="A140" s="40"/>
      <c r="B140" s="41"/>
      <c r="C140" s="279" t="s">
        <v>7</v>
      </c>
      <c r="D140" s="279" t="s">
        <v>381</v>
      </c>
      <c r="E140" s="280" t="s">
        <v>990</v>
      </c>
      <c r="F140" s="281" t="s">
        <v>991</v>
      </c>
      <c r="G140" s="282" t="s">
        <v>389</v>
      </c>
      <c r="H140" s="283">
        <v>47.28</v>
      </c>
      <c r="I140" s="284"/>
      <c r="J140" s="283">
        <f>ROUND(I140*H140,0)</f>
        <v>0</v>
      </c>
      <c r="K140" s="281" t="s">
        <v>20</v>
      </c>
      <c r="L140" s="285"/>
      <c r="M140" s="286" t="s">
        <v>20</v>
      </c>
      <c r="N140" s="287" t="s">
        <v>48</v>
      </c>
      <c r="O140" s="86"/>
      <c r="P140" s="228">
        <f>O140*H140</f>
        <v>0</v>
      </c>
      <c r="Q140" s="228">
        <v>0</v>
      </c>
      <c r="R140" s="228">
        <f>Q140*H140</f>
        <v>0</v>
      </c>
      <c r="S140" s="228">
        <v>0</v>
      </c>
      <c r="T140" s="229">
        <f>S140*H140</f>
        <v>0</v>
      </c>
      <c r="U140" s="40"/>
      <c r="V140" s="40"/>
      <c r="W140" s="40"/>
      <c r="X140" s="40"/>
      <c r="Y140" s="40"/>
      <c r="Z140" s="40"/>
      <c r="AA140" s="40"/>
      <c r="AB140" s="40"/>
      <c r="AC140" s="40"/>
      <c r="AD140" s="40"/>
      <c r="AE140" s="40"/>
      <c r="AR140" s="230" t="s">
        <v>274</v>
      </c>
      <c r="AT140" s="230" t="s">
        <v>381</v>
      </c>
      <c r="AU140" s="230" t="s">
        <v>86</v>
      </c>
      <c r="AY140" s="19" t="s">
        <v>167</v>
      </c>
      <c r="BE140" s="231">
        <f>IF(N140="základní",J140,0)</f>
        <v>0</v>
      </c>
      <c r="BF140" s="231">
        <f>IF(N140="snížená",J140,0)</f>
        <v>0</v>
      </c>
      <c r="BG140" s="231">
        <f>IF(N140="zákl. přenesená",J140,0)</f>
        <v>0</v>
      </c>
      <c r="BH140" s="231">
        <f>IF(N140="sníž. přenesená",J140,0)</f>
        <v>0</v>
      </c>
      <c r="BI140" s="231">
        <f>IF(N140="nulová",J140,0)</f>
        <v>0</v>
      </c>
      <c r="BJ140" s="19" t="s">
        <v>8</v>
      </c>
      <c r="BK140" s="231">
        <f>ROUND(I140*H140,0)</f>
        <v>0</v>
      </c>
      <c r="BL140" s="19" t="s">
        <v>173</v>
      </c>
      <c r="BM140" s="230" t="s">
        <v>992</v>
      </c>
    </row>
    <row r="141" spans="1:65" s="2" customFormat="1" ht="14.5" customHeight="1">
      <c r="A141" s="40"/>
      <c r="B141" s="41"/>
      <c r="C141" s="279" t="s">
        <v>394</v>
      </c>
      <c r="D141" s="279" t="s">
        <v>381</v>
      </c>
      <c r="E141" s="280" t="s">
        <v>993</v>
      </c>
      <c r="F141" s="281" t="s">
        <v>991</v>
      </c>
      <c r="G141" s="282" t="s">
        <v>389</v>
      </c>
      <c r="H141" s="283">
        <v>8</v>
      </c>
      <c r="I141" s="284"/>
      <c r="J141" s="283">
        <f>ROUND(I141*H141,0)</f>
        <v>0</v>
      </c>
      <c r="K141" s="281" t="s">
        <v>20</v>
      </c>
      <c r="L141" s="285"/>
      <c r="M141" s="286" t="s">
        <v>20</v>
      </c>
      <c r="N141" s="287" t="s">
        <v>48</v>
      </c>
      <c r="O141" s="86"/>
      <c r="P141" s="228">
        <f>O141*H141</f>
        <v>0</v>
      </c>
      <c r="Q141" s="228">
        <v>0</v>
      </c>
      <c r="R141" s="228">
        <f>Q141*H141</f>
        <v>0</v>
      </c>
      <c r="S141" s="228">
        <v>0</v>
      </c>
      <c r="T141" s="229">
        <f>S141*H141</f>
        <v>0</v>
      </c>
      <c r="U141" s="40"/>
      <c r="V141" s="40"/>
      <c r="W141" s="40"/>
      <c r="X141" s="40"/>
      <c r="Y141" s="40"/>
      <c r="Z141" s="40"/>
      <c r="AA141" s="40"/>
      <c r="AB141" s="40"/>
      <c r="AC141" s="40"/>
      <c r="AD141" s="40"/>
      <c r="AE141" s="40"/>
      <c r="AR141" s="230" t="s">
        <v>274</v>
      </c>
      <c r="AT141" s="230" t="s">
        <v>381</v>
      </c>
      <c r="AU141" s="230" t="s">
        <v>86</v>
      </c>
      <c r="AY141" s="19" t="s">
        <v>167</v>
      </c>
      <c r="BE141" s="231">
        <f>IF(N141="základní",J141,0)</f>
        <v>0</v>
      </c>
      <c r="BF141" s="231">
        <f>IF(N141="snížená",J141,0)</f>
        <v>0</v>
      </c>
      <c r="BG141" s="231">
        <f>IF(N141="zákl. přenesená",J141,0)</f>
        <v>0</v>
      </c>
      <c r="BH141" s="231">
        <f>IF(N141="sníž. přenesená",J141,0)</f>
        <v>0</v>
      </c>
      <c r="BI141" s="231">
        <f>IF(N141="nulová",J141,0)</f>
        <v>0</v>
      </c>
      <c r="BJ141" s="19" t="s">
        <v>8</v>
      </c>
      <c r="BK141" s="231">
        <f>ROUND(I141*H141,0)</f>
        <v>0</v>
      </c>
      <c r="BL141" s="19" t="s">
        <v>173</v>
      </c>
      <c r="BM141" s="230" t="s">
        <v>994</v>
      </c>
    </row>
    <row r="142" spans="1:65" s="2" customFormat="1" ht="14.5" customHeight="1">
      <c r="A142" s="40"/>
      <c r="B142" s="41"/>
      <c r="C142" s="279" t="s">
        <v>401</v>
      </c>
      <c r="D142" s="279" t="s">
        <v>381</v>
      </c>
      <c r="E142" s="280" t="s">
        <v>995</v>
      </c>
      <c r="F142" s="281" t="s">
        <v>996</v>
      </c>
      <c r="G142" s="282" t="s">
        <v>389</v>
      </c>
      <c r="H142" s="283">
        <v>15.84</v>
      </c>
      <c r="I142" s="284"/>
      <c r="J142" s="283">
        <f>ROUND(I142*H142,0)</f>
        <v>0</v>
      </c>
      <c r="K142" s="281" t="s">
        <v>20</v>
      </c>
      <c r="L142" s="285"/>
      <c r="M142" s="286" t="s">
        <v>20</v>
      </c>
      <c r="N142" s="287" t="s">
        <v>48</v>
      </c>
      <c r="O142" s="86"/>
      <c r="P142" s="228">
        <f>O142*H142</f>
        <v>0</v>
      </c>
      <c r="Q142" s="228">
        <v>0</v>
      </c>
      <c r="R142" s="228">
        <f>Q142*H142</f>
        <v>0</v>
      </c>
      <c r="S142" s="228">
        <v>0</v>
      </c>
      <c r="T142" s="229">
        <f>S142*H142</f>
        <v>0</v>
      </c>
      <c r="U142" s="40"/>
      <c r="V142" s="40"/>
      <c r="W142" s="40"/>
      <c r="X142" s="40"/>
      <c r="Y142" s="40"/>
      <c r="Z142" s="40"/>
      <c r="AA142" s="40"/>
      <c r="AB142" s="40"/>
      <c r="AC142" s="40"/>
      <c r="AD142" s="40"/>
      <c r="AE142" s="40"/>
      <c r="AR142" s="230" t="s">
        <v>274</v>
      </c>
      <c r="AT142" s="230" t="s">
        <v>381</v>
      </c>
      <c r="AU142" s="230" t="s">
        <v>86</v>
      </c>
      <c r="AY142" s="19" t="s">
        <v>167</v>
      </c>
      <c r="BE142" s="231">
        <f>IF(N142="základní",J142,0)</f>
        <v>0</v>
      </c>
      <c r="BF142" s="231">
        <f>IF(N142="snížená",J142,0)</f>
        <v>0</v>
      </c>
      <c r="BG142" s="231">
        <f>IF(N142="zákl. přenesená",J142,0)</f>
        <v>0</v>
      </c>
      <c r="BH142" s="231">
        <f>IF(N142="sníž. přenesená",J142,0)</f>
        <v>0</v>
      </c>
      <c r="BI142" s="231">
        <f>IF(N142="nulová",J142,0)</f>
        <v>0</v>
      </c>
      <c r="BJ142" s="19" t="s">
        <v>8</v>
      </c>
      <c r="BK142" s="231">
        <f>ROUND(I142*H142,0)</f>
        <v>0</v>
      </c>
      <c r="BL142" s="19" t="s">
        <v>173</v>
      </c>
      <c r="BM142" s="230" t="s">
        <v>997</v>
      </c>
    </row>
    <row r="143" spans="1:65" s="2" customFormat="1" ht="14.5" customHeight="1">
      <c r="A143" s="40"/>
      <c r="B143" s="41"/>
      <c r="C143" s="279" t="s">
        <v>406</v>
      </c>
      <c r="D143" s="279" t="s">
        <v>381</v>
      </c>
      <c r="E143" s="280" t="s">
        <v>998</v>
      </c>
      <c r="F143" s="281" t="s">
        <v>999</v>
      </c>
      <c r="G143" s="282" t="s">
        <v>389</v>
      </c>
      <c r="H143" s="283">
        <v>2</v>
      </c>
      <c r="I143" s="284"/>
      <c r="J143" s="283">
        <f>ROUND(I143*H143,0)</f>
        <v>0</v>
      </c>
      <c r="K143" s="281" t="s">
        <v>20</v>
      </c>
      <c r="L143" s="285"/>
      <c r="M143" s="296" t="s">
        <v>20</v>
      </c>
      <c r="N143" s="297" t="s">
        <v>48</v>
      </c>
      <c r="O143" s="290"/>
      <c r="P143" s="294">
        <f>O143*H143</f>
        <v>0</v>
      </c>
      <c r="Q143" s="294">
        <v>0.00472</v>
      </c>
      <c r="R143" s="294">
        <f>Q143*H143</f>
        <v>0.00944</v>
      </c>
      <c r="S143" s="294">
        <v>0</v>
      </c>
      <c r="T143" s="295">
        <f>S143*H143</f>
        <v>0</v>
      </c>
      <c r="U143" s="40"/>
      <c r="V143" s="40"/>
      <c r="W143" s="40"/>
      <c r="X143" s="40"/>
      <c r="Y143" s="40"/>
      <c r="Z143" s="40"/>
      <c r="AA143" s="40"/>
      <c r="AB143" s="40"/>
      <c r="AC143" s="40"/>
      <c r="AD143" s="40"/>
      <c r="AE143" s="40"/>
      <c r="AR143" s="230" t="s">
        <v>274</v>
      </c>
      <c r="AT143" s="230" t="s">
        <v>381</v>
      </c>
      <c r="AU143" s="230" t="s">
        <v>86</v>
      </c>
      <c r="AY143" s="19" t="s">
        <v>167</v>
      </c>
      <c r="BE143" s="231">
        <f>IF(N143="základní",J143,0)</f>
        <v>0</v>
      </c>
      <c r="BF143" s="231">
        <f>IF(N143="snížená",J143,0)</f>
        <v>0</v>
      </c>
      <c r="BG143" s="231">
        <f>IF(N143="zákl. přenesená",J143,0)</f>
        <v>0</v>
      </c>
      <c r="BH143" s="231">
        <f>IF(N143="sníž. přenesená",J143,0)</f>
        <v>0</v>
      </c>
      <c r="BI143" s="231">
        <f>IF(N143="nulová",J143,0)</f>
        <v>0</v>
      </c>
      <c r="BJ143" s="19" t="s">
        <v>8</v>
      </c>
      <c r="BK143" s="231">
        <f>ROUND(I143*H143,0)</f>
        <v>0</v>
      </c>
      <c r="BL143" s="19" t="s">
        <v>173</v>
      </c>
      <c r="BM143" s="230" t="s">
        <v>1000</v>
      </c>
    </row>
    <row r="144" spans="1:31" s="2" customFormat="1" ht="6.95" customHeight="1">
      <c r="A144" s="40"/>
      <c r="B144" s="61"/>
      <c r="C144" s="62"/>
      <c r="D144" s="62"/>
      <c r="E144" s="62"/>
      <c r="F144" s="62"/>
      <c r="G144" s="62"/>
      <c r="H144" s="62"/>
      <c r="I144" s="168"/>
      <c r="J144" s="62"/>
      <c r="K144" s="62"/>
      <c r="L144" s="46"/>
      <c r="M144" s="40"/>
      <c r="O144" s="40"/>
      <c r="P144" s="40"/>
      <c r="Q144" s="40"/>
      <c r="R144" s="40"/>
      <c r="S144" s="40"/>
      <c r="T144" s="40"/>
      <c r="U144" s="40"/>
      <c r="V144" s="40"/>
      <c r="W144" s="40"/>
      <c r="X144" s="40"/>
      <c r="Y144" s="40"/>
      <c r="Z144" s="40"/>
      <c r="AA144" s="40"/>
      <c r="AB144" s="40"/>
      <c r="AC144" s="40"/>
      <c r="AD144" s="40"/>
      <c r="AE144" s="40"/>
    </row>
  </sheetData>
  <sheetProtection password="CC35" sheet="1" objects="1" scenarios="1" formatColumns="0" formatRows="0" autoFilter="0"/>
  <autoFilter ref="C80:K143"/>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8"/>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104</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1012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4.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ROUND(J84,0)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ROUND((SUM(BE84:BE147)),0)</f>
        <v>0</v>
      </c>
      <c r="G33" s="40"/>
      <c r="H33" s="40"/>
      <c r="I33" s="157">
        <v>0.21</v>
      </c>
      <c r="J33" s="156">
        <f>ROUND(((SUM(BE84:BE147))*I33),0)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ROUND((SUM(BF84:BF147)),0)</f>
        <v>0</v>
      </c>
      <c r="G34" s="40"/>
      <c r="H34" s="40"/>
      <c r="I34" s="157">
        <v>0.15</v>
      </c>
      <c r="J34" s="156">
        <f>ROUND(((SUM(BF84:BF147))*I34),0)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ROUND((SUM(BG84:BG147)),0)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ROUND((SUM(BH84:BH147)),0)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ROUND((SUM(BI84:BI147)),0)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16025-2.1 - SO02.1 Vodohospodářská opatření LBC2</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J84</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146</v>
      </c>
      <c r="E62" s="188"/>
      <c r="F62" s="188"/>
      <c r="G62" s="188"/>
      <c r="H62" s="188"/>
      <c r="I62" s="189"/>
      <c r="J62" s="190">
        <f>J127</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150</v>
      </c>
      <c r="E63" s="188"/>
      <c r="F63" s="188"/>
      <c r="G63" s="188"/>
      <c r="H63" s="188"/>
      <c r="I63" s="189"/>
      <c r="J63" s="190">
        <f>J141</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151</v>
      </c>
      <c r="E64" s="188"/>
      <c r="F64" s="188"/>
      <c r="G64" s="188"/>
      <c r="H64" s="188"/>
      <c r="I64" s="189"/>
      <c r="J64" s="190">
        <f>J145</f>
        <v>0</v>
      </c>
      <c r="K64" s="186"/>
      <c r="L64" s="191"/>
      <c r="S64" s="10"/>
      <c r="T64" s="10"/>
      <c r="U64" s="10"/>
      <c r="V64" s="10"/>
      <c r="W64" s="10"/>
      <c r="X64" s="10"/>
      <c r="Y64" s="10"/>
      <c r="Z64" s="10"/>
      <c r="AA64" s="10"/>
      <c r="AB64" s="10"/>
      <c r="AC64" s="10"/>
      <c r="AD64" s="10"/>
      <c r="AE64" s="10"/>
    </row>
    <row r="65" spans="1:31" s="2" customFormat="1" ht="21.8" customHeight="1">
      <c r="A65" s="40"/>
      <c r="B65" s="41"/>
      <c r="C65" s="42"/>
      <c r="D65" s="42"/>
      <c r="E65" s="42"/>
      <c r="F65" s="42"/>
      <c r="G65" s="42"/>
      <c r="H65" s="42"/>
      <c r="I65" s="138"/>
      <c r="J65" s="42"/>
      <c r="K65" s="42"/>
      <c r="L65" s="139"/>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168"/>
      <c r="J66" s="62"/>
      <c r="K66" s="62"/>
      <c r="L66" s="139"/>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171"/>
      <c r="J70" s="64"/>
      <c r="K70" s="64"/>
      <c r="L70" s="139"/>
      <c r="S70" s="40"/>
      <c r="T70" s="40"/>
      <c r="U70" s="40"/>
      <c r="V70" s="40"/>
      <c r="W70" s="40"/>
      <c r="X70" s="40"/>
      <c r="Y70" s="40"/>
      <c r="Z70" s="40"/>
      <c r="AA70" s="40"/>
      <c r="AB70" s="40"/>
      <c r="AC70" s="40"/>
      <c r="AD70" s="40"/>
      <c r="AE70" s="40"/>
    </row>
    <row r="71" spans="1:31" s="2" customFormat="1" ht="24.95" customHeight="1">
      <c r="A71" s="40"/>
      <c r="B71" s="41"/>
      <c r="C71" s="25" t="s">
        <v>152</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17</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4.5" customHeight="1">
      <c r="A74" s="40"/>
      <c r="B74" s="41"/>
      <c r="C74" s="42"/>
      <c r="D74" s="42"/>
      <c r="E74" s="172" t="str">
        <f>E7</f>
        <v>2020/I Společná zařízení v k. ú. Borotín u Boskovic - revitalizace</v>
      </c>
      <c r="F74" s="34"/>
      <c r="G74" s="34"/>
      <c r="H74" s="34"/>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136</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4.5" customHeight="1">
      <c r="A76" s="40"/>
      <c r="B76" s="41"/>
      <c r="C76" s="42"/>
      <c r="D76" s="42"/>
      <c r="E76" s="71" t="str">
        <f>E9</f>
        <v>16025-2.1 - SO02.1 Vodohospodářská opatření LBC2</v>
      </c>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22</v>
      </c>
      <c r="D78" s="42"/>
      <c r="E78" s="42"/>
      <c r="F78" s="29" t="str">
        <f>F12</f>
        <v>Borotín</v>
      </c>
      <c r="G78" s="42"/>
      <c r="H78" s="42"/>
      <c r="I78" s="142" t="s">
        <v>24</v>
      </c>
      <c r="J78" s="74" t="str">
        <f>IF(J12="","",J12)</f>
        <v>2. 5. 2017</v>
      </c>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24.9" customHeight="1">
      <c r="A80" s="40"/>
      <c r="B80" s="41"/>
      <c r="C80" s="34" t="s">
        <v>26</v>
      </c>
      <c r="D80" s="42"/>
      <c r="E80" s="42"/>
      <c r="F80" s="29" t="str">
        <f>E15</f>
        <v>ČR - SPÚ, KPÚ pro JMK, pobočka Blansko</v>
      </c>
      <c r="G80" s="42"/>
      <c r="H80" s="42"/>
      <c r="I80" s="142" t="s">
        <v>34</v>
      </c>
      <c r="J80" s="38" t="str">
        <f>E21</f>
        <v>AGERIS s.r.o.</v>
      </c>
      <c r="K80" s="42"/>
      <c r="L80" s="139"/>
      <c r="S80" s="40"/>
      <c r="T80" s="40"/>
      <c r="U80" s="40"/>
      <c r="V80" s="40"/>
      <c r="W80" s="40"/>
      <c r="X80" s="40"/>
      <c r="Y80" s="40"/>
      <c r="Z80" s="40"/>
      <c r="AA80" s="40"/>
      <c r="AB80" s="40"/>
      <c r="AC80" s="40"/>
      <c r="AD80" s="40"/>
      <c r="AE80" s="40"/>
    </row>
    <row r="81" spans="1:31" s="2" customFormat="1" ht="14.9" customHeight="1">
      <c r="A81" s="40"/>
      <c r="B81" s="41"/>
      <c r="C81" s="34" t="s">
        <v>32</v>
      </c>
      <c r="D81" s="42"/>
      <c r="E81" s="42"/>
      <c r="F81" s="29" t="str">
        <f>IF(E18="","",E18)</f>
        <v>Vyplň údaj</v>
      </c>
      <c r="G81" s="42"/>
      <c r="H81" s="42"/>
      <c r="I81" s="142" t="s">
        <v>39</v>
      </c>
      <c r="J81" s="38" t="str">
        <f>E24</f>
        <v xml:space="preserve"> </v>
      </c>
      <c r="K81" s="42"/>
      <c r="L81" s="139"/>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11" customFormat="1" ht="29.25" customHeight="1">
      <c r="A83" s="192"/>
      <c r="B83" s="193"/>
      <c r="C83" s="194" t="s">
        <v>153</v>
      </c>
      <c r="D83" s="195" t="s">
        <v>62</v>
      </c>
      <c r="E83" s="195" t="s">
        <v>58</v>
      </c>
      <c r="F83" s="195" t="s">
        <v>59</v>
      </c>
      <c r="G83" s="195" t="s">
        <v>154</v>
      </c>
      <c r="H83" s="195" t="s">
        <v>155</v>
      </c>
      <c r="I83" s="196" t="s">
        <v>156</v>
      </c>
      <c r="J83" s="195" t="s">
        <v>140</v>
      </c>
      <c r="K83" s="197" t="s">
        <v>157</v>
      </c>
      <c r="L83" s="198"/>
      <c r="M83" s="94" t="s">
        <v>20</v>
      </c>
      <c r="N83" s="95" t="s">
        <v>47</v>
      </c>
      <c r="O83" s="95" t="s">
        <v>158</v>
      </c>
      <c r="P83" s="95" t="s">
        <v>159</v>
      </c>
      <c r="Q83" s="95" t="s">
        <v>160</v>
      </c>
      <c r="R83" s="95" t="s">
        <v>161</v>
      </c>
      <c r="S83" s="95" t="s">
        <v>162</v>
      </c>
      <c r="T83" s="96" t="s">
        <v>163</v>
      </c>
      <c r="U83" s="192"/>
      <c r="V83" s="192"/>
      <c r="W83" s="192"/>
      <c r="X83" s="192"/>
      <c r="Y83" s="192"/>
      <c r="Z83" s="192"/>
      <c r="AA83" s="192"/>
      <c r="AB83" s="192"/>
      <c r="AC83" s="192"/>
      <c r="AD83" s="192"/>
      <c r="AE83" s="192"/>
    </row>
    <row r="84" spans="1:63" s="2" customFormat="1" ht="22.8" customHeight="1">
      <c r="A84" s="40"/>
      <c r="B84" s="41"/>
      <c r="C84" s="101" t="s">
        <v>164</v>
      </c>
      <c r="D84" s="42"/>
      <c r="E84" s="42"/>
      <c r="F84" s="42"/>
      <c r="G84" s="42"/>
      <c r="H84" s="42"/>
      <c r="I84" s="138"/>
      <c r="J84" s="199">
        <f>BK84</f>
        <v>0</v>
      </c>
      <c r="K84" s="42"/>
      <c r="L84" s="46"/>
      <c r="M84" s="97"/>
      <c r="N84" s="200"/>
      <c r="O84" s="98"/>
      <c r="P84" s="201">
        <f>P85</f>
        <v>0</v>
      </c>
      <c r="Q84" s="98"/>
      <c r="R84" s="201">
        <f>R85</f>
        <v>5.915479467099999</v>
      </c>
      <c r="S84" s="98"/>
      <c r="T84" s="202">
        <f>T85</f>
        <v>0</v>
      </c>
      <c r="U84" s="40"/>
      <c r="V84" s="40"/>
      <c r="W84" s="40"/>
      <c r="X84" s="40"/>
      <c r="Y84" s="40"/>
      <c r="Z84" s="40"/>
      <c r="AA84" s="40"/>
      <c r="AB84" s="40"/>
      <c r="AC84" s="40"/>
      <c r="AD84" s="40"/>
      <c r="AE84" s="40"/>
      <c r="AT84" s="19" t="s">
        <v>76</v>
      </c>
      <c r="AU84" s="19" t="s">
        <v>141</v>
      </c>
      <c r="BK84" s="203">
        <f>BK85</f>
        <v>0</v>
      </c>
    </row>
    <row r="85" spans="1:63" s="12" customFormat="1" ht="25.9" customHeight="1">
      <c r="A85" s="12"/>
      <c r="B85" s="204"/>
      <c r="C85" s="205"/>
      <c r="D85" s="206" t="s">
        <v>76</v>
      </c>
      <c r="E85" s="207" t="s">
        <v>165</v>
      </c>
      <c r="F85" s="207" t="s">
        <v>166</v>
      </c>
      <c r="G85" s="205"/>
      <c r="H85" s="205"/>
      <c r="I85" s="208"/>
      <c r="J85" s="209">
        <f>BK85</f>
        <v>0</v>
      </c>
      <c r="K85" s="205"/>
      <c r="L85" s="210"/>
      <c r="M85" s="211"/>
      <c r="N85" s="212"/>
      <c r="O85" s="212"/>
      <c r="P85" s="213">
        <f>P86+P127+P141+P145</f>
        <v>0</v>
      </c>
      <c r="Q85" s="212"/>
      <c r="R85" s="213">
        <f>R86+R127+R141+R145</f>
        <v>5.915479467099999</v>
      </c>
      <c r="S85" s="212"/>
      <c r="T85" s="214">
        <f>T86+T127+T141+T145</f>
        <v>0</v>
      </c>
      <c r="U85" s="12"/>
      <c r="V85" s="12"/>
      <c r="W85" s="12"/>
      <c r="X85" s="12"/>
      <c r="Y85" s="12"/>
      <c r="Z85" s="12"/>
      <c r="AA85" s="12"/>
      <c r="AB85" s="12"/>
      <c r="AC85" s="12"/>
      <c r="AD85" s="12"/>
      <c r="AE85" s="12"/>
      <c r="AR85" s="215" t="s">
        <v>8</v>
      </c>
      <c r="AT85" s="216" t="s">
        <v>76</v>
      </c>
      <c r="AU85" s="216" t="s">
        <v>77</v>
      </c>
      <c r="AY85" s="215" t="s">
        <v>167</v>
      </c>
      <c r="BK85" s="217">
        <f>BK86+BK127+BK141+BK145</f>
        <v>0</v>
      </c>
    </row>
    <row r="86" spans="1:63" s="12" customFormat="1" ht="22.8" customHeight="1">
      <c r="A86" s="12"/>
      <c r="B86" s="204"/>
      <c r="C86" s="205"/>
      <c r="D86" s="206" t="s">
        <v>76</v>
      </c>
      <c r="E86" s="218" t="s">
        <v>8</v>
      </c>
      <c r="F86" s="218" t="s">
        <v>168</v>
      </c>
      <c r="G86" s="205"/>
      <c r="H86" s="205"/>
      <c r="I86" s="208"/>
      <c r="J86" s="219">
        <f>BK86</f>
        <v>0</v>
      </c>
      <c r="K86" s="205"/>
      <c r="L86" s="210"/>
      <c r="M86" s="211"/>
      <c r="N86" s="212"/>
      <c r="O86" s="212"/>
      <c r="P86" s="213">
        <f>SUM(P87:P126)</f>
        <v>0</v>
      </c>
      <c r="Q86" s="212"/>
      <c r="R86" s="213">
        <f>SUM(R87:R126)</f>
        <v>0.0059998740000000005</v>
      </c>
      <c r="S86" s="212"/>
      <c r="T86" s="214">
        <f>SUM(T87:T126)</f>
        <v>0</v>
      </c>
      <c r="U86" s="12"/>
      <c r="V86" s="12"/>
      <c r="W86" s="12"/>
      <c r="X86" s="12"/>
      <c r="Y86" s="12"/>
      <c r="Z86" s="12"/>
      <c r="AA86" s="12"/>
      <c r="AB86" s="12"/>
      <c r="AC86" s="12"/>
      <c r="AD86" s="12"/>
      <c r="AE86" s="12"/>
      <c r="AR86" s="215" t="s">
        <v>8</v>
      </c>
      <c r="AT86" s="216" t="s">
        <v>76</v>
      </c>
      <c r="AU86" s="216" t="s">
        <v>8</v>
      </c>
      <c r="AY86" s="215" t="s">
        <v>167</v>
      </c>
      <c r="BK86" s="217">
        <f>SUM(BK87:BK126)</f>
        <v>0</v>
      </c>
    </row>
    <row r="87" spans="1:65" s="2" customFormat="1" ht="20.5" customHeight="1">
      <c r="A87" s="40"/>
      <c r="B87" s="41"/>
      <c r="C87" s="220" t="s">
        <v>8</v>
      </c>
      <c r="D87" s="220" t="s">
        <v>169</v>
      </c>
      <c r="E87" s="221" t="s">
        <v>170</v>
      </c>
      <c r="F87" s="222" t="s">
        <v>171</v>
      </c>
      <c r="G87" s="223" t="s">
        <v>172</v>
      </c>
      <c r="H87" s="224">
        <v>1</v>
      </c>
      <c r="I87" s="225"/>
      <c r="J87" s="224">
        <f>ROUND(I87*H87,0)</f>
        <v>0</v>
      </c>
      <c r="K87" s="222" t="s">
        <v>20</v>
      </c>
      <c r="L87" s="46"/>
      <c r="M87" s="226" t="s">
        <v>20</v>
      </c>
      <c r="N87" s="227" t="s">
        <v>48</v>
      </c>
      <c r="O87" s="86"/>
      <c r="P87" s="228">
        <f>O87*H87</f>
        <v>0</v>
      </c>
      <c r="Q87" s="228">
        <v>0</v>
      </c>
      <c r="R87" s="228">
        <f>Q87*H87</f>
        <v>0</v>
      </c>
      <c r="S87" s="228">
        <v>0</v>
      </c>
      <c r="T87" s="229">
        <f>S87*H87</f>
        <v>0</v>
      </c>
      <c r="U87" s="40"/>
      <c r="V87" s="40"/>
      <c r="W87" s="40"/>
      <c r="X87" s="40"/>
      <c r="Y87" s="40"/>
      <c r="Z87" s="40"/>
      <c r="AA87" s="40"/>
      <c r="AB87" s="40"/>
      <c r="AC87" s="40"/>
      <c r="AD87" s="40"/>
      <c r="AE87" s="40"/>
      <c r="AR87" s="230" t="s">
        <v>173</v>
      </c>
      <c r="AT87" s="230" t="s">
        <v>169</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1013</v>
      </c>
    </row>
    <row r="88" spans="1:47" s="2" customFormat="1" ht="12">
      <c r="A88" s="40"/>
      <c r="B88" s="41"/>
      <c r="C88" s="42"/>
      <c r="D88" s="232" t="s">
        <v>175</v>
      </c>
      <c r="E88" s="42"/>
      <c r="F88" s="233" t="s">
        <v>1014</v>
      </c>
      <c r="G88" s="42"/>
      <c r="H88" s="42"/>
      <c r="I88" s="138"/>
      <c r="J88" s="42"/>
      <c r="K88" s="42"/>
      <c r="L88" s="46"/>
      <c r="M88" s="234"/>
      <c r="N88" s="235"/>
      <c r="O88" s="86"/>
      <c r="P88" s="86"/>
      <c r="Q88" s="86"/>
      <c r="R88" s="86"/>
      <c r="S88" s="86"/>
      <c r="T88" s="87"/>
      <c r="U88" s="40"/>
      <c r="V88" s="40"/>
      <c r="W88" s="40"/>
      <c r="X88" s="40"/>
      <c r="Y88" s="40"/>
      <c r="Z88" s="40"/>
      <c r="AA88" s="40"/>
      <c r="AB88" s="40"/>
      <c r="AC88" s="40"/>
      <c r="AD88" s="40"/>
      <c r="AE88" s="40"/>
      <c r="AT88" s="19" t="s">
        <v>175</v>
      </c>
      <c r="AU88" s="19" t="s">
        <v>86</v>
      </c>
    </row>
    <row r="89" spans="1:65" s="2" customFormat="1" ht="20.5" customHeight="1">
      <c r="A89" s="40"/>
      <c r="B89" s="41"/>
      <c r="C89" s="220" t="s">
        <v>86</v>
      </c>
      <c r="D89" s="220" t="s">
        <v>169</v>
      </c>
      <c r="E89" s="221" t="s">
        <v>1015</v>
      </c>
      <c r="F89" s="222" t="s">
        <v>1016</v>
      </c>
      <c r="G89" s="223" t="s">
        <v>179</v>
      </c>
      <c r="H89" s="224">
        <v>634.5</v>
      </c>
      <c r="I89" s="225"/>
      <c r="J89" s="224">
        <f>ROUND(I89*H89,0)</f>
        <v>0</v>
      </c>
      <c r="K89" s="222" t="s">
        <v>180</v>
      </c>
      <c r="L89" s="46"/>
      <c r="M89" s="226" t="s">
        <v>20</v>
      </c>
      <c r="N89" s="227" t="s">
        <v>48</v>
      </c>
      <c r="O89" s="86"/>
      <c r="P89" s="228">
        <f>O89*H89</f>
        <v>0</v>
      </c>
      <c r="Q89" s="228">
        <v>0</v>
      </c>
      <c r="R89" s="228">
        <f>Q89*H89</f>
        <v>0</v>
      </c>
      <c r="S89" s="228">
        <v>0</v>
      </c>
      <c r="T89" s="229">
        <f>S89*H89</f>
        <v>0</v>
      </c>
      <c r="U89" s="40"/>
      <c r="V89" s="40"/>
      <c r="W89" s="40"/>
      <c r="X89" s="40"/>
      <c r="Y89" s="40"/>
      <c r="Z89" s="40"/>
      <c r="AA89" s="40"/>
      <c r="AB89" s="40"/>
      <c r="AC89" s="40"/>
      <c r="AD89" s="40"/>
      <c r="AE89" s="40"/>
      <c r="AR89" s="230" t="s">
        <v>173</v>
      </c>
      <c r="AT89" s="230" t="s">
        <v>169</v>
      </c>
      <c r="AU89" s="230" t="s">
        <v>86</v>
      </c>
      <c r="AY89" s="19" t="s">
        <v>167</v>
      </c>
      <c r="BE89" s="231">
        <f>IF(N89="základní",J89,0)</f>
        <v>0</v>
      </c>
      <c r="BF89" s="231">
        <f>IF(N89="snížená",J89,0)</f>
        <v>0</v>
      </c>
      <c r="BG89" s="231">
        <f>IF(N89="zákl. přenesená",J89,0)</f>
        <v>0</v>
      </c>
      <c r="BH89" s="231">
        <f>IF(N89="sníž. přenesená",J89,0)</f>
        <v>0</v>
      </c>
      <c r="BI89" s="231">
        <f>IF(N89="nulová",J89,0)</f>
        <v>0</v>
      </c>
      <c r="BJ89" s="19" t="s">
        <v>8</v>
      </c>
      <c r="BK89" s="231">
        <f>ROUND(I89*H89,0)</f>
        <v>0</v>
      </c>
      <c r="BL89" s="19" t="s">
        <v>173</v>
      </c>
      <c r="BM89" s="230" t="s">
        <v>1017</v>
      </c>
    </row>
    <row r="90" spans="1:47" s="2" customFormat="1" ht="12">
      <c r="A90" s="40"/>
      <c r="B90" s="41"/>
      <c r="C90" s="42"/>
      <c r="D90" s="232" t="s">
        <v>182</v>
      </c>
      <c r="E90" s="42"/>
      <c r="F90" s="233" t="s">
        <v>183</v>
      </c>
      <c r="G90" s="42"/>
      <c r="H90" s="42"/>
      <c r="I90" s="138"/>
      <c r="J90" s="42"/>
      <c r="K90" s="42"/>
      <c r="L90" s="46"/>
      <c r="M90" s="234"/>
      <c r="N90" s="235"/>
      <c r="O90" s="86"/>
      <c r="P90" s="86"/>
      <c r="Q90" s="86"/>
      <c r="R90" s="86"/>
      <c r="S90" s="86"/>
      <c r="T90" s="87"/>
      <c r="U90" s="40"/>
      <c r="V90" s="40"/>
      <c r="W90" s="40"/>
      <c r="X90" s="40"/>
      <c r="Y90" s="40"/>
      <c r="Z90" s="40"/>
      <c r="AA90" s="40"/>
      <c r="AB90" s="40"/>
      <c r="AC90" s="40"/>
      <c r="AD90" s="40"/>
      <c r="AE90" s="40"/>
      <c r="AT90" s="19" t="s">
        <v>182</v>
      </c>
      <c r="AU90" s="19" t="s">
        <v>86</v>
      </c>
    </row>
    <row r="91" spans="1:51" s="13" customFormat="1" ht="12">
      <c r="A91" s="13"/>
      <c r="B91" s="236"/>
      <c r="C91" s="237"/>
      <c r="D91" s="232" t="s">
        <v>184</v>
      </c>
      <c r="E91" s="238" t="s">
        <v>20</v>
      </c>
      <c r="F91" s="239" t="s">
        <v>1018</v>
      </c>
      <c r="G91" s="237"/>
      <c r="H91" s="240">
        <v>634.5</v>
      </c>
      <c r="I91" s="241"/>
      <c r="J91" s="237"/>
      <c r="K91" s="237"/>
      <c r="L91" s="242"/>
      <c r="M91" s="243"/>
      <c r="N91" s="244"/>
      <c r="O91" s="244"/>
      <c r="P91" s="244"/>
      <c r="Q91" s="244"/>
      <c r="R91" s="244"/>
      <c r="S91" s="244"/>
      <c r="T91" s="245"/>
      <c r="U91" s="13"/>
      <c r="V91" s="13"/>
      <c r="W91" s="13"/>
      <c r="X91" s="13"/>
      <c r="Y91" s="13"/>
      <c r="Z91" s="13"/>
      <c r="AA91" s="13"/>
      <c r="AB91" s="13"/>
      <c r="AC91" s="13"/>
      <c r="AD91" s="13"/>
      <c r="AE91" s="13"/>
      <c r="AT91" s="246" t="s">
        <v>184</v>
      </c>
      <c r="AU91" s="246" t="s">
        <v>86</v>
      </c>
      <c r="AV91" s="13" t="s">
        <v>86</v>
      </c>
      <c r="AW91" s="13" t="s">
        <v>38</v>
      </c>
      <c r="AX91" s="13" t="s">
        <v>8</v>
      </c>
      <c r="AY91" s="246" t="s">
        <v>167</v>
      </c>
    </row>
    <row r="92" spans="1:65" s="2" customFormat="1" ht="41.5" customHeight="1">
      <c r="A92" s="40"/>
      <c r="B92" s="41"/>
      <c r="C92" s="220" t="s">
        <v>186</v>
      </c>
      <c r="D92" s="220" t="s">
        <v>169</v>
      </c>
      <c r="E92" s="221" t="s">
        <v>196</v>
      </c>
      <c r="F92" s="222" t="s">
        <v>197</v>
      </c>
      <c r="G92" s="223" t="s">
        <v>189</v>
      </c>
      <c r="H92" s="224">
        <v>2.94</v>
      </c>
      <c r="I92" s="225"/>
      <c r="J92" s="224">
        <f>ROUND(I92*H92,0)</f>
        <v>0</v>
      </c>
      <c r="K92" s="222" t="s">
        <v>180</v>
      </c>
      <c r="L92" s="46"/>
      <c r="M92" s="226" t="s">
        <v>20</v>
      </c>
      <c r="N92" s="227" t="s">
        <v>48</v>
      </c>
      <c r="O92" s="86"/>
      <c r="P92" s="228">
        <f>O92*H92</f>
        <v>0</v>
      </c>
      <c r="Q92" s="228">
        <v>0</v>
      </c>
      <c r="R92" s="228">
        <f>Q92*H92</f>
        <v>0</v>
      </c>
      <c r="S92" s="228">
        <v>0</v>
      </c>
      <c r="T92" s="229">
        <f>S92*H92</f>
        <v>0</v>
      </c>
      <c r="U92" s="40"/>
      <c r="V92" s="40"/>
      <c r="W92" s="40"/>
      <c r="X92" s="40"/>
      <c r="Y92" s="40"/>
      <c r="Z92" s="40"/>
      <c r="AA92" s="40"/>
      <c r="AB92" s="40"/>
      <c r="AC92" s="40"/>
      <c r="AD92" s="40"/>
      <c r="AE92" s="40"/>
      <c r="AR92" s="230" t="s">
        <v>173</v>
      </c>
      <c r="AT92" s="230" t="s">
        <v>169</v>
      </c>
      <c r="AU92" s="230" t="s">
        <v>86</v>
      </c>
      <c r="AY92" s="19" t="s">
        <v>167</v>
      </c>
      <c r="BE92" s="231">
        <f>IF(N92="základní",J92,0)</f>
        <v>0</v>
      </c>
      <c r="BF92" s="231">
        <f>IF(N92="snížená",J92,0)</f>
        <v>0</v>
      </c>
      <c r="BG92" s="231">
        <f>IF(N92="zákl. přenesená",J92,0)</f>
        <v>0</v>
      </c>
      <c r="BH92" s="231">
        <f>IF(N92="sníž. přenesená",J92,0)</f>
        <v>0</v>
      </c>
      <c r="BI92" s="231">
        <f>IF(N92="nulová",J92,0)</f>
        <v>0</v>
      </c>
      <c r="BJ92" s="19" t="s">
        <v>8</v>
      </c>
      <c r="BK92" s="231">
        <f>ROUND(I92*H92,0)</f>
        <v>0</v>
      </c>
      <c r="BL92" s="19" t="s">
        <v>173</v>
      </c>
      <c r="BM92" s="230" t="s">
        <v>1019</v>
      </c>
    </row>
    <row r="93" spans="1:47" s="2" customFormat="1" ht="12">
      <c r="A93" s="40"/>
      <c r="B93" s="41"/>
      <c r="C93" s="42"/>
      <c r="D93" s="232" t="s">
        <v>182</v>
      </c>
      <c r="E93" s="42"/>
      <c r="F93" s="233" t="s">
        <v>199</v>
      </c>
      <c r="G93" s="42"/>
      <c r="H93" s="42"/>
      <c r="I93" s="138"/>
      <c r="J93" s="42"/>
      <c r="K93" s="42"/>
      <c r="L93" s="46"/>
      <c r="M93" s="234"/>
      <c r="N93" s="235"/>
      <c r="O93" s="86"/>
      <c r="P93" s="86"/>
      <c r="Q93" s="86"/>
      <c r="R93" s="86"/>
      <c r="S93" s="86"/>
      <c r="T93" s="87"/>
      <c r="U93" s="40"/>
      <c r="V93" s="40"/>
      <c r="W93" s="40"/>
      <c r="X93" s="40"/>
      <c r="Y93" s="40"/>
      <c r="Z93" s="40"/>
      <c r="AA93" s="40"/>
      <c r="AB93" s="40"/>
      <c r="AC93" s="40"/>
      <c r="AD93" s="40"/>
      <c r="AE93" s="40"/>
      <c r="AT93" s="19" t="s">
        <v>182</v>
      </c>
      <c r="AU93" s="19" t="s">
        <v>86</v>
      </c>
    </row>
    <row r="94" spans="1:51" s="15" customFormat="1" ht="12">
      <c r="A94" s="15"/>
      <c r="B94" s="258"/>
      <c r="C94" s="259"/>
      <c r="D94" s="232" t="s">
        <v>184</v>
      </c>
      <c r="E94" s="260" t="s">
        <v>20</v>
      </c>
      <c r="F94" s="261" t="s">
        <v>1020</v>
      </c>
      <c r="G94" s="259"/>
      <c r="H94" s="260" t="s">
        <v>20</v>
      </c>
      <c r="I94" s="262"/>
      <c r="J94" s="259"/>
      <c r="K94" s="259"/>
      <c r="L94" s="263"/>
      <c r="M94" s="264"/>
      <c r="N94" s="265"/>
      <c r="O94" s="265"/>
      <c r="P94" s="265"/>
      <c r="Q94" s="265"/>
      <c r="R94" s="265"/>
      <c r="S94" s="265"/>
      <c r="T94" s="266"/>
      <c r="U94" s="15"/>
      <c r="V94" s="15"/>
      <c r="W94" s="15"/>
      <c r="X94" s="15"/>
      <c r="Y94" s="15"/>
      <c r="Z94" s="15"/>
      <c r="AA94" s="15"/>
      <c r="AB94" s="15"/>
      <c r="AC94" s="15"/>
      <c r="AD94" s="15"/>
      <c r="AE94" s="15"/>
      <c r="AT94" s="267" t="s">
        <v>184</v>
      </c>
      <c r="AU94" s="267" t="s">
        <v>86</v>
      </c>
      <c r="AV94" s="15" t="s">
        <v>8</v>
      </c>
      <c r="AW94" s="15" t="s">
        <v>38</v>
      </c>
      <c r="AX94" s="15" t="s">
        <v>77</v>
      </c>
      <c r="AY94" s="267" t="s">
        <v>167</v>
      </c>
    </row>
    <row r="95" spans="1:51" s="13" customFormat="1" ht="12">
      <c r="A95" s="13"/>
      <c r="B95" s="236"/>
      <c r="C95" s="237"/>
      <c r="D95" s="232" t="s">
        <v>184</v>
      </c>
      <c r="E95" s="238" t="s">
        <v>20</v>
      </c>
      <c r="F95" s="239" t="s">
        <v>1021</v>
      </c>
      <c r="G95" s="237"/>
      <c r="H95" s="240">
        <v>2.94</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184</v>
      </c>
      <c r="AU95" s="246" t="s">
        <v>86</v>
      </c>
      <c r="AV95" s="13" t="s">
        <v>86</v>
      </c>
      <c r="AW95" s="13" t="s">
        <v>38</v>
      </c>
      <c r="AX95" s="13" t="s">
        <v>8</v>
      </c>
      <c r="AY95" s="246" t="s">
        <v>167</v>
      </c>
    </row>
    <row r="96" spans="1:65" s="2" customFormat="1" ht="41.5" customHeight="1">
      <c r="A96" s="40"/>
      <c r="B96" s="41"/>
      <c r="C96" s="220" t="s">
        <v>173</v>
      </c>
      <c r="D96" s="220" t="s">
        <v>169</v>
      </c>
      <c r="E96" s="221" t="s">
        <v>260</v>
      </c>
      <c r="F96" s="222" t="s">
        <v>261</v>
      </c>
      <c r="G96" s="223" t="s">
        <v>189</v>
      </c>
      <c r="H96" s="224">
        <v>259.68</v>
      </c>
      <c r="I96" s="225"/>
      <c r="J96" s="224">
        <f>ROUND(I96*H96,0)</f>
        <v>0</v>
      </c>
      <c r="K96" s="222" t="s">
        <v>180</v>
      </c>
      <c r="L96" s="46"/>
      <c r="M96" s="226" t="s">
        <v>20</v>
      </c>
      <c r="N96" s="227" t="s">
        <v>48</v>
      </c>
      <c r="O96" s="86"/>
      <c r="P96" s="228">
        <f>O96*H96</f>
        <v>0</v>
      </c>
      <c r="Q96" s="228">
        <v>0</v>
      </c>
      <c r="R96" s="228">
        <f>Q96*H96</f>
        <v>0</v>
      </c>
      <c r="S96" s="228">
        <v>0</v>
      </c>
      <c r="T96" s="229">
        <f>S96*H96</f>
        <v>0</v>
      </c>
      <c r="U96" s="40"/>
      <c r="V96" s="40"/>
      <c r="W96" s="40"/>
      <c r="X96" s="40"/>
      <c r="Y96" s="40"/>
      <c r="Z96" s="40"/>
      <c r="AA96" s="40"/>
      <c r="AB96" s="40"/>
      <c r="AC96" s="40"/>
      <c r="AD96" s="40"/>
      <c r="AE96" s="40"/>
      <c r="AR96" s="230" t="s">
        <v>173</v>
      </c>
      <c r="AT96" s="230" t="s">
        <v>169</v>
      </c>
      <c r="AU96" s="230" t="s">
        <v>86</v>
      </c>
      <c r="AY96" s="19" t="s">
        <v>167</v>
      </c>
      <c r="BE96" s="231">
        <f>IF(N96="základní",J96,0)</f>
        <v>0</v>
      </c>
      <c r="BF96" s="231">
        <f>IF(N96="snížená",J96,0)</f>
        <v>0</v>
      </c>
      <c r="BG96" s="231">
        <f>IF(N96="zákl. přenesená",J96,0)</f>
        <v>0</v>
      </c>
      <c r="BH96" s="231">
        <f>IF(N96="sníž. přenesená",J96,0)</f>
        <v>0</v>
      </c>
      <c r="BI96" s="231">
        <f>IF(N96="nulová",J96,0)</f>
        <v>0</v>
      </c>
      <c r="BJ96" s="19" t="s">
        <v>8</v>
      </c>
      <c r="BK96" s="231">
        <f>ROUND(I96*H96,0)</f>
        <v>0</v>
      </c>
      <c r="BL96" s="19" t="s">
        <v>173</v>
      </c>
      <c r="BM96" s="230" t="s">
        <v>1022</v>
      </c>
    </row>
    <row r="97" spans="1:47" s="2" customFormat="1" ht="12">
      <c r="A97" s="40"/>
      <c r="B97" s="41"/>
      <c r="C97" s="42"/>
      <c r="D97" s="232" t="s">
        <v>182</v>
      </c>
      <c r="E97" s="42"/>
      <c r="F97" s="233" t="s">
        <v>263</v>
      </c>
      <c r="G97" s="42"/>
      <c r="H97" s="42"/>
      <c r="I97" s="138"/>
      <c r="J97" s="42"/>
      <c r="K97" s="42"/>
      <c r="L97" s="46"/>
      <c r="M97" s="234"/>
      <c r="N97" s="235"/>
      <c r="O97" s="86"/>
      <c r="P97" s="86"/>
      <c r="Q97" s="86"/>
      <c r="R97" s="86"/>
      <c r="S97" s="86"/>
      <c r="T97" s="87"/>
      <c r="U97" s="40"/>
      <c r="V97" s="40"/>
      <c r="W97" s="40"/>
      <c r="X97" s="40"/>
      <c r="Y97" s="40"/>
      <c r="Z97" s="40"/>
      <c r="AA97" s="40"/>
      <c r="AB97" s="40"/>
      <c r="AC97" s="40"/>
      <c r="AD97" s="40"/>
      <c r="AE97" s="40"/>
      <c r="AT97" s="19" t="s">
        <v>182</v>
      </c>
      <c r="AU97" s="19" t="s">
        <v>86</v>
      </c>
    </row>
    <row r="98" spans="1:51" s="13" customFormat="1" ht="12">
      <c r="A98" s="13"/>
      <c r="B98" s="236"/>
      <c r="C98" s="237"/>
      <c r="D98" s="232" t="s">
        <v>184</v>
      </c>
      <c r="E98" s="238" t="s">
        <v>20</v>
      </c>
      <c r="F98" s="239" t="s">
        <v>1023</v>
      </c>
      <c r="G98" s="237"/>
      <c r="H98" s="240">
        <v>126.9</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184</v>
      </c>
      <c r="AU98" s="246" t="s">
        <v>86</v>
      </c>
      <c r="AV98" s="13" t="s">
        <v>86</v>
      </c>
      <c r="AW98" s="13" t="s">
        <v>38</v>
      </c>
      <c r="AX98" s="13" t="s">
        <v>77</v>
      </c>
      <c r="AY98" s="246" t="s">
        <v>167</v>
      </c>
    </row>
    <row r="99" spans="1:51" s="13" customFormat="1" ht="12">
      <c r="A99" s="13"/>
      <c r="B99" s="236"/>
      <c r="C99" s="237"/>
      <c r="D99" s="232" t="s">
        <v>184</v>
      </c>
      <c r="E99" s="238" t="s">
        <v>20</v>
      </c>
      <c r="F99" s="239" t="s">
        <v>1024</v>
      </c>
      <c r="G99" s="237"/>
      <c r="H99" s="240">
        <v>126.9</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184</v>
      </c>
      <c r="AU99" s="246" t="s">
        <v>86</v>
      </c>
      <c r="AV99" s="13" t="s">
        <v>86</v>
      </c>
      <c r="AW99" s="13" t="s">
        <v>38</v>
      </c>
      <c r="AX99" s="13" t="s">
        <v>77</v>
      </c>
      <c r="AY99" s="246" t="s">
        <v>167</v>
      </c>
    </row>
    <row r="100" spans="1:51" s="13" customFormat="1" ht="12">
      <c r="A100" s="13"/>
      <c r="B100" s="236"/>
      <c r="C100" s="237"/>
      <c r="D100" s="232" t="s">
        <v>184</v>
      </c>
      <c r="E100" s="238" t="s">
        <v>20</v>
      </c>
      <c r="F100" s="239" t="s">
        <v>1025</v>
      </c>
      <c r="G100" s="237"/>
      <c r="H100" s="240">
        <v>2.94</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184</v>
      </c>
      <c r="AU100" s="246" t="s">
        <v>86</v>
      </c>
      <c r="AV100" s="13" t="s">
        <v>86</v>
      </c>
      <c r="AW100" s="13" t="s">
        <v>38</v>
      </c>
      <c r="AX100" s="13" t="s">
        <v>77</v>
      </c>
      <c r="AY100" s="246" t="s">
        <v>167</v>
      </c>
    </row>
    <row r="101" spans="1:51" s="13" customFormat="1" ht="12">
      <c r="A101" s="13"/>
      <c r="B101" s="236"/>
      <c r="C101" s="237"/>
      <c r="D101" s="232" t="s">
        <v>184</v>
      </c>
      <c r="E101" s="238" t="s">
        <v>20</v>
      </c>
      <c r="F101" s="239" t="s">
        <v>1026</v>
      </c>
      <c r="G101" s="237"/>
      <c r="H101" s="240">
        <v>2.94</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184</v>
      </c>
      <c r="AU101" s="246" t="s">
        <v>86</v>
      </c>
      <c r="AV101" s="13" t="s">
        <v>86</v>
      </c>
      <c r="AW101" s="13" t="s">
        <v>38</v>
      </c>
      <c r="AX101" s="13" t="s">
        <v>77</v>
      </c>
      <c r="AY101" s="246" t="s">
        <v>167</v>
      </c>
    </row>
    <row r="102" spans="1:51" s="14" customFormat="1" ht="12">
      <c r="A102" s="14"/>
      <c r="B102" s="247"/>
      <c r="C102" s="248"/>
      <c r="D102" s="232" t="s">
        <v>184</v>
      </c>
      <c r="E102" s="249" t="s">
        <v>20</v>
      </c>
      <c r="F102" s="250" t="s">
        <v>195</v>
      </c>
      <c r="G102" s="248"/>
      <c r="H102" s="251">
        <v>259.68</v>
      </c>
      <c r="I102" s="252"/>
      <c r="J102" s="248"/>
      <c r="K102" s="248"/>
      <c r="L102" s="253"/>
      <c r="M102" s="254"/>
      <c r="N102" s="255"/>
      <c r="O102" s="255"/>
      <c r="P102" s="255"/>
      <c r="Q102" s="255"/>
      <c r="R102" s="255"/>
      <c r="S102" s="255"/>
      <c r="T102" s="256"/>
      <c r="U102" s="14"/>
      <c r="V102" s="14"/>
      <c r="W102" s="14"/>
      <c r="X102" s="14"/>
      <c r="Y102" s="14"/>
      <c r="Z102" s="14"/>
      <c r="AA102" s="14"/>
      <c r="AB102" s="14"/>
      <c r="AC102" s="14"/>
      <c r="AD102" s="14"/>
      <c r="AE102" s="14"/>
      <c r="AT102" s="257" t="s">
        <v>184</v>
      </c>
      <c r="AU102" s="257" t="s">
        <v>86</v>
      </c>
      <c r="AV102" s="14" t="s">
        <v>173</v>
      </c>
      <c r="AW102" s="14" t="s">
        <v>38</v>
      </c>
      <c r="AX102" s="14" t="s">
        <v>8</v>
      </c>
      <c r="AY102" s="257" t="s">
        <v>167</v>
      </c>
    </row>
    <row r="103" spans="1:65" s="2" customFormat="1" ht="41.5" customHeight="1">
      <c r="A103" s="40"/>
      <c r="B103" s="41"/>
      <c r="C103" s="220" t="s">
        <v>202</v>
      </c>
      <c r="D103" s="220" t="s">
        <v>169</v>
      </c>
      <c r="E103" s="221" t="s">
        <v>1027</v>
      </c>
      <c r="F103" s="222" t="s">
        <v>1028</v>
      </c>
      <c r="G103" s="223" t="s">
        <v>189</v>
      </c>
      <c r="H103" s="224">
        <v>31.73</v>
      </c>
      <c r="I103" s="225"/>
      <c r="J103" s="224">
        <f>ROUND(I103*H103,0)</f>
        <v>0</v>
      </c>
      <c r="K103" s="222" t="s">
        <v>180</v>
      </c>
      <c r="L103" s="46"/>
      <c r="M103" s="226" t="s">
        <v>20</v>
      </c>
      <c r="N103" s="227" t="s">
        <v>48</v>
      </c>
      <c r="O103" s="86"/>
      <c r="P103" s="228">
        <f>O103*H103</f>
        <v>0</v>
      </c>
      <c r="Q103" s="228">
        <v>0</v>
      </c>
      <c r="R103" s="228">
        <f>Q103*H103</f>
        <v>0</v>
      </c>
      <c r="S103" s="228">
        <v>0</v>
      </c>
      <c r="T103" s="229">
        <f>S103*H103</f>
        <v>0</v>
      </c>
      <c r="U103" s="40"/>
      <c r="V103" s="40"/>
      <c r="W103" s="40"/>
      <c r="X103" s="40"/>
      <c r="Y103" s="40"/>
      <c r="Z103" s="40"/>
      <c r="AA103" s="40"/>
      <c r="AB103" s="40"/>
      <c r="AC103" s="40"/>
      <c r="AD103" s="40"/>
      <c r="AE103" s="40"/>
      <c r="AR103" s="230" t="s">
        <v>173</v>
      </c>
      <c r="AT103" s="230" t="s">
        <v>169</v>
      </c>
      <c r="AU103" s="230" t="s">
        <v>86</v>
      </c>
      <c r="AY103" s="19" t="s">
        <v>167</v>
      </c>
      <c r="BE103" s="231">
        <f>IF(N103="základní",J103,0)</f>
        <v>0</v>
      </c>
      <c r="BF103" s="231">
        <f>IF(N103="snížená",J103,0)</f>
        <v>0</v>
      </c>
      <c r="BG103" s="231">
        <f>IF(N103="zákl. přenesená",J103,0)</f>
        <v>0</v>
      </c>
      <c r="BH103" s="231">
        <f>IF(N103="sníž. přenesená",J103,0)</f>
        <v>0</v>
      </c>
      <c r="BI103" s="231">
        <f>IF(N103="nulová",J103,0)</f>
        <v>0</v>
      </c>
      <c r="BJ103" s="19" t="s">
        <v>8</v>
      </c>
      <c r="BK103" s="231">
        <f>ROUND(I103*H103,0)</f>
        <v>0</v>
      </c>
      <c r="BL103" s="19" t="s">
        <v>173</v>
      </c>
      <c r="BM103" s="230" t="s">
        <v>1029</v>
      </c>
    </row>
    <row r="104" spans="1:47" s="2" customFormat="1" ht="12">
      <c r="A104" s="40"/>
      <c r="B104" s="41"/>
      <c r="C104" s="42"/>
      <c r="D104" s="232" t="s">
        <v>182</v>
      </c>
      <c r="E104" s="42"/>
      <c r="F104" s="233" t="s">
        <v>263</v>
      </c>
      <c r="G104" s="42"/>
      <c r="H104" s="42"/>
      <c r="I104" s="138"/>
      <c r="J104" s="42"/>
      <c r="K104" s="42"/>
      <c r="L104" s="46"/>
      <c r="M104" s="234"/>
      <c r="N104" s="235"/>
      <c r="O104" s="86"/>
      <c r="P104" s="86"/>
      <c r="Q104" s="86"/>
      <c r="R104" s="86"/>
      <c r="S104" s="86"/>
      <c r="T104" s="87"/>
      <c r="U104" s="40"/>
      <c r="V104" s="40"/>
      <c r="W104" s="40"/>
      <c r="X104" s="40"/>
      <c r="Y104" s="40"/>
      <c r="Z104" s="40"/>
      <c r="AA104" s="40"/>
      <c r="AB104" s="40"/>
      <c r="AC104" s="40"/>
      <c r="AD104" s="40"/>
      <c r="AE104" s="40"/>
      <c r="AT104" s="19" t="s">
        <v>182</v>
      </c>
      <c r="AU104" s="19" t="s">
        <v>86</v>
      </c>
    </row>
    <row r="105" spans="1:51" s="13" customFormat="1" ht="12">
      <c r="A105" s="13"/>
      <c r="B105" s="236"/>
      <c r="C105" s="237"/>
      <c r="D105" s="232" t="s">
        <v>184</v>
      </c>
      <c r="E105" s="238" t="s">
        <v>20</v>
      </c>
      <c r="F105" s="239" t="s">
        <v>1030</v>
      </c>
      <c r="G105" s="237"/>
      <c r="H105" s="240">
        <v>31.73</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184</v>
      </c>
      <c r="AU105" s="246" t="s">
        <v>86</v>
      </c>
      <c r="AV105" s="13" t="s">
        <v>86</v>
      </c>
      <c r="AW105" s="13" t="s">
        <v>38</v>
      </c>
      <c r="AX105" s="13" t="s">
        <v>8</v>
      </c>
      <c r="AY105" s="246" t="s">
        <v>167</v>
      </c>
    </row>
    <row r="106" spans="1:65" s="2" customFormat="1" ht="31" customHeight="1">
      <c r="A106" s="40"/>
      <c r="B106" s="41"/>
      <c r="C106" s="220" t="s">
        <v>253</v>
      </c>
      <c r="D106" s="220" t="s">
        <v>169</v>
      </c>
      <c r="E106" s="221" t="s">
        <v>292</v>
      </c>
      <c r="F106" s="222" t="s">
        <v>293</v>
      </c>
      <c r="G106" s="223" t="s">
        <v>189</v>
      </c>
      <c r="H106" s="224">
        <v>161.57</v>
      </c>
      <c r="I106" s="225"/>
      <c r="J106" s="224">
        <f>ROUND(I106*H106,0)</f>
        <v>0</v>
      </c>
      <c r="K106" s="222" t="s">
        <v>180</v>
      </c>
      <c r="L106" s="46"/>
      <c r="M106" s="226" t="s">
        <v>20</v>
      </c>
      <c r="N106" s="227" t="s">
        <v>48</v>
      </c>
      <c r="O106" s="86"/>
      <c r="P106" s="228">
        <f>O106*H106</f>
        <v>0</v>
      </c>
      <c r="Q106" s="228">
        <v>0</v>
      </c>
      <c r="R106" s="228">
        <f>Q106*H106</f>
        <v>0</v>
      </c>
      <c r="S106" s="228">
        <v>0</v>
      </c>
      <c r="T106" s="229">
        <f>S106*H106</f>
        <v>0</v>
      </c>
      <c r="U106" s="40"/>
      <c r="V106" s="40"/>
      <c r="W106" s="40"/>
      <c r="X106" s="40"/>
      <c r="Y106" s="40"/>
      <c r="Z106" s="40"/>
      <c r="AA106" s="40"/>
      <c r="AB106" s="40"/>
      <c r="AC106" s="40"/>
      <c r="AD106" s="40"/>
      <c r="AE106" s="40"/>
      <c r="AR106" s="230" t="s">
        <v>173</v>
      </c>
      <c r="AT106" s="230" t="s">
        <v>169</v>
      </c>
      <c r="AU106" s="230" t="s">
        <v>86</v>
      </c>
      <c r="AY106" s="19" t="s">
        <v>167</v>
      </c>
      <c r="BE106" s="231">
        <f>IF(N106="základní",J106,0)</f>
        <v>0</v>
      </c>
      <c r="BF106" s="231">
        <f>IF(N106="snížená",J106,0)</f>
        <v>0</v>
      </c>
      <c r="BG106" s="231">
        <f>IF(N106="zákl. přenesená",J106,0)</f>
        <v>0</v>
      </c>
      <c r="BH106" s="231">
        <f>IF(N106="sníž. přenesená",J106,0)</f>
        <v>0</v>
      </c>
      <c r="BI106" s="231">
        <f>IF(N106="nulová",J106,0)</f>
        <v>0</v>
      </c>
      <c r="BJ106" s="19" t="s">
        <v>8</v>
      </c>
      <c r="BK106" s="231">
        <f>ROUND(I106*H106,0)</f>
        <v>0</v>
      </c>
      <c r="BL106" s="19" t="s">
        <v>173</v>
      </c>
      <c r="BM106" s="230" t="s">
        <v>1031</v>
      </c>
    </row>
    <row r="107" spans="1:47" s="2" customFormat="1" ht="12">
      <c r="A107" s="40"/>
      <c r="B107" s="41"/>
      <c r="C107" s="42"/>
      <c r="D107" s="232" t="s">
        <v>182</v>
      </c>
      <c r="E107" s="42"/>
      <c r="F107" s="233" t="s">
        <v>295</v>
      </c>
      <c r="G107" s="42"/>
      <c r="H107" s="42"/>
      <c r="I107" s="138"/>
      <c r="J107" s="42"/>
      <c r="K107" s="42"/>
      <c r="L107" s="46"/>
      <c r="M107" s="234"/>
      <c r="N107" s="235"/>
      <c r="O107" s="86"/>
      <c r="P107" s="86"/>
      <c r="Q107" s="86"/>
      <c r="R107" s="86"/>
      <c r="S107" s="86"/>
      <c r="T107" s="87"/>
      <c r="U107" s="40"/>
      <c r="V107" s="40"/>
      <c r="W107" s="40"/>
      <c r="X107" s="40"/>
      <c r="Y107" s="40"/>
      <c r="Z107" s="40"/>
      <c r="AA107" s="40"/>
      <c r="AB107" s="40"/>
      <c r="AC107" s="40"/>
      <c r="AD107" s="40"/>
      <c r="AE107" s="40"/>
      <c r="AT107" s="19" t="s">
        <v>182</v>
      </c>
      <c r="AU107" s="19" t="s">
        <v>86</v>
      </c>
    </row>
    <row r="108" spans="1:51" s="13" customFormat="1" ht="12">
      <c r="A108" s="13"/>
      <c r="B108" s="236"/>
      <c r="C108" s="237"/>
      <c r="D108" s="232" t="s">
        <v>184</v>
      </c>
      <c r="E108" s="238" t="s">
        <v>20</v>
      </c>
      <c r="F108" s="239" t="s">
        <v>1032</v>
      </c>
      <c r="G108" s="237"/>
      <c r="H108" s="240">
        <v>158.63</v>
      </c>
      <c r="I108" s="241"/>
      <c r="J108" s="237"/>
      <c r="K108" s="237"/>
      <c r="L108" s="242"/>
      <c r="M108" s="243"/>
      <c r="N108" s="244"/>
      <c r="O108" s="244"/>
      <c r="P108" s="244"/>
      <c r="Q108" s="244"/>
      <c r="R108" s="244"/>
      <c r="S108" s="244"/>
      <c r="T108" s="245"/>
      <c r="U108" s="13"/>
      <c r="V108" s="13"/>
      <c r="W108" s="13"/>
      <c r="X108" s="13"/>
      <c r="Y108" s="13"/>
      <c r="Z108" s="13"/>
      <c r="AA108" s="13"/>
      <c r="AB108" s="13"/>
      <c r="AC108" s="13"/>
      <c r="AD108" s="13"/>
      <c r="AE108" s="13"/>
      <c r="AT108" s="246" t="s">
        <v>184</v>
      </c>
      <c r="AU108" s="246" t="s">
        <v>86</v>
      </c>
      <c r="AV108" s="13" t="s">
        <v>86</v>
      </c>
      <c r="AW108" s="13" t="s">
        <v>38</v>
      </c>
      <c r="AX108" s="13" t="s">
        <v>77</v>
      </c>
      <c r="AY108" s="246" t="s">
        <v>167</v>
      </c>
    </row>
    <row r="109" spans="1:51" s="13" customFormat="1" ht="12">
      <c r="A109" s="13"/>
      <c r="B109" s="236"/>
      <c r="C109" s="237"/>
      <c r="D109" s="232" t="s">
        <v>184</v>
      </c>
      <c r="E109" s="238" t="s">
        <v>20</v>
      </c>
      <c r="F109" s="239" t="s">
        <v>1033</v>
      </c>
      <c r="G109" s="237"/>
      <c r="H109" s="240">
        <v>2.94</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184</v>
      </c>
      <c r="AU109" s="246" t="s">
        <v>86</v>
      </c>
      <c r="AV109" s="13" t="s">
        <v>86</v>
      </c>
      <c r="AW109" s="13" t="s">
        <v>38</v>
      </c>
      <c r="AX109" s="13" t="s">
        <v>77</v>
      </c>
      <c r="AY109" s="246" t="s">
        <v>167</v>
      </c>
    </row>
    <row r="110" spans="1:51" s="14" customFormat="1" ht="12">
      <c r="A110" s="14"/>
      <c r="B110" s="247"/>
      <c r="C110" s="248"/>
      <c r="D110" s="232" t="s">
        <v>184</v>
      </c>
      <c r="E110" s="249" t="s">
        <v>20</v>
      </c>
      <c r="F110" s="250" t="s">
        <v>195</v>
      </c>
      <c r="G110" s="248"/>
      <c r="H110" s="251">
        <v>161.57</v>
      </c>
      <c r="I110" s="252"/>
      <c r="J110" s="248"/>
      <c r="K110" s="248"/>
      <c r="L110" s="253"/>
      <c r="M110" s="254"/>
      <c r="N110" s="255"/>
      <c r="O110" s="255"/>
      <c r="P110" s="255"/>
      <c r="Q110" s="255"/>
      <c r="R110" s="255"/>
      <c r="S110" s="255"/>
      <c r="T110" s="256"/>
      <c r="U110" s="14"/>
      <c r="V110" s="14"/>
      <c r="W110" s="14"/>
      <c r="X110" s="14"/>
      <c r="Y110" s="14"/>
      <c r="Z110" s="14"/>
      <c r="AA110" s="14"/>
      <c r="AB110" s="14"/>
      <c r="AC110" s="14"/>
      <c r="AD110" s="14"/>
      <c r="AE110" s="14"/>
      <c r="AT110" s="257" t="s">
        <v>184</v>
      </c>
      <c r="AU110" s="257" t="s">
        <v>86</v>
      </c>
      <c r="AV110" s="14" t="s">
        <v>173</v>
      </c>
      <c r="AW110" s="14" t="s">
        <v>38</v>
      </c>
      <c r="AX110" s="14" t="s">
        <v>8</v>
      </c>
      <c r="AY110" s="257" t="s">
        <v>167</v>
      </c>
    </row>
    <row r="111" spans="1:65" s="2" customFormat="1" ht="20.5" customHeight="1">
      <c r="A111" s="40"/>
      <c r="B111" s="41"/>
      <c r="C111" s="220" t="s">
        <v>259</v>
      </c>
      <c r="D111" s="220" t="s">
        <v>169</v>
      </c>
      <c r="E111" s="221" t="s">
        <v>310</v>
      </c>
      <c r="F111" s="222" t="s">
        <v>311</v>
      </c>
      <c r="G111" s="223" t="s">
        <v>189</v>
      </c>
      <c r="H111" s="224">
        <v>31.73</v>
      </c>
      <c r="I111" s="225"/>
      <c r="J111" s="224">
        <f>ROUND(I111*H111,0)</f>
        <v>0</v>
      </c>
      <c r="K111" s="222" t="s">
        <v>180</v>
      </c>
      <c r="L111" s="46"/>
      <c r="M111" s="226" t="s">
        <v>20</v>
      </c>
      <c r="N111" s="227" t="s">
        <v>48</v>
      </c>
      <c r="O111" s="86"/>
      <c r="P111" s="228">
        <f>O111*H111</f>
        <v>0</v>
      </c>
      <c r="Q111" s="228">
        <v>0</v>
      </c>
      <c r="R111" s="228">
        <f>Q111*H111</f>
        <v>0</v>
      </c>
      <c r="S111" s="228">
        <v>0</v>
      </c>
      <c r="T111" s="229">
        <f>S111*H111</f>
        <v>0</v>
      </c>
      <c r="U111" s="40"/>
      <c r="V111" s="40"/>
      <c r="W111" s="40"/>
      <c r="X111" s="40"/>
      <c r="Y111" s="40"/>
      <c r="Z111" s="40"/>
      <c r="AA111" s="40"/>
      <c r="AB111" s="40"/>
      <c r="AC111" s="40"/>
      <c r="AD111" s="40"/>
      <c r="AE111" s="40"/>
      <c r="AR111" s="230" t="s">
        <v>173</v>
      </c>
      <c r="AT111" s="230" t="s">
        <v>169</v>
      </c>
      <c r="AU111" s="230" t="s">
        <v>86</v>
      </c>
      <c r="AY111" s="19" t="s">
        <v>167</v>
      </c>
      <c r="BE111" s="231">
        <f>IF(N111="základní",J111,0)</f>
        <v>0</v>
      </c>
      <c r="BF111" s="231">
        <f>IF(N111="snížená",J111,0)</f>
        <v>0</v>
      </c>
      <c r="BG111" s="231">
        <f>IF(N111="zákl. přenesená",J111,0)</f>
        <v>0</v>
      </c>
      <c r="BH111" s="231">
        <f>IF(N111="sníž. přenesená",J111,0)</f>
        <v>0</v>
      </c>
      <c r="BI111" s="231">
        <f>IF(N111="nulová",J111,0)</f>
        <v>0</v>
      </c>
      <c r="BJ111" s="19" t="s">
        <v>8</v>
      </c>
      <c r="BK111" s="231">
        <f>ROUND(I111*H111,0)</f>
        <v>0</v>
      </c>
      <c r="BL111" s="19" t="s">
        <v>173</v>
      </c>
      <c r="BM111" s="230" t="s">
        <v>1034</v>
      </c>
    </row>
    <row r="112" spans="1:47" s="2" customFormat="1" ht="12">
      <c r="A112" s="40"/>
      <c r="B112" s="41"/>
      <c r="C112" s="42"/>
      <c r="D112" s="232" t="s">
        <v>182</v>
      </c>
      <c r="E112" s="42"/>
      <c r="F112" s="233" t="s">
        <v>313</v>
      </c>
      <c r="G112" s="42"/>
      <c r="H112" s="42"/>
      <c r="I112" s="138"/>
      <c r="J112" s="42"/>
      <c r="K112" s="42"/>
      <c r="L112" s="46"/>
      <c r="M112" s="234"/>
      <c r="N112" s="235"/>
      <c r="O112" s="86"/>
      <c r="P112" s="86"/>
      <c r="Q112" s="86"/>
      <c r="R112" s="86"/>
      <c r="S112" s="86"/>
      <c r="T112" s="87"/>
      <c r="U112" s="40"/>
      <c r="V112" s="40"/>
      <c r="W112" s="40"/>
      <c r="X112" s="40"/>
      <c r="Y112" s="40"/>
      <c r="Z112" s="40"/>
      <c r="AA112" s="40"/>
      <c r="AB112" s="40"/>
      <c r="AC112" s="40"/>
      <c r="AD112" s="40"/>
      <c r="AE112" s="40"/>
      <c r="AT112" s="19" t="s">
        <v>182</v>
      </c>
      <c r="AU112" s="19" t="s">
        <v>86</v>
      </c>
    </row>
    <row r="113" spans="1:51" s="13" customFormat="1" ht="12">
      <c r="A113" s="13"/>
      <c r="B113" s="236"/>
      <c r="C113" s="237"/>
      <c r="D113" s="232" t="s">
        <v>184</v>
      </c>
      <c r="E113" s="238" t="s">
        <v>20</v>
      </c>
      <c r="F113" s="239" t="s">
        <v>1035</v>
      </c>
      <c r="G113" s="237"/>
      <c r="H113" s="240">
        <v>31.73</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184</v>
      </c>
      <c r="AU113" s="246" t="s">
        <v>86</v>
      </c>
      <c r="AV113" s="13" t="s">
        <v>86</v>
      </c>
      <c r="AW113" s="13" t="s">
        <v>38</v>
      </c>
      <c r="AX113" s="13" t="s">
        <v>8</v>
      </c>
      <c r="AY113" s="246" t="s">
        <v>167</v>
      </c>
    </row>
    <row r="114" spans="1:65" s="2" customFormat="1" ht="20.5" customHeight="1">
      <c r="A114" s="40"/>
      <c r="B114" s="41"/>
      <c r="C114" s="220" t="s">
        <v>274</v>
      </c>
      <c r="D114" s="220" t="s">
        <v>169</v>
      </c>
      <c r="E114" s="221" t="s">
        <v>1036</v>
      </c>
      <c r="F114" s="222" t="s">
        <v>328</v>
      </c>
      <c r="G114" s="223" t="s">
        <v>189</v>
      </c>
      <c r="H114" s="224">
        <v>126.9</v>
      </c>
      <c r="I114" s="225"/>
      <c r="J114" s="224">
        <f>ROUND(I114*H114,0)</f>
        <v>0</v>
      </c>
      <c r="K114" s="222" t="s">
        <v>180</v>
      </c>
      <c r="L114" s="46"/>
      <c r="M114" s="226" t="s">
        <v>20</v>
      </c>
      <c r="N114" s="227" t="s">
        <v>48</v>
      </c>
      <c r="O114" s="86"/>
      <c r="P114" s="228">
        <f>O114*H114</f>
        <v>0</v>
      </c>
      <c r="Q114" s="228">
        <v>0</v>
      </c>
      <c r="R114" s="228">
        <f>Q114*H114</f>
        <v>0</v>
      </c>
      <c r="S114" s="228">
        <v>0</v>
      </c>
      <c r="T114" s="229">
        <f>S114*H114</f>
        <v>0</v>
      </c>
      <c r="U114" s="40"/>
      <c r="V114" s="40"/>
      <c r="W114" s="40"/>
      <c r="X114" s="40"/>
      <c r="Y114" s="40"/>
      <c r="Z114" s="40"/>
      <c r="AA114" s="40"/>
      <c r="AB114" s="40"/>
      <c r="AC114" s="40"/>
      <c r="AD114" s="40"/>
      <c r="AE114" s="40"/>
      <c r="AR114" s="230" t="s">
        <v>173</v>
      </c>
      <c r="AT114" s="230" t="s">
        <v>169</v>
      </c>
      <c r="AU114" s="230" t="s">
        <v>86</v>
      </c>
      <c r="AY114" s="19" t="s">
        <v>167</v>
      </c>
      <c r="BE114" s="231">
        <f>IF(N114="základní",J114,0)</f>
        <v>0</v>
      </c>
      <c r="BF114" s="231">
        <f>IF(N114="snížená",J114,0)</f>
        <v>0</v>
      </c>
      <c r="BG114" s="231">
        <f>IF(N114="zákl. přenesená",J114,0)</f>
        <v>0</v>
      </c>
      <c r="BH114" s="231">
        <f>IF(N114="sníž. přenesená",J114,0)</f>
        <v>0</v>
      </c>
      <c r="BI114" s="231">
        <f>IF(N114="nulová",J114,0)</f>
        <v>0</v>
      </c>
      <c r="BJ114" s="19" t="s">
        <v>8</v>
      </c>
      <c r="BK114" s="231">
        <f>ROUND(I114*H114,0)</f>
        <v>0</v>
      </c>
      <c r="BL114" s="19" t="s">
        <v>173</v>
      </c>
      <c r="BM114" s="230" t="s">
        <v>1037</v>
      </c>
    </row>
    <row r="115" spans="1:47" s="2" customFormat="1" ht="12">
      <c r="A115" s="40"/>
      <c r="B115" s="41"/>
      <c r="C115" s="42"/>
      <c r="D115" s="232" t="s">
        <v>182</v>
      </c>
      <c r="E115" s="42"/>
      <c r="F115" s="233" t="s">
        <v>330</v>
      </c>
      <c r="G115" s="42"/>
      <c r="H115" s="42"/>
      <c r="I115" s="138"/>
      <c r="J115" s="42"/>
      <c r="K115" s="42"/>
      <c r="L115" s="46"/>
      <c r="M115" s="234"/>
      <c r="N115" s="235"/>
      <c r="O115" s="86"/>
      <c r="P115" s="86"/>
      <c r="Q115" s="86"/>
      <c r="R115" s="86"/>
      <c r="S115" s="86"/>
      <c r="T115" s="87"/>
      <c r="U115" s="40"/>
      <c r="V115" s="40"/>
      <c r="W115" s="40"/>
      <c r="X115" s="40"/>
      <c r="Y115" s="40"/>
      <c r="Z115" s="40"/>
      <c r="AA115" s="40"/>
      <c r="AB115" s="40"/>
      <c r="AC115" s="40"/>
      <c r="AD115" s="40"/>
      <c r="AE115" s="40"/>
      <c r="AT115" s="19" t="s">
        <v>182</v>
      </c>
      <c r="AU115" s="19" t="s">
        <v>86</v>
      </c>
    </row>
    <row r="116" spans="1:51" s="13" customFormat="1" ht="12">
      <c r="A116" s="13"/>
      <c r="B116" s="236"/>
      <c r="C116" s="237"/>
      <c r="D116" s="232" t="s">
        <v>184</v>
      </c>
      <c r="E116" s="238" t="s">
        <v>20</v>
      </c>
      <c r="F116" s="239" t="s">
        <v>1038</v>
      </c>
      <c r="G116" s="237"/>
      <c r="H116" s="240">
        <v>126.9</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184</v>
      </c>
      <c r="AU116" s="246" t="s">
        <v>86</v>
      </c>
      <c r="AV116" s="13" t="s">
        <v>86</v>
      </c>
      <c r="AW116" s="13" t="s">
        <v>38</v>
      </c>
      <c r="AX116" s="13" t="s">
        <v>8</v>
      </c>
      <c r="AY116" s="246" t="s">
        <v>167</v>
      </c>
    </row>
    <row r="117" spans="1:65" s="2" customFormat="1" ht="20.5" customHeight="1">
      <c r="A117" s="40"/>
      <c r="B117" s="41"/>
      <c r="C117" s="220" t="s">
        <v>279</v>
      </c>
      <c r="D117" s="220" t="s">
        <v>169</v>
      </c>
      <c r="E117" s="221" t="s">
        <v>1039</v>
      </c>
      <c r="F117" s="222" t="s">
        <v>1040</v>
      </c>
      <c r="G117" s="223" t="s">
        <v>179</v>
      </c>
      <c r="H117" s="224">
        <v>634.5</v>
      </c>
      <c r="I117" s="225"/>
      <c r="J117" s="224">
        <f>ROUND(I117*H117,0)</f>
        <v>0</v>
      </c>
      <c r="K117" s="222" t="s">
        <v>180</v>
      </c>
      <c r="L117" s="46"/>
      <c r="M117" s="226" t="s">
        <v>20</v>
      </c>
      <c r="N117" s="227" t="s">
        <v>48</v>
      </c>
      <c r="O117" s="86"/>
      <c r="P117" s="228">
        <f>O117*H117</f>
        <v>0</v>
      </c>
      <c r="Q117" s="228">
        <v>0</v>
      </c>
      <c r="R117" s="228">
        <f>Q117*H117</f>
        <v>0</v>
      </c>
      <c r="S117" s="228">
        <v>0</v>
      </c>
      <c r="T117" s="229">
        <f>S117*H117</f>
        <v>0</v>
      </c>
      <c r="U117" s="40"/>
      <c r="V117" s="40"/>
      <c r="W117" s="40"/>
      <c r="X117" s="40"/>
      <c r="Y117" s="40"/>
      <c r="Z117" s="40"/>
      <c r="AA117" s="40"/>
      <c r="AB117" s="40"/>
      <c r="AC117" s="40"/>
      <c r="AD117" s="40"/>
      <c r="AE117" s="40"/>
      <c r="AR117" s="230" t="s">
        <v>173</v>
      </c>
      <c r="AT117" s="230" t="s">
        <v>169</v>
      </c>
      <c r="AU117" s="230" t="s">
        <v>86</v>
      </c>
      <c r="AY117" s="19" t="s">
        <v>167</v>
      </c>
      <c r="BE117" s="231">
        <f>IF(N117="základní",J117,0)</f>
        <v>0</v>
      </c>
      <c r="BF117" s="231">
        <f>IF(N117="snížená",J117,0)</f>
        <v>0</v>
      </c>
      <c r="BG117" s="231">
        <f>IF(N117="zákl. přenesená",J117,0)</f>
        <v>0</v>
      </c>
      <c r="BH117" s="231">
        <f>IF(N117="sníž. přenesená",J117,0)</f>
        <v>0</v>
      </c>
      <c r="BI117" s="231">
        <f>IF(N117="nulová",J117,0)</f>
        <v>0</v>
      </c>
      <c r="BJ117" s="19" t="s">
        <v>8</v>
      </c>
      <c r="BK117" s="231">
        <f>ROUND(I117*H117,0)</f>
        <v>0</v>
      </c>
      <c r="BL117" s="19" t="s">
        <v>173</v>
      </c>
      <c r="BM117" s="230" t="s">
        <v>1041</v>
      </c>
    </row>
    <row r="118" spans="1:47" s="2" customFormat="1" ht="12">
      <c r="A118" s="40"/>
      <c r="B118" s="41"/>
      <c r="C118" s="42"/>
      <c r="D118" s="232" t="s">
        <v>182</v>
      </c>
      <c r="E118" s="42"/>
      <c r="F118" s="233" t="s">
        <v>341</v>
      </c>
      <c r="G118" s="42"/>
      <c r="H118" s="42"/>
      <c r="I118" s="138"/>
      <c r="J118" s="42"/>
      <c r="K118" s="42"/>
      <c r="L118" s="46"/>
      <c r="M118" s="234"/>
      <c r="N118" s="235"/>
      <c r="O118" s="86"/>
      <c r="P118" s="86"/>
      <c r="Q118" s="86"/>
      <c r="R118" s="86"/>
      <c r="S118" s="86"/>
      <c r="T118" s="87"/>
      <c r="U118" s="40"/>
      <c r="V118" s="40"/>
      <c r="W118" s="40"/>
      <c r="X118" s="40"/>
      <c r="Y118" s="40"/>
      <c r="Z118" s="40"/>
      <c r="AA118" s="40"/>
      <c r="AB118" s="40"/>
      <c r="AC118" s="40"/>
      <c r="AD118" s="40"/>
      <c r="AE118" s="40"/>
      <c r="AT118" s="19" t="s">
        <v>182</v>
      </c>
      <c r="AU118" s="19" t="s">
        <v>86</v>
      </c>
    </row>
    <row r="119" spans="1:47" s="2" customFormat="1" ht="12">
      <c r="A119" s="40"/>
      <c r="B119" s="41"/>
      <c r="C119" s="42"/>
      <c r="D119" s="232" t="s">
        <v>175</v>
      </c>
      <c r="E119" s="42"/>
      <c r="F119" s="233" t="s">
        <v>1042</v>
      </c>
      <c r="G119" s="42"/>
      <c r="H119" s="42"/>
      <c r="I119" s="138"/>
      <c r="J119" s="42"/>
      <c r="K119" s="42"/>
      <c r="L119" s="46"/>
      <c r="M119" s="234"/>
      <c r="N119" s="235"/>
      <c r="O119" s="86"/>
      <c r="P119" s="86"/>
      <c r="Q119" s="86"/>
      <c r="R119" s="86"/>
      <c r="S119" s="86"/>
      <c r="T119" s="87"/>
      <c r="U119" s="40"/>
      <c r="V119" s="40"/>
      <c r="W119" s="40"/>
      <c r="X119" s="40"/>
      <c r="Y119" s="40"/>
      <c r="Z119" s="40"/>
      <c r="AA119" s="40"/>
      <c r="AB119" s="40"/>
      <c r="AC119" s="40"/>
      <c r="AD119" s="40"/>
      <c r="AE119" s="40"/>
      <c r="AT119" s="19" t="s">
        <v>175</v>
      </c>
      <c r="AU119" s="19" t="s">
        <v>86</v>
      </c>
    </row>
    <row r="120" spans="1:51" s="13" customFormat="1" ht="12">
      <c r="A120" s="13"/>
      <c r="B120" s="236"/>
      <c r="C120" s="237"/>
      <c r="D120" s="232" t="s">
        <v>184</v>
      </c>
      <c r="E120" s="238" t="s">
        <v>20</v>
      </c>
      <c r="F120" s="239" t="s">
        <v>1043</v>
      </c>
      <c r="G120" s="237"/>
      <c r="H120" s="240">
        <v>634.5</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184</v>
      </c>
      <c r="AU120" s="246" t="s">
        <v>86</v>
      </c>
      <c r="AV120" s="13" t="s">
        <v>86</v>
      </c>
      <c r="AW120" s="13" t="s">
        <v>38</v>
      </c>
      <c r="AX120" s="13" t="s">
        <v>8</v>
      </c>
      <c r="AY120" s="246" t="s">
        <v>167</v>
      </c>
    </row>
    <row r="121" spans="1:65" s="2" customFormat="1" ht="20.5" customHeight="1">
      <c r="A121" s="40"/>
      <c r="B121" s="41"/>
      <c r="C121" s="220" t="s">
        <v>291</v>
      </c>
      <c r="D121" s="220" t="s">
        <v>169</v>
      </c>
      <c r="E121" s="221" t="s">
        <v>360</v>
      </c>
      <c r="F121" s="222" t="s">
        <v>361</v>
      </c>
      <c r="G121" s="223" t="s">
        <v>179</v>
      </c>
      <c r="H121" s="224">
        <v>4.62</v>
      </c>
      <c r="I121" s="225"/>
      <c r="J121" s="224">
        <f>ROUND(I121*H121,0)</f>
        <v>0</v>
      </c>
      <c r="K121" s="222" t="s">
        <v>180</v>
      </c>
      <c r="L121" s="46"/>
      <c r="M121" s="226" t="s">
        <v>20</v>
      </c>
      <c r="N121" s="227" t="s">
        <v>48</v>
      </c>
      <c r="O121" s="86"/>
      <c r="P121" s="228">
        <f>O121*H121</f>
        <v>0</v>
      </c>
      <c r="Q121" s="228">
        <v>0.0012727</v>
      </c>
      <c r="R121" s="228">
        <f>Q121*H121</f>
        <v>0.005879874</v>
      </c>
      <c r="S121" s="228">
        <v>0</v>
      </c>
      <c r="T121" s="229">
        <f>S121*H121</f>
        <v>0</v>
      </c>
      <c r="U121" s="40"/>
      <c r="V121" s="40"/>
      <c r="W121" s="40"/>
      <c r="X121" s="40"/>
      <c r="Y121" s="40"/>
      <c r="Z121" s="40"/>
      <c r="AA121" s="40"/>
      <c r="AB121" s="40"/>
      <c r="AC121" s="40"/>
      <c r="AD121" s="40"/>
      <c r="AE121" s="40"/>
      <c r="AR121" s="230" t="s">
        <v>173</v>
      </c>
      <c r="AT121" s="230" t="s">
        <v>169</v>
      </c>
      <c r="AU121" s="230" t="s">
        <v>86</v>
      </c>
      <c r="AY121" s="19" t="s">
        <v>167</v>
      </c>
      <c r="BE121" s="231">
        <f>IF(N121="základní",J121,0)</f>
        <v>0</v>
      </c>
      <c r="BF121" s="231">
        <f>IF(N121="snížená",J121,0)</f>
        <v>0</v>
      </c>
      <c r="BG121" s="231">
        <f>IF(N121="zákl. přenesená",J121,0)</f>
        <v>0</v>
      </c>
      <c r="BH121" s="231">
        <f>IF(N121="sníž. přenesená",J121,0)</f>
        <v>0</v>
      </c>
      <c r="BI121" s="231">
        <f>IF(N121="nulová",J121,0)</f>
        <v>0</v>
      </c>
      <c r="BJ121" s="19" t="s">
        <v>8</v>
      </c>
      <c r="BK121" s="231">
        <f>ROUND(I121*H121,0)</f>
        <v>0</v>
      </c>
      <c r="BL121" s="19" t="s">
        <v>173</v>
      </c>
      <c r="BM121" s="230" t="s">
        <v>1044</v>
      </c>
    </row>
    <row r="122" spans="1:47" s="2" customFormat="1" ht="12">
      <c r="A122" s="40"/>
      <c r="B122" s="41"/>
      <c r="C122" s="42"/>
      <c r="D122" s="232" t="s">
        <v>182</v>
      </c>
      <c r="E122" s="42"/>
      <c r="F122" s="233" t="s">
        <v>363</v>
      </c>
      <c r="G122" s="42"/>
      <c r="H122" s="42"/>
      <c r="I122" s="138"/>
      <c r="J122" s="42"/>
      <c r="K122" s="42"/>
      <c r="L122" s="46"/>
      <c r="M122" s="234"/>
      <c r="N122" s="235"/>
      <c r="O122" s="86"/>
      <c r="P122" s="86"/>
      <c r="Q122" s="86"/>
      <c r="R122" s="86"/>
      <c r="S122" s="86"/>
      <c r="T122" s="87"/>
      <c r="U122" s="40"/>
      <c r="V122" s="40"/>
      <c r="W122" s="40"/>
      <c r="X122" s="40"/>
      <c r="Y122" s="40"/>
      <c r="Z122" s="40"/>
      <c r="AA122" s="40"/>
      <c r="AB122" s="40"/>
      <c r="AC122" s="40"/>
      <c r="AD122" s="40"/>
      <c r="AE122" s="40"/>
      <c r="AT122" s="19" t="s">
        <v>182</v>
      </c>
      <c r="AU122" s="19" t="s">
        <v>86</v>
      </c>
    </row>
    <row r="123" spans="1:51" s="15" customFormat="1" ht="12">
      <c r="A123" s="15"/>
      <c r="B123" s="258"/>
      <c r="C123" s="259"/>
      <c r="D123" s="232" t="s">
        <v>184</v>
      </c>
      <c r="E123" s="260" t="s">
        <v>20</v>
      </c>
      <c r="F123" s="261" t="s">
        <v>1045</v>
      </c>
      <c r="G123" s="259"/>
      <c r="H123" s="260" t="s">
        <v>20</v>
      </c>
      <c r="I123" s="262"/>
      <c r="J123" s="259"/>
      <c r="K123" s="259"/>
      <c r="L123" s="263"/>
      <c r="M123" s="264"/>
      <c r="N123" s="265"/>
      <c r="O123" s="265"/>
      <c r="P123" s="265"/>
      <c r="Q123" s="265"/>
      <c r="R123" s="265"/>
      <c r="S123" s="265"/>
      <c r="T123" s="266"/>
      <c r="U123" s="15"/>
      <c r="V123" s="15"/>
      <c r="W123" s="15"/>
      <c r="X123" s="15"/>
      <c r="Y123" s="15"/>
      <c r="Z123" s="15"/>
      <c r="AA123" s="15"/>
      <c r="AB123" s="15"/>
      <c r="AC123" s="15"/>
      <c r="AD123" s="15"/>
      <c r="AE123" s="15"/>
      <c r="AT123" s="267" t="s">
        <v>184</v>
      </c>
      <c r="AU123" s="267" t="s">
        <v>86</v>
      </c>
      <c r="AV123" s="15" t="s">
        <v>8</v>
      </c>
      <c r="AW123" s="15" t="s">
        <v>38</v>
      </c>
      <c r="AX123" s="15" t="s">
        <v>77</v>
      </c>
      <c r="AY123" s="267" t="s">
        <v>167</v>
      </c>
    </row>
    <row r="124" spans="1:51" s="13" customFormat="1" ht="12">
      <c r="A124" s="13"/>
      <c r="B124" s="236"/>
      <c r="C124" s="237"/>
      <c r="D124" s="232" t="s">
        <v>184</v>
      </c>
      <c r="E124" s="238" t="s">
        <v>20</v>
      </c>
      <c r="F124" s="239" t="s">
        <v>1046</v>
      </c>
      <c r="G124" s="237"/>
      <c r="H124" s="240">
        <v>4.62</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184</v>
      </c>
      <c r="AU124" s="246" t="s">
        <v>86</v>
      </c>
      <c r="AV124" s="13" t="s">
        <v>86</v>
      </c>
      <c r="AW124" s="13" t="s">
        <v>38</v>
      </c>
      <c r="AX124" s="13" t="s">
        <v>8</v>
      </c>
      <c r="AY124" s="246" t="s">
        <v>167</v>
      </c>
    </row>
    <row r="125" spans="1:65" s="2" customFormat="1" ht="14.5" customHeight="1">
      <c r="A125" s="40"/>
      <c r="B125" s="41"/>
      <c r="C125" s="279" t="s">
        <v>302</v>
      </c>
      <c r="D125" s="279" t="s">
        <v>381</v>
      </c>
      <c r="E125" s="280" t="s">
        <v>382</v>
      </c>
      <c r="F125" s="281" t="s">
        <v>383</v>
      </c>
      <c r="G125" s="282" t="s">
        <v>384</v>
      </c>
      <c r="H125" s="283">
        <v>0.12</v>
      </c>
      <c r="I125" s="284"/>
      <c r="J125" s="283">
        <f>ROUND(I125*H125,0)</f>
        <v>0</v>
      </c>
      <c r="K125" s="281" t="s">
        <v>20</v>
      </c>
      <c r="L125" s="285"/>
      <c r="M125" s="286" t="s">
        <v>20</v>
      </c>
      <c r="N125" s="287" t="s">
        <v>48</v>
      </c>
      <c r="O125" s="86"/>
      <c r="P125" s="228">
        <f>O125*H125</f>
        <v>0</v>
      </c>
      <c r="Q125" s="228">
        <v>0.001</v>
      </c>
      <c r="R125" s="228">
        <f>Q125*H125</f>
        <v>0.00012</v>
      </c>
      <c r="S125" s="228">
        <v>0</v>
      </c>
      <c r="T125" s="229">
        <f>S125*H125</f>
        <v>0</v>
      </c>
      <c r="U125" s="40"/>
      <c r="V125" s="40"/>
      <c r="W125" s="40"/>
      <c r="X125" s="40"/>
      <c r="Y125" s="40"/>
      <c r="Z125" s="40"/>
      <c r="AA125" s="40"/>
      <c r="AB125" s="40"/>
      <c r="AC125" s="40"/>
      <c r="AD125" s="40"/>
      <c r="AE125" s="40"/>
      <c r="AR125" s="230" t="s">
        <v>274</v>
      </c>
      <c r="AT125" s="230" t="s">
        <v>381</v>
      </c>
      <c r="AU125" s="230" t="s">
        <v>86</v>
      </c>
      <c r="AY125" s="19" t="s">
        <v>167</v>
      </c>
      <c r="BE125" s="231">
        <f>IF(N125="základní",J125,0)</f>
        <v>0</v>
      </c>
      <c r="BF125" s="231">
        <f>IF(N125="snížená",J125,0)</f>
        <v>0</v>
      </c>
      <c r="BG125" s="231">
        <f>IF(N125="zákl. přenesená",J125,0)</f>
        <v>0</v>
      </c>
      <c r="BH125" s="231">
        <f>IF(N125="sníž. přenesená",J125,0)</f>
        <v>0</v>
      </c>
      <c r="BI125" s="231">
        <f>IF(N125="nulová",J125,0)</f>
        <v>0</v>
      </c>
      <c r="BJ125" s="19" t="s">
        <v>8</v>
      </c>
      <c r="BK125" s="231">
        <f>ROUND(I125*H125,0)</f>
        <v>0</v>
      </c>
      <c r="BL125" s="19" t="s">
        <v>173</v>
      </c>
      <c r="BM125" s="230" t="s">
        <v>1047</v>
      </c>
    </row>
    <row r="126" spans="1:51" s="13" customFormat="1" ht="12">
      <c r="A126" s="13"/>
      <c r="B126" s="236"/>
      <c r="C126" s="237"/>
      <c r="D126" s="232" t="s">
        <v>184</v>
      </c>
      <c r="E126" s="237"/>
      <c r="F126" s="239" t="s">
        <v>1048</v>
      </c>
      <c r="G126" s="237"/>
      <c r="H126" s="240">
        <v>0.12</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184</v>
      </c>
      <c r="AU126" s="246" t="s">
        <v>86</v>
      </c>
      <c r="AV126" s="13" t="s">
        <v>86</v>
      </c>
      <c r="AW126" s="13" t="s">
        <v>4</v>
      </c>
      <c r="AX126" s="13" t="s">
        <v>8</v>
      </c>
      <c r="AY126" s="246" t="s">
        <v>167</v>
      </c>
    </row>
    <row r="127" spans="1:63" s="12" customFormat="1" ht="22.8" customHeight="1">
      <c r="A127" s="12"/>
      <c r="B127" s="204"/>
      <c r="C127" s="205"/>
      <c r="D127" s="206" t="s">
        <v>76</v>
      </c>
      <c r="E127" s="218" t="s">
        <v>173</v>
      </c>
      <c r="F127" s="218" t="s">
        <v>496</v>
      </c>
      <c r="G127" s="205"/>
      <c r="H127" s="205"/>
      <c r="I127" s="208"/>
      <c r="J127" s="219">
        <f>BK127</f>
        <v>0</v>
      </c>
      <c r="K127" s="205"/>
      <c r="L127" s="210"/>
      <c r="M127" s="211"/>
      <c r="N127" s="212"/>
      <c r="O127" s="212"/>
      <c r="P127" s="213">
        <f>SUM(P128:P140)</f>
        <v>0</v>
      </c>
      <c r="Q127" s="212"/>
      <c r="R127" s="213">
        <f>SUM(R128:R140)</f>
        <v>5.9094795930999995</v>
      </c>
      <c r="S127" s="212"/>
      <c r="T127" s="214">
        <f>SUM(T128:T140)</f>
        <v>0</v>
      </c>
      <c r="U127" s="12"/>
      <c r="V127" s="12"/>
      <c r="W127" s="12"/>
      <c r="X127" s="12"/>
      <c r="Y127" s="12"/>
      <c r="Z127" s="12"/>
      <c r="AA127" s="12"/>
      <c r="AB127" s="12"/>
      <c r="AC127" s="12"/>
      <c r="AD127" s="12"/>
      <c r="AE127" s="12"/>
      <c r="AR127" s="215" t="s">
        <v>8</v>
      </c>
      <c r="AT127" s="216" t="s">
        <v>76</v>
      </c>
      <c r="AU127" s="216" t="s">
        <v>8</v>
      </c>
      <c r="AY127" s="215" t="s">
        <v>167</v>
      </c>
      <c r="BK127" s="217">
        <f>SUM(BK128:BK140)</f>
        <v>0</v>
      </c>
    </row>
    <row r="128" spans="1:65" s="2" customFormat="1" ht="31" customHeight="1">
      <c r="A128" s="40"/>
      <c r="B128" s="41"/>
      <c r="C128" s="220" t="s">
        <v>309</v>
      </c>
      <c r="D128" s="220" t="s">
        <v>169</v>
      </c>
      <c r="E128" s="221" t="s">
        <v>513</v>
      </c>
      <c r="F128" s="222" t="s">
        <v>514</v>
      </c>
      <c r="G128" s="223" t="s">
        <v>179</v>
      </c>
      <c r="H128" s="224">
        <v>7.03</v>
      </c>
      <c r="I128" s="225"/>
      <c r="J128" s="224">
        <f>ROUND(I128*H128,0)</f>
        <v>0</v>
      </c>
      <c r="K128" s="222" t="s">
        <v>180</v>
      </c>
      <c r="L128" s="46"/>
      <c r="M128" s="226" t="s">
        <v>20</v>
      </c>
      <c r="N128" s="227" t="s">
        <v>48</v>
      </c>
      <c r="O128" s="86"/>
      <c r="P128" s="228">
        <f>O128*H128</f>
        <v>0</v>
      </c>
      <c r="Q128" s="228">
        <v>0.00234677</v>
      </c>
      <c r="R128" s="228">
        <f>Q128*H128</f>
        <v>0.0164977931</v>
      </c>
      <c r="S128" s="228">
        <v>0</v>
      </c>
      <c r="T128" s="229">
        <f>S128*H128</f>
        <v>0</v>
      </c>
      <c r="U128" s="40"/>
      <c r="V128" s="40"/>
      <c r="W128" s="40"/>
      <c r="X128" s="40"/>
      <c r="Y128" s="40"/>
      <c r="Z128" s="40"/>
      <c r="AA128" s="40"/>
      <c r="AB128" s="40"/>
      <c r="AC128" s="40"/>
      <c r="AD128" s="40"/>
      <c r="AE128" s="40"/>
      <c r="AR128" s="230" t="s">
        <v>173</v>
      </c>
      <c r="AT128" s="230" t="s">
        <v>169</v>
      </c>
      <c r="AU128" s="230" t="s">
        <v>86</v>
      </c>
      <c r="AY128" s="19" t="s">
        <v>167</v>
      </c>
      <c r="BE128" s="231">
        <f>IF(N128="základní",J128,0)</f>
        <v>0</v>
      </c>
      <c r="BF128" s="231">
        <f>IF(N128="snížená",J128,0)</f>
        <v>0</v>
      </c>
      <c r="BG128" s="231">
        <f>IF(N128="zákl. přenesená",J128,0)</f>
        <v>0</v>
      </c>
      <c r="BH128" s="231">
        <f>IF(N128="sníž. přenesená",J128,0)</f>
        <v>0</v>
      </c>
      <c r="BI128" s="231">
        <f>IF(N128="nulová",J128,0)</f>
        <v>0</v>
      </c>
      <c r="BJ128" s="19" t="s">
        <v>8</v>
      </c>
      <c r="BK128" s="231">
        <f>ROUND(I128*H128,0)</f>
        <v>0</v>
      </c>
      <c r="BL128" s="19" t="s">
        <v>173</v>
      </c>
      <c r="BM128" s="230" t="s">
        <v>1049</v>
      </c>
    </row>
    <row r="129" spans="1:47" s="2" customFormat="1" ht="12">
      <c r="A129" s="40"/>
      <c r="B129" s="41"/>
      <c r="C129" s="42"/>
      <c r="D129" s="232" t="s">
        <v>182</v>
      </c>
      <c r="E129" s="42"/>
      <c r="F129" s="233" t="s">
        <v>516</v>
      </c>
      <c r="G129" s="42"/>
      <c r="H129" s="42"/>
      <c r="I129" s="138"/>
      <c r="J129" s="42"/>
      <c r="K129" s="42"/>
      <c r="L129" s="46"/>
      <c r="M129" s="234"/>
      <c r="N129" s="235"/>
      <c r="O129" s="86"/>
      <c r="P129" s="86"/>
      <c r="Q129" s="86"/>
      <c r="R129" s="86"/>
      <c r="S129" s="86"/>
      <c r="T129" s="87"/>
      <c r="U129" s="40"/>
      <c r="V129" s="40"/>
      <c r="W129" s="40"/>
      <c r="X129" s="40"/>
      <c r="Y129" s="40"/>
      <c r="Z129" s="40"/>
      <c r="AA129" s="40"/>
      <c r="AB129" s="40"/>
      <c r="AC129" s="40"/>
      <c r="AD129" s="40"/>
      <c r="AE129" s="40"/>
      <c r="AT129" s="19" t="s">
        <v>182</v>
      </c>
      <c r="AU129" s="19" t="s">
        <v>86</v>
      </c>
    </row>
    <row r="130" spans="1:51" s="15" customFormat="1" ht="12">
      <c r="A130" s="15"/>
      <c r="B130" s="258"/>
      <c r="C130" s="259"/>
      <c r="D130" s="232" t="s">
        <v>184</v>
      </c>
      <c r="E130" s="260" t="s">
        <v>20</v>
      </c>
      <c r="F130" s="261" t="s">
        <v>1020</v>
      </c>
      <c r="G130" s="259"/>
      <c r="H130" s="260" t="s">
        <v>20</v>
      </c>
      <c r="I130" s="262"/>
      <c r="J130" s="259"/>
      <c r="K130" s="259"/>
      <c r="L130" s="263"/>
      <c r="M130" s="264"/>
      <c r="N130" s="265"/>
      <c r="O130" s="265"/>
      <c r="P130" s="265"/>
      <c r="Q130" s="265"/>
      <c r="R130" s="265"/>
      <c r="S130" s="265"/>
      <c r="T130" s="266"/>
      <c r="U130" s="15"/>
      <c r="V130" s="15"/>
      <c r="W130" s="15"/>
      <c r="X130" s="15"/>
      <c r="Y130" s="15"/>
      <c r="Z130" s="15"/>
      <c r="AA130" s="15"/>
      <c r="AB130" s="15"/>
      <c r="AC130" s="15"/>
      <c r="AD130" s="15"/>
      <c r="AE130" s="15"/>
      <c r="AT130" s="267" t="s">
        <v>184</v>
      </c>
      <c r="AU130" s="267" t="s">
        <v>86</v>
      </c>
      <c r="AV130" s="15" t="s">
        <v>8</v>
      </c>
      <c r="AW130" s="15" t="s">
        <v>38</v>
      </c>
      <c r="AX130" s="15" t="s">
        <v>77</v>
      </c>
      <c r="AY130" s="267" t="s">
        <v>167</v>
      </c>
    </row>
    <row r="131" spans="1:51" s="13" customFormat="1" ht="12">
      <c r="A131" s="13"/>
      <c r="B131" s="236"/>
      <c r="C131" s="237"/>
      <c r="D131" s="232" t="s">
        <v>184</v>
      </c>
      <c r="E131" s="238" t="s">
        <v>20</v>
      </c>
      <c r="F131" s="239" t="s">
        <v>1050</v>
      </c>
      <c r="G131" s="237"/>
      <c r="H131" s="240">
        <v>7.03</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184</v>
      </c>
      <c r="AU131" s="246" t="s">
        <v>86</v>
      </c>
      <c r="AV131" s="13" t="s">
        <v>86</v>
      </c>
      <c r="AW131" s="13" t="s">
        <v>38</v>
      </c>
      <c r="AX131" s="13" t="s">
        <v>8</v>
      </c>
      <c r="AY131" s="246" t="s">
        <v>167</v>
      </c>
    </row>
    <row r="132" spans="1:65" s="2" customFormat="1" ht="20.5" customHeight="1">
      <c r="A132" s="40"/>
      <c r="B132" s="41"/>
      <c r="C132" s="279" t="s">
        <v>320</v>
      </c>
      <c r="D132" s="279" t="s">
        <v>381</v>
      </c>
      <c r="E132" s="280" t="s">
        <v>526</v>
      </c>
      <c r="F132" s="281" t="s">
        <v>527</v>
      </c>
      <c r="G132" s="282" t="s">
        <v>179</v>
      </c>
      <c r="H132" s="283">
        <v>7.03</v>
      </c>
      <c r="I132" s="284"/>
      <c r="J132" s="283">
        <f>ROUND(I132*H132,0)</f>
        <v>0</v>
      </c>
      <c r="K132" s="281" t="s">
        <v>180</v>
      </c>
      <c r="L132" s="285"/>
      <c r="M132" s="286" t="s">
        <v>20</v>
      </c>
      <c r="N132" s="287" t="s">
        <v>48</v>
      </c>
      <c r="O132" s="86"/>
      <c r="P132" s="228">
        <f>O132*H132</f>
        <v>0</v>
      </c>
      <c r="Q132" s="228">
        <v>0.0005</v>
      </c>
      <c r="R132" s="228">
        <f>Q132*H132</f>
        <v>0.0035150000000000003</v>
      </c>
      <c r="S132" s="228">
        <v>0</v>
      </c>
      <c r="T132" s="229">
        <f>S132*H132</f>
        <v>0</v>
      </c>
      <c r="U132" s="40"/>
      <c r="V132" s="40"/>
      <c r="W132" s="40"/>
      <c r="X132" s="40"/>
      <c r="Y132" s="40"/>
      <c r="Z132" s="40"/>
      <c r="AA132" s="40"/>
      <c r="AB132" s="40"/>
      <c r="AC132" s="40"/>
      <c r="AD132" s="40"/>
      <c r="AE132" s="40"/>
      <c r="AR132" s="230" t="s">
        <v>274</v>
      </c>
      <c r="AT132" s="230" t="s">
        <v>381</v>
      </c>
      <c r="AU132" s="230" t="s">
        <v>86</v>
      </c>
      <c r="AY132" s="19" t="s">
        <v>167</v>
      </c>
      <c r="BE132" s="231">
        <f>IF(N132="základní",J132,0)</f>
        <v>0</v>
      </c>
      <c r="BF132" s="231">
        <f>IF(N132="snížená",J132,0)</f>
        <v>0</v>
      </c>
      <c r="BG132" s="231">
        <f>IF(N132="zákl. přenesená",J132,0)</f>
        <v>0</v>
      </c>
      <c r="BH132" s="231">
        <f>IF(N132="sníž. přenesená",J132,0)</f>
        <v>0</v>
      </c>
      <c r="BI132" s="231">
        <f>IF(N132="nulová",J132,0)</f>
        <v>0</v>
      </c>
      <c r="BJ132" s="19" t="s">
        <v>8</v>
      </c>
      <c r="BK132" s="231">
        <f>ROUND(I132*H132,0)</f>
        <v>0</v>
      </c>
      <c r="BL132" s="19" t="s">
        <v>173</v>
      </c>
      <c r="BM132" s="230" t="s">
        <v>1051</v>
      </c>
    </row>
    <row r="133" spans="1:65" s="2" customFormat="1" ht="31" customHeight="1">
      <c r="A133" s="40"/>
      <c r="B133" s="41"/>
      <c r="C133" s="220" t="s">
        <v>326</v>
      </c>
      <c r="D133" s="220" t="s">
        <v>169</v>
      </c>
      <c r="E133" s="221" t="s">
        <v>547</v>
      </c>
      <c r="F133" s="222" t="s">
        <v>548</v>
      </c>
      <c r="G133" s="223" t="s">
        <v>189</v>
      </c>
      <c r="H133" s="224">
        <v>2.94</v>
      </c>
      <c r="I133" s="225"/>
      <c r="J133" s="224">
        <f>ROUND(I133*H133,0)</f>
        <v>0</v>
      </c>
      <c r="K133" s="222" t="s">
        <v>180</v>
      </c>
      <c r="L133" s="46"/>
      <c r="M133" s="226" t="s">
        <v>20</v>
      </c>
      <c r="N133" s="227" t="s">
        <v>48</v>
      </c>
      <c r="O133" s="86"/>
      <c r="P133" s="228">
        <f>O133*H133</f>
        <v>0</v>
      </c>
      <c r="Q133" s="228">
        <v>2.00322</v>
      </c>
      <c r="R133" s="228">
        <f>Q133*H133</f>
        <v>5.889466799999999</v>
      </c>
      <c r="S133" s="228">
        <v>0</v>
      </c>
      <c r="T133" s="229">
        <f>S133*H133</f>
        <v>0</v>
      </c>
      <c r="U133" s="40"/>
      <c r="V133" s="40"/>
      <c r="W133" s="40"/>
      <c r="X133" s="40"/>
      <c r="Y133" s="40"/>
      <c r="Z133" s="40"/>
      <c r="AA133" s="40"/>
      <c r="AB133" s="40"/>
      <c r="AC133" s="40"/>
      <c r="AD133" s="40"/>
      <c r="AE133" s="40"/>
      <c r="AR133" s="230" t="s">
        <v>173</v>
      </c>
      <c r="AT133" s="230" t="s">
        <v>169</v>
      </c>
      <c r="AU133" s="230" t="s">
        <v>86</v>
      </c>
      <c r="AY133" s="19" t="s">
        <v>167</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173</v>
      </c>
      <c r="BM133" s="230" t="s">
        <v>1052</v>
      </c>
    </row>
    <row r="134" spans="1:47" s="2" customFormat="1" ht="12">
      <c r="A134" s="40"/>
      <c r="B134" s="41"/>
      <c r="C134" s="42"/>
      <c r="D134" s="232" t="s">
        <v>182</v>
      </c>
      <c r="E134" s="42"/>
      <c r="F134" s="233" t="s">
        <v>539</v>
      </c>
      <c r="G134" s="42"/>
      <c r="H134" s="42"/>
      <c r="I134" s="138"/>
      <c r="J134" s="42"/>
      <c r="K134" s="42"/>
      <c r="L134" s="46"/>
      <c r="M134" s="234"/>
      <c r="N134" s="235"/>
      <c r="O134" s="86"/>
      <c r="P134" s="86"/>
      <c r="Q134" s="86"/>
      <c r="R134" s="86"/>
      <c r="S134" s="86"/>
      <c r="T134" s="87"/>
      <c r="U134" s="40"/>
      <c r="V134" s="40"/>
      <c r="W134" s="40"/>
      <c r="X134" s="40"/>
      <c r="Y134" s="40"/>
      <c r="Z134" s="40"/>
      <c r="AA134" s="40"/>
      <c r="AB134" s="40"/>
      <c r="AC134" s="40"/>
      <c r="AD134" s="40"/>
      <c r="AE134" s="40"/>
      <c r="AT134" s="19" t="s">
        <v>182</v>
      </c>
      <c r="AU134" s="19" t="s">
        <v>86</v>
      </c>
    </row>
    <row r="135" spans="1:51" s="15" customFormat="1" ht="12">
      <c r="A135" s="15"/>
      <c r="B135" s="258"/>
      <c r="C135" s="259"/>
      <c r="D135" s="232" t="s">
        <v>184</v>
      </c>
      <c r="E135" s="260" t="s">
        <v>20</v>
      </c>
      <c r="F135" s="261" t="s">
        <v>1020</v>
      </c>
      <c r="G135" s="259"/>
      <c r="H135" s="260" t="s">
        <v>20</v>
      </c>
      <c r="I135" s="262"/>
      <c r="J135" s="259"/>
      <c r="K135" s="259"/>
      <c r="L135" s="263"/>
      <c r="M135" s="264"/>
      <c r="N135" s="265"/>
      <c r="O135" s="265"/>
      <c r="P135" s="265"/>
      <c r="Q135" s="265"/>
      <c r="R135" s="265"/>
      <c r="S135" s="265"/>
      <c r="T135" s="266"/>
      <c r="U135" s="15"/>
      <c r="V135" s="15"/>
      <c r="W135" s="15"/>
      <c r="X135" s="15"/>
      <c r="Y135" s="15"/>
      <c r="Z135" s="15"/>
      <c r="AA135" s="15"/>
      <c r="AB135" s="15"/>
      <c r="AC135" s="15"/>
      <c r="AD135" s="15"/>
      <c r="AE135" s="15"/>
      <c r="AT135" s="267" t="s">
        <v>184</v>
      </c>
      <c r="AU135" s="267" t="s">
        <v>86</v>
      </c>
      <c r="AV135" s="15" t="s">
        <v>8</v>
      </c>
      <c r="AW135" s="15" t="s">
        <v>38</v>
      </c>
      <c r="AX135" s="15" t="s">
        <v>77</v>
      </c>
      <c r="AY135" s="267" t="s">
        <v>167</v>
      </c>
    </row>
    <row r="136" spans="1:51" s="13" customFormat="1" ht="12">
      <c r="A136" s="13"/>
      <c r="B136" s="236"/>
      <c r="C136" s="237"/>
      <c r="D136" s="232" t="s">
        <v>184</v>
      </c>
      <c r="E136" s="238" t="s">
        <v>20</v>
      </c>
      <c r="F136" s="239" t="s">
        <v>1021</v>
      </c>
      <c r="G136" s="237"/>
      <c r="H136" s="240">
        <v>2.94</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184</v>
      </c>
      <c r="AU136" s="246" t="s">
        <v>86</v>
      </c>
      <c r="AV136" s="13" t="s">
        <v>86</v>
      </c>
      <c r="AW136" s="13" t="s">
        <v>38</v>
      </c>
      <c r="AX136" s="13" t="s">
        <v>8</v>
      </c>
      <c r="AY136" s="246" t="s">
        <v>167</v>
      </c>
    </row>
    <row r="137" spans="1:65" s="2" customFormat="1" ht="31" customHeight="1">
      <c r="A137" s="40"/>
      <c r="B137" s="41"/>
      <c r="C137" s="220" t="s">
        <v>9</v>
      </c>
      <c r="D137" s="220" t="s">
        <v>169</v>
      </c>
      <c r="E137" s="221" t="s">
        <v>564</v>
      </c>
      <c r="F137" s="222" t="s">
        <v>565</v>
      </c>
      <c r="G137" s="223" t="s">
        <v>179</v>
      </c>
      <c r="H137" s="224">
        <v>2.5</v>
      </c>
      <c r="I137" s="225"/>
      <c r="J137" s="224">
        <f>ROUND(I137*H137,0)</f>
        <v>0</v>
      </c>
      <c r="K137" s="222" t="s">
        <v>180</v>
      </c>
      <c r="L137" s="46"/>
      <c r="M137" s="226" t="s">
        <v>20</v>
      </c>
      <c r="N137" s="227" t="s">
        <v>48</v>
      </c>
      <c r="O137" s="86"/>
      <c r="P137" s="228">
        <f>O137*H137</f>
        <v>0</v>
      </c>
      <c r="Q137" s="228">
        <v>0</v>
      </c>
      <c r="R137" s="228">
        <f>Q137*H137</f>
        <v>0</v>
      </c>
      <c r="S137" s="228">
        <v>0</v>
      </c>
      <c r="T137" s="229">
        <f>S137*H137</f>
        <v>0</v>
      </c>
      <c r="U137" s="40"/>
      <c r="V137" s="40"/>
      <c r="W137" s="40"/>
      <c r="X137" s="40"/>
      <c r="Y137" s="40"/>
      <c r="Z137" s="40"/>
      <c r="AA137" s="40"/>
      <c r="AB137" s="40"/>
      <c r="AC137" s="40"/>
      <c r="AD137" s="40"/>
      <c r="AE137" s="40"/>
      <c r="AR137" s="230" t="s">
        <v>173</v>
      </c>
      <c r="AT137" s="230" t="s">
        <v>169</v>
      </c>
      <c r="AU137" s="230" t="s">
        <v>86</v>
      </c>
      <c r="AY137" s="19" t="s">
        <v>167</v>
      </c>
      <c r="BE137" s="231">
        <f>IF(N137="základní",J137,0)</f>
        <v>0</v>
      </c>
      <c r="BF137" s="231">
        <f>IF(N137="snížená",J137,0)</f>
        <v>0</v>
      </c>
      <c r="BG137" s="231">
        <f>IF(N137="zákl. přenesená",J137,0)</f>
        <v>0</v>
      </c>
      <c r="BH137" s="231">
        <f>IF(N137="sníž. přenesená",J137,0)</f>
        <v>0</v>
      </c>
      <c r="BI137" s="231">
        <f>IF(N137="nulová",J137,0)</f>
        <v>0</v>
      </c>
      <c r="BJ137" s="19" t="s">
        <v>8</v>
      </c>
      <c r="BK137" s="231">
        <f>ROUND(I137*H137,0)</f>
        <v>0</v>
      </c>
      <c r="BL137" s="19" t="s">
        <v>173</v>
      </c>
      <c r="BM137" s="230" t="s">
        <v>1053</v>
      </c>
    </row>
    <row r="138" spans="1:47" s="2" customFormat="1" ht="12">
      <c r="A138" s="40"/>
      <c r="B138" s="41"/>
      <c r="C138" s="42"/>
      <c r="D138" s="232" t="s">
        <v>182</v>
      </c>
      <c r="E138" s="42"/>
      <c r="F138" s="233" t="s">
        <v>539</v>
      </c>
      <c r="G138" s="42"/>
      <c r="H138" s="42"/>
      <c r="I138" s="138"/>
      <c r="J138" s="42"/>
      <c r="K138" s="42"/>
      <c r="L138" s="46"/>
      <c r="M138" s="234"/>
      <c r="N138" s="235"/>
      <c r="O138" s="86"/>
      <c r="P138" s="86"/>
      <c r="Q138" s="86"/>
      <c r="R138" s="86"/>
      <c r="S138" s="86"/>
      <c r="T138" s="87"/>
      <c r="U138" s="40"/>
      <c r="V138" s="40"/>
      <c r="W138" s="40"/>
      <c r="X138" s="40"/>
      <c r="Y138" s="40"/>
      <c r="Z138" s="40"/>
      <c r="AA138" s="40"/>
      <c r="AB138" s="40"/>
      <c r="AC138" s="40"/>
      <c r="AD138" s="40"/>
      <c r="AE138" s="40"/>
      <c r="AT138" s="19" t="s">
        <v>182</v>
      </c>
      <c r="AU138" s="19" t="s">
        <v>86</v>
      </c>
    </row>
    <row r="139" spans="1:51" s="15" customFormat="1" ht="12">
      <c r="A139" s="15"/>
      <c r="B139" s="258"/>
      <c r="C139" s="259"/>
      <c r="D139" s="232" t="s">
        <v>184</v>
      </c>
      <c r="E139" s="260" t="s">
        <v>20</v>
      </c>
      <c r="F139" s="261" t="s">
        <v>1020</v>
      </c>
      <c r="G139" s="259"/>
      <c r="H139" s="260" t="s">
        <v>20</v>
      </c>
      <c r="I139" s="262"/>
      <c r="J139" s="259"/>
      <c r="K139" s="259"/>
      <c r="L139" s="263"/>
      <c r="M139" s="264"/>
      <c r="N139" s="265"/>
      <c r="O139" s="265"/>
      <c r="P139" s="265"/>
      <c r="Q139" s="265"/>
      <c r="R139" s="265"/>
      <c r="S139" s="265"/>
      <c r="T139" s="266"/>
      <c r="U139" s="15"/>
      <c r="V139" s="15"/>
      <c r="W139" s="15"/>
      <c r="X139" s="15"/>
      <c r="Y139" s="15"/>
      <c r="Z139" s="15"/>
      <c r="AA139" s="15"/>
      <c r="AB139" s="15"/>
      <c r="AC139" s="15"/>
      <c r="AD139" s="15"/>
      <c r="AE139" s="15"/>
      <c r="AT139" s="267" t="s">
        <v>184</v>
      </c>
      <c r="AU139" s="267" t="s">
        <v>86</v>
      </c>
      <c r="AV139" s="15" t="s">
        <v>8</v>
      </c>
      <c r="AW139" s="15" t="s">
        <v>38</v>
      </c>
      <c r="AX139" s="15" t="s">
        <v>77</v>
      </c>
      <c r="AY139" s="267" t="s">
        <v>167</v>
      </c>
    </row>
    <row r="140" spans="1:51" s="13" customFormat="1" ht="12">
      <c r="A140" s="13"/>
      <c r="B140" s="236"/>
      <c r="C140" s="237"/>
      <c r="D140" s="232" t="s">
        <v>184</v>
      </c>
      <c r="E140" s="238" t="s">
        <v>20</v>
      </c>
      <c r="F140" s="239" t="s">
        <v>1054</v>
      </c>
      <c r="G140" s="237"/>
      <c r="H140" s="240">
        <v>2.5</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184</v>
      </c>
      <c r="AU140" s="246" t="s">
        <v>86</v>
      </c>
      <c r="AV140" s="13" t="s">
        <v>86</v>
      </c>
      <c r="AW140" s="13" t="s">
        <v>38</v>
      </c>
      <c r="AX140" s="13" t="s">
        <v>8</v>
      </c>
      <c r="AY140" s="246" t="s">
        <v>167</v>
      </c>
    </row>
    <row r="141" spans="1:63" s="12" customFormat="1" ht="22.8" customHeight="1">
      <c r="A141" s="12"/>
      <c r="B141" s="204"/>
      <c r="C141" s="205"/>
      <c r="D141" s="206" t="s">
        <v>76</v>
      </c>
      <c r="E141" s="218" t="s">
        <v>279</v>
      </c>
      <c r="F141" s="218" t="s">
        <v>673</v>
      </c>
      <c r="G141" s="205"/>
      <c r="H141" s="205"/>
      <c r="I141" s="208"/>
      <c r="J141" s="219">
        <f>BK141</f>
        <v>0</v>
      </c>
      <c r="K141" s="205"/>
      <c r="L141" s="210"/>
      <c r="M141" s="211"/>
      <c r="N141" s="212"/>
      <c r="O141" s="212"/>
      <c r="P141" s="213">
        <f>SUM(P142:P144)</f>
        <v>0</v>
      </c>
      <c r="Q141" s="212"/>
      <c r="R141" s="213">
        <f>SUM(R142:R144)</f>
        <v>0</v>
      </c>
      <c r="S141" s="212"/>
      <c r="T141" s="214">
        <f>SUM(T142:T144)</f>
        <v>0</v>
      </c>
      <c r="U141" s="12"/>
      <c r="V141" s="12"/>
      <c r="W141" s="12"/>
      <c r="X141" s="12"/>
      <c r="Y141" s="12"/>
      <c r="Z141" s="12"/>
      <c r="AA141" s="12"/>
      <c r="AB141" s="12"/>
      <c r="AC141" s="12"/>
      <c r="AD141" s="12"/>
      <c r="AE141" s="12"/>
      <c r="AR141" s="215" t="s">
        <v>8</v>
      </c>
      <c r="AT141" s="216" t="s">
        <v>76</v>
      </c>
      <c r="AU141" s="216" t="s">
        <v>8</v>
      </c>
      <c r="AY141" s="215" t="s">
        <v>167</v>
      </c>
      <c r="BK141" s="217">
        <f>SUM(BK142:BK144)</f>
        <v>0</v>
      </c>
    </row>
    <row r="142" spans="1:65" s="2" customFormat="1" ht="31" customHeight="1">
      <c r="A142" s="40"/>
      <c r="B142" s="41"/>
      <c r="C142" s="220" t="s">
        <v>337</v>
      </c>
      <c r="D142" s="220" t="s">
        <v>169</v>
      </c>
      <c r="E142" s="221" t="s">
        <v>682</v>
      </c>
      <c r="F142" s="222" t="s">
        <v>683</v>
      </c>
      <c r="G142" s="223" t="s">
        <v>677</v>
      </c>
      <c r="H142" s="224">
        <v>1</v>
      </c>
      <c r="I142" s="225"/>
      <c r="J142" s="224">
        <f>ROUND(I142*H142,0)</f>
        <v>0</v>
      </c>
      <c r="K142" s="222" t="s">
        <v>20</v>
      </c>
      <c r="L142" s="46"/>
      <c r="M142" s="226" t="s">
        <v>20</v>
      </c>
      <c r="N142" s="227" t="s">
        <v>48</v>
      </c>
      <c r="O142" s="86"/>
      <c r="P142" s="228">
        <f>O142*H142</f>
        <v>0</v>
      </c>
      <c r="Q142" s="228">
        <v>0</v>
      </c>
      <c r="R142" s="228">
        <f>Q142*H142</f>
        <v>0</v>
      </c>
      <c r="S142" s="228">
        <v>0</v>
      </c>
      <c r="T142" s="229">
        <f>S142*H142</f>
        <v>0</v>
      </c>
      <c r="U142" s="40"/>
      <c r="V142" s="40"/>
      <c r="W142" s="40"/>
      <c r="X142" s="40"/>
      <c r="Y142" s="40"/>
      <c r="Z142" s="40"/>
      <c r="AA142" s="40"/>
      <c r="AB142" s="40"/>
      <c r="AC142" s="40"/>
      <c r="AD142" s="40"/>
      <c r="AE142" s="40"/>
      <c r="AR142" s="230" t="s">
        <v>173</v>
      </c>
      <c r="AT142" s="230" t="s">
        <v>169</v>
      </c>
      <c r="AU142" s="230" t="s">
        <v>86</v>
      </c>
      <c r="AY142" s="19" t="s">
        <v>167</v>
      </c>
      <c r="BE142" s="231">
        <f>IF(N142="základní",J142,0)</f>
        <v>0</v>
      </c>
      <c r="BF142" s="231">
        <f>IF(N142="snížená",J142,0)</f>
        <v>0</v>
      </c>
      <c r="BG142" s="231">
        <f>IF(N142="zákl. přenesená",J142,0)</f>
        <v>0</v>
      </c>
      <c r="BH142" s="231">
        <f>IF(N142="sníž. přenesená",J142,0)</f>
        <v>0</v>
      </c>
      <c r="BI142" s="231">
        <f>IF(N142="nulová",J142,0)</f>
        <v>0</v>
      </c>
      <c r="BJ142" s="19" t="s">
        <v>8</v>
      </c>
      <c r="BK142" s="231">
        <f>ROUND(I142*H142,0)</f>
        <v>0</v>
      </c>
      <c r="BL142" s="19" t="s">
        <v>173</v>
      </c>
      <c r="BM142" s="230" t="s">
        <v>1055</v>
      </c>
    </row>
    <row r="143" spans="1:47" s="2" customFormat="1" ht="12">
      <c r="A143" s="40"/>
      <c r="B143" s="41"/>
      <c r="C143" s="42"/>
      <c r="D143" s="232" t="s">
        <v>175</v>
      </c>
      <c r="E143" s="42"/>
      <c r="F143" s="233" t="s">
        <v>685</v>
      </c>
      <c r="G143" s="42"/>
      <c r="H143" s="42"/>
      <c r="I143" s="138"/>
      <c r="J143" s="42"/>
      <c r="K143" s="42"/>
      <c r="L143" s="46"/>
      <c r="M143" s="234"/>
      <c r="N143" s="235"/>
      <c r="O143" s="86"/>
      <c r="P143" s="86"/>
      <c r="Q143" s="86"/>
      <c r="R143" s="86"/>
      <c r="S143" s="86"/>
      <c r="T143" s="87"/>
      <c r="U143" s="40"/>
      <c r="V143" s="40"/>
      <c r="W143" s="40"/>
      <c r="X143" s="40"/>
      <c r="Y143" s="40"/>
      <c r="Z143" s="40"/>
      <c r="AA143" s="40"/>
      <c r="AB143" s="40"/>
      <c r="AC143" s="40"/>
      <c r="AD143" s="40"/>
      <c r="AE143" s="40"/>
      <c r="AT143" s="19" t="s">
        <v>175</v>
      </c>
      <c r="AU143" s="19" t="s">
        <v>86</v>
      </c>
    </row>
    <row r="144" spans="1:51" s="13" customFormat="1" ht="12">
      <c r="A144" s="13"/>
      <c r="B144" s="236"/>
      <c r="C144" s="237"/>
      <c r="D144" s="232" t="s">
        <v>184</v>
      </c>
      <c r="E144" s="238" t="s">
        <v>20</v>
      </c>
      <c r="F144" s="239" t="s">
        <v>1056</v>
      </c>
      <c r="G144" s="237"/>
      <c r="H144" s="240">
        <v>1</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184</v>
      </c>
      <c r="AU144" s="246" t="s">
        <v>86</v>
      </c>
      <c r="AV144" s="13" t="s">
        <v>86</v>
      </c>
      <c r="AW144" s="13" t="s">
        <v>38</v>
      </c>
      <c r="AX144" s="13" t="s">
        <v>8</v>
      </c>
      <c r="AY144" s="246" t="s">
        <v>167</v>
      </c>
    </row>
    <row r="145" spans="1:63" s="12" customFormat="1" ht="22.8" customHeight="1">
      <c r="A145" s="12"/>
      <c r="B145" s="204"/>
      <c r="C145" s="205"/>
      <c r="D145" s="206" t="s">
        <v>76</v>
      </c>
      <c r="E145" s="218" t="s">
        <v>713</v>
      </c>
      <c r="F145" s="218" t="s">
        <v>714</v>
      </c>
      <c r="G145" s="205"/>
      <c r="H145" s="205"/>
      <c r="I145" s="208"/>
      <c r="J145" s="219">
        <f>BK145</f>
        <v>0</v>
      </c>
      <c r="K145" s="205"/>
      <c r="L145" s="210"/>
      <c r="M145" s="211"/>
      <c r="N145" s="212"/>
      <c r="O145" s="212"/>
      <c r="P145" s="213">
        <f>SUM(P146:P147)</f>
        <v>0</v>
      </c>
      <c r="Q145" s="212"/>
      <c r="R145" s="213">
        <f>SUM(R146:R147)</f>
        <v>0</v>
      </c>
      <c r="S145" s="212"/>
      <c r="T145" s="214">
        <f>SUM(T146:T147)</f>
        <v>0</v>
      </c>
      <c r="U145" s="12"/>
      <c r="V145" s="12"/>
      <c r="W145" s="12"/>
      <c r="X145" s="12"/>
      <c r="Y145" s="12"/>
      <c r="Z145" s="12"/>
      <c r="AA145" s="12"/>
      <c r="AB145" s="12"/>
      <c r="AC145" s="12"/>
      <c r="AD145" s="12"/>
      <c r="AE145" s="12"/>
      <c r="AR145" s="215" t="s">
        <v>8</v>
      </c>
      <c r="AT145" s="216" t="s">
        <v>76</v>
      </c>
      <c r="AU145" s="216" t="s">
        <v>8</v>
      </c>
      <c r="AY145" s="215" t="s">
        <v>167</v>
      </c>
      <c r="BK145" s="217">
        <f>SUM(BK146:BK147)</f>
        <v>0</v>
      </c>
    </row>
    <row r="146" spans="1:65" s="2" customFormat="1" ht="20.5" customHeight="1">
      <c r="A146" s="40"/>
      <c r="B146" s="41"/>
      <c r="C146" s="220" t="s">
        <v>344</v>
      </c>
      <c r="D146" s="220" t="s">
        <v>169</v>
      </c>
      <c r="E146" s="221" t="s">
        <v>716</v>
      </c>
      <c r="F146" s="222" t="s">
        <v>717</v>
      </c>
      <c r="G146" s="223" t="s">
        <v>323</v>
      </c>
      <c r="H146" s="224">
        <v>5.92</v>
      </c>
      <c r="I146" s="225"/>
      <c r="J146" s="224">
        <f>ROUND(I146*H146,0)</f>
        <v>0</v>
      </c>
      <c r="K146" s="222" t="s">
        <v>180</v>
      </c>
      <c r="L146" s="46"/>
      <c r="M146" s="226" t="s">
        <v>20</v>
      </c>
      <c r="N146" s="227" t="s">
        <v>48</v>
      </c>
      <c r="O146" s="86"/>
      <c r="P146" s="228">
        <f>O146*H146</f>
        <v>0</v>
      </c>
      <c r="Q146" s="228">
        <v>0</v>
      </c>
      <c r="R146" s="228">
        <f>Q146*H146</f>
        <v>0</v>
      </c>
      <c r="S146" s="228">
        <v>0</v>
      </c>
      <c r="T146" s="229">
        <f>S146*H146</f>
        <v>0</v>
      </c>
      <c r="U146" s="40"/>
      <c r="V146" s="40"/>
      <c r="W146" s="40"/>
      <c r="X146" s="40"/>
      <c r="Y146" s="40"/>
      <c r="Z146" s="40"/>
      <c r="AA146" s="40"/>
      <c r="AB146" s="40"/>
      <c r="AC146" s="40"/>
      <c r="AD146" s="40"/>
      <c r="AE146" s="40"/>
      <c r="AR146" s="230" t="s">
        <v>173</v>
      </c>
      <c r="AT146" s="230" t="s">
        <v>169</v>
      </c>
      <c r="AU146" s="230" t="s">
        <v>86</v>
      </c>
      <c r="AY146" s="19" t="s">
        <v>167</v>
      </c>
      <c r="BE146" s="231">
        <f>IF(N146="základní",J146,0)</f>
        <v>0</v>
      </c>
      <c r="BF146" s="231">
        <f>IF(N146="snížená",J146,0)</f>
        <v>0</v>
      </c>
      <c r="BG146" s="231">
        <f>IF(N146="zákl. přenesená",J146,0)</f>
        <v>0</v>
      </c>
      <c r="BH146" s="231">
        <f>IF(N146="sníž. přenesená",J146,0)</f>
        <v>0</v>
      </c>
      <c r="BI146" s="231">
        <f>IF(N146="nulová",J146,0)</f>
        <v>0</v>
      </c>
      <c r="BJ146" s="19" t="s">
        <v>8</v>
      </c>
      <c r="BK146" s="231">
        <f>ROUND(I146*H146,0)</f>
        <v>0</v>
      </c>
      <c r="BL146" s="19" t="s">
        <v>173</v>
      </c>
      <c r="BM146" s="230" t="s">
        <v>1057</v>
      </c>
    </row>
    <row r="147" spans="1:47" s="2" customFormat="1" ht="12">
      <c r="A147" s="40"/>
      <c r="B147" s="41"/>
      <c r="C147" s="42"/>
      <c r="D147" s="232" t="s">
        <v>182</v>
      </c>
      <c r="E147" s="42"/>
      <c r="F147" s="233" t="s">
        <v>719</v>
      </c>
      <c r="G147" s="42"/>
      <c r="H147" s="42"/>
      <c r="I147" s="138"/>
      <c r="J147" s="42"/>
      <c r="K147" s="42"/>
      <c r="L147" s="46"/>
      <c r="M147" s="288"/>
      <c r="N147" s="289"/>
      <c r="O147" s="290"/>
      <c r="P147" s="290"/>
      <c r="Q147" s="290"/>
      <c r="R147" s="290"/>
      <c r="S147" s="290"/>
      <c r="T147" s="291"/>
      <c r="U147" s="40"/>
      <c r="V147" s="40"/>
      <c r="W147" s="40"/>
      <c r="X147" s="40"/>
      <c r="Y147" s="40"/>
      <c r="Z147" s="40"/>
      <c r="AA147" s="40"/>
      <c r="AB147" s="40"/>
      <c r="AC147" s="40"/>
      <c r="AD147" s="40"/>
      <c r="AE147" s="40"/>
      <c r="AT147" s="19" t="s">
        <v>182</v>
      </c>
      <c r="AU147" s="19" t="s">
        <v>86</v>
      </c>
    </row>
    <row r="148" spans="1:31" s="2" customFormat="1" ht="6.95" customHeight="1">
      <c r="A148" s="40"/>
      <c r="B148" s="61"/>
      <c r="C148" s="62"/>
      <c r="D148" s="62"/>
      <c r="E148" s="62"/>
      <c r="F148" s="62"/>
      <c r="G148" s="62"/>
      <c r="H148" s="62"/>
      <c r="I148" s="168"/>
      <c r="J148" s="62"/>
      <c r="K148" s="62"/>
      <c r="L148" s="46"/>
      <c r="M148" s="40"/>
      <c r="O148" s="40"/>
      <c r="P148" s="40"/>
      <c r="Q148" s="40"/>
      <c r="R148" s="40"/>
      <c r="S148" s="40"/>
      <c r="T148" s="40"/>
      <c r="U148" s="40"/>
      <c r="V148" s="40"/>
      <c r="W148" s="40"/>
      <c r="X148" s="40"/>
      <c r="Y148" s="40"/>
      <c r="Z148" s="40"/>
      <c r="AA148" s="40"/>
      <c r="AB148" s="40"/>
      <c r="AC148" s="40"/>
      <c r="AD148" s="40"/>
      <c r="AE148" s="40"/>
    </row>
  </sheetData>
  <sheetProtection password="CC35" sheet="1" objects="1" scenarios="1" formatColumns="0" formatRows="0" autoFilter="0"/>
  <autoFilter ref="C83:K14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68"/>
  <sheetViews>
    <sheetView showGridLines="0" workbookViewId="0" topLeftCell="A1"/>
  </sheetViews>
  <sheetFormatPr defaultColWidth="9.140625" defaultRowHeight="12"/>
  <cols>
    <col min="1" max="1" width="5.57421875" style="1" customWidth="1"/>
    <col min="2" max="2" width="1.1484375" style="1" customWidth="1"/>
    <col min="3" max="3" width="2.7109375" style="1" customWidth="1"/>
    <col min="4" max="4" width="2.8515625" style="1" customWidth="1"/>
    <col min="5" max="5" width="11.421875" style="1" customWidth="1"/>
    <col min="6" max="6" width="67.140625" style="1" customWidth="1"/>
    <col min="7" max="7" width="4.7109375" style="1" customWidth="1"/>
    <col min="8" max="8" width="7.7109375" style="1" customWidth="1"/>
    <col min="9" max="9" width="13.421875" style="130" customWidth="1"/>
    <col min="10" max="11" width="13.421875" style="1" customWidth="1"/>
    <col min="12" max="12" width="6.140625" style="1" customWidth="1"/>
    <col min="13" max="13" width="7.140625" style="1" hidden="1" customWidth="1"/>
    <col min="14" max="14" width="8.8515625" style="1" hidden="1" customWidth="1"/>
    <col min="15" max="20" width="9.421875" style="1" hidden="1" customWidth="1"/>
    <col min="21" max="21" width="10.8515625" style="1" hidden="1" customWidth="1"/>
    <col min="22" max="22" width="8.140625" style="1" customWidth="1"/>
    <col min="23" max="23" width="10.8515625" style="1" customWidth="1"/>
    <col min="24" max="24" width="8.140625" style="1" customWidth="1"/>
    <col min="25" max="25" width="10.00390625" style="1" customWidth="1"/>
    <col min="26" max="26" width="7.28125" style="1" customWidth="1"/>
    <col min="27" max="27" width="10.00390625" style="1" customWidth="1"/>
    <col min="28" max="28" width="10.8515625" style="1" customWidth="1"/>
    <col min="29" max="29" width="7.28125" style="1" customWidth="1"/>
    <col min="30" max="30" width="10.00390625" style="1" customWidth="1"/>
    <col min="31" max="31" width="10.8515625" style="1" customWidth="1"/>
    <col min="44" max="65" width="8.8515625" style="1" hidden="1" customWidth="1"/>
  </cols>
  <sheetData>
    <row r="1" ht="12"/>
    <row r="2" spans="9:46" s="1" customFormat="1" ht="36.95" customHeight="1">
      <c r="I2" s="130"/>
      <c r="L2" s="1"/>
      <c r="M2" s="1"/>
      <c r="N2" s="1"/>
      <c r="O2" s="1"/>
      <c r="P2" s="1"/>
      <c r="Q2" s="1"/>
      <c r="R2" s="1"/>
      <c r="S2" s="1"/>
      <c r="T2" s="1"/>
      <c r="U2" s="1"/>
      <c r="V2" s="1"/>
      <c r="AT2" s="19" t="s">
        <v>107</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135</v>
      </c>
      <c r="I4" s="130"/>
      <c r="L4" s="22"/>
      <c r="M4" s="135" t="s">
        <v>11</v>
      </c>
      <c r="AT4" s="19" t="s">
        <v>4</v>
      </c>
    </row>
    <row r="5" spans="2:12" s="1" customFormat="1" ht="6.95" customHeight="1">
      <c r="B5" s="22"/>
      <c r="I5" s="130"/>
      <c r="L5" s="22"/>
    </row>
    <row r="6" spans="2:12" s="1" customFormat="1" ht="12" customHeight="1">
      <c r="B6" s="22"/>
      <c r="D6" s="136" t="s">
        <v>17</v>
      </c>
      <c r="I6" s="130"/>
      <c r="L6" s="22"/>
    </row>
    <row r="7" spans="2:12" s="1" customFormat="1" ht="14.5" customHeight="1">
      <c r="B7" s="22"/>
      <c r="E7" s="137" t="str">
        <f>'Rekapitulace stavby'!K6</f>
        <v>2020/I Společná zařízení v k. ú. Borotín u Boskovic - revitalizace</v>
      </c>
      <c r="F7" s="136"/>
      <c r="G7" s="136"/>
      <c r="H7" s="136"/>
      <c r="I7" s="130"/>
      <c r="L7" s="22"/>
    </row>
    <row r="8" spans="1:31" s="2" customFormat="1" ht="12" customHeight="1">
      <c r="A8" s="40"/>
      <c r="B8" s="46"/>
      <c r="C8" s="40"/>
      <c r="D8" s="136" t="s">
        <v>136</v>
      </c>
      <c r="E8" s="40"/>
      <c r="F8" s="40"/>
      <c r="G8" s="40"/>
      <c r="H8" s="40"/>
      <c r="I8" s="138"/>
      <c r="J8" s="40"/>
      <c r="K8" s="40"/>
      <c r="L8" s="139"/>
      <c r="S8" s="40"/>
      <c r="T8" s="40"/>
      <c r="U8" s="40"/>
      <c r="V8" s="40"/>
      <c r="W8" s="40"/>
      <c r="X8" s="40"/>
      <c r="Y8" s="40"/>
      <c r="Z8" s="40"/>
      <c r="AA8" s="40"/>
      <c r="AB8" s="40"/>
      <c r="AC8" s="40"/>
      <c r="AD8" s="40"/>
      <c r="AE8" s="40"/>
    </row>
    <row r="9" spans="1:31" s="2" customFormat="1" ht="14.5" customHeight="1">
      <c r="A9" s="40"/>
      <c r="B9" s="46"/>
      <c r="C9" s="40"/>
      <c r="D9" s="40"/>
      <c r="E9" s="140" t="s">
        <v>1058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2. 5. 2017</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26</v>
      </c>
      <c r="E14" s="40"/>
      <c r="F14" s="40"/>
      <c r="G14" s="40"/>
      <c r="H14" s="40"/>
      <c r="I14" s="142" t="s">
        <v>27</v>
      </c>
      <c r="J14" s="141" t="s">
        <v>28</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29</v>
      </c>
      <c r="F15" s="40"/>
      <c r="G15" s="40"/>
      <c r="H15" s="40"/>
      <c r="I15" s="142" t="s">
        <v>30</v>
      </c>
      <c r="J15" s="141" t="s">
        <v>31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32</v>
      </c>
      <c r="E17" s="40"/>
      <c r="F17" s="40"/>
      <c r="G17" s="40"/>
      <c r="H17" s="40"/>
      <c r="I17" s="142" t="s">
        <v>27</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27</v>
      </c>
      <c r="J20" s="141" t="s">
        <v>35</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36</v>
      </c>
      <c r="F21" s="40"/>
      <c r="G21" s="40"/>
      <c r="H21" s="40"/>
      <c r="I21" s="142" t="s">
        <v>30</v>
      </c>
      <c r="J21" s="141" t="s">
        <v>37</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39</v>
      </c>
      <c r="E23" s="40"/>
      <c r="F23" s="40"/>
      <c r="G23" s="40"/>
      <c r="H23" s="40"/>
      <c r="I23" s="142" t="s">
        <v>27</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4.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ROUND(J84,0)</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ROUND((SUM(BE84:BE167)),0)</f>
        <v>0</v>
      </c>
      <c r="G33" s="40"/>
      <c r="H33" s="40"/>
      <c r="I33" s="157">
        <v>0.21</v>
      </c>
      <c r="J33" s="156">
        <f>ROUND(((SUM(BE84:BE167))*I33),0)</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ROUND((SUM(BF84:BF167)),0)</f>
        <v>0</v>
      </c>
      <c r="G34" s="40"/>
      <c r="H34" s="40"/>
      <c r="I34" s="157">
        <v>0.15</v>
      </c>
      <c r="J34" s="156">
        <f>ROUND(((SUM(BF84:BF167))*I34),0)</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ROUND((SUM(BG84:BG167)),0)</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ROUND((SUM(BH84:BH167)),0)</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ROUND((SUM(BI84:BI167)),0)</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138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17</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5" customHeight="1">
      <c r="A48" s="40"/>
      <c r="B48" s="41"/>
      <c r="C48" s="42"/>
      <c r="D48" s="42"/>
      <c r="E48" s="172" t="str">
        <f>E7</f>
        <v>2020/I Společná zařízení v k. ú. Borotín u Boskovic - revitalizace</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136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5" customHeight="1">
      <c r="A50" s="40"/>
      <c r="B50" s="41"/>
      <c r="C50" s="42"/>
      <c r="D50" s="42"/>
      <c r="E50" s="71" t="str">
        <f>E9</f>
        <v>16025-2.2 - SO02.2 Vegetační úpravy LBC2</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Borotín</v>
      </c>
      <c r="G52" s="42"/>
      <c r="H52" s="42"/>
      <c r="I52" s="142" t="s">
        <v>24</v>
      </c>
      <c r="J52" s="74" t="str">
        <f>IF(J12="","",J12)</f>
        <v>2. 5. 2017</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4.9" customHeight="1">
      <c r="A54" s="40"/>
      <c r="B54" s="41"/>
      <c r="C54" s="34" t="s">
        <v>26</v>
      </c>
      <c r="D54" s="42"/>
      <c r="E54" s="42"/>
      <c r="F54" s="29" t="str">
        <f>E15</f>
        <v>ČR - SPÚ, KPÚ pro JMK, pobočka Blansko</v>
      </c>
      <c r="G54" s="42"/>
      <c r="H54" s="42"/>
      <c r="I54" s="142" t="s">
        <v>34</v>
      </c>
      <c r="J54" s="38" t="str">
        <f>E21</f>
        <v>AGERIS s.r.o.</v>
      </c>
      <c r="K54" s="42"/>
      <c r="L54" s="139"/>
      <c r="S54" s="40"/>
      <c r="T54" s="40"/>
      <c r="U54" s="40"/>
      <c r="V54" s="40"/>
      <c r="W54" s="40"/>
      <c r="X54" s="40"/>
      <c r="Y54" s="40"/>
      <c r="Z54" s="40"/>
      <c r="AA54" s="40"/>
      <c r="AB54" s="40"/>
      <c r="AC54" s="40"/>
      <c r="AD54" s="40"/>
      <c r="AE54" s="40"/>
    </row>
    <row r="55" spans="1:31" s="2" customFormat="1" ht="14.9" customHeight="1">
      <c r="A55" s="40"/>
      <c r="B55" s="41"/>
      <c r="C55" s="34" t="s">
        <v>32</v>
      </c>
      <c r="D55" s="42"/>
      <c r="E55" s="42"/>
      <c r="F55" s="29" t="str">
        <f>IF(E18="","",E18)</f>
        <v>Vyplň údaj</v>
      </c>
      <c r="G55" s="42"/>
      <c r="H55" s="42"/>
      <c r="I55" s="142" t="s">
        <v>39</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139</v>
      </c>
      <c r="D57" s="174"/>
      <c r="E57" s="174"/>
      <c r="F57" s="174"/>
      <c r="G57" s="174"/>
      <c r="H57" s="174"/>
      <c r="I57" s="175"/>
      <c r="J57" s="176" t="s">
        <v>140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J84</f>
        <v>0</v>
      </c>
      <c r="K59" s="42"/>
      <c r="L59" s="139"/>
      <c r="S59" s="40"/>
      <c r="T59" s="40"/>
      <c r="U59" s="40"/>
      <c r="V59" s="40"/>
      <c r="W59" s="40"/>
      <c r="X59" s="40"/>
      <c r="Y59" s="40"/>
      <c r="Z59" s="40"/>
      <c r="AA59" s="40"/>
      <c r="AB59" s="40"/>
      <c r="AC59" s="40"/>
      <c r="AD59" s="40"/>
      <c r="AE59" s="40"/>
      <c r="AU59" s="19" t="s">
        <v>141</v>
      </c>
    </row>
    <row r="60" spans="1:31" s="9" customFormat="1" ht="24.95" customHeight="1">
      <c r="A60" s="9"/>
      <c r="B60" s="178"/>
      <c r="C60" s="179"/>
      <c r="D60" s="180" t="s">
        <v>142</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143</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151</v>
      </c>
      <c r="E62" s="188"/>
      <c r="F62" s="188"/>
      <c r="G62" s="188"/>
      <c r="H62" s="188"/>
      <c r="I62" s="189"/>
      <c r="J62" s="190">
        <f>J161</f>
        <v>0</v>
      </c>
      <c r="K62" s="186"/>
      <c r="L62" s="191"/>
      <c r="S62" s="10"/>
      <c r="T62" s="10"/>
      <c r="U62" s="10"/>
      <c r="V62" s="10"/>
      <c r="W62" s="10"/>
      <c r="X62" s="10"/>
      <c r="Y62" s="10"/>
      <c r="Z62" s="10"/>
      <c r="AA62" s="10"/>
      <c r="AB62" s="10"/>
      <c r="AC62" s="10"/>
      <c r="AD62" s="10"/>
      <c r="AE62" s="10"/>
    </row>
    <row r="63" spans="1:31" s="9" customFormat="1" ht="24.95" customHeight="1">
      <c r="A63" s="9"/>
      <c r="B63" s="178"/>
      <c r="C63" s="179"/>
      <c r="D63" s="180" t="s">
        <v>772</v>
      </c>
      <c r="E63" s="181"/>
      <c r="F63" s="181"/>
      <c r="G63" s="181"/>
      <c r="H63" s="181"/>
      <c r="I63" s="182"/>
      <c r="J63" s="183">
        <f>J163</f>
        <v>0</v>
      </c>
      <c r="K63" s="179"/>
      <c r="L63" s="184"/>
      <c r="S63" s="9"/>
      <c r="T63" s="9"/>
      <c r="U63" s="9"/>
      <c r="V63" s="9"/>
      <c r="W63" s="9"/>
      <c r="X63" s="9"/>
      <c r="Y63" s="9"/>
      <c r="Z63" s="9"/>
      <c r="AA63" s="9"/>
      <c r="AB63" s="9"/>
      <c r="AC63" s="9"/>
      <c r="AD63" s="9"/>
      <c r="AE63" s="9"/>
    </row>
    <row r="64" spans="1:31" s="10" customFormat="1" ht="19.9" customHeight="1">
      <c r="A64" s="10"/>
      <c r="B64" s="185"/>
      <c r="C64" s="186"/>
      <c r="D64" s="187" t="s">
        <v>771</v>
      </c>
      <c r="E64" s="188"/>
      <c r="F64" s="188"/>
      <c r="G64" s="188"/>
      <c r="H64" s="188"/>
      <c r="I64" s="189"/>
      <c r="J64" s="190">
        <f>J164</f>
        <v>0</v>
      </c>
      <c r="K64" s="186"/>
      <c r="L64" s="191"/>
      <c r="S64" s="10"/>
      <c r="T64" s="10"/>
      <c r="U64" s="10"/>
      <c r="V64" s="10"/>
      <c r="W64" s="10"/>
      <c r="X64" s="10"/>
      <c r="Y64" s="10"/>
      <c r="Z64" s="10"/>
      <c r="AA64" s="10"/>
      <c r="AB64" s="10"/>
      <c r="AC64" s="10"/>
      <c r="AD64" s="10"/>
      <c r="AE64" s="10"/>
    </row>
    <row r="65" spans="1:31" s="2" customFormat="1" ht="21.8" customHeight="1">
      <c r="A65" s="40"/>
      <c r="B65" s="41"/>
      <c r="C65" s="42"/>
      <c r="D65" s="42"/>
      <c r="E65" s="42"/>
      <c r="F65" s="42"/>
      <c r="G65" s="42"/>
      <c r="H65" s="42"/>
      <c r="I65" s="138"/>
      <c r="J65" s="42"/>
      <c r="K65" s="42"/>
      <c r="L65" s="139"/>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168"/>
      <c r="J66" s="62"/>
      <c r="K66" s="62"/>
      <c r="L66" s="139"/>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171"/>
      <c r="J70" s="64"/>
      <c r="K70" s="64"/>
      <c r="L70" s="139"/>
      <c r="S70" s="40"/>
      <c r="T70" s="40"/>
      <c r="U70" s="40"/>
      <c r="V70" s="40"/>
      <c r="W70" s="40"/>
      <c r="X70" s="40"/>
      <c r="Y70" s="40"/>
      <c r="Z70" s="40"/>
      <c r="AA70" s="40"/>
      <c r="AB70" s="40"/>
      <c r="AC70" s="40"/>
      <c r="AD70" s="40"/>
      <c r="AE70" s="40"/>
    </row>
    <row r="71" spans="1:31" s="2" customFormat="1" ht="24.95" customHeight="1">
      <c r="A71" s="40"/>
      <c r="B71" s="41"/>
      <c r="C71" s="25" t="s">
        <v>152</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17</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4.5" customHeight="1">
      <c r="A74" s="40"/>
      <c r="B74" s="41"/>
      <c r="C74" s="42"/>
      <c r="D74" s="42"/>
      <c r="E74" s="172" t="str">
        <f>E7</f>
        <v>2020/I Společná zařízení v k. ú. Borotín u Boskovic - revitalizace</v>
      </c>
      <c r="F74" s="34"/>
      <c r="G74" s="34"/>
      <c r="H74" s="34"/>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136</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4.5" customHeight="1">
      <c r="A76" s="40"/>
      <c r="B76" s="41"/>
      <c r="C76" s="42"/>
      <c r="D76" s="42"/>
      <c r="E76" s="71" t="str">
        <f>E9</f>
        <v>16025-2.2 - SO02.2 Vegetační úpravy LBC2</v>
      </c>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22</v>
      </c>
      <c r="D78" s="42"/>
      <c r="E78" s="42"/>
      <c r="F78" s="29" t="str">
        <f>F12</f>
        <v>Borotín</v>
      </c>
      <c r="G78" s="42"/>
      <c r="H78" s="42"/>
      <c r="I78" s="142" t="s">
        <v>24</v>
      </c>
      <c r="J78" s="74" t="str">
        <f>IF(J12="","",J12)</f>
        <v>2. 5. 2017</v>
      </c>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24.9" customHeight="1">
      <c r="A80" s="40"/>
      <c r="B80" s="41"/>
      <c r="C80" s="34" t="s">
        <v>26</v>
      </c>
      <c r="D80" s="42"/>
      <c r="E80" s="42"/>
      <c r="F80" s="29" t="str">
        <f>E15</f>
        <v>ČR - SPÚ, KPÚ pro JMK, pobočka Blansko</v>
      </c>
      <c r="G80" s="42"/>
      <c r="H80" s="42"/>
      <c r="I80" s="142" t="s">
        <v>34</v>
      </c>
      <c r="J80" s="38" t="str">
        <f>E21</f>
        <v>AGERIS s.r.o.</v>
      </c>
      <c r="K80" s="42"/>
      <c r="L80" s="139"/>
      <c r="S80" s="40"/>
      <c r="T80" s="40"/>
      <c r="U80" s="40"/>
      <c r="V80" s="40"/>
      <c r="W80" s="40"/>
      <c r="X80" s="40"/>
      <c r="Y80" s="40"/>
      <c r="Z80" s="40"/>
      <c r="AA80" s="40"/>
      <c r="AB80" s="40"/>
      <c r="AC80" s="40"/>
      <c r="AD80" s="40"/>
      <c r="AE80" s="40"/>
    </row>
    <row r="81" spans="1:31" s="2" customFormat="1" ht="14.9" customHeight="1">
      <c r="A81" s="40"/>
      <c r="B81" s="41"/>
      <c r="C81" s="34" t="s">
        <v>32</v>
      </c>
      <c r="D81" s="42"/>
      <c r="E81" s="42"/>
      <c r="F81" s="29" t="str">
        <f>IF(E18="","",E18)</f>
        <v>Vyplň údaj</v>
      </c>
      <c r="G81" s="42"/>
      <c r="H81" s="42"/>
      <c r="I81" s="142" t="s">
        <v>39</v>
      </c>
      <c r="J81" s="38" t="str">
        <f>E24</f>
        <v xml:space="preserve"> </v>
      </c>
      <c r="K81" s="42"/>
      <c r="L81" s="139"/>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11" customFormat="1" ht="29.25" customHeight="1">
      <c r="A83" s="192"/>
      <c r="B83" s="193"/>
      <c r="C83" s="194" t="s">
        <v>153</v>
      </c>
      <c r="D83" s="195" t="s">
        <v>62</v>
      </c>
      <c r="E83" s="195" t="s">
        <v>58</v>
      </c>
      <c r="F83" s="195" t="s">
        <v>59</v>
      </c>
      <c r="G83" s="195" t="s">
        <v>154</v>
      </c>
      <c r="H83" s="195" t="s">
        <v>155</v>
      </c>
      <c r="I83" s="196" t="s">
        <v>156</v>
      </c>
      <c r="J83" s="195" t="s">
        <v>140</v>
      </c>
      <c r="K83" s="197" t="s">
        <v>157</v>
      </c>
      <c r="L83" s="198"/>
      <c r="M83" s="94" t="s">
        <v>20</v>
      </c>
      <c r="N83" s="95" t="s">
        <v>47</v>
      </c>
      <c r="O83" s="95" t="s">
        <v>158</v>
      </c>
      <c r="P83" s="95" t="s">
        <v>159</v>
      </c>
      <c r="Q83" s="95" t="s">
        <v>160</v>
      </c>
      <c r="R83" s="95" t="s">
        <v>161</v>
      </c>
      <c r="S83" s="95" t="s">
        <v>162</v>
      </c>
      <c r="T83" s="96" t="s">
        <v>163</v>
      </c>
      <c r="U83" s="192"/>
      <c r="V83" s="192"/>
      <c r="W83" s="192"/>
      <c r="X83" s="192"/>
      <c r="Y83" s="192"/>
      <c r="Z83" s="192"/>
      <c r="AA83" s="192"/>
      <c r="AB83" s="192"/>
      <c r="AC83" s="192"/>
      <c r="AD83" s="192"/>
      <c r="AE83" s="192"/>
    </row>
    <row r="84" spans="1:63" s="2" customFormat="1" ht="22.8" customHeight="1">
      <c r="A84" s="40"/>
      <c r="B84" s="41"/>
      <c r="C84" s="101" t="s">
        <v>164</v>
      </c>
      <c r="D84" s="42"/>
      <c r="E84" s="42"/>
      <c r="F84" s="42"/>
      <c r="G84" s="42"/>
      <c r="H84" s="42"/>
      <c r="I84" s="138"/>
      <c r="J84" s="199">
        <f>BK84</f>
        <v>0</v>
      </c>
      <c r="K84" s="42"/>
      <c r="L84" s="46"/>
      <c r="M84" s="97"/>
      <c r="N84" s="200"/>
      <c r="O84" s="98"/>
      <c r="P84" s="201">
        <f>P85+P163</f>
        <v>0</v>
      </c>
      <c r="Q84" s="98"/>
      <c r="R84" s="201">
        <f>R85+R163</f>
        <v>13.851898</v>
      </c>
      <c r="S84" s="98"/>
      <c r="T84" s="202">
        <f>T85+T163</f>
        <v>0</v>
      </c>
      <c r="U84" s="40"/>
      <c r="V84" s="40"/>
      <c r="W84" s="40"/>
      <c r="X84" s="40"/>
      <c r="Y84" s="40"/>
      <c r="Z84" s="40"/>
      <c r="AA84" s="40"/>
      <c r="AB84" s="40"/>
      <c r="AC84" s="40"/>
      <c r="AD84" s="40"/>
      <c r="AE84" s="40"/>
      <c r="AT84" s="19" t="s">
        <v>76</v>
      </c>
      <c r="AU84" s="19" t="s">
        <v>141</v>
      </c>
      <c r="BK84" s="203">
        <f>BK85+BK163</f>
        <v>0</v>
      </c>
    </row>
    <row r="85" spans="1:63" s="12" customFormat="1" ht="25.9" customHeight="1">
      <c r="A85" s="12"/>
      <c r="B85" s="204"/>
      <c r="C85" s="205"/>
      <c r="D85" s="206" t="s">
        <v>76</v>
      </c>
      <c r="E85" s="207" t="s">
        <v>165</v>
      </c>
      <c r="F85" s="207" t="s">
        <v>166</v>
      </c>
      <c r="G85" s="205"/>
      <c r="H85" s="205"/>
      <c r="I85" s="208"/>
      <c r="J85" s="209">
        <f>BK85</f>
        <v>0</v>
      </c>
      <c r="K85" s="205"/>
      <c r="L85" s="210"/>
      <c r="M85" s="211"/>
      <c r="N85" s="212"/>
      <c r="O85" s="212"/>
      <c r="P85" s="213">
        <f>P86+P161</f>
        <v>0</v>
      </c>
      <c r="Q85" s="212"/>
      <c r="R85" s="213">
        <f>R86+R161</f>
        <v>9.101898</v>
      </c>
      <c r="S85" s="212"/>
      <c r="T85" s="214">
        <f>T86+T161</f>
        <v>0</v>
      </c>
      <c r="U85" s="12"/>
      <c r="V85" s="12"/>
      <c r="W85" s="12"/>
      <c r="X85" s="12"/>
      <c r="Y85" s="12"/>
      <c r="Z85" s="12"/>
      <c r="AA85" s="12"/>
      <c r="AB85" s="12"/>
      <c r="AC85" s="12"/>
      <c r="AD85" s="12"/>
      <c r="AE85" s="12"/>
      <c r="AR85" s="215" t="s">
        <v>8</v>
      </c>
      <c r="AT85" s="216" t="s">
        <v>76</v>
      </c>
      <c r="AU85" s="216" t="s">
        <v>77</v>
      </c>
      <c r="AY85" s="215" t="s">
        <v>167</v>
      </c>
      <c r="BK85" s="217">
        <f>BK86+BK161</f>
        <v>0</v>
      </c>
    </row>
    <row r="86" spans="1:63" s="12" customFormat="1" ht="22.8" customHeight="1">
      <c r="A86" s="12"/>
      <c r="B86" s="204"/>
      <c r="C86" s="205"/>
      <c r="D86" s="206" t="s">
        <v>76</v>
      </c>
      <c r="E86" s="218" t="s">
        <v>8</v>
      </c>
      <c r="F86" s="218" t="s">
        <v>168</v>
      </c>
      <c r="G86" s="205"/>
      <c r="H86" s="205"/>
      <c r="I86" s="208"/>
      <c r="J86" s="219">
        <f>BK86</f>
        <v>0</v>
      </c>
      <c r="K86" s="205"/>
      <c r="L86" s="210"/>
      <c r="M86" s="211"/>
      <c r="N86" s="212"/>
      <c r="O86" s="212"/>
      <c r="P86" s="213">
        <f>SUM(P87:P160)</f>
        <v>0</v>
      </c>
      <c r="Q86" s="212"/>
      <c r="R86" s="213">
        <f>SUM(R87:R160)</f>
        <v>9.101898</v>
      </c>
      <c r="S86" s="212"/>
      <c r="T86" s="214">
        <f>SUM(T87:T160)</f>
        <v>0</v>
      </c>
      <c r="U86" s="12"/>
      <c r="V86" s="12"/>
      <c r="W86" s="12"/>
      <c r="X86" s="12"/>
      <c r="Y86" s="12"/>
      <c r="Z86" s="12"/>
      <c r="AA86" s="12"/>
      <c r="AB86" s="12"/>
      <c r="AC86" s="12"/>
      <c r="AD86" s="12"/>
      <c r="AE86" s="12"/>
      <c r="AR86" s="215" t="s">
        <v>8</v>
      </c>
      <c r="AT86" s="216" t="s">
        <v>76</v>
      </c>
      <c r="AU86" s="216" t="s">
        <v>8</v>
      </c>
      <c r="AY86" s="215" t="s">
        <v>167</v>
      </c>
      <c r="BK86" s="217">
        <f>SUM(BK87:BK160)</f>
        <v>0</v>
      </c>
    </row>
    <row r="87" spans="1:65" s="2" customFormat="1" ht="20.5" customHeight="1">
      <c r="A87" s="40"/>
      <c r="B87" s="41"/>
      <c r="C87" s="220" t="s">
        <v>8</v>
      </c>
      <c r="D87" s="220" t="s">
        <v>169</v>
      </c>
      <c r="E87" s="221" t="s">
        <v>773</v>
      </c>
      <c r="F87" s="222" t="s">
        <v>774</v>
      </c>
      <c r="G87" s="223" t="s">
        <v>397</v>
      </c>
      <c r="H87" s="224">
        <v>536</v>
      </c>
      <c r="I87" s="225"/>
      <c r="J87" s="224">
        <f>ROUND(I87*H87,0)</f>
        <v>0</v>
      </c>
      <c r="K87" s="222" t="s">
        <v>20</v>
      </c>
      <c r="L87" s="46"/>
      <c r="M87" s="226" t="s">
        <v>20</v>
      </c>
      <c r="N87" s="227" t="s">
        <v>48</v>
      </c>
      <c r="O87" s="86"/>
      <c r="P87" s="228">
        <f>O87*H87</f>
        <v>0</v>
      </c>
      <c r="Q87" s="228">
        <v>0.00015</v>
      </c>
      <c r="R87" s="228">
        <f>Q87*H87</f>
        <v>0.0804</v>
      </c>
      <c r="S87" s="228">
        <v>0</v>
      </c>
      <c r="T87" s="229">
        <f>S87*H87</f>
        <v>0</v>
      </c>
      <c r="U87" s="40"/>
      <c r="V87" s="40"/>
      <c r="W87" s="40"/>
      <c r="X87" s="40"/>
      <c r="Y87" s="40"/>
      <c r="Z87" s="40"/>
      <c r="AA87" s="40"/>
      <c r="AB87" s="40"/>
      <c r="AC87" s="40"/>
      <c r="AD87" s="40"/>
      <c r="AE87" s="40"/>
      <c r="AR87" s="230" t="s">
        <v>173</v>
      </c>
      <c r="AT87" s="230" t="s">
        <v>169</v>
      </c>
      <c r="AU87" s="230" t="s">
        <v>86</v>
      </c>
      <c r="AY87" s="19" t="s">
        <v>167</v>
      </c>
      <c r="BE87" s="231">
        <f>IF(N87="základní",J87,0)</f>
        <v>0</v>
      </c>
      <c r="BF87" s="231">
        <f>IF(N87="snížená",J87,0)</f>
        <v>0</v>
      </c>
      <c r="BG87" s="231">
        <f>IF(N87="zákl. přenesená",J87,0)</f>
        <v>0</v>
      </c>
      <c r="BH87" s="231">
        <f>IF(N87="sníž. přenesená",J87,0)</f>
        <v>0</v>
      </c>
      <c r="BI87" s="231">
        <f>IF(N87="nulová",J87,0)</f>
        <v>0</v>
      </c>
      <c r="BJ87" s="19" t="s">
        <v>8</v>
      </c>
      <c r="BK87" s="231">
        <f>ROUND(I87*H87,0)</f>
        <v>0</v>
      </c>
      <c r="BL87" s="19" t="s">
        <v>173</v>
      </c>
      <c r="BM87" s="230" t="s">
        <v>1059</v>
      </c>
    </row>
    <row r="88" spans="1:65" s="2" customFormat="1" ht="20.5" customHeight="1">
      <c r="A88" s="40"/>
      <c r="B88" s="41"/>
      <c r="C88" s="220" t="s">
        <v>86</v>
      </c>
      <c r="D88" s="220" t="s">
        <v>169</v>
      </c>
      <c r="E88" s="221" t="s">
        <v>776</v>
      </c>
      <c r="F88" s="222" t="s">
        <v>777</v>
      </c>
      <c r="G88" s="223" t="s">
        <v>179</v>
      </c>
      <c r="H88" s="224">
        <v>3614</v>
      </c>
      <c r="I88" s="225"/>
      <c r="J88" s="224">
        <f>ROUND(I88*H88,0)</f>
        <v>0</v>
      </c>
      <c r="K88" s="222" t="s">
        <v>180</v>
      </c>
      <c r="L88" s="46"/>
      <c r="M88" s="226" t="s">
        <v>20</v>
      </c>
      <c r="N88" s="227" t="s">
        <v>48</v>
      </c>
      <c r="O88" s="86"/>
      <c r="P88" s="228">
        <f>O88*H88</f>
        <v>0</v>
      </c>
      <c r="Q88" s="228">
        <v>0</v>
      </c>
      <c r="R88" s="228">
        <f>Q88*H88</f>
        <v>0</v>
      </c>
      <c r="S88" s="228">
        <v>0</v>
      </c>
      <c r="T88" s="229">
        <f>S88*H88</f>
        <v>0</v>
      </c>
      <c r="U88" s="40"/>
      <c r="V88" s="40"/>
      <c r="W88" s="40"/>
      <c r="X88" s="40"/>
      <c r="Y88" s="40"/>
      <c r="Z88" s="40"/>
      <c r="AA88" s="40"/>
      <c r="AB88" s="40"/>
      <c r="AC88" s="40"/>
      <c r="AD88" s="40"/>
      <c r="AE88" s="40"/>
      <c r="AR88" s="230" t="s">
        <v>173</v>
      </c>
      <c r="AT88" s="230" t="s">
        <v>169</v>
      </c>
      <c r="AU88" s="230" t="s">
        <v>86</v>
      </c>
      <c r="AY88" s="19" t="s">
        <v>167</v>
      </c>
      <c r="BE88" s="231">
        <f>IF(N88="základní",J88,0)</f>
        <v>0</v>
      </c>
      <c r="BF88" s="231">
        <f>IF(N88="snížená",J88,0)</f>
        <v>0</v>
      </c>
      <c r="BG88" s="231">
        <f>IF(N88="zákl. přenesená",J88,0)</f>
        <v>0</v>
      </c>
      <c r="BH88" s="231">
        <f>IF(N88="sníž. přenesená",J88,0)</f>
        <v>0</v>
      </c>
      <c r="BI88" s="231">
        <f>IF(N88="nulová",J88,0)</f>
        <v>0</v>
      </c>
      <c r="BJ88" s="19" t="s">
        <v>8</v>
      </c>
      <c r="BK88" s="231">
        <f>ROUND(I88*H88,0)</f>
        <v>0</v>
      </c>
      <c r="BL88" s="19" t="s">
        <v>173</v>
      </c>
      <c r="BM88" s="230" t="s">
        <v>1060</v>
      </c>
    </row>
    <row r="89" spans="1:47" s="2" customFormat="1" ht="12">
      <c r="A89" s="40"/>
      <c r="B89" s="41"/>
      <c r="C89" s="42"/>
      <c r="D89" s="232" t="s">
        <v>182</v>
      </c>
      <c r="E89" s="42"/>
      <c r="F89" s="233" t="s">
        <v>779</v>
      </c>
      <c r="G89" s="42"/>
      <c r="H89" s="42"/>
      <c r="I89" s="138"/>
      <c r="J89" s="42"/>
      <c r="K89" s="42"/>
      <c r="L89" s="46"/>
      <c r="M89" s="234"/>
      <c r="N89" s="235"/>
      <c r="O89" s="86"/>
      <c r="P89" s="86"/>
      <c r="Q89" s="86"/>
      <c r="R89" s="86"/>
      <c r="S89" s="86"/>
      <c r="T89" s="87"/>
      <c r="U89" s="40"/>
      <c r="V89" s="40"/>
      <c r="W89" s="40"/>
      <c r="X89" s="40"/>
      <c r="Y89" s="40"/>
      <c r="Z89" s="40"/>
      <c r="AA89" s="40"/>
      <c r="AB89" s="40"/>
      <c r="AC89" s="40"/>
      <c r="AD89" s="40"/>
      <c r="AE89" s="40"/>
      <c r="AT89" s="19" t="s">
        <v>182</v>
      </c>
      <c r="AU89" s="19" t="s">
        <v>86</v>
      </c>
    </row>
    <row r="90" spans="1:47" s="2" customFormat="1" ht="12">
      <c r="A90" s="40"/>
      <c r="B90" s="41"/>
      <c r="C90" s="42"/>
      <c r="D90" s="232" t="s">
        <v>175</v>
      </c>
      <c r="E90" s="42"/>
      <c r="F90" s="233" t="s">
        <v>780</v>
      </c>
      <c r="G90" s="42"/>
      <c r="H90" s="42"/>
      <c r="I90" s="138"/>
      <c r="J90" s="42"/>
      <c r="K90" s="42"/>
      <c r="L90" s="46"/>
      <c r="M90" s="234"/>
      <c r="N90" s="235"/>
      <c r="O90" s="86"/>
      <c r="P90" s="86"/>
      <c r="Q90" s="86"/>
      <c r="R90" s="86"/>
      <c r="S90" s="86"/>
      <c r="T90" s="87"/>
      <c r="U90" s="40"/>
      <c r="V90" s="40"/>
      <c r="W90" s="40"/>
      <c r="X90" s="40"/>
      <c r="Y90" s="40"/>
      <c r="Z90" s="40"/>
      <c r="AA90" s="40"/>
      <c r="AB90" s="40"/>
      <c r="AC90" s="40"/>
      <c r="AD90" s="40"/>
      <c r="AE90" s="40"/>
      <c r="AT90" s="19" t="s">
        <v>175</v>
      </c>
      <c r="AU90" s="19" t="s">
        <v>86</v>
      </c>
    </row>
    <row r="91" spans="1:65" s="2" customFormat="1" ht="14.5" customHeight="1">
      <c r="A91" s="40"/>
      <c r="B91" s="41"/>
      <c r="C91" s="279" t="s">
        <v>186</v>
      </c>
      <c r="D91" s="279" t="s">
        <v>381</v>
      </c>
      <c r="E91" s="280" t="s">
        <v>382</v>
      </c>
      <c r="F91" s="281" t="s">
        <v>383</v>
      </c>
      <c r="G91" s="282" t="s">
        <v>384</v>
      </c>
      <c r="H91" s="283">
        <v>36.14</v>
      </c>
      <c r="I91" s="284"/>
      <c r="J91" s="283">
        <f>ROUND(I91*H91,0)</f>
        <v>0</v>
      </c>
      <c r="K91" s="281" t="s">
        <v>20</v>
      </c>
      <c r="L91" s="285"/>
      <c r="M91" s="286" t="s">
        <v>20</v>
      </c>
      <c r="N91" s="287" t="s">
        <v>48</v>
      </c>
      <c r="O91" s="86"/>
      <c r="P91" s="228">
        <f>O91*H91</f>
        <v>0</v>
      </c>
      <c r="Q91" s="228">
        <v>0.001</v>
      </c>
      <c r="R91" s="228">
        <f>Q91*H91</f>
        <v>0.03614</v>
      </c>
      <c r="S91" s="228">
        <v>0</v>
      </c>
      <c r="T91" s="229">
        <f>S91*H91</f>
        <v>0</v>
      </c>
      <c r="U91" s="40"/>
      <c r="V91" s="40"/>
      <c r="W91" s="40"/>
      <c r="X91" s="40"/>
      <c r="Y91" s="40"/>
      <c r="Z91" s="40"/>
      <c r="AA91" s="40"/>
      <c r="AB91" s="40"/>
      <c r="AC91" s="40"/>
      <c r="AD91" s="40"/>
      <c r="AE91" s="40"/>
      <c r="AR91" s="230" t="s">
        <v>274</v>
      </c>
      <c r="AT91" s="230" t="s">
        <v>381</v>
      </c>
      <c r="AU91" s="230" t="s">
        <v>86</v>
      </c>
      <c r="AY91" s="19" t="s">
        <v>167</v>
      </c>
      <c r="BE91" s="231">
        <f>IF(N91="základní",J91,0)</f>
        <v>0</v>
      </c>
      <c r="BF91" s="231">
        <f>IF(N91="snížená",J91,0)</f>
        <v>0</v>
      </c>
      <c r="BG91" s="231">
        <f>IF(N91="zákl. přenesená",J91,0)</f>
        <v>0</v>
      </c>
      <c r="BH91" s="231">
        <f>IF(N91="sníž. přenesená",J91,0)</f>
        <v>0</v>
      </c>
      <c r="BI91" s="231">
        <f>IF(N91="nulová",J91,0)</f>
        <v>0</v>
      </c>
      <c r="BJ91" s="19" t="s">
        <v>8</v>
      </c>
      <c r="BK91" s="231">
        <f>ROUND(I91*H91,0)</f>
        <v>0</v>
      </c>
      <c r="BL91" s="19" t="s">
        <v>173</v>
      </c>
      <c r="BM91" s="230" t="s">
        <v>1061</v>
      </c>
    </row>
    <row r="92" spans="1:51" s="13" customFormat="1" ht="12">
      <c r="A92" s="13"/>
      <c r="B92" s="236"/>
      <c r="C92" s="237"/>
      <c r="D92" s="232" t="s">
        <v>184</v>
      </c>
      <c r="E92" s="238" t="s">
        <v>20</v>
      </c>
      <c r="F92" s="239" t="s">
        <v>1062</v>
      </c>
      <c r="G92" s="237"/>
      <c r="H92" s="240">
        <v>36.14</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184</v>
      </c>
      <c r="AU92" s="246" t="s">
        <v>86</v>
      </c>
      <c r="AV92" s="13" t="s">
        <v>86</v>
      </c>
      <c r="AW92" s="13" t="s">
        <v>38</v>
      </c>
      <c r="AX92" s="13" t="s">
        <v>8</v>
      </c>
      <c r="AY92" s="246" t="s">
        <v>167</v>
      </c>
    </row>
    <row r="93" spans="1:65" s="2" customFormat="1" ht="20.5" customHeight="1">
      <c r="A93" s="40"/>
      <c r="B93" s="41"/>
      <c r="C93" s="220" t="s">
        <v>173</v>
      </c>
      <c r="D93" s="220" t="s">
        <v>169</v>
      </c>
      <c r="E93" s="221" t="s">
        <v>783</v>
      </c>
      <c r="F93" s="222" t="s">
        <v>784</v>
      </c>
      <c r="G93" s="223" t="s">
        <v>389</v>
      </c>
      <c r="H93" s="224">
        <v>249</v>
      </c>
      <c r="I93" s="225"/>
      <c r="J93" s="224">
        <f>ROUND(I93*H93,0)</f>
        <v>0</v>
      </c>
      <c r="K93" s="222" t="s">
        <v>180</v>
      </c>
      <c r="L93" s="46"/>
      <c r="M93" s="226" t="s">
        <v>20</v>
      </c>
      <c r="N93" s="227" t="s">
        <v>48</v>
      </c>
      <c r="O93" s="86"/>
      <c r="P93" s="228">
        <f>O93*H93</f>
        <v>0</v>
      </c>
      <c r="Q93" s="228">
        <v>0</v>
      </c>
      <c r="R93" s="228">
        <f>Q93*H93</f>
        <v>0</v>
      </c>
      <c r="S93" s="228">
        <v>0</v>
      </c>
      <c r="T93" s="229">
        <f>S93*H93</f>
        <v>0</v>
      </c>
      <c r="U93" s="40"/>
      <c r="V93" s="40"/>
      <c r="W93" s="40"/>
      <c r="X93" s="40"/>
      <c r="Y93" s="40"/>
      <c r="Z93" s="40"/>
      <c r="AA93" s="40"/>
      <c r="AB93" s="40"/>
      <c r="AC93" s="40"/>
      <c r="AD93" s="40"/>
      <c r="AE93" s="40"/>
      <c r="AR93" s="230" t="s">
        <v>173</v>
      </c>
      <c r="AT93" s="230" t="s">
        <v>169</v>
      </c>
      <c r="AU93" s="230" t="s">
        <v>86</v>
      </c>
      <c r="AY93" s="19" t="s">
        <v>167</v>
      </c>
      <c r="BE93" s="231">
        <f>IF(N93="základní",J93,0)</f>
        <v>0</v>
      </c>
      <c r="BF93" s="231">
        <f>IF(N93="snížená",J93,0)</f>
        <v>0</v>
      </c>
      <c r="BG93" s="231">
        <f>IF(N93="zákl. přenesená",J93,0)</f>
        <v>0</v>
      </c>
      <c r="BH93" s="231">
        <f>IF(N93="sníž. přenesená",J93,0)</f>
        <v>0</v>
      </c>
      <c r="BI93" s="231">
        <f>IF(N93="nulová",J93,0)</f>
        <v>0</v>
      </c>
      <c r="BJ93" s="19" t="s">
        <v>8</v>
      </c>
      <c r="BK93" s="231">
        <f>ROUND(I93*H93,0)</f>
        <v>0</v>
      </c>
      <c r="BL93" s="19" t="s">
        <v>173</v>
      </c>
      <c r="BM93" s="230" t="s">
        <v>1063</v>
      </c>
    </row>
    <row r="94" spans="1:47" s="2" customFormat="1" ht="12">
      <c r="A94" s="40"/>
      <c r="B94" s="41"/>
      <c r="C94" s="42"/>
      <c r="D94" s="232" t="s">
        <v>182</v>
      </c>
      <c r="E94" s="42"/>
      <c r="F94" s="233" t="s">
        <v>786</v>
      </c>
      <c r="G94" s="42"/>
      <c r="H94" s="42"/>
      <c r="I94" s="138"/>
      <c r="J94" s="42"/>
      <c r="K94" s="42"/>
      <c r="L94" s="46"/>
      <c r="M94" s="234"/>
      <c r="N94" s="235"/>
      <c r="O94" s="86"/>
      <c r="P94" s="86"/>
      <c r="Q94" s="86"/>
      <c r="R94" s="86"/>
      <c r="S94" s="86"/>
      <c r="T94" s="87"/>
      <c r="U94" s="40"/>
      <c r="V94" s="40"/>
      <c r="W94" s="40"/>
      <c r="X94" s="40"/>
      <c r="Y94" s="40"/>
      <c r="Z94" s="40"/>
      <c r="AA94" s="40"/>
      <c r="AB94" s="40"/>
      <c r="AC94" s="40"/>
      <c r="AD94" s="40"/>
      <c r="AE94" s="40"/>
      <c r="AT94" s="19" t="s">
        <v>182</v>
      </c>
      <c r="AU94" s="19" t="s">
        <v>86</v>
      </c>
    </row>
    <row r="95" spans="1:47" s="2" customFormat="1" ht="12">
      <c r="A95" s="40"/>
      <c r="B95" s="41"/>
      <c r="C95" s="42"/>
      <c r="D95" s="232" t="s">
        <v>175</v>
      </c>
      <c r="E95" s="42"/>
      <c r="F95" s="233" t="s">
        <v>787</v>
      </c>
      <c r="G95" s="42"/>
      <c r="H95" s="42"/>
      <c r="I95" s="138"/>
      <c r="J95" s="42"/>
      <c r="K95" s="42"/>
      <c r="L95" s="46"/>
      <c r="M95" s="234"/>
      <c r="N95" s="235"/>
      <c r="O95" s="86"/>
      <c r="P95" s="86"/>
      <c r="Q95" s="86"/>
      <c r="R95" s="86"/>
      <c r="S95" s="86"/>
      <c r="T95" s="87"/>
      <c r="U95" s="40"/>
      <c r="V95" s="40"/>
      <c r="W95" s="40"/>
      <c r="X95" s="40"/>
      <c r="Y95" s="40"/>
      <c r="Z95" s="40"/>
      <c r="AA95" s="40"/>
      <c r="AB95" s="40"/>
      <c r="AC95" s="40"/>
      <c r="AD95" s="40"/>
      <c r="AE95" s="40"/>
      <c r="AT95" s="19" t="s">
        <v>175</v>
      </c>
      <c r="AU95" s="19" t="s">
        <v>86</v>
      </c>
    </row>
    <row r="96" spans="1:51" s="13" customFormat="1" ht="12">
      <c r="A96" s="13"/>
      <c r="B96" s="236"/>
      <c r="C96" s="237"/>
      <c r="D96" s="232" t="s">
        <v>184</v>
      </c>
      <c r="E96" s="238" t="s">
        <v>20</v>
      </c>
      <c r="F96" s="239" t="s">
        <v>1064</v>
      </c>
      <c r="G96" s="237"/>
      <c r="H96" s="240">
        <v>249</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184</v>
      </c>
      <c r="AU96" s="246" t="s">
        <v>86</v>
      </c>
      <c r="AV96" s="13" t="s">
        <v>86</v>
      </c>
      <c r="AW96" s="13" t="s">
        <v>38</v>
      </c>
      <c r="AX96" s="13" t="s">
        <v>8</v>
      </c>
      <c r="AY96" s="246" t="s">
        <v>167</v>
      </c>
    </row>
    <row r="97" spans="1:65" s="2" customFormat="1" ht="20.5" customHeight="1">
      <c r="A97" s="40"/>
      <c r="B97" s="41"/>
      <c r="C97" s="220" t="s">
        <v>202</v>
      </c>
      <c r="D97" s="220" t="s">
        <v>169</v>
      </c>
      <c r="E97" s="221" t="s">
        <v>788</v>
      </c>
      <c r="F97" s="222" t="s">
        <v>789</v>
      </c>
      <c r="G97" s="223" t="s">
        <v>389</v>
      </c>
      <c r="H97" s="224">
        <v>757</v>
      </c>
      <c r="I97" s="225"/>
      <c r="J97" s="224">
        <f>ROUND(I97*H97,0)</f>
        <v>0</v>
      </c>
      <c r="K97" s="222" t="s">
        <v>180</v>
      </c>
      <c r="L97" s="46"/>
      <c r="M97" s="226" t="s">
        <v>20</v>
      </c>
      <c r="N97" s="227" t="s">
        <v>48</v>
      </c>
      <c r="O97" s="86"/>
      <c r="P97" s="228">
        <f>O97*H97</f>
        <v>0</v>
      </c>
      <c r="Q97" s="228">
        <v>0</v>
      </c>
      <c r="R97" s="228">
        <f>Q97*H97</f>
        <v>0</v>
      </c>
      <c r="S97" s="228">
        <v>0</v>
      </c>
      <c r="T97" s="229">
        <f>S97*H97</f>
        <v>0</v>
      </c>
      <c r="U97" s="40"/>
      <c r="V97" s="40"/>
      <c r="W97" s="40"/>
      <c r="X97" s="40"/>
      <c r="Y97" s="40"/>
      <c r="Z97" s="40"/>
      <c r="AA97" s="40"/>
      <c r="AB97" s="40"/>
      <c r="AC97" s="40"/>
      <c r="AD97" s="40"/>
      <c r="AE97" s="40"/>
      <c r="AR97" s="230" t="s">
        <v>173</v>
      </c>
      <c r="AT97" s="230" t="s">
        <v>169</v>
      </c>
      <c r="AU97" s="230" t="s">
        <v>86</v>
      </c>
      <c r="AY97" s="19" t="s">
        <v>167</v>
      </c>
      <c r="BE97" s="231">
        <f>IF(N97="základní",J97,0)</f>
        <v>0</v>
      </c>
      <c r="BF97" s="231">
        <f>IF(N97="snížená",J97,0)</f>
        <v>0</v>
      </c>
      <c r="BG97" s="231">
        <f>IF(N97="zákl. přenesená",J97,0)</f>
        <v>0</v>
      </c>
      <c r="BH97" s="231">
        <f>IF(N97="sníž. přenesená",J97,0)</f>
        <v>0</v>
      </c>
      <c r="BI97" s="231">
        <f>IF(N97="nulová",J97,0)</f>
        <v>0</v>
      </c>
      <c r="BJ97" s="19" t="s">
        <v>8</v>
      </c>
      <c r="BK97" s="231">
        <f>ROUND(I97*H97,0)</f>
        <v>0</v>
      </c>
      <c r="BL97" s="19" t="s">
        <v>173</v>
      </c>
      <c r="BM97" s="230" t="s">
        <v>1065</v>
      </c>
    </row>
    <row r="98" spans="1:47" s="2" customFormat="1" ht="12">
      <c r="A98" s="40"/>
      <c r="B98" s="41"/>
      <c r="C98" s="42"/>
      <c r="D98" s="232" t="s">
        <v>182</v>
      </c>
      <c r="E98" s="42"/>
      <c r="F98" s="233" t="s">
        <v>786</v>
      </c>
      <c r="G98" s="42"/>
      <c r="H98" s="42"/>
      <c r="I98" s="138"/>
      <c r="J98" s="42"/>
      <c r="K98" s="42"/>
      <c r="L98" s="46"/>
      <c r="M98" s="234"/>
      <c r="N98" s="235"/>
      <c r="O98" s="86"/>
      <c r="P98" s="86"/>
      <c r="Q98" s="86"/>
      <c r="R98" s="86"/>
      <c r="S98" s="86"/>
      <c r="T98" s="87"/>
      <c r="U98" s="40"/>
      <c r="V98" s="40"/>
      <c r="W98" s="40"/>
      <c r="X98" s="40"/>
      <c r="Y98" s="40"/>
      <c r="Z98" s="40"/>
      <c r="AA98" s="40"/>
      <c r="AB98" s="40"/>
      <c r="AC98" s="40"/>
      <c r="AD98" s="40"/>
      <c r="AE98" s="40"/>
      <c r="AT98" s="19" t="s">
        <v>182</v>
      </c>
      <c r="AU98" s="19" t="s">
        <v>86</v>
      </c>
    </row>
    <row r="99" spans="1:47" s="2" customFormat="1" ht="12">
      <c r="A99" s="40"/>
      <c r="B99" s="41"/>
      <c r="C99" s="42"/>
      <c r="D99" s="232" t="s">
        <v>175</v>
      </c>
      <c r="E99" s="42"/>
      <c r="F99" s="233" t="s">
        <v>791</v>
      </c>
      <c r="G99" s="42"/>
      <c r="H99" s="42"/>
      <c r="I99" s="138"/>
      <c r="J99" s="42"/>
      <c r="K99" s="42"/>
      <c r="L99" s="46"/>
      <c r="M99" s="234"/>
      <c r="N99" s="235"/>
      <c r="O99" s="86"/>
      <c r="P99" s="86"/>
      <c r="Q99" s="86"/>
      <c r="R99" s="86"/>
      <c r="S99" s="86"/>
      <c r="T99" s="87"/>
      <c r="U99" s="40"/>
      <c r="V99" s="40"/>
      <c r="W99" s="40"/>
      <c r="X99" s="40"/>
      <c r="Y99" s="40"/>
      <c r="Z99" s="40"/>
      <c r="AA99" s="40"/>
      <c r="AB99" s="40"/>
      <c r="AC99" s="40"/>
      <c r="AD99" s="40"/>
      <c r="AE99" s="40"/>
      <c r="AT99" s="19" t="s">
        <v>175</v>
      </c>
      <c r="AU99" s="19" t="s">
        <v>86</v>
      </c>
    </row>
    <row r="100" spans="1:51" s="13" customFormat="1" ht="12">
      <c r="A100" s="13"/>
      <c r="B100" s="236"/>
      <c r="C100" s="237"/>
      <c r="D100" s="232" t="s">
        <v>184</v>
      </c>
      <c r="E100" s="238" t="s">
        <v>20</v>
      </c>
      <c r="F100" s="239" t="s">
        <v>1066</v>
      </c>
      <c r="G100" s="237"/>
      <c r="H100" s="240">
        <v>745</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184</v>
      </c>
      <c r="AU100" s="246" t="s">
        <v>86</v>
      </c>
      <c r="AV100" s="13" t="s">
        <v>86</v>
      </c>
      <c r="AW100" s="13" t="s">
        <v>38</v>
      </c>
      <c r="AX100" s="13" t="s">
        <v>77</v>
      </c>
      <c r="AY100" s="246" t="s">
        <v>167</v>
      </c>
    </row>
    <row r="101" spans="1:51" s="13" customFormat="1" ht="12">
      <c r="A101" s="13"/>
      <c r="B101" s="236"/>
      <c r="C101" s="237"/>
      <c r="D101" s="232" t="s">
        <v>184</v>
      </c>
      <c r="E101" s="238" t="s">
        <v>20</v>
      </c>
      <c r="F101" s="239" t="s">
        <v>1067</v>
      </c>
      <c r="G101" s="237"/>
      <c r="H101" s="240">
        <v>12</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184</v>
      </c>
      <c r="AU101" s="246" t="s">
        <v>86</v>
      </c>
      <c r="AV101" s="13" t="s">
        <v>86</v>
      </c>
      <c r="AW101" s="13" t="s">
        <v>38</v>
      </c>
      <c r="AX101" s="13" t="s">
        <v>77</v>
      </c>
      <c r="AY101" s="246" t="s">
        <v>167</v>
      </c>
    </row>
    <row r="102" spans="1:51" s="14" customFormat="1" ht="12">
      <c r="A102" s="14"/>
      <c r="B102" s="247"/>
      <c r="C102" s="248"/>
      <c r="D102" s="232" t="s">
        <v>184</v>
      </c>
      <c r="E102" s="249" t="s">
        <v>20</v>
      </c>
      <c r="F102" s="250" t="s">
        <v>195</v>
      </c>
      <c r="G102" s="248"/>
      <c r="H102" s="251">
        <v>757</v>
      </c>
      <c r="I102" s="252"/>
      <c r="J102" s="248"/>
      <c r="K102" s="248"/>
      <c r="L102" s="253"/>
      <c r="M102" s="254"/>
      <c r="N102" s="255"/>
      <c r="O102" s="255"/>
      <c r="P102" s="255"/>
      <c r="Q102" s="255"/>
      <c r="R102" s="255"/>
      <c r="S102" s="255"/>
      <c r="T102" s="256"/>
      <c r="U102" s="14"/>
      <c r="V102" s="14"/>
      <c r="W102" s="14"/>
      <c r="X102" s="14"/>
      <c r="Y102" s="14"/>
      <c r="Z102" s="14"/>
      <c r="AA102" s="14"/>
      <c r="AB102" s="14"/>
      <c r="AC102" s="14"/>
      <c r="AD102" s="14"/>
      <c r="AE102" s="14"/>
      <c r="AT102" s="257" t="s">
        <v>184</v>
      </c>
      <c r="AU102" s="257" t="s">
        <v>86</v>
      </c>
      <c r="AV102" s="14" t="s">
        <v>173</v>
      </c>
      <c r="AW102" s="14" t="s">
        <v>38</v>
      </c>
      <c r="AX102" s="14" t="s">
        <v>8</v>
      </c>
      <c r="AY102" s="257" t="s">
        <v>167</v>
      </c>
    </row>
    <row r="103" spans="1:65" s="2" customFormat="1" ht="20.5" customHeight="1">
      <c r="A103" s="40"/>
      <c r="B103" s="41"/>
      <c r="C103" s="220" t="s">
        <v>253</v>
      </c>
      <c r="D103" s="220" t="s">
        <v>169</v>
      </c>
      <c r="E103" s="221" t="s">
        <v>794</v>
      </c>
      <c r="F103" s="222" t="s">
        <v>795</v>
      </c>
      <c r="G103" s="223" t="s">
        <v>389</v>
      </c>
      <c r="H103" s="224">
        <v>757</v>
      </c>
      <c r="I103" s="225"/>
      <c r="J103" s="224">
        <f>ROUND(I103*H103,0)</f>
        <v>0</v>
      </c>
      <c r="K103" s="222" t="s">
        <v>180</v>
      </c>
      <c r="L103" s="46"/>
      <c r="M103" s="226" t="s">
        <v>20</v>
      </c>
      <c r="N103" s="227" t="s">
        <v>48</v>
      </c>
      <c r="O103" s="86"/>
      <c r="P103" s="228">
        <f>O103*H103</f>
        <v>0</v>
      </c>
      <c r="Q103" s="228">
        <v>0</v>
      </c>
      <c r="R103" s="228">
        <f>Q103*H103</f>
        <v>0</v>
      </c>
      <c r="S103" s="228">
        <v>0</v>
      </c>
      <c r="T103" s="229">
        <f>S103*H103</f>
        <v>0</v>
      </c>
      <c r="U103" s="40"/>
      <c r="V103" s="40"/>
      <c r="W103" s="40"/>
      <c r="X103" s="40"/>
      <c r="Y103" s="40"/>
      <c r="Z103" s="40"/>
      <c r="AA103" s="40"/>
      <c r="AB103" s="40"/>
      <c r="AC103" s="40"/>
      <c r="AD103" s="40"/>
      <c r="AE103" s="40"/>
      <c r="AR103" s="230" t="s">
        <v>173</v>
      </c>
      <c r="AT103" s="230" t="s">
        <v>169</v>
      </c>
      <c r="AU103" s="230" t="s">
        <v>86</v>
      </c>
      <c r="AY103" s="19" t="s">
        <v>167</v>
      </c>
      <c r="BE103" s="231">
        <f>IF(N103="základní",J103,0)</f>
        <v>0</v>
      </c>
      <c r="BF103" s="231">
        <f>IF(N103="snížená",J103,0)</f>
        <v>0</v>
      </c>
      <c r="BG103" s="231">
        <f>IF(N103="zákl. přenesená",J103,0)</f>
        <v>0</v>
      </c>
      <c r="BH103" s="231">
        <f>IF(N103="sníž. přenesená",J103,0)</f>
        <v>0</v>
      </c>
      <c r="BI103" s="231">
        <f>IF(N103="nulová",J103,0)</f>
        <v>0</v>
      </c>
      <c r="BJ103" s="19" t="s">
        <v>8</v>
      </c>
      <c r="BK103" s="231">
        <f>ROUND(I103*H103,0)</f>
        <v>0</v>
      </c>
      <c r="BL103" s="19" t="s">
        <v>173</v>
      </c>
      <c r="BM103" s="230" t="s">
        <v>1068</v>
      </c>
    </row>
    <row r="104" spans="1:47" s="2" customFormat="1" ht="12">
      <c r="A104" s="40"/>
      <c r="B104" s="41"/>
      <c r="C104" s="42"/>
      <c r="D104" s="232" t="s">
        <v>182</v>
      </c>
      <c r="E104" s="42"/>
      <c r="F104" s="233" t="s">
        <v>797</v>
      </c>
      <c r="G104" s="42"/>
      <c r="H104" s="42"/>
      <c r="I104" s="138"/>
      <c r="J104" s="42"/>
      <c r="K104" s="42"/>
      <c r="L104" s="46"/>
      <c r="M104" s="234"/>
      <c r="N104" s="235"/>
      <c r="O104" s="86"/>
      <c r="P104" s="86"/>
      <c r="Q104" s="86"/>
      <c r="R104" s="86"/>
      <c r="S104" s="86"/>
      <c r="T104" s="87"/>
      <c r="U104" s="40"/>
      <c r="V104" s="40"/>
      <c r="W104" s="40"/>
      <c r="X104" s="40"/>
      <c r="Y104" s="40"/>
      <c r="Z104" s="40"/>
      <c r="AA104" s="40"/>
      <c r="AB104" s="40"/>
      <c r="AC104" s="40"/>
      <c r="AD104" s="40"/>
      <c r="AE104" s="40"/>
      <c r="AT104" s="19" t="s">
        <v>182</v>
      </c>
      <c r="AU104" s="19" t="s">
        <v>86</v>
      </c>
    </row>
    <row r="105" spans="1:51" s="13" customFormat="1" ht="12">
      <c r="A105" s="13"/>
      <c r="B105" s="236"/>
      <c r="C105" s="237"/>
      <c r="D105" s="232" t="s">
        <v>184</v>
      </c>
      <c r="E105" s="238" t="s">
        <v>20</v>
      </c>
      <c r="F105" s="239" t="s">
        <v>1069</v>
      </c>
      <c r="G105" s="237"/>
      <c r="H105" s="240">
        <v>745</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184</v>
      </c>
      <c r="AU105" s="246" t="s">
        <v>86</v>
      </c>
      <c r="AV105" s="13" t="s">
        <v>86</v>
      </c>
      <c r="AW105" s="13" t="s">
        <v>38</v>
      </c>
      <c r="AX105" s="13" t="s">
        <v>77</v>
      </c>
      <c r="AY105" s="246" t="s">
        <v>167</v>
      </c>
    </row>
    <row r="106" spans="1:51" s="13" customFormat="1" ht="12">
      <c r="A106" s="13"/>
      <c r="B106" s="236"/>
      <c r="C106" s="237"/>
      <c r="D106" s="232" t="s">
        <v>184</v>
      </c>
      <c r="E106" s="238" t="s">
        <v>20</v>
      </c>
      <c r="F106" s="239" t="s">
        <v>1070</v>
      </c>
      <c r="G106" s="237"/>
      <c r="H106" s="240">
        <v>12</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184</v>
      </c>
      <c r="AU106" s="246" t="s">
        <v>86</v>
      </c>
      <c r="AV106" s="13" t="s">
        <v>86</v>
      </c>
      <c r="AW106" s="13" t="s">
        <v>38</v>
      </c>
      <c r="AX106" s="13" t="s">
        <v>77</v>
      </c>
      <c r="AY106" s="246" t="s">
        <v>167</v>
      </c>
    </row>
    <row r="107" spans="1:51" s="14" customFormat="1" ht="12">
      <c r="A107" s="14"/>
      <c r="B107" s="247"/>
      <c r="C107" s="248"/>
      <c r="D107" s="232" t="s">
        <v>184</v>
      </c>
      <c r="E107" s="249" t="s">
        <v>20</v>
      </c>
      <c r="F107" s="250" t="s">
        <v>195</v>
      </c>
      <c r="G107" s="248"/>
      <c r="H107" s="251">
        <v>757</v>
      </c>
      <c r="I107" s="252"/>
      <c r="J107" s="248"/>
      <c r="K107" s="248"/>
      <c r="L107" s="253"/>
      <c r="M107" s="254"/>
      <c r="N107" s="255"/>
      <c r="O107" s="255"/>
      <c r="P107" s="255"/>
      <c r="Q107" s="255"/>
      <c r="R107" s="255"/>
      <c r="S107" s="255"/>
      <c r="T107" s="256"/>
      <c r="U107" s="14"/>
      <c r="V107" s="14"/>
      <c r="W107" s="14"/>
      <c r="X107" s="14"/>
      <c r="Y107" s="14"/>
      <c r="Z107" s="14"/>
      <c r="AA107" s="14"/>
      <c r="AB107" s="14"/>
      <c r="AC107" s="14"/>
      <c r="AD107" s="14"/>
      <c r="AE107" s="14"/>
      <c r="AT107" s="257" t="s">
        <v>184</v>
      </c>
      <c r="AU107" s="257" t="s">
        <v>86</v>
      </c>
      <c r="AV107" s="14" t="s">
        <v>173</v>
      </c>
      <c r="AW107" s="14" t="s">
        <v>38</v>
      </c>
      <c r="AX107" s="14" t="s">
        <v>8</v>
      </c>
      <c r="AY107" s="257" t="s">
        <v>167</v>
      </c>
    </row>
    <row r="108" spans="1:65" s="2" customFormat="1" ht="31" customHeight="1">
      <c r="A108" s="40"/>
      <c r="B108" s="41"/>
      <c r="C108" s="220" t="s">
        <v>259</v>
      </c>
      <c r="D108" s="220" t="s">
        <v>169</v>
      </c>
      <c r="E108" s="221" t="s">
        <v>800</v>
      </c>
      <c r="F108" s="222" t="s">
        <v>801</v>
      </c>
      <c r="G108" s="223" t="s">
        <v>389</v>
      </c>
      <c r="H108" s="224">
        <v>249</v>
      </c>
      <c r="I108" s="225"/>
      <c r="J108" s="224">
        <f>ROUND(I108*H108,0)</f>
        <v>0</v>
      </c>
      <c r="K108" s="222" t="s">
        <v>180</v>
      </c>
      <c r="L108" s="46"/>
      <c r="M108" s="226" t="s">
        <v>20</v>
      </c>
      <c r="N108" s="227" t="s">
        <v>48</v>
      </c>
      <c r="O108" s="86"/>
      <c r="P108" s="228">
        <f>O108*H108</f>
        <v>0</v>
      </c>
      <c r="Q108" s="228">
        <v>0</v>
      </c>
      <c r="R108" s="228">
        <f>Q108*H108</f>
        <v>0</v>
      </c>
      <c r="S108" s="228">
        <v>0</v>
      </c>
      <c r="T108" s="229">
        <f>S108*H108</f>
        <v>0</v>
      </c>
      <c r="U108" s="40"/>
      <c r="V108" s="40"/>
      <c r="W108" s="40"/>
      <c r="X108" s="40"/>
      <c r="Y108" s="40"/>
      <c r="Z108" s="40"/>
      <c r="AA108" s="40"/>
      <c r="AB108" s="40"/>
      <c r="AC108" s="40"/>
      <c r="AD108" s="40"/>
      <c r="AE108" s="40"/>
      <c r="AR108" s="230" t="s">
        <v>173</v>
      </c>
      <c r="AT108" s="230" t="s">
        <v>169</v>
      </c>
      <c r="AU108" s="230" t="s">
        <v>86</v>
      </c>
      <c r="AY108" s="19" t="s">
        <v>167</v>
      </c>
      <c r="BE108" s="231">
        <f>IF(N108="základní",J108,0)</f>
        <v>0</v>
      </c>
      <c r="BF108" s="231">
        <f>IF(N108="snížená",J108,0)</f>
        <v>0</v>
      </c>
      <c r="BG108" s="231">
        <f>IF(N108="zákl. přenesená",J108,0)</f>
        <v>0</v>
      </c>
      <c r="BH108" s="231">
        <f>IF(N108="sníž. přenesená",J108,0)</f>
        <v>0</v>
      </c>
      <c r="BI108" s="231">
        <f>IF(N108="nulová",J108,0)</f>
        <v>0</v>
      </c>
      <c r="BJ108" s="19" t="s">
        <v>8</v>
      </c>
      <c r="BK108" s="231">
        <f>ROUND(I108*H108,0)</f>
        <v>0</v>
      </c>
      <c r="BL108" s="19" t="s">
        <v>173</v>
      </c>
      <c r="BM108" s="230" t="s">
        <v>1071</v>
      </c>
    </row>
    <row r="109" spans="1:47" s="2" customFormat="1" ht="12">
      <c r="A109" s="40"/>
      <c r="B109" s="41"/>
      <c r="C109" s="42"/>
      <c r="D109" s="232" t="s">
        <v>182</v>
      </c>
      <c r="E109" s="42"/>
      <c r="F109" s="233" t="s">
        <v>797</v>
      </c>
      <c r="G109" s="42"/>
      <c r="H109" s="42"/>
      <c r="I109" s="138"/>
      <c r="J109" s="42"/>
      <c r="K109" s="42"/>
      <c r="L109" s="46"/>
      <c r="M109" s="234"/>
      <c r="N109" s="235"/>
      <c r="O109" s="86"/>
      <c r="P109" s="86"/>
      <c r="Q109" s="86"/>
      <c r="R109" s="86"/>
      <c r="S109" s="86"/>
      <c r="T109" s="87"/>
      <c r="U109" s="40"/>
      <c r="V109" s="40"/>
      <c r="W109" s="40"/>
      <c r="X109" s="40"/>
      <c r="Y109" s="40"/>
      <c r="Z109" s="40"/>
      <c r="AA109" s="40"/>
      <c r="AB109" s="40"/>
      <c r="AC109" s="40"/>
      <c r="AD109" s="40"/>
      <c r="AE109" s="40"/>
      <c r="AT109" s="19" t="s">
        <v>182</v>
      </c>
      <c r="AU109" s="19" t="s">
        <v>86</v>
      </c>
    </row>
    <row r="110" spans="1:51" s="13" customFormat="1" ht="12">
      <c r="A110" s="13"/>
      <c r="B110" s="236"/>
      <c r="C110" s="237"/>
      <c r="D110" s="232" t="s">
        <v>184</v>
      </c>
      <c r="E110" s="238" t="s">
        <v>20</v>
      </c>
      <c r="F110" s="239" t="s">
        <v>1072</v>
      </c>
      <c r="G110" s="237"/>
      <c r="H110" s="240">
        <v>249</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184</v>
      </c>
      <c r="AU110" s="246" t="s">
        <v>86</v>
      </c>
      <c r="AV110" s="13" t="s">
        <v>86</v>
      </c>
      <c r="AW110" s="13" t="s">
        <v>38</v>
      </c>
      <c r="AX110" s="13" t="s">
        <v>8</v>
      </c>
      <c r="AY110" s="246" t="s">
        <v>167</v>
      </c>
    </row>
    <row r="111" spans="1:65" s="2" customFormat="1" ht="20.5" customHeight="1">
      <c r="A111" s="40"/>
      <c r="B111" s="41"/>
      <c r="C111" s="220" t="s">
        <v>274</v>
      </c>
      <c r="D111" s="220" t="s">
        <v>169</v>
      </c>
      <c r="E111" s="221" t="s">
        <v>803</v>
      </c>
      <c r="F111" s="222" t="s">
        <v>804</v>
      </c>
      <c r="G111" s="223" t="s">
        <v>389</v>
      </c>
      <c r="H111" s="224">
        <v>249</v>
      </c>
      <c r="I111" s="225"/>
      <c r="J111" s="224">
        <f>ROUND(I111*H111,0)</f>
        <v>0</v>
      </c>
      <c r="K111" s="222" t="s">
        <v>180</v>
      </c>
      <c r="L111" s="46"/>
      <c r="M111" s="226" t="s">
        <v>20</v>
      </c>
      <c r="N111" s="227" t="s">
        <v>48</v>
      </c>
      <c r="O111" s="86"/>
      <c r="P111" s="228">
        <f>O111*H111</f>
        <v>0</v>
      </c>
      <c r="Q111" s="228">
        <v>4.6E-05</v>
      </c>
      <c r="R111" s="228">
        <f>Q111*H111</f>
        <v>0.011454</v>
      </c>
      <c r="S111" s="228">
        <v>0</v>
      </c>
      <c r="T111" s="229">
        <f>S111*H111</f>
        <v>0</v>
      </c>
      <c r="U111" s="40"/>
      <c r="V111" s="40"/>
      <c r="W111" s="40"/>
      <c r="X111" s="40"/>
      <c r="Y111" s="40"/>
      <c r="Z111" s="40"/>
      <c r="AA111" s="40"/>
      <c r="AB111" s="40"/>
      <c r="AC111" s="40"/>
      <c r="AD111" s="40"/>
      <c r="AE111" s="40"/>
      <c r="AR111" s="230" t="s">
        <v>173</v>
      </c>
      <c r="AT111" s="230" t="s">
        <v>169</v>
      </c>
      <c r="AU111" s="230" t="s">
        <v>86</v>
      </c>
      <c r="AY111" s="19" t="s">
        <v>167</v>
      </c>
      <c r="BE111" s="231">
        <f>IF(N111="základní",J111,0)</f>
        <v>0</v>
      </c>
      <c r="BF111" s="231">
        <f>IF(N111="snížená",J111,0)</f>
        <v>0</v>
      </c>
      <c r="BG111" s="231">
        <f>IF(N111="zákl. přenesená",J111,0)</f>
        <v>0</v>
      </c>
      <c r="BH111" s="231">
        <f>IF(N111="sníž. přenesená",J111,0)</f>
        <v>0</v>
      </c>
      <c r="BI111" s="231">
        <f>IF(N111="nulová",J111,0)</f>
        <v>0</v>
      </c>
      <c r="BJ111" s="19" t="s">
        <v>8</v>
      </c>
      <c r="BK111" s="231">
        <f>ROUND(I111*H111,0)</f>
        <v>0</v>
      </c>
      <c r="BL111" s="19" t="s">
        <v>173</v>
      </c>
      <c r="BM111" s="230" t="s">
        <v>1073</v>
      </c>
    </row>
    <row r="112" spans="1:47" s="2" customFormat="1" ht="12">
      <c r="A112" s="40"/>
      <c r="B112" s="41"/>
      <c r="C112" s="42"/>
      <c r="D112" s="232" t="s">
        <v>182</v>
      </c>
      <c r="E112" s="42"/>
      <c r="F112" s="233" t="s">
        <v>806</v>
      </c>
      <c r="G112" s="42"/>
      <c r="H112" s="42"/>
      <c r="I112" s="138"/>
      <c r="J112" s="42"/>
      <c r="K112" s="42"/>
      <c r="L112" s="46"/>
      <c r="M112" s="234"/>
      <c r="N112" s="235"/>
      <c r="O112" s="86"/>
      <c r="P112" s="86"/>
      <c r="Q112" s="86"/>
      <c r="R112" s="86"/>
      <c r="S112" s="86"/>
      <c r="T112" s="87"/>
      <c r="U112" s="40"/>
      <c r="V112" s="40"/>
      <c r="W112" s="40"/>
      <c r="X112" s="40"/>
      <c r="Y112" s="40"/>
      <c r="Z112" s="40"/>
      <c r="AA112" s="40"/>
      <c r="AB112" s="40"/>
      <c r="AC112" s="40"/>
      <c r="AD112" s="40"/>
      <c r="AE112" s="40"/>
      <c r="AT112" s="19" t="s">
        <v>182</v>
      </c>
      <c r="AU112" s="19" t="s">
        <v>86</v>
      </c>
    </row>
    <row r="113" spans="1:47" s="2" customFormat="1" ht="12">
      <c r="A113" s="40"/>
      <c r="B113" s="41"/>
      <c r="C113" s="42"/>
      <c r="D113" s="232" t="s">
        <v>175</v>
      </c>
      <c r="E113" s="42"/>
      <c r="F113" s="233" t="s">
        <v>807</v>
      </c>
      <c r="G113" s="42"/>
      <c r="H113" s="42"/>
      <c r="I113" s="138"/>
      <c r="J113" s="42"/>
      <c r="K113" s="42"/>
      <c r="L113" s="46"/>
      <c r="M113" s="234"/>
      <c r="N113" s="235"/>
      <c r="O113" s="86"/>
      <c r="P113" s="86"/>
      <c r="Q113" s="86"/>
      <c r="R113" s="86"/>
      <c r="S113" s="86"/>
      <c r="T113" s="87"/>
      <c r="U113" s="40"/>
      <c r="V113" s="40"/>
      <c r="W113" s="40"/>
      <c r="X113" s="40"/>
      <c r="Y113" s="40"/>
      <c r="Z113" s="40"/>
      <c r="AA113" s="40"/>
      <c r="AB113" s="40"/>
      <c r="AC113" s="40"/>
      <c r="AD113" s="40"/>
      <c r="AE113" s="40"/>
      <c r="AT113" s="19" t="s">
        <v>175</v>
      </c>
      <c r="AU113" s="19" t="s">
        <v>86</v>
      </c>
    </row>
    <row r="114" spans="1:65" s="2" customFormat="1" ht="20.5" customHeight="1">
      <c r="A114" s="40"/>
      <c r="B114" s="41"/>
      <c r="C114" s="279" t="s">
        <v>279</v>
      </c>
      <c r="D114" s="279" t="s">
        <v>381</v>
      </c>
      <c r="E114" s="280" t="s">
        <v>808</v>
      </c>
      <c r="F114" s="281" t="s">
        <v>809</v>
      </c>
      <c r="G114" s="282" t="s">
        <v>389</v>
      </c>
      <c r="H114" s="283">
        <v>249</v>
      </c>
      <c r="I114" s="284"/>
      <c r="J114" s="283">
        <f>ROUND(I114*H114,0)</f>
        <v>0</v>
      </c>
      <c r="K114" s="281" t="s">
        <v>180</v>
      </c>
      <c r="L114" s="285"/>
      <c r="M114" s="286" t="s">
        <v>20</v>
      </c>
      <c r="N114" s="287" t="s">
        <v>48</v>
      </c>
      <c r="O114" s="86"/>
      <c r="P114" s="228">
        <f>O114*H114</f>
        <v>0</v>
      </c>
      <c r="Q114" s="228">
        <v>0.00354</v>
      </c>
      <c r="R114" s="228">
        <f>Q114*H114</f>
        <v>0.88146</v>
      </c>
      <c r="S114" s="228">
        <v>0</v>
      </c>
      <c r="T114" s="229">
        <f>S114*H114</f>
        <v>0</v>
      </c>
      <c r="U114" s="40"/>
      <c r="V114" s="40"/>
      <c r="W114" s="40"/>
      <c r="X114" s="40"/>
      <c r="Y114" s="40"/>
      <c r="Z114" s="40"/>
      <c r="AA114" s="40"/>
      <c r="AB114" s="40"/>
      <c r="AC114" s="40"/>
      <c r="AD114" s="40"/>
      <c r="AE114" s="40"/>
      <c r="AR114" s="230" t="s">
        <v>274</v>
      </c>
      <c r="AT114" s="230" t="s">
        <v>381</v>
      </c>
      <c r="AU114" s="230" t="s">
        <v>86</v>
      </c>
      <c r="AY114" s="19" t="s">
        <v>167</v>
      </c>
      <c r="BE114" s="231">
        <f>IF(N114="základní",J114,0)</f>
        <v>0</v>
      </c>
      <c r="BF114" s="231">
        <f>IF(N114="snížená",J114,0)</f>
        <v>0</v>
      </c>
      <c r="BG114" s="231">
        <f>IF(N114="zákl. přenesená",J114,0)</f>
        <v>0</v>
      </c>
      <c r="BH114" s="231">
        <f>IF(N114="sníž. přenesená",J114,0)</f>
        <v>0</v>
      </c>
      <c r="BI114" s="231">
        <f>IF(N114="nulová",J114,0)</f>
        <v>0</v>
      </c>
      <c r="BJ114" s="19" t="s">
        <v>8</v>
      </c>
      <c r="BK114" s="231">
        <f>ROUND(I114*H114,0)</f>
        <v>0</v>
      </c>
      <c r="BL114" s="19" t="s">
        <v>173</v>
      </c>
      <c r="BM114" s="230" t="s">
        <v>1074</v>
      </c>
    </row>
    <row r="115" spans="1:65" s="2" customFormat="1" ht="20.5" customHeight="1">
      <c r="A115" s="40"/>
      <c r="B115" s="41"/>
      <c r="C115" s="220" t="s">
        <v>291</v>
      </c>
      <c r="D115" s="220" t="s">
        <v>169</v>
      </c>
      <c r="E115" s="221" t="s">
        <v>811</v>
      </c>
      <c r="F115" s="222" t="s">
        <v>812</v>
      </c>
      <c r="G115" s="223" t="s">
        <v>389</v>
      </c>
      <c r="H115" s="224">
        <v>745</v>
      </c>
      <c r="I115" s="225"/>
      <c r="J115" s="224">
        <f>ROUND(I115*H115,0)</f>
        <v>0</v>
      </c>
      <c r="K115" s="222" t="s">
        <v>180</v>
      </c>
      <c r="L115" s="46"/>
      <c r="M115" s="226" t="s">
        <v>20</v>
      </c>
      <c r="N115" s="227" t="s">
        <v>48</v>
      </c>
      <c r="O115" s="86"/>
      <c r="P115" s="228">
        <f>O115*H115</f>
        <v>0</v>
      </c>
      <c r="Q115" s="228">
        <v>5.2E-05</v>
      </c>
      <c r="R115" s="228">
        <f>Q115*H115</f>
        <v>0.03874</v>
      </c>
      <c r="S115" s="228">
        <v>0</v>
      </c>
      <c r="T115" s="229">
        <f>S115*H115</f>
        <v>0</v>
      </c>
      <c r="U115" s="40"/>
      <c r="V115" s="40"/>
      <c r="W115" s="40"/>
      <c r="X115" s="40"/>
      <c r="Y115" s="40"/>
      <c r="Z115" s="40"/>
      <c r="AA115" s="40"/>
      <c r="AB115" s="40"/>
      <c r="AC115" s="40"/>
      <c r="AD115" s="40"/>
      <c r="AE115" s="40"/>
      <c r="AR115" s="230" t="s">
        <v>173</v>
      </c>
      <c r="AT115" s="230" t="s">
        <v>169</v>
      </c>
      <c r="AU115" s="230" t="s">
        <v>86</v>
      </c>
      <c r="AY115" s="19" t="s">
        <v>167</v>
      </c>
      <c r="BE115" s="231">
        <f>IF(N115="základní",J115,0)</f>
        <v>0</v>
      </c>
      <c r="BF115" s="231">
        <f>IF(N115="snížená",J115,0)</f>
        <v>0</v>
      </c>
      <c r="BG115" s="231">
        <f>IF(N115="zákl. přenesená",J115,0)</f>
        <v>0</v>
      </c>
      <c r="BH115" s="231">
        <f>IF(N115="sníž. přenesená",J115,0)</f>
        <v>0</v>
      </c>
      <c r="BI115" s="231">
        <f>IF(N115="nulová",J115,0)</f>
        <v>0</v>
      </c>
      <c r="BJ115" s="19" t="s">
        <v>8</v>
      </c>
      <c r="BK115" s="231">
        <f>ROUND(I115*H115,0)</f>
        <v>0</v>
      </c>
      <c r="BL115" s="19" t="s">
        <v>173</v>
      </c>
      <c r="BM115" s="230" t="s">
        <v>1075</v>
      </c>
    </row>
    <row r="116" spans="1:47" s="2" customFormat="1" ht="12">
      <c r="A116" s="40"/>
      <c r="B116" s="41"/>
      <c r="C116" s="42"/>
      <c r="D116" s="232" t="s">
        <v>182</v>
      </c>
      <c r="E116" s="42"/>
      <c r="F116" s="233" t="s">
        <v>806</v>
      </c>
      <c r="G116" s="42"/>
      <c r="H116" s="42"/>
      <c r="I116" s="138"/>
      <c r="J116" s="42"/>
      <c r="K116" s="42"/>
      <c r="L116" s="46"/>
      <c r="M116" s="234"/>
      <c r="N116" s="235"/>
      <c r="O116" s="86"/>
      <c r="P116" s="86"/>
      <c r="Q116" s="86"/>
      <c r="R116" s="86"/>
      <c r="S116" s="86"/>
      <c r="T116" s="87"/>
      <c r="U116" s="40"/>
      <c r="V116" s="40"/>
      <c r="W116" s="40"/>
      <c r="X116" s="40"/>
      <c r="Y116" s="40"/>
      <c r="Z116" s="40"/>
      <c r="AA116" s="40"/>
      <c r="AB116" s="40"/>
      <c r="AC116" s="40"/>
      <c r="AD116" s="40"/>
      <c r="AE116" s="40"/>
      <c r="AT116" s="19" t="s">
        <v>182</v>
      </c>
      <c r="AU116" s="19" t="s">
        <v>86</v>
      </c>
    </row>
    <row r="117" spans="1:47" s="2" customFormat="1" ht="12">
      <c r="A117" s="40"/>
      <c r="B117" s="41"/>
      <c r="C117" s="42"/>
      <c r="D117" s="232" t="s">
        <v>175</v>
      </c>
      <c r="E117" s="42"/>
      <c r="F117" s="233" t="s">
        <v>814</v>
      </c>
      <c r="G117" s="42"/>
      <c r="H117" s="42"/>
      <c r="I117" s="138"/>
      <c r="J117" s="42"/>
      <c r="K117" s="42"/>
      <c r="L117" s="46"/>
      <c r="M117" s="234"/>
      <c r="N117" s="235"/>
      <c r="O117" s="86"/>
      <c r="P117" s="86"/>
      <c r="Q117" s="86"/>
      <c r="R117" s="86"/>
      <c r="S117" s="86"/>
      <c r="T117" s="87"/>
      <c r="U117" s="40"/>
      <c r="V117" s="40"/>
      <c r="W117" s="40"/>
      <c r="X117" s="40"/>
      <c r="Y117" s="40"/>
      <c r="Z117" s="40"/>
      <c r="AA117" s="40"/>
      <c r="AB117" s="40"/>
      <c r="AC117" s="40"/>
      <c r="AD117" s="40"/>
      <c r="AE117" s="40"/>
      <c r="AT117" s="19" t="s">
        <v>175</v>
      </c>
      <c r="AU117" s="19" t="s">
        <v>86</v>
      </c>
    </row>
    <row r="118" spans="1:65" s="2" customFormat="1" ht="20.5" customHeight="1">
      <c r="A118" s="40"/>
      <c r="B118" s="41"/>
      <c r="C118" s="279" t="s">
        <v>302</v>
      </c>
      <c r="D118" s="279" t="s">
        <v>381</v>
      </c>
      <c r="E118" s="280" t="s">
        <v>808</v>
      </c>
      <c r="F118" s="281" t="s">
        <v>809</v>
      </c>
      <c r="G118" s="282" t="s">
        <v>389</v>
      </c>
      <c r="H118" s="283">
        <v>745</v>
      </c>
      <c r="I118" s="284"/>
      <c r="J118" s="283">
        <f>ROUND(I118*H118,0)</f>
        <v>0</v>
      </c>
      <c r="K118" s="281" t="s">
        <v>180</v>
      </c>
      <c r="L118" s="285"/>
      <c r="M118" s="286" t="s">
        <v>20</v>
      </c>
      <c r="N118" s="287" t="s">
        <v>48</v>
      </c>
      <c r="O118" s="86"/>
      <c r="P118" s="228">
        <f>O118*H118</f>
        <v>0</v>
      </c>
      <c r="Q118" s="228">
        <v>0.00354</v>
      </c>
      <c r="R118" s="228">
        <f>Q118*H118</f>
        <v>2.6373</v>
      </c>
      <c r="S118" s="228">
        <v>0</v>
      </c>
      <c r="T118" s="229">
        <f>S118*H118</f>
        <v>0</v>
      </c>
      <c r="U118" s="40"/>
      <c r="V118" s="40"/>
      <c r="W118" s="40"/>
      <c r="X118" s="40"/>
      <c r="Y118" s="40"/>
      <c r="Z118" s="40"/>
      <c r="AA118" s="40"/>
      <c r="AB118" s="40"/>
      <c r="AC118" s="40"/>
      <c r="AD118" s="40"/>
      <c r="AE118" s="40"/>
      <c r="AR118" s="230" t="s">
        <v>274</v>
      </c>
      <c r="AT118" s="230" t="s">
        <v>381</v>
      </c>
      <c r="AU118" s="230" t="s">
        <v>86</v>
      </c>
      <c r="AY118" s="19" t="s">
        <v>167</v>
      </c>
      <c r="BE118" s="231">
        <f>IF(N118="základní",J118,0)</f>
        <v>0</v>
      </c>
      <c r="BF118" s="231">
        <f>IF(N118="snížená",J118,0)</f>
        <v>0</v>
      </c>
      <c r="BG118" s="231">
        <f>IF(N118="zákl. přenesená",J118,0)</f>
        <v>0</v>
      </c>
      <c r="BH118" s="231">
        <f>IF(N118="sníž. přenesená",J118,0)</f>
        <v>0</v>
      </c>
      <c r="BI118" s="231">
        <f>IF(N118="nulová",J118,0)</f>
        <v>0</v>
      </c>
      <c r="BJ118" s="19" t="s">
        <v>8</v>
      </c>
      <c r="BK118" s="231">
        <f>ROUND(I118*H118,0)</f>
        <v>0</v>
      </c>
      <c r="BL118" s="19" t="s">
        <v>173</v>
      </c>
      <c r="BM118" s="230" t="s">
        <v>1076</v>
      </c>
    </row>
    <row r="119" spans="1:51" s="13" customFormat="1" ht="12">
      <c r="A119" s="13"/>
      <c r="B119" s="236"/>
      <c r="C119" s="237"/>
      <c r="D119" s="232" t="s">
        <v>184</v>
      </c>
      <c r="E119" s="238" t="s">
        <v>20</v>
      </c>
      <c r="F119" s="239" t="s">
        <v>1077</v>
      </c>
      <c r="G119" s="237"/>
      <c r="H119" s="240">
        <v>745</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184</v>
      </c>
      <c r="AU119" s="246" t="s">
        <v>86</v>
      </c>
      <c r="AV119" s="13" t="s">
        <v>86</v>
      </c>
      <c r="AW119" s="13" t="s">
        <v>38</v>
      </c>
      <c r="AX119" s="13" t="s">
        <v>8</v>
      </c>
      <c r="AY119" s="246" t="s">
        <v>167</v>
      </c>
    </row>
    <row r="120" spans="1:65" s="2" customFormat="1" ht="20.5" customHeight="1">
      <c r="A120" s="40"/>
      <c r="B120" s="41"/>
      <c r="C120" s="220" t="s">
        <v>309</v>
      </c>
      <c r="D120" s="220" t="s">
        <v>169</v>
      </c>
      <c r="E120" s="221" t="s">
        <v>820</v>
      </c>
      <c r="F120" s="222" t="s">
        <v>821</v>
      </c>
      <c r="G120" s="223" t="s">
        <v>389</v>
      </c>
      <c r="H120" s="224">
        <v>12</v>
      </c>
      <c r="I120" s="225"/>
      <c r="J120" s="224">
        <f>ROUND(I120*H120,0)</f>
        <v>0</v>
      </c>
      <c r="K120" s="222" t="s">
        <v>180</v>
      </c>
      <c r="L120" s="46"/>
      <c r="M120" s="226" t="s">
        <v>20</v>
      </c>
      <c r="N120" s="227" t="s">
        <v>48</v>
      </c>
      <c r="O120" s="86"/>
      <c r="P120" s="228">
        <f>O120*H120</f>
        <v>0</v>
      </c>
      <c r="Q120" s="228">
        <v>5.2E-05</v>
      </c>
      <c r="R120" s="228">
        <f>Q120*H120</f>
        <v>0.000624</v>
      </c>
      <c r="S120" s="228">
        <v>0</v>
      </c>
      <c r="T120" s="229">
        <f>S120*H120</f>
        <v>0</v>
      </c>
      <c r="U120" s="40"/>
      <c r="V120" s="40"/>
      <c r="W120" s="40"/>
      <c r="X120" s="40"/>
      <c r="Y120" s="40"/>
      <c r="Z120" s="40"/>
      <c r="AA120" s="40"/>
      <c r="AB120" s="40"/>
      <c r="AC120" s="40"/>
      <c r="AD120" s="40"/>
      <c r="AE120" s="40"/>
      <c r="AR120" s="230" t="s">
        <v>173</v>
      </c>
      <c r="AT120" s="230" t="s">
        <v>169</v>
      </c>
      <c r="AU120" s="230" t="s">
        <v>86</v>
      </c>
      <c r="AY120" s="19" t="s">
        <v>167</v>
      </c>
      <c r="BE120" s="231">
        <f>IF(N120="základní",J120,0)</f>
        <v>0</v>
      </c>
      <c r="BF120" s="231">
        <f>IF(N120="snížená",J120,0)</f>
        <v>0</v>
      </c>
      <c r="BG120" s="231">
        <f>IF(N120="zákl. přenesená",J120,0)</f>
        <v>0</v>
      </c>
      <c r="BH120" s="231">
        <f>IF(N120="sníž. přenesená",J120,0)</f>
        <v>0</v>
      </c>
      <c r="BI120" s="231">
        <f>IF(N120="nulová",J120,0)</f>
        <v>0</v>
      </c>
      <c r="BJ120" s="19" t="s">
        <v>8</v>
      </c>
      <c r="BK120" s="231">
        <f>ROUND(I120*H120,0)</f>
        <v>0</v>
      </c>
      <c r="BL120" s="19" t="s">
        <v>173</v>
      </c>
      <c r="BM120" s="230" t="s">
        <v>1078</v>
      </c>
    </row>
    <row r="121" spans="1:47" s="2" customFormat="1" ht="12">
      <c r="A121" s="40"/>
      <c r="B121" s="41"/>
      <c r="C121" s="42"/>
      <c r="D121" s="232" t="s">
        <v>182</v>
      </c>
      <c r="E121" s="42"/>
      <c r="F121" s="233" t="s">
        <v>806</v>
      </c>
      <c r="G121" s="42"/>
      <c r="H121" s="42"/>
      <c r="I121" s="138"/>
      <c r="J121" s="42"/>
      <c r="K121" s="42"/>
      <c r="L121" s="46"/>
      <c r="M121" s="234"/>
      <c r="N121" s="235"/>
      <c r="O121" s="86"/>
      <c r="P121" s="86"/>
      <c r="Q121" s="86"/>
      <c r="R121" s="86"/>
      <c r="S121" s="86"/>
      <c r="T121" s="87"/>
      <c r="U121" s="40"/>
      <c r="V121" s="40"/>
      <c r="W121" s="40"/>
      <c r="X121" s="40"/>
      <c r="Y121" s="40"/>
      <c r="Z121" s="40"/>
      <c r="AA121" s="40"/>
      <c r="AB121" s="40"/>
      <c r="AC121" s="40"/>
      <c r="AD121" s="40"/>
      <c r="AE121" s="40"/>
      <c r="AT121" s="19" t="s">
        <v>182</v>
      </c>
      <c r="AU121" s="19" t="s">
        <v>86</v>
      </c>
    </row>
    <row r="122" spans="1:47" s="2" customFormat="1" ht="12">
      <c r="A122" s="40"/>
      <c r="B122" s="41"/>
      <c r="C122" s="42"/>
      <c r="D122" s="232" t="s">
        <v>175</v>
      </c>
      <c r="E122" s="42"/>
      <c r="F122" s="233" t="s">
        <v>823</v>
      </c>
      <c r="G122" s="42"/>
      <c r="H122" s="42"/>
      <c r="I122" s="138"/>
      <c r="J122" s="42"/>
      <c r="K122" s="42"/>
      <c r="L122" s="46"/>
      <c r="M122" s="234"/>
      <c r="N122" s="235"/>
      <c r="O122" s="86"/>
      <c r="P122" s="86"/>
      <c r="Q122" s="86"/>
      <c r="R122" s="86"/>
      <c r="S122" s="86"/>
      <c r="T122" s="87"/>
      <c r="U122" s="40"/>
      <c r="V122" s="40"/>
      <c r="W122" s="40"/>
      <c r="X122" s="40"/>
      <c r="Y122" s="40"/>
      <c r="Z122" s="40"/>
      <c r="AA122" s="40"/>
      <c r="AB122" s="40"/>
      <c r="AC122" s="40"/>
      <c r="AD122" s="40"/>
      <c r="AE122" s="40"/>
      <c r="AT122" s="19" t="s">
        <v>175</v>
      </c>
      <c r="AU122" s="19" t="s">
        <v>86</v>
      </c>
    </row>
    <row r="123" spans="1:51" s="13" customFormat="1" ht="12">
      <c r="A123" s="13"/>
      <c r="B123" s="236"/>
      <c r="C123" s="237"/>
      <c r="D123" s="232" t="s">
        <v>184</v>
      </c>
      <c r="E123" s="238" t="s">
        <v>20</v>
      </c>
      <c r="F123" s="239" t="s">
        <v>309</v>
      </c>
      <c r="G123" s="237"/>
      <c r="H123" s="240">
        <v>12</v>
      </c>
      <c r="I123" s="241"/>
      <c r="J123" s="237"/>
      <c r="K123" s="237"/>
      <c r="L123" s="242"/>
      <c r="M123" s="243"/>
      <c r="N123" s="244"/>
      <c r="O123" s="244"/>
      <c r="P123" s="244"/>
      <c r="Q123" s="244"/>
      <c r="R123" s="244"/>
      <c r="S123" s="244"/>
      <c r="T123" s="245"/>
      <c r="U123" s="13"/>
      <c r="V123" s="13"/>
      <c r="W123" s="13"/>
      <c r="X123" s="13"/>
      <c r="Y123" s="13"/>
      <c r="Z123" s="13"/>
      <c r="AA123" s="13"/>
      <c r="AB123" s="13"/>
      <c r="AC123" s="13"/>
      <c r="AD123" s="13"/>
      <c r="AE123" s="13"/>
      <c r="AT123" s="246" t="s">
        <v>184</v>
      </c>
      <c r="AU123" s="246" t="s">
        <v>86</v>
      </c>
      <c r="AV123" s="13" t="s">
        <v>86</v>
      </c>
      <c r="AW123" s="13" t="s">
        <v>38</v>
      </c>
      <c r="AX123" s="13" t="s">
        <v>8</v>
      </c>
      <c r="AY123" s="246" t="s">
        <v>167</v>
      </c>
    </row>
    <row r="124" spans="1:65" s="2" customFormat="1" ht="20.5" customHeight="1">
      <c r="A124" s="40"/>
      <c r="B124" s="41"/>
      <c r="C124" s="279" t="s">
        <v>320</v>
      </c>
      <c r="D124" s="279" t="s">
        <v>381</v>
      </c>
      <c r="E124" s="280" t="s">
        <v>817</v>
      </c>
      <c r="F124" s="281" t="s">
        <v>818</v>
      </c>
      <c r="G124" s="282" t="s">
        <v>389</v>
      </c>
      <c r="H124" s="283">
        <v>24</v>
      </c>
      <c r="I124" s="284"/>
      <c r="J124" s="283">
        <f>ROUND(I124*H124,0)</f>
        <v>0</v>
      </c>
      <c r="K124" s="281" t="s">
        <v>180</v>
      </c>
      <c r="L124" s="285"/>
      <c r="M124" s="286" t="s">
        <v>20</v>
      </c>
      <c r="N124" s="287" t="s">
        <v>48</v>
      </c>
      <c r="O124" s="86"/>
      <c r="P124" s="228">
        <f>O124*H124</f>
        <v>0</v>
      </c>
      <c r="Q124" s="228">
        <v>0.00472</v>
      </c>
      <c r="R124" s="228">
        <f>Q124*H124</f>
        <v>0.11328</v>
      </c>
      <c r="S124" s="228">
        <v>0</v>
      </c>
      <c r="T124" s="229">
        <f>S124*H124</f>
        <v>0</v>
      </c>
      <c r="U124" s="40"/>
      <c r="V124" s="40"/>
      <c r="W124" s="40"/>
      <c r="X124" s="40"/>
      <c r="Y124" s="40"/>
      <c r="Z124" s="40"/>
      <c r="AA124" s="40"/>
      <c r="AB124" s="40"/>
      <c r="AC124" s="40"/>
      <c r="AD124" s="40"/>
      <c r="AE124" s="40"/>
      <c r="AR124" s="230" t="s">
        <v>274</v>
      </c>
      <c r="AT124" s="230" t="s">
        <v>381</v>
      </c>
      <c r="AU124" s="230" t="s">
        <v>86</v>
      </c>
      <c r="AY124" s="19" t="s">
        <v>167</v>
      </c>
      <c r="BE124" s="231">
        <f>IF(N124="základní",J124,0)</f>
        <v>0</v>
      </c>
      <c r="BF124" s="231">
        <f>IF(N124="snížená",J124,0)</f>
        <v>0</v>
      </c>
      <c r="BG124" s="231">
        <f>IF(N124="zákl. přenesená",J124,0)</f>
        <v>0</v>
      </c>
      <c r="BH124" s="231">
        <f>IF(N124="sníž. přenesená",J124,0)</f>
        <v>0</v>
      </c>
      <c r="BI124" s="231">
        <f>IF(N124="nulová",J124,0)</f>
        <v>0</v>
      </c>
      <c r="BJ124" s="19" t="s">
        <v>8</v>
      </c>
      <c r="BK124" s="231">
        <f>ROUND(I124*H124,0)</f>
        <v>0</v>
      </c>
      <c r="BL124" s="19" t="s">
        <v>173</v>
      </c>
      <c r="BM124" s="230" t="s">
        <v>1079</v>
      </c>
    </row>
    <row r="125" spans="1:51" s="13" customFormat="1" ht="12">
      <c r="A125" s="13"/>
      <c r="B125" s="236"/>
      <c r="C125" s="237"/>
      <c r="D125" s="232" t="s">
        <v>184</v>
      </c>
      <c r="E125" s="237"/>
      <c r="F125" s="239" t="s">
        <v>1080</v>
      </c>
      <c r="G125" s="237"/>
      <c r="H125" s="240">
        <v>24</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184</v>
      </c>
      <c r="AU125" s="246" t="s">
        <v>86</v>
      </c>
      <c r="AV125" s="13" t="s">
        <v>86</v>
      </c>
      <c r="AW125" s="13" t="s">
        <v>4</v>
      </c>
      <c r="AX125" s="13" t="s">
        <v>8</v>
      </c>
      <c r="AY125" s="246" t="s">
        <v>167</v>
      </c>
    </row>
    <row r="126" spans="1:65" s="2" customFormat="1" ht="20.5" customHeight="1">
      <c r="A126" s="40"/>
      <c r="B126" s="41"/>
      <c r="C126" s="220" t="s">
        <v>326</v>
      </c>
      <c r="D126" s="220" t="s">
        <v>169</v>
      </c>
      <c r="E126" s="221" t="s">
        <v>828</v>
      </c>
      <c r="F126" s="222" t="s">
        <v>829</v>
      </c>
      <c r="G126" s="223" t="s">
        <v>389</v>
      </c>
      <c r="H126" s="224">
        <v>12</v>
      </c>
      <c r="I126" s="225"/>
      <c r="J126" s="224">
        <f>ROUND(I126*H126,0)</f>
        <v>0</v>
      </c>
      <c r="K126" s="222" t="s">
        <v>20</v>
      </c>
      <c r="L126" s="46"/>
      <c r="M126" s="226" t="s">
        <v>20</v>
      </c>
      <c r="N126" s="227" t="s">
        <v>48</v>
      </c>
      <c r="O126" s="86"/>
      <c r="P126" s="228">
        <f>O126*H126</f>
        <v>0</v>
      </c>
      <c r="Q126" s="228">
        <v>0</v>
      </c>
      <c r="R126" s="228">
        <f>Q126*H126</f>
        <v>0</v>
      </c>
      <c r="S126" s="228">
        <v>0</v>
      </c>
      <c r="T126" s="229">
        <f>S126*H126</f>
        <v>0</v>
      </c>
      <c r="U126" s="40"/>
      <c r="V126" s="40"/>
      <c r="W126" s="40"/>
      <c r="X126" s="40"/>
      <c r="Y126" s="40"/>
      <c r="Z126" s="40"/>
      <c r="AA126" s="40"/>
      <c r="AB126" s="40"/>
      <c r="AC126" s="40"/>
      <c r="AD126" s="40"/>
      <c r="AE126" s="40"/>
      <c r="AR126" s="230" t="s">
        <v>173</v>
      </c>
      <c r="AT126" s="230" t="s">
        <v>169</v>
      </c>
      <c r="AU126" s="230" t="s">
        <v>86</v>
      </c>
      <c r="AY126" s="19" t="s">
        <v>167</v>
      </c>
      <c r="BE126" s="231">
        <f>IF(N126="základní",J126,0)</f>
        <v>0</v>
      </c>
      <c r="BF126" s="231">
        <f>IF(N126="snížená",J126,0)</f>
        <v>0</v>
      </c>
      <c r="BG126" s="231">
        <f>IF(N126="zákl. přenesená",J126,0)</f>
        <v>0</v>
      </c>
      <c r="BH126" s="231">
        <f>IF(N126="sníž. přenesená",J126,0)</f>
        <v>0</v>
      </c>
      <c r="BI126" s="231">
        <f>IF(N126="nulová",J126,0)</f>
        <v>0</v>
      </c>
      <c r="BJ126" s="19" t="s">
        <v>8</v>
      </c>
      <c r="BK126" s="231">
        <f>ROUND(I126*H126,0)</f>
        <v>0</v>
      </c>
      <c r="BL126" s="19" t="s">
        <v>173</v>
      </c>
      <c r="BM126" s="230" t="s">
        <v>1081</v>
      </c>
    </row>
    <row r="127" spans="1:65" s="2" customFormat="1" ht="20.5" customHeight="1">
      <c r="A127" s="40"/>
      <c r="B127" s="41"/>
      <c r="C127" s="220" t="s">
        <v>9</v>
      </c>
      <c r="D127" s="220" t="s">
        <v>169</v>
      </c>
      <c r="E127" s="221" t="s">
        <v>832</v>
      </c>
      <c r="F127" s="222" t="s">
        <v>833</v>
      </c>
      <c r="G127" s="223" t="s">
        <v>834</v>
      </c>
      <c r="H127" s="224">
        <v>757</v>
      </c>
      <c r="I127" s="225"/>
      <c r="J127" s="224">
        <f>ROUND(I127*H127,0)</f>
        <v>0</v>
      </c>
      <c r="K127" s="222" t="s">
        <v>20</v>
      </c>
      <c r="L127" s="46"/>
      <c r="M127" s="226" t="s">
        <v>20</v>
      </c>
      <c r="N127" s="227" t="s">
        <v>48</v>
      </c>
      <c r="O127" s="86"/>
      <c r="P127" s="228">
        <f>O127*H127</f>
        <v>0</v>
      </c>
      <c r="Q127" s="228">
        <v>2E-05</v>
      </c>
      <c r="R127" s="228">
        <f>Q127*H127</f>
        <v>0.01514</v>
      </c>
      <c r="S127" s="228">
        <v>0</v>
      </c>
      <c r="T127" s="229">
        <f>S127*H127</f>
        <v>0</v>
      </c>
      <c r="U127" s="40"/>
      <c r="V127" s="40"/>
      <c r="W127" s="40"/>
      <c r="X127" s="40"/>
      <c r="Y127" s="40"/>
      <c r="Z127" s="40"/>
      <c r="AA127" s="40"/>
      <c r="AB127" s="40"/>
      <c r="AC127" s="40"/>
      <c r="AD127" s="40"/>
      <c r="AE127" s="40"/>
      <c r="AR127" s="230" t="s">
        <v>173</v>
      </c>
      <c r="AT127" s="230" t="s">
        <v>169</v>
      </c>
      <c r="AU127" s="230" t="s">
        <v>86</v>
      </c>
      <c r="AY127" s="19" t="s">
        <v>167</v>
      </c>
      <c r="BE127" s="231">
        <f>IF(N127="základní",J127,0)</f>
        <v>0</v>
      </c>
      <c r="BF127" s="231">
        <f>IF(N127="snížená",J127,0)</f>
        <v>0</v>
      </c>
      <c r="BG127" s="231">
        <f>IF(N127="zákl. přenesená",J127,0)</f>
        <v>0</v>
      </c>
      <c r="BH127" s="231">
        <f>IF(N127="sníž. přenesená",J127,0)</f>
        <v>0</v>
      </c>
      <c r="BI127" s="231">
        <f>IF(N127="nulová",J127,0)</f>
        <v>0</v>
      </c>
      <c r="BJ127" s="19" t="s">
        <v>8</v>
      </c>
      <c r="BK127" s="231">
        <f>ROUND(I127*H127,0)</f>
        <v>0</v>
      </c>
      <c r="BL127" s="19" t="s">
        <v>173</v>
      </c>
      <c r="BM127" s="230" t="s">
        <v>1082</v>
      </c>
    </row>
    <row r="128" spans="1:51" s="13" customFormat="1" ht="12">
      <c r="A128" s="13"/>
      <c r="B128" s="236"/>
      <c r="C128" s="237"/>
      <c r="D128" s="232" t="s">
        <v>184</v>
      </c>
      <c r="E128" s="238" t="s">
        <v>20</v>
      </c>
      <c r="F128" s="239" t="s">
        <v>1083</v>
      </c>
      <c r="G128" s="237"/>
      <c r="H128" s="240">
        <v>757</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184</v>
      </c>
      <c r="AU128" s="246" t="s">
        <v>86</v>
      </c>
      <c r="AV128" s="13" t="s">
        <v>86</v>
      </c>
      <c r="AW128" s="13" t="s">
        <v>38</v>
      </c>
      <c r="AX128" s="13" t="s">
        <v>8</v>
      </c>
      <c r="AY128" s="246" t="s">
        <v>167</v>
      </c>
    </row>
    <row r="129" spans="1:65" s="2" customFormat="1" ht="14.5" customHeight="1">
      <c r="A129" s="40"/>
      <c r="B129" s="41"/>
      <c r="C129" s="279" t="s">
        <v>337</v>
      </c>
      <c r="D129" s="279" t="s">
        <v>381</v>
      </c>
      <c r="E129" s="280" t="s">
        <v>880</v>
      </c>
      <c r="F129" s="281" t="s">
        <v>881</v>
      </c>
      <c r="G129" s="282" t="s">
        <v>389</v>
      </c>
      <c r="H129" s="283">
        <v>1</v>
      </c>
      <c r="I129" s="284"/>
      <c r="J129" s="283">
        <f>ROUND(I129*H129,0)</f>
        <v>0</v>
      </c>
      <c r="K129" s="281" t="s">
        <v>20</v>
      </c>
      <c r="L129" s="285"/>
      <c r="M129" s="286" t="s">
        <v>20</v>
      </c>
      <c r="N129" s="287" t="s">
        <v>48</v>
      </c>
      <c r="O129" s="86"/>
      <c r="P129" s="228">
        <f>O129*H129</f>
        <v>0</v>
      </c>
      <c r="Q129" s="228">
        <v>0.018</v>
      </c>
      <c r="R129" s="228">
        <f>Q129*H129</f>
        <v>0.018</v>
      </c>
      <c r="S129" s="228">
        <v>0</v>
      </c>
      <c r="T129" s="229">
        <f>S129*H129</f>
        <v>0</v>
      </c>
      <c r="U129" s="40"/>
      <c r="V129" s="40"/>
      <c r="W129" s="40"/>
      <c r="X129" s="40"/>
      <c r="Y129" s="40"/>
      <c r="Z129" s="40"/>
      <c r="AA129" s="40"/>
      <c r="AB129" s="40"/>
      <c r="AC129" s="40"/>
      <c r="AD129" s="40"/>
      <c r="AE129" s="40"/>
      <c r="AR129" s="230" t="s">
        <v>274</v>
      </c>
      <c r="AT129" s="230" t="s">
        <v>381</v>
      </c>
      <c r="AU129" s="230" t="s">
        <v>86</v>
      </c>
      <c r="AY129" s="19" t="s">
        <v>167</v>
      </c>
      <c r="BE129" s="231">
        <f>IF(N129="základní",J129,0)</f>
        <v>0</v>
      </c>
      <c r="BF129" s="231">
        <f>IF(N129="snížená",J129,0)</f>
        <v>0</v>
      </c>
      <c r="BG129" s="231">
        <f>IF(N129="zákl. přenesená",J129,0)</f>
        <v>0</v>
      </c>
      <c r="BH129" s="231">
        <f>IF(N129="sníž. přenesená",J129,0)</f>
        <v>0</v>
      </c>
      <c r="BI129" s="231">
        <f>IF(N129="nulová",J129,0)</f>
        <v>0</v>
      </c>
      <c r="BJ129" s="19" t="s">
        <v>8</v>
      </c>
      <c r="BK129" s="231">
        <f>ROUND(I129*H129,0)</f>
        <v>0</v>
      </c>
      <c r="BL129" s="19" t="s">
        <v>173</v>
      </c>
      <c r="BM129" s="230" t="s">
        <v>1084</v>
      </c>
    </row>
    <row r="130" spans="1:65" s="2" customFormat="1" ht="14.5" customHeight="1">
      <c r="A130" s="40"/>
      <c r="B130" s="41"/>
      <c r="C130" s="279" t="s">
        <v>344</v>
      </c>
      <c r="D130" s="279" t="s">
        <v>381</v>
      </c>
      <c r="E130" s="280" t="s">
        <v>1085</v>
      </c>
      <c r="F130" s="281" t="s">
        <v>1086</v>
      </c>
      <c r="G130" s="282" t="s">
        <v>389</v>
      </c>
      <c r="H130" s="283">
        <v>171</v>
      </c>
      <c r="I130" s="284"/>
      <c r="J130" s="283">
        <f>ROUND(I130*H130,0)</f>
        <v>0</v>
      </c>
      <c r="K130" s="281" t="s">
        <v>20</v>
      </c>
      <c r="L130" s="285"/>
      <c r="M130" s="286" t="s">
        <v>20</v>
      </c>
      <c r="N130" s="287" t="s">
        <v>48</v>
      </c>
      <c r="O130" s="86"/>
      <c r="P130" s="228">
        <f>O130*H130</f>
        <v>0</v>
      </c>
      <c r="Q130" s="228">
        <v>4E-05</v>
      </c>
      <c r="R130" s="228">
        <f>Q130*H130</f>
        <v>0.006840000000000001</v>
      </c>
      <c r="S130" s="228">
        <v>0</v>
      </c>
      <c r="T130" s="229">
        <f>S130*H130</f>
        <v>0</v>
      </c>
      <c r="U130" s="40"/>
      <c r="V130" s="40"/>
      <c r="W130" s="40"/>
      <c r="X130" s="40"/>
      <c r="Y130" s="40"/>
      <c r="Z130" s="40"/>
      <c r="AA130" s="40"/>
      <c r="AB130" s="40"/>
      <c r="AC130" s="40"/>
      <c r="AD130" s="40"/>
      <c r="AE130" s="40"/>
      <c r="AR130" s="230" t="s">
        <v>274</v>
      </c>
      <c r="AT130" s="230" t="s">
        <v>381</v>
      </c>
      <c r="AU130" s="230" t="s">
        <v>86</v>
      </c>
      <c r="AY130" s="19" t="s">
        <v>167</v>
      </c>
      <c r="BE130" s="231">
        <f>IF(N130="základní",J130,0)</f>
        <v>0</v>
      </c>
      <c r="BF130" s="231">
        <f>IF(N130="snížená",J130,0)</f>
        <v>0</v>
      </c>
      <c r="BG130" s="231">
        <f>IF(N130="zákl. přenesená",J130,0)</f>
        <v>0</v>
      </c>
      <c r="BH130" s="231">
        <f>IF(N130="sníž. přenesená",J130,0)</f>
        <v>0</v>
      </c>
      <c r="BI130" s="231">
        <f>IF(N130="nulová",J130,0)</f>
        <v>0</v>
      </c>
      <c r="BJ130" s="19" t="s">
        <v>8</v>
      </c>
      <c r="BK130" s="231">
        <f>ROUND(I130*H130,0)</f>
        <v>0</v>
      </c>
      <c r="BL130" s="19" t="s">
        <v>173</v>
      </c>
      <c r="BM130" s="230" t="s">
        <v>1087</v>
      </c>
    </row>
    <row r="131" spans="1:65" s="2" customFormat="1" ht="14.5" customHeight="1">
      <c r="A131" s="40"/>
      <c r="B131" s="41"/>
      <c r="C131" s="279" t="s">
        <v>348</v>
      </c>
      <c r="D131" s="279" t="s">
        <v>381</v>
      </c>
      <c r="E131" s="280" t="s">
        <v>840</v>
      </c>
      <c r="F131" s="281" t="s">
        <v>841</v>
      </c>
      <c r="G131" s="282" t="s">
        <v>389</v>
      </c>
      <c r="H131" s="283">
        <v>112</v>
      </c>
      <c r="I131" s="284"/>
      <c r="J131" s="283">
        <f>ROUND(I131*H131,0)</f>
        <v>0</v>
      </c>
      <c r="K131" s="281" t="s">
        <v>20</v>
      </c>
      <c r="L131" s="285"/>
      <c r="M131" s="286" t="s">
        <v>20</v>
      </c>
      <c r="N131" s="287" t="s">
        <v>48</v>
      </c>
      <c r="O131" s="86"/>
      <c r="P131" s="228">
        <f>O131*H131</f>
        <v>0</v>
      </c>
      <c r="Q131" s="228">
        <v>4E-05</v>
      </c>
      <c r="R131" s="228">
        <f>Q131*H131</f>
        <v>0.0044800000000000005</v>
      </c>
      <c r="S131" s="228">
        <v>0</v>
      </c>
      <c r="T131" s="229">
        <f>S131*H131</f>
        <v>0</v>
      </c>
      <c r="U131" s="40"/>
      <c r="V131" s="40"/>
      <c r="W131" s="40"/>
      <c r="X131" s="40"/>
      <c r="Y131" s="40"/>
      <c r="Z131" s="40"/>
      <c r="AA131" s="40"/>
      <c r="AB131" s="40"/>
      <c r="AC131" s="40"/>
      <c r="AD131" s="40"/>
      <c r="AE131" s="40"/>
      <c r="AR131" s="230" t="s">
        <v>274</v>
      </c>
      <c r="AT131" s="230" t="s">
        <v>381</v>
      </c>
      <c r="AU131" s="230" t="s">
        <v>86</v>
      </c>
      <c r="AY131" s="19" t="s">
        <v>167</v>
      </c>
      <c r="BE131" s="231">
        <f>IF(N131="základní",J131,0)</f>
        <v>0</v>
      </c>
      <c r="BF131" s="231">
        <f>IF(N131="snížená",J131,0)</f>
        <v>0</v>
      </c>
      <c r="BG131" s="231">
        <f>IF(N131="zákl. přenesená",J131,0)</f>
        <v>0</v>
      </c>
      <c r="BH131" s="231">
        <f>IF(N131="sníž. přenesená",J131,0)</f>
        <v>0</v>
      </c>
      <c r="BI131" s="231">
        <f>IF(N131="nulová",J131,0)</f>
        <v>0</v>
      </c>
      <c r="BJ131" s="19" t="s">
        <v>8</v>
      </c>
      <c r="BK131" s="231">
        <f>ROUND(I131*H131,0)</f>
        <v>0</v>
      </c>
      <c r="BL131" s="19" t="s">
        <v>173</v>
      </c>
      <c r="BM131" s="230" t="s">
        <v>1088</v>
      </c>
    </row>
    <row r="132" spans="1:65" s="2" customFormat="1" ht="52" customHeight="1">
      <c r="A132" s="40"/>
      <c r="B132" s="41"/>
      <c r="C132" s="279" t="s">
        <v>359</v>
      </c>
      <c r="D132" s="279" t="s">
        <v>381</v>
      </c>
      <c r="E132" s="280" t="s">
        <v>1089</v>
      </c>
      <c r="F132" s="281" t="s">
        <v>1090</v>
      </c>
      <c r="G132" s="282" t="s">
        <v>389</v>
      </c>
      <c r="H132" s="283">
        <v>9</v>
      </c>
      <c r="I132" s="284"/>
      <c r="J132" s="283">
        <f>ROUND(I132*H132,0)</f>
        <v>0</v>
      </c>
      <c r="K132" s="281" t="s">
        <v>20</v>
      </c>
      <c r="L132" s="285"/>
      <c r="M132" s="286" t="s">
        <v>20</v>
      </c>
      <c r="N132" s="287" t="s">
        <v>48</v>
      </c>
      <c r="O132" s="86"/>
      <c r="P132" s="228">
        <f>O132*H132</f>
        <v>0</v>
      </c>
      <c r="Q132" s="228">
        <v>0.009</v>
      </c>
      <c r="R132" s="228">
        <f>Q132*H132</f>
        <v>0.08099999999999999</v>
      </c>
      <c r="S132" s="228">
        <v>0</v>
      </c>
      <c r="T132" s="229">
        <f>S132*H132</f>
        <v>0</v>
      </c>
      <c r="U132" s="40"/>
      <c r="V132" s="40"/>
      <c r="W132" s="40"/>
      <c r="X132" s="40"/>
      <c r="Y132" s="40"/>
      <c r="Z132" s="40"/>
      <c r="AA132" s="40"/>
      <c r="AB132" s="40"/>
      <c r="AC132" s="40"/>
      <c r="AD132" s="40"/>
      <c r="AE132" s="40"/>
      <c r="AR132" s="230" t="s">
        <v>274</v>
      </c>
      <c r="AT132" s="230" t="s">
        <v>381</v>
      </c>
      <c r="AU132" s="230" t="s">
        <v>86</v>
      </c>
      <c r="AY132" s="19" t="s">
        <v>167</v>
      </c>
      <c r="BE132" s="231">
        <f>IF(N132="základní",J132,0)</f>
        <v>0</v>
      </c>
      <c r="BF132" s="231">
        <f>IF(N132="snížená",J132,0)</f>
        <v>0</v>
      </c>
      <c r="BG132" s="231">
        <f>IF(N132="zákl. přenesená",J132,0)</f>
        <v>0</v>
      </c>
      <c r="BH132" s="231">
        <f>IF(N132="sníž. přenesená",J132,0)</f>
        <v>0</v>
      </c>
      <c r="BI132" s="231">
        <f>IF(N132="nulová",J132,0)</f>
        <v>0</v>
      </c>
      <c r="BJ132" s="19" t="s">
        <v>8</v>
      </c>
      <c r="BK132" s="231">
        <f>ROUND(I132*H132,0)</f>
        <v>0</v>
      </c>
      <c r="BL132" s="19" t="s">
        <v>173</v>
      </c>
      <c r="BM132" s="230" t="s">
        <v>1091</v>
      </c>
    </row>
    <row r="133" spans="1:65" s="2" customFormat="1" ht="14.5" customHeight="1">
      <c r="A133" s="40"/>
      <c r="B133" s="41"/>
      <c r="C133" s="279" t="s">
        <v>380</v>
      </c>
      <c r="D133" s="279" t="s">
        <v>381</v>
      </c>
      <c r="E133" s="280" t="s">
        <v>849</v>
      </c>
      <c r="F133" s="281" t="s">
        <v>850</v>
      </c>
      <c r="G133" s="282" t="s">
        <v>389</v>
      </c>
      <c r="H133" s="283">
        <v>112</v>
      </c>
      <c r="I133" s="284"/>
      <c r="J133" s="283">
        <f>ROUND(I133*H133,0)</f>
        <v>0</v>
      </c>
      <c r="K133" s="281" t="s">
        <v>20</v>
      </c>
      <c r="L133" s="285"/>
      <c r="M133" s="286" t="s">
        <v>20</v>
      </c>
      <c r="N133" s="287" t="s">
        <v>48</v>
      </c>
      <c r="O133" s="86"/>
      <c r="P133" s="228">
        <f>O133*H133</f>
        <v>0</v>
      </c>
      <c r="Q133" s="228">
        <v>4E-05</v>
      </c>
      <c r="R133" s="228">
        <f>Q133*H133</f>
        <v>0.0044800000000000005</v>
      </c>
      <c r="S133" s="228">
        <v>0</v>
      </c>
      <c r="T133" s="229">
        <f>S133*H133</f>
        <v>0</v>
      </c>
      <c r="U133" s="40"/>
      <c r="V133" s="40"/>
      <c r="W133" s="40"/>
      <c r="X133" s="40"/>
      <c r="Y133" s="40"/>
      <c r="Z133" s="40"/>
      <c r="AA133" s="40"/>
      <c r="AB133" s="40"/>
      <c r="AC133" s="40"/>
      <c r="AD133" s="40"/>
      <c r="AE133" s="40"/>
      <c r="AR133" s="230" t="s">
        <v>274</v>
      </c>
      <c r="AT133" s="230" t="s">
        <v>381</v>
      </c>
      <c r="AU133" s="230" t="s">
        <v>86</v>
      </c>
      <c r="AY133" s="19" t="s">
        <v>167</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173</v>
      </c>
      <c r="BM133" s="230" t="s">
        <v>1092</v>
      </c>
    </row>
    <row r="134" spans="1:65" s="2" customFormat="1" ht="14.5" customHeight="1">
      <c r="A134" s="40"/>
      <c r="B134" s="41"/>
      <c r="C134" s="279" t="s">
        <v>7</v>
      </c>
      <c r="D134" s="279" t="s">
        <v>381</v>
      </c>
      <c r="E134" s="280" t="s">
        <v>852</v>
      </c>
      <c r="F134" s="281" t="s">
        <v>853</v>
      </c>
      <c r="G134" s="282" t="s">
        <v>389</v>
      </c>
      <c r="H134" s="283">
        <v>60</v>
      </c>
      <c r="I134" s="284"/>
      <c r="J134" s="283">
        <f>ROUND(I134*H134,0)</f>
        <v>0</v>
      </c>
      <c r="K134" s="281" t="s">
        <v>20</v>
      </c>
      <c r="L134" s="285"/>
      <c r="M134" s="286" t="s">
        <v>20</v>
      </c>
      <c r="N134" s="287" t="s">
        <v>48</v>
      </c>
      <c r="O134" s="86"/>
      <c r="P134" s="228">
        <f>O134*H134</f>
        <v>0</v>
      </c>
      <c r="Q134" s="228">
        <v>0.009</v>
      </c>
      <c r="R134" s="228">
        <f>Q134*H134</f>
        <v>0.5399999999999999</v>
      </c>
      <c r="S134" s="228">
        <v>0</v>
      </c>
      <c r="T134" s="229">
        <f>S134*H134</f>
        <v>0</v>
      </c>
      <c r="U134" s="40"/>
      <c r="V134" s="40"/>
      <c r="W134" s="40"/>
      <c r="X134" s="40"/>
      <c r="Y134" s="40"/>
      <c r="Z134" s="40"/>
      <c r="AA134" s="40"/>
      <c r="AB134" s="40"/>
      <c r="AC134" s="40"/>
      <c r="AD134" s="40"/>
      <c r="AE134" s="40"/>
      <c r="AR134" s="230" t="s">
        <v>274</v>
      </c>
      <c r="AT134" s="230" t="s">
        <v>381</v>
      </c>
      <c r="AU134" s="230" t="s">
        <v>86</v>
      </c>
      <c r="AY134" s="19" t="s">
        <v>167</v>
      </c>
      <c r="BE134" s="231">
        <f>IF(N134="základní",J134,0)</f>
        <v>0</v>
      </c>
      <c r="BF134" s="231">
        <f>IF(N134="snížená",J134,0)</f>
        <v>0</v>
      </c>
      <c r="BG134" s="231">
        <f>IF(N134="zákl. přenesená",J134,0)</f>
        <v>0</v>
      </c>
      <c r="BH134" s="231">
        <f>IF(N134="sníž. přenesená",J134,0)</f>
        <v>0</v>
      </c>
      <c r="BI134" s="231">
        <f>IF(N134="nulová",J134,0)</f>
        <v>0</v>
      </c>
      <c r="BJ134" s="19" t="s">
        <v>8</v>
      </c>
      <c r="BK134" s="231">
        <f>ROUND(I134*H134,0)</f>
        <v>0</v>
      </c>
      <c r="BL134" s="19" t="s">
        <v>173</v>
      </c>
      <c r="BM134" s="230" t="s">
        <v>1093</v>
      </c>
    </row>
    <row r="135" spans="1:65" s="2" customFormat="1" ht="14.5" customHeight="1">
      <c r="A135" s="40"/>
      <c r="B135" s="41"/>
      <c r="C135" s="279" t="s">
        <v>394</v>
      </c>
      <c r="D135" s="279" t="s">
        <v>381</v>
      </c>
      <c r="E135" s="280" t="s">
        <v>855</v>
      </c>
      <c r="F135" s="281" t="s">
        <v>856</v>
      </c>
      <c r="G135" s="282" t="s">
        <v>389</v>
      </c>
      <c r="H135" s="283">
        <v>112</v>
      </c>
      <c r="I135" s="284"/>
      <c r="J135" s="283">
        <f>ROUND(I135*H135,0)</f>
        <v>0</v>
      </c>
      <c r="K135" s="281" t="s">
        <v>20</v>
      </c>
      <c r="L135" s="285"/>
      <c r="M135" s="286" t="s">
        <v>20</v>
      </c>
      <c r="N135" s="287" t="s">
        <v>48</v>
      </c>
      <c r="O135" s="86"/>
      <c r="P135" s="228">
        <f>O135*H135</f>
        <v>0</v>
      </c>
      <c r="Q135" s="228">
        <v>4E-05</v>
      </c>
      <c r="R135" s="228">
        <f>Q135*H135</f>
        <v>0.0044800000000000005</v>
      </c>
      <c r="S135" s="228">
        <v>0</v>
      </c>
      <c r="T135" s="229">
        <f>S135*H135</f>
        <v>0</v>
      </c>
      <c r="U135" s="40"/>
      <c r="V135" s="40"/>
      <c r="W135" s="40"/>
      <c r="X135" s="40"/>
      <c r="Y135" s="40"/>
      <c r="Z135" s="40"/>
      <c r="AA135" s="40"/>
      <c r="AB135" s="40"/>
      <c r="AC135" s="40"/>
      <c r="AD135" s="40"/>
      <c r="AE135" s="40"/>
      <c r="AR135" s="230" t="s">
        <v>274</v>
      </c>
      <c r="AT135" s="230" t="s">
        <v>381</v>
      </c>
      <c r="AU135" s="230" t="s">
        <v>86</v>
      </c>
      <c r="AY135" s="19" t="s">
        <v>167</v>
      </c>
      <c r="BE135" s="231">
        <f>IF(N135="základní",J135,0)</f>
        <v>0</v>
      </c>
      <c r="BF135" s="231">
        <f>IF(N135="snížená",J135,0)</f>
        <v>0</v>
      </c>
      <c r="BG135" s="231">
        <f>IF(N135="zákl. přenesená",J135,0)</f>
        <v>0</v>
      </c>
      <c r="BH135" s="231">
        <f>IF(N135="sníž. přenesená",J135,0)</f>
        <v>0</v>
      </c>
      <c r="BI135" s="231">
        <f>IF(N135="nulová",J135,0)</f>
        <v>0</v>
      </c>
      <c r="BJ135" s="19" t="s">
        <v>8</v>
      </c>
      <c r="BK135" s="231">
        <f>ROUND(I135*H135,0)</f>
        <v>0</v>
      </c>
      <c r="BL135" s="19" t="s">
        <v>173</v>
      </c>
      <c r="BM135" s="230" t="s">
        <v>1094</v>
      </c>
    </row>
    <row r="136" spans="1:65" s="2" customFormat="1" ht="14.5" customHeight="1">
      <c r="A136" s="40"/>
      <c r="B136" s="41"/>
      <c r="C136" s="279" t="s">
        <v>401</v>
      </c>
      <c r="D136" s="279" t="s">
        <v>381</v>
      </c>
      <c r="E136" s="280" t="s">
        <v>858</v>
      </c>
      <c r="F136" s="281" t="s">
        <v>859</v>
      </c>
      <c r="G136" s="282" t="s">
        <v>389</v>
      </c>
      <c r="H136" s="283">
        <v>60</v>
      </c>
      <c r="I136" s="284"/>
      <c r="J136" s="283">
        <f>ROUND(I136*H136,0)</f>
        <v>0</v>
      </c>
      <c r="K136" s="281" t="s">
        <v>20</v>
      </c>
      <c r="L136" s="285"/>
      <c r="M136" s="286" t="s">
        <v>20</v>
      </c>
      <c r="N136" s="287" t="s">
        <v>48</v>
      </c>
      <c r="O136" s="86"/>
      <c r="P136" s="228">
        <f>O136*H136</f>
        <v>0</v>
      </c>
      <c r="Q136" s="228">
        <v>4E-05</v>
      </c>
      <c r="R136" s="228">
        <f>Q136*H136</f>
        <v>0.0024000000000000002</v>
      </c>
      <c r="S136" s="228">
        <v>0</v>
      </c>
      <c r="T136" s="229">
        <f>S136*H136</f>
        <v>0</v>
      </c>
      <c r="U136" s="40"/>
      <c r="V136" s="40"/>
      <c r="W136" s="40"/>
      <c r="X136" s="40"/>
      <c r="Y136" s="40"/>
      <c r="Z136" s="40"/>
      <c r="AA136" s="40"/>
      <c r="AB136" s="40"/>
      <c r="AC136" s="40"/>
      <c r="AD136" s="40"/>
      <c r="AE136" s="40"/>
      <c r="AR136" s="230" t="s">
        <v>274</v>
      </c>
      <c r="AT136" s="230" t="s">
        <v>381</v>
      </c>
      <c r="AU136" s="230" t="s">
        <v>86</v>
      </c>
      <c r="AY136" s="19" t="s">
        <v>167</v>
      </c>
      <c r="BE136" s="231">
        <f>IF(N136="základní",J136,0)</f>
        <v>0</v>
      </c>
      <c r="BF136" s="231">
        <f>IF(N136="snížená",J136,0)</f>
        <v>0</v>
      </c>
      <c r="BG136" s="231">
        <f>IF(N136="zákl. přenesená",J136,0)</f>
        <v>0</v>
      </c>
      <c r="BH136" s="231">
        <f>IF(N136="sníž. přenesená",J136,0)</f>
        <v>0</v>
      </c>
      <c r="BI136" s="231">
        <f>IF(N136="nulová",J136,0)</f>
        <v>0</v>
      </c>
      <c r="BJ136" s="19" t="s">
        <v>8</v>
      </c>
      <c r="BK136" s="231">
        <f>ROUND(I136*H136,0)</f>
        <v>0</v>
      </c>
      <c r="BL136" s="19" t="s">
        <v>173</v>
      </c>
      <c r="BM136" s="230" t="s">
        <v>1095</v>
      </c>
    </row>
    <row r="137" spans="1:65" s="2" customFormat="1" ht="14.5" customHeight="1">
      <c r="A137" s="40"/>
      <c r="B137" s="41"/>
      <c r="C137" s="279" t="s">
        <v>406</v>
      </c>
      <c r="D137" s="279" t="s">
        <v>381</v>
      </c>
      <c r="E137" s="280" t="s">
        <v>871</v>
      </c>
      <c r="F137" s="281" t="s">
        <v>872</v>
      </c>
      <c r="G137" s="282" t="s">
        <v>389</v>
      </c>
      <c r="H137" s="283">
        <v>60</v>
      </c>
      <c r="I137" s="284"/>
      <c r="J137" s="283">
        <f>ROUND(I137*H137,0)</f>
        <v>0</v>
      </c>
      <c r="K137" s="281" t="s">
        <v>20</v>
      </c>
      <c r="L137" s="285"/>
      <c r="M137" s="286" t="s">
        <v>20</v>
      </c>
      <c r="N137" s="287" t="s">
        <v>48</v>
      </c>
      <c r="O137" s="86"/>
      <c r="P137" s="228">
        <f>O137*H137</f>
        <v>0</v>
      </c>
      <c r="Q137" s="228">
        <v>4E-05</v>
      </c>
      <c r="R137" s="228">
        <f>Q137*H137</f>
        <v>0.0024000000000000002</v>
      </c>
      <c r="S137" s="228">
        <v>0</v>
      </c>
      <c r="T137" s="229">
        <f>S137*H137</f>
        <v>0</v>
      </c>
      <c r="U137" s="40"/>
      <c r="V137" s="40"/>
      <c r="W137" s="40"/>
      <c r="X137" s="40"/>
      <c r="Y137" s="40"/>
      <c r="Z137" s="40"/>
      <c r="AA137" s="40"/>
      <c r="AB137" s="40"/>
      <c r="AC137" s="40"/>
      <c r="AD137" s="40"/>
      <c r="AE137" s="40"/>
      <c r="AR137" s="230" t="s">
        <v>274</v>
      </c>
      <c r="AT137" s="230" t="s">
        <v>381</v>
      </c>
      <c r="AU137" s="230" t="s">
        <v>86</v>
      </c>
      <c r="AY137" s="19" t="s">
        <v>167</v>
      </c>
      <c r="BE137" s="231">
        <f>IF(N137="základní",J137,0)</f>
        <v>0</v>
      </c>
      <c r="BF137" s="231">
        <f>IF(N137="snížená",J137,0)</f>
        <v>0</v>
      </c>
      <c r="BG137" s="231">
        <f>IF(N137="zákl. přenesená",J137,0)</f>
        <v>0</v>
      </c>
      <c r="BH137" s="231">
        <f>IF(N137="sníž. přenesená",J137,0)</f>
        <v>0</v>
      </c>
      <c r="BI137" s="231">
        <f>IF(N137="nulová",J137,0)</f>
        <v>0</v>
      </c>
      <c r="BJ137" s="19" t="s">
        <v>8</v>
      </c>
      <c r="BK137" s="231">
        <f>ROUND(I137*H137,0)</f>
        <v>0</v>
      </c>
      <c r="BL137" s="19" t="s">
        <v>173</v>
      </c>
      <c r="BM137" s="230" t="s">
        <v>1096</v>
      </c>
    </row>
    <row r="138" spans="1:65" s="2" customFormat="1" ht="14.5" customHeight="1">
      <c r="A138" s="40"/>
      <c r="B138" s="41"/>
      <c r="C138" s="279" t="s">
        <v>415</v>
      </c>
      <c r="D138" s="279" t="s">
        <v>381</v>
      </c>
      <c r="E138" s="280" t="s">
        <v>874</v>
      </c>
      <c r="F138" s="281" t="s">
        <v>875</v>
      </c>
      <c r="G138" s="282" t="s">
        <v>389</v>
      </c>
      <c r="H138" s="283">
        <v>42</v>
      </c>
      <c r="I138" s="284"/>
      <c r="J138" s="283">
        <f>ROUND(I138*H138,0)</f>
        <v>0</v>
      </c>
      <c r="K138" s="281" t="s">
        <v>20</v>
      </c>
      <c r="L138" s="285"/>
      <c r="M138" s="286" t="s">
        <v>20</v>
      </c>
      <c r="N138" s="287" t="s">
        <v>48</v>
      </c>
      <c r="O138" s="86"/>
      <c r="P138" s="228">
        <f>O138*H138</f>
        <v>0</v>
      </c>
      <c r="Q138" s="228">
        <v>4E-05</v>
      </c>
      <c r="R138" s="228">
        <f>Q138*H138</f>
        <v>0.00168</v>
      </c>
      <c r="S138" s="228">
        <v>0</v>
      </c>
      <c r="T138" s="229">
        <f>S138*H138</f>
        <v>0</v>
      </c>
      <c r="U138" s="40"/>
      <c r="V138" s="40"/>
      <c r="W138" s="40"/>
      <c r="X138" s="40"/>
      <c r="Y138" s="40"/>
      <c r="Z138" s="40"/>
      <c r="AA138" s="40"/>
      <c r="AB138" s="40"/>
      <c r="AC138" s="40"/>
      <c r="AD138" s="40"/>
      <c r="AE138" s="40"/>
      <c r="AR138" s="230" t="s">
        <v>274</v>
      </c>
      <c r="AT138" s="230" t="s">
        <v>381</v>
      </c>
      <c r="AU138" s="230" t="s">
        <v>86</v>
      </c>
      <c r="AY138" s="19" t="s">
        <v>167</v>
      </c>
      <c r="BE138" s="231">
        <f>IF(N138="základní",J138,0)</f>
        <v>0</v>
      </c>
      <c r="BF138" s="231">
        <f>IF(N138="snížená",J138,0)</f>
        <v>0</v>
      </c>
      <c r="BG138" s="231">
        <f>IF(N138="zákl. přenesená",J138,0)</f>
        <v>0</v>
      </c>
      <c r="BH138" s="231">
        <f>IF(N138="sníž. přenesená",J138,0)</f>
        <v>0</v>
      </c>
      <c r="BI138" s="231">
        <f>IF(N138="nulová",J138,0)</f>
        <v>0</v>
      </c>
      <c r="BJ138" s="19" t="s">
        <v>8</v>
      </c>
      <c r="BK138" s="231">
        <f>ROUND(I138*H138,0)</f>
        <v>0</v>
      </c>
      <c r="BL138" s="19" t="s">
        <v>173</v>
      </c>
      <c r="BM138" s="230" t="s">
        <v>1097</v>
      </c>
    </row>
    <row r="139" spans="1:65" s="2" customFormat="1" ht="14.5" customHeight="1">
      <c r="A139" s="40"/>
      <c r="B139" s="41"/>
      <c r="C139" s="279" t="s">
        <v>421</v>
      </c>
      <c r="D139" s="279" t="s">
        <v>381</v>
      </c>
      <c r="E139" s="280" t="s">
        <v>877</v>
      </c>
      <c r="F139" s="281" t="s">
        <v>878</v>
      </c>
      <c r="G139" s="282" t="s">
        <v>389</v>
      </c>
      <c r="H139" s="283">
        <v>40</v>
      </c>
      <c r="I139" s="284"/>
      <c r="J139" s="283">
        <f>ROUND(I139*H139,0)</f>
        <v>0</v>
      </c>
      <c r="K139" s="281" t="s">
        <v>20</v>
      </c>
      <c r="L139" s="285"/>
      <c r="M139" s="286" t="s">
        <v>20</v>
      </c>
      <c r="N139" s="287" t="s">
        <v>48</v>
      </c>
      <c r="O139" s="86"/>
      <c r="P139" s="228">
        <f>O139*H139</f>
        <v>0</v>
      </c>
      <c r="Q139" s="228">
        <v>4E-05</v>
      </c>
      <c r="R139" s="228">
        <f>Q139*H139</f>
        <v>0.0016</v>
      </c>
      <c r="S139" s="228">
        <v>0</v>
      </c>
      <c r="T139" s="229">
        <f>S139*H139</f>
        <v>0</v>
      </c>
      <c r="U139" s="40"/>
      <c r="V139" s="40"/>
      <c r="W139" s="40"/>
      <c r="X139" s="40"/>
      <c r="Y139" s="40"/>
      <c r="Z139" s="40"/>
      <c r="AA139" s="40"/>
      <c r="AB139" s="40"/>
      <c r="AC139" s="40"/>
      <c r="AD139" s="40"/>
      <c r="AE139" s="40"/>
      <c r="AR139" s="230" t="s">
        <v>274</v>
      </c>
      <c r="AT139" s="230" t="s">
        <v>381</v>
      </c>
      <c r="AU139" s="230" t="s">
        <v>86</v>
      </c>
      <c r="AY139" s="19" t="s">
        <v>167</v>
      </c>
      <c r="BE139" s="231">
        <f>IF(N139="základní",J139,0)</f>
        <v>0</v>
      </c>
      <c r="BF139" s="231">
        <f>IF(N139="snížená",J139,0)</f>
        <v>0</v>
      </c>
      <c r="BG139" s="231">
        <f>IF(N139="zákl. přenesená",J139,0)</f>
        <v>0</v>
      </c>
      <c r="BH139" s="231">
        <f>IF(N139="sníž. přenesená",J139,0)</f>
        <v>0</v>
      </c>
      <c r="BI139" s="231">
        <f>IF(N139="nulová",J139,0)</f>
        <v>0</v>
      </c>
      <c r="BJ139" s="19" t="s">
        <v>8</v>
      </c>
      <c r="BK139" s="231">
        <f>ROUND(I139*H139,0)</f>
        <v>0</v>
      </c>
      <c r="BL139" s="19" t="s">
        <v>173</v>
      </c>
      <c r="BM139" s="230" t="s">
        <v>1098</v>
      </c>
    </row>
    <row r="140" spans="1:65" s="2" customFormat="1" ht="14.5" customHeight="1">
      <c r="A140" s="40"/>
      <c r="B140" s="41"/>
      <c r="C140" s="279" t="s">
        <v>428</v>
      </c>
      <c r="D140" s="279" t="s">
        <v>381</v>
      </c>
      <c r="E140" s="280" t="s">
        <v>894</v>
      </c>
      <c r="F140" s="281" t="s">
        <v>895</v>
      </c>
      <c r="G140" s="282" t="s">
        <v>389</v>
      </c>
      <c r="H140" s="283">
        <v>40</v>
      </c>
      <c r="I140" s="284"/>
      <c r="J140" s="283">
        <f>ROUND(I140*H140,0)</f>
        <v>0</v>
      </c>
      <c r="K140" s="281" t="s">
        <v>20</v>
      </c>
      <c r="L140" s="285"/>
      <c r="M140" s="286" t="s">
        <v>20</v>
      </c>
      <c r="N140" s="287" t="s">
        <v>48</v>
      </c>
      <c r="O140" s="86"/>
      <c r="P140" s="228">
        <f>O140*H140</f>
        <v>0</v>
      </c>
      <c r="Q140" s="228">
        <v>4E-05</v>
      </c>
      <c r="R140" s="228">
        <f>Q140*H140</f>
        <v>0.0016</v>
      </c>
      <c r="S140" s="228">
        <v>0</v>
      </c>
      <c r="T140" s="229">
        <f>S140*H140</f>
        <v>0</v>
      </c>
      <c r="U140" s="40"/>
      <c r="V140" s="40"/>
      <c r="W140" s="40"/>
      <c r="X140" s="40"/>
      <c r="Y140" s="40"/>
      <c r="Z140" s="40"/>
      <c r="AA140" s="40"/>
      <c r="AB140" s="40"/>
      <c r="AC140" s="40"/>
      <c r="AD140" s="40"/>
      <c r="AE140" s="40"/>
      <c r="AR140" s="230" t="s">
        <v>274</v>
      </c>
      <c r="AT140" s="230" t="s">
        <v>381</v>
      </c>
      <c r="AU140" s="230" t="s">
        <v>86</v>
      </c>
      <c r="AY140" s="19" t="s">
        <v>167</v>
      </c>
      <c r="BE140" s="231">
        <f>IF(N140="základní",J140,0)</f>
        <v>0</v>
      </c>
      <c r="BF140" s="231">
        <f>IF(N140="snížená",J140,0)</f>
        <v>0</v>
      </c>
      <c r="BG140" s="231">
        <f>IF(N140="zákl. přenesená",J140,0)</f>
        <v>0</v>
      </c>
      <c r="BH140" s="231">
        <f>IF(N140="sníž. přenesená",J140,0)</f>
        <v>0</v>
      </c>
      <c r="BI140" s="231">
        <f>IF(N140="nulová",J140,0)</f>
        <v>0</v>
      </c>
      <c r="BJ140" s="19" t="s">
        <v>8</v>
      </c>
      <c r="BK140" s="231">
        <f>ROUND(I140*H140,0)</f>
        <v>0</v>
      </c>
      <c r="BL140" s="19" t="s">
        <v>173</v>
      </c>
      <c r="BM140" s="230" t="s">
        <v>1099</v>
      </c>
    </row>
    <row r="141" spans="1:65" s="2" customFormat="1" ht="14.5" customHeight="1">
      <c r="A141" s="40"/>
      <c r="B141" s="41"/>
      <c r="C141" s="279" t="s">
        <v>435</v>
      </c>
      <c r="D141" s="279" t="s">
        <v>381</v>
      </c>
      <c r="E141" s="280" t="s">
        <v>899</v>
      </c>
      <c r="F141" s="281" t="s">
        <v>900</v>
      </c>
      <c r="G141" s="282" t="s">
        <v>389</v>
      </c>
      <c r="H141" s="283">
        <v>42</v>
      </c>
      <c r="I141" s="284"/>
      <c r="J141" s="283">
        <f>ROUND(I141*H141,0)</f>
        <v>0</v>
      </c>
      <c r="K141" s="281" t="s">
        <v>20</v>
      </c>
      <c r="L141" s="285"/>
      <c r="M141" s="286" t="s">
        <v>20</v>
      </c>
      <c r="N141" s="287" t="s">
        <v>48</v>
      </c>
      <c r="O141" s="86"/>
      <c r="P141" s="228">
        <f>O141*H141</f>
        <v>0</v>
      </c>
      <c r="Q141" s="228">
        <v>0</v>
      </c>
      <c r="R141" s="228">
        <f>Q141*H141</f>
        <v>0</v>
      </c>
      <c r="S141" s="228">
        <v>0</v>
      </c>
      <c r="T141" s="229">
        <f>S141*H141</f>
        <v>0</v>
      </c>
      <c r="U141" s="40"/>
      <c r="V141" s="40"/>
      <c r="W141" s="40"/>
      <c r="X141" s="40"/>
      <c r="Y141" s="40"/>
      <c r="Z141" s="40"/>
      <c r="AA141" s="40"/>
      <c r="AB141" s="40"/>
      <c r="AC141" s="40"/>
      <c r="AD141" s="40"/>
      <c r="AE141" s="40"/>
      <c r="AR141" s="230" t="s">
        <v>274</v>
      </c>
      <c r="AT141" s="230" t="s">
        <v>381</v>
      </c>
      <c r="AU141" s="230" t="s">
        <v>86</v>
      </c>
      <c r="AY141" s="19" t="s">
        <v>167</v>
      </c>
      <c r="BE141" s="231">
        <f>IF(N141="základní",J141,0)</f>
        <v>0</v>
      </c>
      <c r="BF141" s="231">
        <f>IF(N141="snížená",J141,0)</f>
        <v>0</v>
      </c>
      <c r="BG141" s="231">
        <f>IF(N141="zákl. přenesená",J141,0)</f>
        <v>0</v>
      </c>
      <c r="BH141" s="231">
        <f>IF(N141="sníž. přenesená",J141,0)</f>
        <v>0</v>
      </c>
      <c r="BI141" s="231">
        <f>IF(N141="nulová",J141,0)</f>
        <v>0</v>
      </c>
      <c r="BJ141" s="19" t="s">
        <v>8</v>
      </c>
      <c r="BK141" s="231">
        <f>ROUND(I141*H141,0)</f>
        <v>0</v>
      </c>
      <c r="BL141" s="19" t="s">
        <v>173</v>
      </c>
      <c r="BM141" s="230" t="s">
        <v>1100</v>
      </c>
    </row>
    <row r="142" spans="1:65" s="2" customFormat="1" ht="14.5" customHeight="1">
      <c r="A142" s="40"/>
      <c r="B142" s="41"/>
      <c r="C142" s="279" t="s">
        <v>443</v>
      </c>
      <c r="D142" s="279" t="s">
        <v>381</v>
      </c>
      <c r="E142" s="280" t="s">
        <v>906</v>
      </c>
      <c r="F142" s="281" t="s">
        <v>907</v>
      </c>
      <c r="G142" s="282" t="s">
        <v>389</v>
      </c>
      <c r="H142" s="283">
        <v>42</v>
      </c>
      <c r="I142" s="284"/>
      <c r="J142" s="283">
        <f>ROUND(I142*H142,0)</f>
        <v>0</v>
      </c>
      <c r="K142" s="281" t="s">
        <v>20</v>
      </c>
      <c r="L142" s="285"/>
      <c r="M142" s="286" t="s">
        <v>20</v>
      </c>
      <c r="N142" s="287" t="s">
        <v>48</v>
      </c>
      <c r="O142" s="86"/>
      <c r="P142" s="228">
        <f>O142*H142</f>
        <v>0</v>
      </c>
      <c r="Q142" s="228">
        <v>4E-05</v>
      </c>
      <c r="R142" s="228">
        <f>Q142*H142</f>
        <v>0.00168</v>
      </c>
      <c r="S142" s="228">
        <v>0</v>
      </c>
      <c r="T142" s="229">
        <f>S142*H142</f>
        <v>0</v>
      </c>
      <c r="U142" s="40"/>
      <c r="V142" s="40"/>
      <c r="W142" s="40"/>
      <c r="X142" s="40"/>
      <c r="Y142" s="40"/>
      <c r="Z142" s="40"/>
      <c r="AA142" s="40"/>
      <c r="AB142" s="40"/>
      <c r="AC142" s="40"/>
      <c r="AD142" s="40"/>
      <c r="AE142" s="40"/>
      <c r="AR142" s="230" t="s">
        <v>274</v>
      </c>
      <c r="AT142" s="230" t="s">
        <v>381</v>
      </c>
      <c r="AU142" s="230" t="s">
        <v>86</v>
      </c>
      <c r="AY142" s="19" t="s">
        <v>167</v>
      </c>
      <c r="BE142" s="231">
        <f>IF(N142="základní",J142,0)</f>
        <v>0</v>
      </c>
      <c r="BF142" s="231">
        <f>IF(N142="snížená",J142,0)</f>
        <v>0</v>
      </c>
      <c r="BG142" s="231">
        <f>IF(N142="zákl. přenesená",J142,0)</f>
        <v>0</v>
      </c>
      <c r="BH142" s="231">
        <f>IF(N142="sníž. přenesená",J142,0)</f>
        <v>0</v>
      </c>
      <c r="BI142" s="231">
        <f>IF(N142="nulová",J142,0)</f>
        <v>0</v>
      </c>
      <c r="BJ142" s="19" t="s">
        <v>8</v>
      </c>
      <c r="BK142" s="231">
        <f>ROUND(I142*H142,0)</f>
        <v>0</v>
      </c>
      <c r="BL142" s="19" t="s">
        <v>173</v>
      </c>
      <c r="BM142" s="230" t="s">
        <v>1101</v>
      </c>
    </row>
    <row r="143" spans="1:65" s="2" customFormat="1" ht="14.5" customHeight="1">
      <c r="A143" s="40"/>
      <c r="B143" s="41"/>
      <c r="C143" s="279" t="s">
        <v>450</v>
      </c>
      <c r="D143" s="279" t="s">
        <v>381</v>
      </c>
      <c r="E143" s="280" t="s">
        <v>909</v>
      </c>
      <c r="F143" s="281" t="s">
        <v>910</v>
      </c>
      <c r="G143" s="282" t="s">
        <v>389</v>
      </c>
      <c r="H143" s="283">
        <v>42</v>
      </c>
      <c r="I143" s="284"/>
      <c r="J143" s="283">
        <f>ROUND(I143*H143,0)</f>
        <v>0</v>
      </c>
      <c r="K143" s="281" t="s">
        <v>20</v>
      </c>
      <c r="L143" s="285"/>
      <c r="M143" s="286" t="s">
        <v>20</v>
      </c>
      <c r="N143" s="287" t="s">
        <v>48</v>
      </c>
      <c r="O143" s="86"/>
      <c r="P143" s="228">
        <f>O143*H143</f>
        <v>0</v>
      </c>
      <c r="Q143" s="228">
        <v>4E-05</v>
      </c>
      <c r="R143" s="228">
        <f>Q143*H143</f>
        <v>0.00168</v>
      </c>
      <c r="S143" s="228">
        <v>0</v>
      </c>
      <c r="T143" s="229">
        <f>S143*H143</f>
        <v>0</v>
      </c>
      <c r="U143" s="40"/>
      <c r="V143" s="40"/>
      <c r="W143" s="40"/>
      <c r="X143" s="40"/>
      <c r="Y143" s="40"/>
      <c r="Z143" s="40"/>
      <c r="AA143" s="40"/>
      <c r="AB143" s="40"/>
      <c r="AC143" s="40"/>
      <c r="AD143" s="40"/>
      <c r="AE143" s="40"/>
      <c r="AR143" s="230" t="s">
        <v>274</v>
      </c>
      <c r="AT143" s="230" t="s">
        <v>381</v>
      </c>
      <c r="AU143" s="230" t="s">
        <v>86</v>
      </c>
      <c r="AY143" s="19" t="s">
        <v>167</v>
      </c>
      <c r="BE143" s="231">
        <f>IF(N143="základní",J143,0)</f>
        <v>0</v>
      </c>
      <c r="BF143" s="231">
        <f>IF(N143="snížená",J143,0)</f>
        <v>0</v>
      </c>
      <c r="BG143" s="231">
        <f>IF(N143="zákl. přenesená",J143,0)</f>
        <v>0</v>
      </c>
      <c r="BH143" s="231">
        <f>IF(N143="sníž. přenesená",J143,0)</f>
        <v>0</v>
      </c>
      <c r="BI143" s="231">
        <f>IF(N143="nulová",J143,0)</f>
        <v>0</v>
      </c>
      <c r="BJ143" s="19" t="s">
        <v>8</v>
      </c>
      <c r="BK143" s="231">
        <f>ROUND(I143*H143,0)</f>
        <v>0</v>
      </c>
      <c r="BL143" s="19" t="s">
        <v>173</v>
      </c>
      <c r="BM143" s="230" t="s">
        <v>1102</v>
      </c>
    </row>
    <row r="144" spans="1:65" s="2" customFormat="1" ht="14.5" customHeight="1">
      <c r="A144" s="40"/>
      <c r="B144" s="41"/>
      <c r="C144" s="279" t="s">
        <v>463</v>
      </c>
      <c r="D144" s="279" t="s">
        <v>381</v>
      </c>
      <c r="E144" s="280" t="s">
        <v>912</v>
      </c>
      <c r="F144" s="281" t="s">
        <v>913</v>
      </c>
      <c r="G144" s="282" t="s">
        <v>389</v>
      </c>
      <c r="H144" s="283">
        <v>60</v>
      </c>
      <c r="I144" s="284"/>
      <c r="J144" s="283">
        <f>ROUND(I144*H144,0)</f>
        <v>0</v>
      </c>
      <c r="K144" s="281" t="s">
        <v>20</v>
      </c>
      <c r="L144" s="285"/>
      <c r="M144" s="286" t="s">
        <v>20</v>
      </c>
      <c r="N144" s="287" t="s">
        <v>48</v>
      </c>
      <c r="O144" s="86"/>
      <c r="P144" s="228">
        <f>O144*H144</f>
        <v>0</v>
      </c>
      <c r="Q144" s="228">
        <v>0.009</v>
      </c>
      <c r="R144" s="228">
        <f>Q144*H144</f>
        <v>0.5399999999999999</v>
      </c>
      <c r="S144" s="228">
        <v>0</v>
      </c>
      <c r="T144" s="229">
        <f>S144*H144</f>
        <v>0</v>
      </c>
      <c r="U144" s="40"/>
      <c r="V144" s="40"/>
      <c r="W144" s="40"/>
      <c r="X144" s="40"/>
      <c r="Y144" s="40"/>
      <c r="Z144" s="40"/>
      <c r="AA144" s="40"/>
      <c r="AB144" s="40"/>
      <c r="AC144" s="40"/>
      <c r="AD144" s="40"/>
      <c r="AE144" s="40"/>
      <c r="AR144" s="230" t="s">
        <v>274</v>
      </c>
      <c r="AT144" s="230" t="s">
        <v>381</v>
      </c>
      <c r="AU144" s="230" t="s">
        <v>86</v>
      </c>
      <c r="AY144" s="19" t="s">
        <v>167</v>
      </c>
      <c r="BE144" s="231">
        <f>IF(N144="základní",J144,0)</f>
        <v>0</v>
      </c>
      <c r="BF144" s="231">
        <f>IF(N144="snížená",J144,0)</f>
        <v>0</v>
      </c>
      <c r="BG144" s="231">
        <f>IF(N144="zákl. přenesená",J144,0)</f>
        <v>0</v>
      </c>
      <c r="BH144" s="231">
        <f>IF(N144="sníž. přenesená",J144,0)</f>
        <v>0</v>
      </c>
      <c r="BI144" s="231">
        <f>IF(N144="nulová",J144,0)</f>
        <v>0</v>
      </c>
      <c r="BJ144" s="19" t="s">
        <v>8</v>
      </c>
      <c r="BK144" s="231">
        <f>ROUND(I144*H144,0)</f>
        <v>0</v>
      </c>
      <c r="BL144" s="19" t="s">
        <v>173</v>
      </c>
      <c r="BM144" s="230" t="s">
        <v>1103</v>
      </c>
    </row>
    <row r="145" spans="1:65" s="2" customFormat="1" ht="14.5" customHeight="1">
      <c r="A145" s="40"/>
      <c r="B145" s="41"/>
      <c r="C145" s="279" t="s">
        <v>467</v>
      </c>
      <c r="D145" s="279" t="s">
        <v>381</v>
      </c>
      <c r="E145" s="280" t="s">
        <v>837</v>
      </c>
      <c r="F145" s="281" t="s">
        <v>838</v>
      </c>
      <c r="G145" s="282" t="s">
        <v>389</v>
      </c>
      <c r="H145" s="283">
        <v>1</v>
      </c>
      <c r="I145" s="284"/>
      <c r="J145" s="283">
        <f>ROUND(I145*H145,0)</f>
        <v>0</v>
      </c>
      <c r="K145" s="281" t="s">
        <v>20</v>
      </c>
      <c r="L145" s="285"/>
      <c r="M145" s="286" t="s">
        <v>20</v>
      </c>
      <c r="N145" s="287" t="s">
        <v>48</v>
      </c>
      <c r="O145" s="86"/>
      <c r="P145" s="228">
        <f>O145*H145</f>
        <v>0</v>
      </c>
      <c r="Q145" s="228">
        <v>0.018</v>
      </c>
      <c r="R145" s="228">
        <f>Q145*H145</f>
        <v>0.018</v>
      </c>
      <c r="S145" s="228">
        <v>0</v>
      </c>
      <c r="T145" s="229">
        <f>S145*H145</f>
        <v>0</v>
      </c>
      <c r="U145" s="40"/>
      <c r="V145" s="40"/>
      <c r="W145" s="40"/>
      <c r="X145" s="40"/>
      <c r="Y145" s="40"/>
      <c r="Z145" s="40"/>
      <c r="AA145" s="40"/>
      <c r="AB145" s="40"/>
      <c r="AC145" s="40"/>
      <c r="AD145" s="40"/>
      <c r="AE145" s="40"/>
      <c r="AR145" s="230" t="s">
        <v>274</v>
      </c>
      <c r="AT145" s="230" t="s">
        <v>381</v>
      </c>
      <c r="AU145" s="230" t="s">
        <v>86</v>
      </c>
      <c r="AY145" s="19" t="s">
        <v>167</v>
      </c>
      <c r="BE145" s="231">
        <f>IF(N145="základní",J145,0)</f>
        <v>0</v>
      </c>
      <c r="BF145" s="231">
        <f>IF(N145="snížená",J145,0)</f>
        <v>0</v>
      </c>
      <c r="BG145" s="231">
        <f>IF(N145="zákl. přenesená",J145,0)</f>
        <v>0</v>
      </c>
      <c r="BH145" s="231">
        <f>IF(N145="sníž. přenesená",J145,0)</f>
        <v>0</v>
      </c>
      <c r="BI145" s="231">
        <f>IF(N145="nulová",J145,0)</f>
        <v>0</v>
      </c>
      <c r="BJ145" s="19" t="s">
        <v>8</v>
      </c>
      <c r="BK145" s="231">
        <f>ROUND(I145*H145,0)</f>
        <v>0</v>
      </c>
      <c r="BL145" s="19" t="s">
        <v>173</v>
      </c>
      <c r="BM145" s="230" t="s">
        <v>1104</v>
      </c>
    </row>
    <row r="146" spans="1:65" s="2" customFormat="1" ht="20.5" customHeight="1">
      <c r="A146" s="40"/>
      <c r="B146" s="41"/>
      <c r="C146" s="279" t="s">
        <v>474</v>
      </c>
      <c r="D146" s="279" t="s">
        <v>381</v>
      </c>
      <c r="E146" s="280" t="s">
        <v>886</v>
      </c>
      <c r="F146" s="281" t="s">
        <v>887</v>
      </c>
      <c r="G146" s="282" t="s">
        <v>389</v>
      </c>
      <c r="H146" s="283">
        <v>1</v>
      </c>
      <c r="I146" s="284"/>
      <c r="J146" s="283">
        <f>ROUND(I146*H146,0)</f>
        <v>0</v>
      </c>
      <c r="K146" s="281" t="s">
        <v>20</v>
      </c>
      <c r="L146" s="285"/>
      <c r="M146" s="286" t="s">
        <v>20</v>
      </c>
      <c r="N146" s="287" t="s">
        <v>48</v>
      </c>
      <c r="O146" s="86"/>
      <c r="P146" s="228">
        <f>O146*H146</f>
        <v>0</v>
      </c>
      <c r="Q146" s="228">
        <v>0</v>
      </c>
      <c r="R146" s="228">
        <f>Q146*H146</f>
        <v>0</v>
      </c>
      <c r="S146" s="228">
        <v>0</v>
      </c>
      <c r="T146" s="229">
        <f>S146*H146</f>
        <v>0</v>
      </c>
      <c r="U146" s="40"/>
      <c r="V146" s="40"/>
      <c r="W146" s="40"/>
      <c r="X146" s="40"/>
      <c r="Y146" s="40"/>
      <c r="Z146" s="40"/>
      <c r="AA146" s="40"/>
      <c r="AB146" s="40"/>
      <c r="AC146" s="40"/>
      <c r="AD146" s="40"/>
      <c r="AE146" s="40"/>
      <c r="AR146" s="230" t="s">
        <v>274</v>
      </c>
      <c r="AT146" s="230" t="s">
        <v>381</v>
      </c>
      <c r="AU146" s="230" t="s">
        <v>86</v>
      </c>
      <c r="AY146" s="19" t="s">
        <v>167</v>
      </c>
      <c r="BE146" s="231">
        <f>IF(N146="základní",J146,0)</f>
        <v>0</v>
      </c>
      <c r="BF146" s="231">
        <f>IF(N146="snížená",J146,0)</f>
        <v>0</v>
      </c>
      <c r="BG146" s="231">
        <f>IF(N146="zákl. přenesená",J146,0)</f>
        <v>0</v>
      </c>
      <c r="BH146" s="231">
        <f>IF(N146="sníž. přenesená",J146,0)</f>
        <v>0</v>
      </c>
      <c r="BI146" s="231">
        <f>IF(N146="nulová",J146,0)</f>
        <v>0</v>
      </c>
      <c r="BJ146" s="19" t="s">
        <v>8</v>
      </c>
      <c r="BK146" s="231">
        <f>ROUND(I146*H146,0)</f>
        <v>0</v>
      </c>
      <c r="BL146" s="19" t="s">
        <v>173</v>
      </c>
      <c r="BM146" s="230" t="s">
        <v>1105</v>
      </c>
    </row>
    <row r="147" spans="1:65" s="2" customFormat="1" ht="14.5" customHeight="1">
      <c r="A147" s="40"/>
      <c r="B147" s="41"/>
      <c r="C147" s="279" t="s">
        <v>481</v>
      </c>
      <c r="D147" s="279" t="s">
        <v>381</v>
      </c>
      <c r="E147" s="280" t="s">
        <v>998</v>
      </c>
      <c r="F147" s="281" t="s">
        <v>999</v>
      </c>
      <c r="G147" s="282" t="s">
        <v>389</v>
      </c>
      <c r="H147" s="283">
        <v>7</v>
      </c>
      <c r="I147" s="284"/>
      <c r="J147" s="283">
        <f>ROUND(I147*H147,0)</f>
        <v>0</v>
      </c>
      <c r="K147" s="281" t="s">
        <v>20</v>
      </c>
      <c r="L147" s="285"/>
      <c r="M147" s="286" t="s">
        <v>20</v>
      </c>
      <c r="N147" s="287" t="s">
        <v>48</v>
      </c>
      <c r="O147" s="86"/>
      <c r="P147" s="228">
        <f>O147*H147</f>
        <v>0</v>
      </c>
      <c r="Q147" s="228">
        <v>0.00472</v>
      </c>
      <c r="R147" s="228">
        <f>Q147*H147</f>
        <v>0.03304</v>
      </c>
      <c r="S147" s="228">
        <v>0</v>
      </c>
      <c r="T147" s="229">
        <f>S147*H147</f>
        <v>0</v>
      </c>
      <c r="U147" s="40"/>
      <c r="V147" s="40"/>
      <c r="W147" s="40"/>
      <c r="X147" s="40"/>
      <c r="Y147" s="40"/>
      <c r="Z147" s="40"/>
      <c r="AA147" s="40"/>
      <c r="AB147" s="40"/>
      <c r="AC147" s="40"/>
      <c r="AD147" s="40"/>
      <c r="AE147" s="40"/>
      <c r="AR147" s="230" t="s">
        <v>274</v>
      </c>
      <c r="AT147" s="230" t="s">
        <v>381</v>
      </c>
      <c r="AU147" s="230" t="s">
        <v>86</v>
      </c>
      <c r="AY147" s="19" t="s">
        <v>167</v>
      </c>
      <c r="BE147" s="231">
        <f>IF(N147="základní",J147,0)</f>
        <v>0</v>
      </c>
      <c r="BF147" s="231">
        <f>IF(N147="snížená",J147,0)</f>
        <v>0</v>
      </c>
      <c r="BG147" s="231">
        <f>IF(N147="zákl. přenesená",J147,0)</f>
        <v>0</v>
      </c>
      <c r="BH147" s="231">
        <f>IF(N147="sníž. přenesená",J147,0)</f>
        <v>0</v>
      </c>
      <c r="BI147" s="231">
        <f>IF(N147="nulová",J147,0)</f>
        <v>0</v>
      </c>
      <c r="BJ147" s="19" t="s">
        <v>8</v>
      </c>
      <c r="BK147" s="231">
        <f>ROUND(I147*H147,0)</f>
        <v>0</v>
      </c>
      <c r="BL147" s="19" t="s">
        <v>173</v>
      </c>
      <c r="BM147" s="230" t="s">
        <v>1106</v>
      </c>
    </row>
    <row r="148" spans="1:65" s="2" customFormat="1" ht="20.5" customHeight="1">
      <c r="A148" s="40"/>
      <c r="B148" s="41"/>
      <c r="C148" s="220" t="s">
        <v>512</v>
      </c>
      <c r="D148" s="220" t="s">
        <v>169</v>
      </c>
      <c r="E148" s="221" t="s">
        <v>915</v>
      </c>
      <c r="F148" s="222" t="s">
        <v>916</v>
      </c>
      <c r="G148" s="223" t="s">
        <v>389</v>
      </c>
      <c r="H148" s="224">
        <v>1006</v>
      </c>
      <c r="I148" s="225"/>
      <c r="J148" s="224">
        <f>ROUND(I148*H148,0)</f>
        <v>0</v>
      </c>
      <c r="K148" s="222" t="s">
        <v>650</v>
      </c>
      <c r="L148" s="46"/>
      <c r="M148" s="226" t="s">
        <v>20</v>
      </c>
      <c r="N148" s="227" t="s">
        <v>48</v>
      </c>
      <c r="O148" s="86"/>
      <c r="P148" s="228">
        <f>O148*H148</f>
        <v>0</v>
      </c>
      <c r="Q148" s="228">
        <v>0</v>
      </c>
      <c r="R148" s="228">
        <f>Q148*H148</f>
        <v>0</v>
      </c>
      <c r="S148" s="228">
        <v>0</v>
      </c>
      <c r="T148" s="229">
        <f>S148*H148</f>
        <v>0</v>
      </c>
      <c r="U148" s="40"/>
      <c r="V148" s="40"/>
      <c r="W148" s="40"/>
      <c r="X148" s="40"/>
      <c r="Y148" s="40"/>
      <c r="Z148" s="40"/>
      <c r="AA148" s="40"/>
      <c r="AB148" s="40"/>
      <c r="AC148" s="40"/>
      <c r="AD148" s="40"/>
      <c r="AE148" s="40"/>
      <c r="AR148" s="230" t="s">
        <v>173</v>
      </c>
      <c r="AT148" s="230" t="s">
        <v>169</v>
      </c>
      <c r="AU148" s="230" t="s">
        <v>86</v>
      </c>
      <c r="AY148" s="19" t="s">
        <v>167</v>
      </c>
      <c r="BE148" s="231">
        <f>IF(N148="základní",J148,0)</f>
        <v>0</v>
      </c>
      <c r="BF148" s="231">
        <f>IF(N148="snížená",J148,0)</f>
        <v>0</v>
      </c>
      <c r="BG148" s="231">
        <f>IF(N148="zákl. přenesená",J148,0)</f>
        <v>0</v>
      </c>
      <c r="BH148" s="231">
        <f>IF(N148="sníž. přenesená",J148,0)</f>
        <v>0</v>
      </c>
      <c r="BI148" s="231">
        <f>IF(N148="nulová",J148,0)</f>
        <v>0</v>
      </c>
      <c r="BJ148" s="19" t="s">
        <v>8</v>
      </c>
      <c r="BK148" s="231">
        <f>ROUND(I148*H148,0)</f>
        <v>0</v>
      </c>
      <c r="BL148" s="19" t="s">
        <v>173</v>
      </c>
      <c r="BM148" s="230" t="s">
        <v>1107</v>
      </c>
    </row>
    <row r="149" spans="1:47" s="2" customFormat="1" ht="12">
      <c r="A149" s="40"/>
      <c r="B149" s="41"/>
      <c r="C149" s="42"/>
      <c r="D149" s="232" t="s">
        <v>182</v>
      </c>
      <c r="E149" s="42"/>
      <c r="F149" s="233" t="s">
        <v>918</v>
      </c>
      <c r="G149" s="42"/>
      <c r="H149" s="42"/>
      <c r="I149" s="138"/>
      <c r="J149" s="42"/>
      <c r="K149" s="42"/>
      <c r="L149" s="46"/>
      <c r="M149" s="234"/>
      <c r="N149" s="235"/>
      <c r="O149" s="86"/>
      <c r="P149" s="86"/>
      <c r="Q149" s="86"/>
      <c r="R149" s="86"/>
      <c r="S149" s="86"/>
      <c r="T149" s="87"/>
      <c r="U149" s="40"/>
      <c r="V149" s="40"/>
      <c r="W149" s="40"/>
      <c r="X149" s="40"/>
      <c r="Y149" s="40"/>
      <c r="Z149" s="40"/>
      <c r="AA149" s="40"/>
      <c r="AB149" s="40"/>
      <c r="AC149" s="40"/>
      <c r="AD149" s="40"/>
      <c r="AE149" s="40"/>
      <c r="AT149" s="19" t="s">
        <v>182</v>
      </c>
      <c r="AU149" s="19" t="s">
        <v>86</v>
      </c>
    </row>
    <row r="150" spans="1:47" s="2" customFormat="1" ht="12">
      <c r="A150" s="40"/>
      <c r="B150" s="41"/>
      <c r="C150" s="42"/>
      <c r="D150" s="232" t="s">
        <v>175</v>
      </c>
      <c r="E150" s="42"/>
      <c r="F150" s="233" t="s">
        <v>919</v>
      </c>
      <c r="G150" s="42"/>
      <c r="H150" s="42"/>
      <c r="I150" s="138"/>
      <c r="J150" s="42"/>
      <c r="K150" s="42"/>
      <c r="L150" s="46"/>
      <c r="M150" s="234"/>
      <c r="N150" s="235"/>
      <c r="O150" s="86"/>
      <c r="P150" s="86"/>
      <c r="Q150" s="86"/>
      <c r="R150" s="86"/>
      <c r="S150" s="86"/>
      <c r="T150" s="87"/>
      <c r="U150" s="40"/>
      <c r="V150" s="40"/>
      <c r="W150" s="40"/>
      <c r="X150" s="40"/>
      <c r="Y150" s="40"/>
      <c r="Z150" s="40"/>
      <c r="AA150" s="40"/>
      <c r="AB150" s="40"/>
      <c r="AC150" s="40"/>
      <c r="AD150" s="40"/>
      <c r="AE150" s="40"/>
      <c r="AT150" s="19" t="s">
        <v>175</v>
      </c>
      <c r="AU150" s="19" t="s">
        <v>86</v>
      </c>
    </row>
    <row r="151" spans="1:51" s="13" customFormat="1" ht="12">
      <c r="A151" s="13"/>
      <c r="B151" s="236"/>
      <c r="C151" s="237"/>
      <c r="D151" s="232" t="s">
        <v>184</v>
      </c>
      <c r="E151" s="238" t="s">
        <v>20</v>
      </c>
      <c r="F151" s="239" t="s">
        <v>1108</v>
      </c>
      <c r="G151" s="237"/>
      <c r="H151" s="240">
        <v>1006</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184</v>
      </c>
      <c r="AU151" s="246" t="s">
        <v>86</v>
      </c>
      <c r="AV151" s="13" t="s">
        <v>86</v>
      </c>
      <c r="AW151" s="13" t="s">
        <v>38</v>
      </c>
      <c r="AX151" s="13" t="s">
        <v>8</v>
      </c>
      <c r="AY151" s="246" t="s">
        <v>167</v>
      </c>
    </row>
    <row r="152" spans="1:65" s="2" customFormat="1" ht="20.5" customHeight="1">
      <c r="A152" s="40"/>
      <c r="B152" s="41"/>
      <c r="C152" s="279" t="s">
        <v>525</v>
      </c>
      <c r="D152" s="279" t="s">
        <v>381</v>
      </c>
      <c r="E152" s="280" t="s">
        <v>921</v>
      </c>
      <c r="F152" s="281" t="s">
        <v>922</v>
      </c>
      <c r="G152" s="282" t="s">
        <v>189</v>
      </c>
      <c r="H152" s="283">
        <v>20.12</v>
      </c>
      <c r="I152" s="284"/>
      <c r="J152" s="283">
        <f>ROUND(I152*H152,0)</f>
        <v>0</v>
      </c>
      <c r="K152" s="281" t="s">
        <v>180</v>
      </c>
      <c r="L152" s="285"/>
      <c r="M152" s="286" t="s">
        <v>20</v>
      </c>
      <c r="N152" s="287" t="s">
        <v>48</v>
      </c>
      <c r="O152" s="86"/>
      <c r="P152" s="228">
        <f>O152*H152</f>
        <v>0</v>
      </c>
      <c r="Q152" s="228">
        <v>0.2</v>
      </c>
      <c r="R152" s="228">
        <f>Q152*H152</f>
        <v>4.024</v>
      </c>
      <c r="S152" s="228">
        <v>0</v>
      </c>
      <c r="T152" s="229">
        <f>S152*H152</f>
        <v>0</v>
      </c>
      <c r="U152" s="40"/>
      <c r="V152" s="40"/>
      <c r="W152" s="40"/>
      <c r="X152" s="40"/>
      <c r="Y152" s="40"/>
      <c r="Z152" s="40"/>
      <c r="AA152" s="40"/>
      <c r="AB152" s="40"/>
      <c r="AC152" s="40"/>
      <c r="AD152" s="40"/>
      <c r="AE152" s="40"/>
      <c r="AR152" s="230" t="s">
        <v>274</v>
      </c>
      <c r="AT152" s="230" t="s">
        <v>381</v>
      </c>
      <c r="AU152" s="230" t="s">
        <v>86</v>
      </c>
      <c r="AY152" s="19" t="s">
        <v>167</v>
      </c>
      <c r="BE152" s="231">
        <f>IF(N152="základní",J152,0)</f>
        <v>0</v>
      </c>
      <c r="BF152" s="231">
        <f>IF(N152="snížená",J152,0)</f>
        <v>0</v>
      </c>
      <c r="BG152" s="231">
        <f>IF(N152="zákl. přenesená",J152,0)</f>
        <v>0</v>
      </c>
      <c r="BH152" s="231">
        <f>IF(N152="sníž. přenesená",J152,0)</f>
        <v>0</v>
      </c>
      <c r="BI152" s="231">
        <f>IF(N152="nulová",J152,0)</f>
        <v>0</v>
      </c>
      <c r="BJ152" s="19" t="s">
        <v>8</v>
      </c>
      <c r="BK152" s="231">
        <f>ROUND(I152*H152,0)</f>
        <v>0</v>
      </c>
      <c r="BL152" s="19" t="s">
        <v>173</v>
      </c>
      <c r="BM152" s="230" t="s">
        <v>1109</v>
      </c>
    </row>
    <row r="153" spans="1:51" s="13" customFormat="1" ht="12">
      <c r="A153" s="13"/>
      <c r="B153" s="236"/>
      <c r="C153" s="237"/>
      <c r="D153" s="232" t="s">
        <v>184</v>
      </c>
      <c r="E153" s="238" t="s">
        <v>20</v>
      </c>
      <c r="F153" s="239" t="s">
        <v>1110</v>
      </c>
      <c r="G153" s="237"/>
      <c r="H153" s="240">
        <v>20.12</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184</v>
      </c>
      <c r="AU153" s="246" t="s">
        <v>86</v>
      </c>
      <c r="AV153" s="13" t="s">
        <v>86</v>
      </c>
      <c r="AW153" s="13" t="s">
        <v>38</v>
      </c>
      <c r="AX153" s="13" t="s">
        <v>8</v>
      </c>
      <c r="AY153" s="246" t="s">
        <v>167</v>
      </c>
    </row>
    <row r="154" spans="1:65" s="2" customFormat="1" ht="20.5" customHeight="1">
      <c r="A154" s="40"/>
      <c r="B154" s="41"/>
      <c r="C154" s="220" t="s">
        <v>489</v>
      </c>
      <c r="D154" s="220" t="s">
        <v>169</v>
      </c>
      <c r="E154" s="221" t="s">
        <v>925</v>
      </c>
      <c r="F154" s="222" t="s">
        <v>926</v>
      </c>
      <c r="G154" s="223" t="s">
        <v>189</v>
      </c>
      <c r="H154" s="224">
        <v>40.24</v>
      </c>
      <c r="I154" s="225"/>
      <c r="J154" s="224">
        <f>ROUND(I154*H154,0)</f>
        <v>0</v>
      </c>
      <c r="K154" s="222" t="s">
        <v>180</v>
      </c>
      <c r="L154" s="46"/>
      <c r="M154" s="226" t="s">
        <v>20</v>
      </c>
      <c r="N154" s="227" t="s">
        <v>48</v>
      </c>
      <c r="O154" s="86"/>
      <c r="P154" s="228">
        <f>O154*H154</f>
        <v>0</v>
      </c>
      <c r="Q154" s="228">
        <v>0</v>
      </c>
      <c r="R154" s="228">
        <f>Q154*H154</f>
        <v>0</v>
      </c>
      <c r="S154" s="228">
        <v>0</v>
      </c>
      <c r="T154" s="229">
        <f>S154*H154</f>
        <v>0</v>
      </c>
      <c r="U154" s="40"/>
      <c r="V154" s="40"/>
      <c r="W154" s="40"/>
      <c r="X154" s="40"/>
      <c r="Y154" s="40"/>
      <c r="Z154" s="40"/>
      <c r="AA154" s="40"/>
      <c r="AB154" s="40"/>
      <c r="AC154" s="40"/>
      <c r="AD154" s="40"/>
      <c r="AE154" s="40"/>
      <c r="AR154" s="230" t="s">
        <v>173</v>
      </c>
      <c r="AT154" s="230" t="s">
        <v>169</v>
      </c>
      <c r="AU154" s="230" t="s">
        <v>86</v>
      </c>
      <c r="AY154" s="19" t="s">
        <v>167</v>
      </c>
      <c r="BE154" s="231">
        <f>IF(N154="základní",J154,0)</f>
        <v>0</v>
      </c>
      <c r="BF154" s="231">
        <f>IF(N154="snížená",J154,0)</f>
        <v>0</v>
      </c>
      <c r="BG154" s="231">
        <f>IF(N154="zákl. přenesená",J154,0)</f>
        <v>0</v>
      </c>
      <c r="BH154" s="231">
        <f>IF(N154="sníž. přenesená",J154,0)</f>
        <v>0</v>
      </c>
      <c r="BI154" s="231">
        <f>IF(N154="nulová",J154,0)</f>
        <v>0</v>
      </c>
      <c r="BJ154" s="19" t="s">
        <v>8</v>
      </c>
      <c r="BK154" s="231">
        <f>ROUND(I154*H154,0)</f>
        <v>0</v>
      </c>
      <c r="BL154" s="19" t="s">
        <v>173</v>
      </c>
      <c r="BM154" s="230" t="s">
        <v>1111</v>
      </c>
    </row>
    <row r="155" spans="1:47" s="2" customFormat="1" ht="12">
      <c r="A155" s="40"/>
      <c r="B155" s="41"/>
      <c r="C155" s="42"/>
      <c r="D155" s="232" t="s">
        <v>182</v>
      </c>
      <c r="E155" s="42"/>
      <c r="F155" s="233" t="s">
        <v>928</v>
      </c>
      <c r="G155" s="42"/>
      <c r="H155" s="42"/>
      <c r="I155" s="138"/>
      <c r="J155" s="42"/>
      <c r="K155" s="42"/>
      <c r="L155" s="46"/>
      <c r="M155" s="234"/>
      <c r="N155" s="235"/>
      <c r="O155" s="86"/>
      <c r="P155" s="86"/>
      <c r="Q155" s="86"/>
      <c r="R155" s="86"/>
      <c r="S155" s="86"/>
      <c r="T155" s="87"/>
      <c r="U155" s="40"/>
      <c r="V155" s="40"/>
      <c r="W155" s="40"/>
      <c r="X155" s="40"/>
      <c r="Y155" s="40"/>
      <c r="Z155" s="40"/>
      <c r="AA155" s="40"/>
      <c r="AB155" s="40"/>
      <c r="AC155" s="40"/>
      <c r="AD155" s="40"/>
      <c r="AE155" s="40"/>
      <c r="AT155" s="19" t="s">
        <v>182</v>
      </c>
      <c r="AU155" s="19" t="s">
        <v>86</v>
      </c>
    </row>
    <row r="156" spans="1:47" s="2" customFormat="1" ht="12">
      <c r="A156" s="40"/>
      <c r="B156" s="41"/>
      <c r="C156" s="42"/>
      <c r="D156" s="232" t="s">
        <v>175</v>
      </c>
      <c r="E156" s="42"/>
      <c r="F156" s="233" t="s">
        <v>929</v>
      </c>
      <c r="G156" s="42"/>
      <c r="H156" s="42"/>
      <c r="I156" s="138"/>
      <c r="J156" s="42"/>
      <c r="K156" s="42"/>
      <c r="L156" s="46"/>
      <c r="M156" s="234"/>
      <c r="N156" s="235"/>
      <c r="O156" s="86"/>
      <c r="P156" s="86"/>
      <c r="Q156" s="86"/>
      <c r="R156" s="86"/>
      <c r="S156" s="86"/>
      <c r="T156" s="87"/>
      <c r="U156" s="40"/>
      <c r="V156" s="40"/>
      <c r="W156" s="40"/>
      <c r="X156" s="40"/>
      <c r="Y156" s="40"/>
      <c r="Z156" s="40"/>
      <c r="AA156" s="40"/>
      <c r="AB156" s="40"/>
      <c r="AC156" s="40"/>
      <c r="AD156" s="40"/>
      <c r="AE156" s="40"/>
      <c r="AT156" s="19" t="s">
        <v>175</v>
      </c>
      <c r="AU156" s="19" t="s">
        <v>86</v>
      </c>
    </row>
    <row r="157" spans="1:51" s="13" customFormat="1" ht="12">
      <c r="A157" s="13"/>
      <c r="B157" s="236"/>
      <c r="C157" s="237"/>
      <c r="D157" s="232" t="s">
        <v>184</v>
      </c>
      <c r="E157" s="238" t="s">
        <v>20</v>
      </c>
      <c r="F157" s="239" t="s">
        <v>1112</v>
      </c>
      <c r="G157" s="237"/>
      <c r="H157" s="240">
        <v>40.24</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184</v>
      </c>
      <c r="AU157" s="246" t="s">
        <v>86</v>
      </c>
      <c r="AV157" s="13" t="s">
        <v>86</v>
      </c>
      <c r="AW157" s="13" t="s">
        <v>38</v>
      </c>
      <c r="AX157" s="13" t="s">
        <v>8</v>
      </c>
      <c r="AY157" s="246" t="s">
        <v>167</v>
      </c>
    </row>
    <row r="158" spans="1:65" s="2" customFormat="1" ht="20.5" customHeight="1">
      <c r="A158" s="40"/>
      <c r="B158" s="41"/>
      <c r="C158" s="220" t="s">
        <v>889</v>
      </c>
      <c r="D158" s="220" t="s">
        <v>169</v>
      </c>
      <c r="E158" s="221" t="s">
        <v>931</v>
      </c>
      <c r="F158" s="222" t="s">
        <v>932</v>
      </c>
      <c r="G158" s="223" t="s">
        <v>189</v>
      </c>
      <c r="H158" s="224">
        <v>80.48</v>
      </c>
      <c r="I158" s="225"/>
      <c r="J158" s="224">
        <f>ROUND(I158*H158,0)</f>
        <v>0</v>
      </c>
      <c r="K158" s="222" t="s">
        <v>180</v>
      </c>
      <c r="L158" s="46"/>
      <c r="M158" s="226" t="s">
        <v>20</v>
      </c>
      <c r="N158" s="227" t="s">
        <v>48</v>
      </c>
      <c r="O158" s="86"/>
      <c r="P158" s="228">
        <f>O158*H158</f>
        <v>0</v>
      </c>
      <c r="Q158" s="228">
        <v>0</v>
      </c>
      <c r="R158" s="228">
        <f>Q158*H158</f>
        <v>0</v>
      </c>
      <c r="S158" s="228">
        <v>0</v>
      </c>
      <c r="T158" s="229">
        <f>S158*H158</f>
        <v>0</v>
      </c>
      <c r="U158" s="40"/>
      <c r="V158" s="40"/>
      <c r="W158" s="40"/>
      <c r="X158" s="40"/>
      <c r="Y158" s="40"/>
      <c r="Z158" s="40"/>
      <c r="AA158" s="40"/>
      <c r="AB158" s="40"/>
      <c r="AC158" s="40"/>
      <c r="AD158" s="40"/>
      <c r="AE158" s="40"/>
      <c r="AR158" s="230" t="s">
        <v>173</v>
      </c>
      <c r="AT158" s="230" t="s">
        <v>169</v>
      </c>
      <c r="AU158" s="230" t="s">
        <v>86</v>
      </c>
      <c r="AY158" s="19" t="s">
        <v>167</v>
      </c>
      <c r="BE158" s="231">
        <f>IF(N158="základní",J158,0)</f>
        <v>0</v>
      </c>
      <c r="BF158" s="231">
        <f>IF(N158="snížená",J158,0)</f>
        <v>0</v>
      </c>
      <c r="BG158" s="231">
        <f>IF(N158="zákl. přenesená",J158,0)</f>
        <v>0</v>
      </c>
      <c r="BH158" s="231">
        <f>IF(N158="sníž. přenesená",J158,0)</f>
        <v>0</v>
      </c>
      <c r="BI158" s="231">
        <f>IF(N158="nulová",J158,0)</f>
        <v>0</v>
      </c>
      <c r="BJ158" s="19" t="s">
        <v>8</v>
      </c>
      <c r="BK158" s="231">
        <f>ROUND(I158*H158,0)</f>
        <v>0</v>
      </c>
      <c r="BL158" s="19" t="s">
        <v>173</v>
      </c>
      <c r="BM158" s="230" t="s">
        <v>1113</v>
      </c>
    </row>
    <row r="159" spans="1:47" s="2" customFormat="1" ht="12">
      <c r="A159" s="40"/>
      <c r="B159" s="41"/>
      <c r="C159" s="42"/>
      <c r="D159" s="232" t="s">
        <v>182</v>
      </c>
      <c r="E159" s="42"/>
      <c r="F159" s="233" t="s">
        <v>928</v>
      </c>
      <c r="G159" s="42"/>
      <c r="H159" s="42"/>
      <c r="I159" s="138"/>
      <c r="J159" s="42"/>
      <c r="K159" s="42"/>
      <c r="L159" s="46"/>
      <c r="M159" s="234"/>
      <c r="N159" s="235"/>
      <c r="O159" s="86"/>
      <c r="P159" s="86"/>
      <c r="Q159" s="86"/>
      <c r="R159" s="86"/>
      <c r="S159" s="86"/>
      <c r="T159" s="87"/>
      <c r="U159" s="40"/>
      <c r="V159" s="40"/>
      <c r="W159" s="40"/>
      <c r="X159" s="40"/>
      <c r="Y159" s="40"/>
      <c r="Z159" s="40"/>
      <c r="AA159" s="40"/>
      <c r="AB159" s="40"/>
      <c r="AC159" s="40"/>
      <c r="AD159" s="40"/>
      <c r="AE159" s="40"/>
      <c r="AT159" s="19" t="s">
        <v>182</v>
      </c>
      <c r="AU159" s="19" t="s">
        <v>86</v>
      </c>
    </row>
    <row r="160" spans="1:51" s="13" customFormat="1" ht="12">
      <c r="A160" s="13"/>
      <c r="B160" s="236"/>
      <c r="C160" s="237"/>
      <c r="D160" s="232" t="s">
        <v>184</v>
      </c>
      <c r="E160" s="238" t="s">
        <v>20</v>
      </c>
      <c r="F160" s="239" t="s">
        <v>1114</v>
      </c>
      <c r="G160" s="237"/>
      <c r="H160" s="240">
        <v>80.48</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184</v>
      </c>
      <c r="AU160" s="246" t="s">
        <v>86</v>
      </c>
      <c r="AV160" s="13" t="s">
        <v>86</v>
      </c>
      <c r="AW160" s="13" t="s">
        <v>38</v>
      </c>
      <c r="AX160" s="13" t="s">
        <v>8</v>
      </c>
      <c r="AY160" s="246" t="s">
        <v>167</v>
      </c>
    </row>
    <row r="161" spans="1:63" s="12" customFormat="1" ht="22.8" customHeight="1">
      <c r="A161" s="12"/>
      <c r="B161" s="204"/>
      <c r="C161" s="205"/>
      <c r="D161" s="206" t="s">
        <v>76</v>
      </c>
      <c r="E161" s="218" t="s">
        <v>713</v>
      </c>
      <c r="F161" s="218" t="s">
        <v>714</v>
      </c>
      <c r="G161" s="205"/>
      <c r="H161" s="205"/>
      <c r="I161" s="208"/>
      <c r="J161" s="219">
        <f>BK161</f>
        <v>0</v>
      </c>
      <c r="K161" s="205"/>
      <c r="L161" s="210"/>
      <c r="M161" s="211"/>
      <c r="N161" s="212"/>
      <c r="O161" s="212"/>
      <c r="P161" s="213">
        <f>P162</f>
        <v>0</v>
      </c>
      <c r="Q161" s="212"/>
      <c r="R161" s="213">
        <f>R162</f>
        <v>0</v>
      </c>
      <c r="S161" s="212"/>
      <c r="T161" s="214">
        <f>T162</f>
        <v>0</v>
      </c>
      <c r="U161" s="12"/>
      <c r="V161" s="12"/>
      <c r="W161" s="12"/>
      <c r="X161" s="12"/>
      <c r="Y161" s="12"/>
      <c r="Z161" s="12"/>
      <c r="AA161" s="12"/>
      <c r="AB161" s="12"/>
      <c r="AC161" s="12"/>
      <c r="AD161" s="12"/>
      <c r="AE161" s="12"/>
      <c r="AR161" s="215" t="s">
        <v>8</v>
      </c>
      <c r="AT161" s="216" t="s">
        <v>76</v>
      </c>
      <c r="AU161" s="216" t="s">
        <v>8</v>
      </c>
      <c r="AY161" s="215" t="s">
        <v>167</v>
      </c>
      <c r="BK161" s="217">
        <f>BK162</f>
        <v>0</v>
      </c>
    </row>
    <row r="162" spans="1:65" s="2" customFormat="1" ht="20.5" customHeight="1">
      <c r="A162" s="40"/>
      <c r="B162" s="41"/>
      <c r="C162" s="220" t="s">
        <v>893</v>
      </c>
      <c r="D162" s="220" t="s">
        <v>169</v>
      </c>
      <c r="E162" s="221" t="s">
        <v>935</v>
      </c>
      <c r="F162" s="222" t="s">
        <v>936</v>
      </c>
      <c r="G162" s="223" t="s">
        <v>323</v>
      </c>
      <c r="H162" s="224">
        <v>9.1</v>
      </c>
      <c r="I162" s="225"/>
      <c r="J162" s="224">
        <f>ROUND(I162*H162,0)</f>
        <v>0</v>
      </c>
      <c r="K162" s="222" t="s">
        <v>180</v>
      </c>
      <c r="L162" s="46"/>
      <c r="M162" s="226" t="s">
        <v>20</v>
      </c>
      <c r="N162" s="227" t="s">
        <v>48</v>
      </c>
      <c r="O162" s="86"/>
      <c r="P162" s="228">
        <f>O162*H162</f>
        <v>0</v>
      </c>
      <c r="Q162" s="228">
        <v>0</v>
      </c>
      <c r="R162" s="228">
        <f>Q162*H162</f>
        <v>0</v>
      </c>
      <c r="S162" s="228">
        <v>0</v>
      </c>
      <c r="T162" s="229">
        <f>S162*H162</f>
        <v>0</v>
      </c>
      <c r="U162" s="40"/>
      <c r="V162" s="40"/>
      <c r="W162" s="40"/>
      <c r="X162" s="40"/>
      <c r="Y162" s="40"/>
      <c r="Z162" s="40"/>
      <c r="AA162" s="40"/>
      <c r="AB162" s="40"/>
      <c r="AC162" s="40"/>
      <c r="AD162" s="40"/>
      <c r="AE162" s="40"/>
      <c r="AR162" s="230" t="s">
        <v>173</v>
      </c>
      <c r="AT162" s="230" t="s">
        <v>169</v>
      </c>
      <c r="AU162" s="230" t="s">
        <v>86</v>
      </c>
      <c r="AY162" s="19" t="s">
        <v>167</v>
      </c>
      <c r="BE162" s="231">
        <f>IF(N162="základní",J162,0)</f>
        <v>0</v>
      </c>
      <c r="BF162" s="231">
        <f>IF(N162="snížená",J162,0)</f>
        <v>0</v>
      </c>
      <c r="BG162" s="231">
        <f>IF(N162="zákl. přenesená",J162,0)</f>
        <v>0</v>
      </c>
      <c r="BH162" s="231">
        <f>IF(N162="sníž. přenesená",J162,0)</f>
        <v>0</v>
      </c>
      <c r="BI162" s="231">
        <f>IF(N162="nulová",J162,0)</f>
        <v>0</v>
      </c>
      <c r="BJ162" s="19" t="s">
        <v>8</v>
      </c>
      <c r="BK162" s="231">
        <f>ROUND(I162*H162,0)</f>
        <v>0</v>
      </c>
      <c r="BL162" s="19" t="s">
        <v>173</v>
      </c>
      <c r="BM162" s="230" t="s">
        <v>1115</v>
      </c>
    </row>
    <row r="163" spans="1:63" s="12" customFormat="1" ht="25.9" customHeight="1">
      <c r="A163" s="12"/>
      <c r="B163" s="204"/>
      <c r="C163" s="205"/>
      <c r="D163" s="206" t="s">
        <v>76</v>
      </c>
      <c r="E163" s="207" t="s">
        <v>948</v>
      </c>
      <c r="F163" s="207" t="s">
        <v>949</v>
      </c>
      <c r="G163" s="205"/>
      <c r="H163" s="205"/>
      <c r="I163" s="208"/>
      <c r="J163" s="209">
        <f>BK163</f>
        <v>0</v>
      </c>
      <c r="K163" s="205"/>
      <c r="L163" s="210"/>
      <c r="M163" s="211"/>
      <c r="N163" s="212"/>
      <c r="O163" s="212"/>
      <c r="P163" s="213">
        <f>P164</f>
        <v>0</v>
      </c>
      <c r="Q163" s="212"/>
      <c r="R163" s="213">
        <f>R164</f>
        <v>4.75</v>
      </c>
      <c r="S163" s="212"/>
      <c r="T163" s="214">
        <f>T164</f>
        <v>0</v>
      </c>
      <c r="U163" s="12"/>
      <c r="V163" s="12"/>
      <c r="W163" s="12"/>
      <c r="X163" s="12"/>
      <c r="Y163" s="12"/>
      <c r="Z163" s="12"/>
      <c r="AA163" s="12"/>
      <c r="AB163" s="12"/>
      <c r="AC163" s="12"/>
      <c r="AD163" s="12"/>
      <c r="AE163" s="12"/>
      <c r="AR163" s="215" t="s">
        <v>202</v>
      </c>
      <c r="AT163" s="216" t="s">
        <v>76</v>
      </c>
      <c r="AU163" s="216" t="s">
        <v>77</v>
      </c>
      <c r="AY163" s="215" t="s">
        <v>167</v>
      </c>
      <c r="BK163" s="217">
        <f>BK164</f>
        <v>0</v>
      </c>
    </row>
    <row r="164" spans="1:63" s="12" customFormat="1" ht="22.8" customHeight="1">
      <c r="A164" s="12"/>
      <c r="B164" s="204"/>
      <c r="C164" s="205"/>
      <c r="D164" s="206" t="s">
        <v>76</v>
      </c>
      <c r="E164" s="218" t="s">
        <v>938</v>
      </c>
      <c r="F164" s="218" t="s">
        <v>939</v>
      </c>
      <c r="G164" s="205"/>
      <c r="H164" s="205"/>
      <c r="I164" s="208"/>
      <c r="J164" s="219">
        <f>BK164</f>
        <v>0</v>
      </c>
      <c r="K164" s="205"/>
      <c r="L164" s="210"/>
      <c r="M164" s="211"/>
      <c r="N164" s="212"/>
      <c r="O164" s="212"/>
      <c r="P164" s="213">
        <f>SUM(P165:P167)</f>
        <v>0</v>
      </c>
      <c r="Q164" s="212"/>
      <c r="R164" s="213">
        <f>SUM(R165:R167)</f>
        <v>4.75</v>
      </c>
      <c r="S164" s="212"/>
      <c r="T164" s="214">
        <f>SUM(T165:T167)</f>
        <v>0</v>
      </c>
      <c r="U164" s="12"/>
      <c r="V164" s="12"/>
      <c r="W164" s="12"/>
      <c r="X164" s="12"/>
      <c r="Y164" s="12"/>
      <c r="Z164" s="12"/>
      <c r="AA164" s="12"/>
      <c r="AB164" s="12"/>
      <c r="AC164" s="12"/>
      <c r="AD164" s="12"/>
      <c r="AE164" s="12"/>
      <c r="AR164" s="215" t="s">
        <v>202</v>
      </c>
      <c r="AT164" s="216" t="s">
        <v>76</v>
      </c>
      <c r="AU164" s="216" t="s">
        <v>8</v>
      </c>
      <c r="AY164" s="215" t="s">
        <v>167</v>
      </c>
      <c r="BK164" s="217">
        <f>SUM(BK165:BK167)</f>
        <v>0</v>
      </c>
    </row>
    <row r="165" spans="1:65" s="2" customFormat="1" ht="20.5" customHeight="1">
      <c r="A165" s="40"/>
      <c r="B165" s="41"/>
      <c r="C165" s="220" t="s">
        <v>497</v>
      </c>
      <c r="D165" s="220" t="s">
        <v>169</v>
      </c>
      <c r="E165" s="221" t="s">
        <v>940</v>
      </c>
      <c r="F165" s="222" t="s">
        <v>941</v>
      </c>
      <c r="G165" s="223" t="s">
        <v>389</v>
      </c>
      <c r="H165" s="224">
        <v>19</v>
      </c>
      <c r="I165" s="225"/>
      <c r="J165" s="224">
        <f>ROUND(I165*H165,0)</f>
        <v>0</v>
      </c>
      <c r="K165" s="222" t="s">
        <v>650</v>
      </c>
      <c r="L165" s="46"/>
      <c r="M165" s="226" t="s">
        <v>20</v>
      </c>
      <c r="N165" s="227" t="s">
        <v>48</v>
      </c>
      <c r="O165" s="86"/>
      <c r="P165" s="228">
        <f>O165*H165</f>
        <v>0</v>
      </c>
      <c r="Q165" s="228">
        <v>0</v>
      </c>
      <c r="R165" s="228">
        <f>Q165*H165</f>
        <v>0</v>
      </c>
      <c r="S165" s="228">
        <v>0</v>
      </c>
      <c r="T165" s="229">
        <f>S165*H165</f>
        <v>0</v>
      </c>
      <c r="U165" s="40"/>
      <c r="V165" s="40"/>
      <c r="W165" s="40"/>
      <c r="X165" s="40"/>
      <c r="Y165" s="40"/>
      <c r="Z165" s="40"/>
      <c r="AA165" s="40"/>
      <c r="AB165" s="40"/>
      <c r="AC165" s="40"/>
      <c r="AD165" s="40"/>
      <c r="AE165" s="40"/>
      <c r="AR165" s="230" t="s">
        <v>942</v>
      </c>
      <c r="AT165" s="230" t="s">
        <v>169</v>
      </c>
      <c r="AU165" s="230" t="s">
        <v>86</v>
      </c>
      <c r="AY165" s="19" t="s">
        <v>167</v>
      </c>
      <c r="BE165" s="231">
        <f>IF(N165="základní",J165,0)</f>
        <v>0</v>
      </c>
      <c r="BF165" s="231">
        <f>IF(N165="snížená",J165,0)</f>
        <v>0</v>
      </c>
      <c r="BG165" s="231">
        <f>IF(N165="zákl. přenesená",J165,0)</f>
        <v>0</v>
      </c>
      <c r="BH165" s="231">
        <f>IF(N165="sníž. přenesená",J165,0)</f>
        <v>0</v>
      </c>
      <c r="BI165" s="231">
        <f>IF(N165="nulová",J165,0)</f>
        <v>0</v>
      </c>
      <c r="BJ165" s="19" t="s">
        <v>8</v>
      </c>
      <c r="BK165" s="231">
        <f>ROUND(I165*H165,0)</f>
        <v>0</v>
      </c>
      <c r="BL165" s="19" t="s">
        <v>942</v>
      </c>
      <c r="BM165" s="230" t="s">
        <v>1116</v>
      </c>
    </row>
    <row r="166" spans="1:47" s="2" customFormat="1" ht="12">
      <c r="A166" s="40"/>
      <c r="B166" s="41"/>
      <c r="C166" s="42"/>
      <c r="D166" s="232" t="s">
        <v>175</v>
      </c>
      <c r="E166" s="42"/>
      <c r="F166" s="233" t="s">
        <v>944</v>
      </c>
      <c r="G166" s="42"/>
      <c r="H166" s="42"/>
      <c r="I166" s="138"/>
      <c r="J166" s="42"/>
      <c r="K166" s="42"/>
      <c r="L166" s="46"/>
      <c r="M166" s="234"/>
      <c r="N166" s="235"/>
      <c r="O166" s="86"/>
      <c r="P166" s="86"/>
      <c r="Q166" s="86"/>
      <c r="R166" s="86"/>
      <c r="S166" s="86"/>
      <c r="T166" s="87"/>
      <c r="U166" s="40"/>
      <c r="V166" s="40"/>
      <c r="W166" s="40"/>
      <c r="X166" s="40"/>
      <c r="Y166" s="40"/>
      <c r="Z166" s="40"/>
      <c r="AA166" s="40"/>
      <c r="AB166" s="40"/>
      <c r="AC166" s="40"/>
      <c r="AD166" s="40"/>
      <c r="AE166" s="40"/>
      <c r="AT166" s="19" t="s">
        <v>175</v>
      </c>
      <c r="AU166" s="19" t="s">
        <v>86</v>
      </c>
    </row>
    <row r="167" spans="1:65" s="2" customFormat="1" ht="14.5" customHeight="1">
      <c r="A167" s="40"/>
      <c r="B167" s="41"/>
      <c r="C167" s="279" t="s">
        <v>504</v>
      </c>
      <c r="D167" s="279" t="s">
        <v>381</v>
      </c>
      <c r="E167" s="280" t="s">
        <v>945</v>
      </c>
      <c r="F167" s="281" t="s">
        <v>946</v>
      </c>
      <c r="G167" s="282" t="s">
        <v>389</v>
      </c>
      <c r="H167" s="283">
        <v>19</v>
      </c>
      <c r="I167" s="284"/>
      <c r="J167" s="283">
        <f>ROUND(I167*H167,0)</f>
        <v>0</v>
      </c>
      <c r="K167" s="281" t="s">
        <v>20</v>
      </c>
      <c r="L167" s="285"/>
      <c r="M167" s="296" t="s">
        <v>20</v>
      </c>
      <c r="N167" s="297" t="s">
        <v>48</v>
      </c>
      <c r="O167" s="290"/>
      <c r="P167" s="294">
        <f>O167*H167</f>
        <v>0</v>
      </c>
      <c r="Q167" s="294">
        <v>0.25</v>
      </c>
      <c r="R167" s="294">
        <f>Q167*H167</f>
        <v>4.75</v>
      </c>
      <c r="S167" s="294">
        <v>0</v>
      </c>
      <c r="T167" s="295">
        <f>S167*H167</f>
        <v>0</v>
      </c>
      <c r="U167" s="40"/>
      <c r="V167" s="40"/>
      <c r="W167" s="40"/>
      <c r="X167" s="40"/>
      <c r="Y167" s="40"/>
      <c r="Z167" s="40"/>
      <c r="AA167" s="40"/>
      <c r="AB167" s="40"/>
      <c r="AC167" s="40"/>
      <c r="AD167" s="40"/>
      <c r="AE167" s="40"/>
      <c r="AR167" s="230" t="s">
        <v>942</v>
      </c>
      <c r="AT167" s="230" t="s">
        <v>381</v>
      </c>
      <c r="AU167" s="230" t="s">
        <v>86</v>
      </c>
      <c r="AY167" s="19" t="s">
        <v>167</v>
      </c>
      <c r="BE167" s="231">
        <f>IF(N167="základní",J167,0)</f>
        <v>0</v>
      </c>
      <c r="BF167" s="231">
        <f>IF(N167="snížená",J167,0)</f>
        <v>0</v>
      </c>
      <c r="BG167" s="231">
        <f>IF(N167="zákl. přenesená",J167,0)</f>
        <v>0</v>
      </c>
      <c r="BH167" s="231">
        <f>IF(N167="sníž. přenesená",J167,0)</f>
        <v>0</v>
      </c>
      <c r="BI167" s="231">
        <f>IF(N167="nulová",J167,0)</f>
        <v>0</v>
      </c>
      <c r="BJ167" s="19" t="s">
        <v>8</v>
      </c>
      <c r="BK167" s="231">
        <f>ROUND(I167*H167,0)</f>
        <v>0</v>
      </c>
      <c r="BL167" s="19" t="s">
        <v>942</v>
      </c>
      <c r="BM167" s="230" t="s">
        <v>1117</v>
      </c>
    </row>
    <row r="168" spans="1:31" s="2" customFormat="1" ht="6.95" customHeight="1">
      <c r="A168" s="40"/>
      <c r="B168" s="61"/>
      <c r="C168" s="62"/>
      <c r="D168" s="62"/>
      <c r="E168" s="62"/>
      <c r="F168" s="62"/>
      <c r="G168" s="62"/>
      <c r="H168" s="62"/>
      <c r="I168" s="168"/>
      <c r="J168" s="62"/>
      <c r="K168" s="62"/>
      <c r="L168" s="46"/>
      <c r="M168" s="40"/>
      <c r="O168" s="40"/>
      <c r="P168" s="40"/>
      <c r="Q168" s="40"/>
      <c r="R168" s="40"/>
      <c r="S168" s="40"/>
      <c r="T168" s="40"/>
      <c r="U168" s="40"/>
      <c r="V168" s="40"/>
      <c r="W168" s="40"/>
      <c r="X168" s="40"/>
      <c r="Y168" s="40"/>
      <c r="Z168" s="40"/>
      <c r="AA168" s="40"/>
      <c r="AB168" s="40"/>
      <c r="AC168" s="40"/>
      <c r="AD168" s="40"/>
      <c r="AE168" s="40"/>
    </row>
  </sheetData>
  <sheetProtection password="CC35" sheet="1" objects="1" scenarios="1" formatColumns="0" formatRows="0" autoFilter="0"/>
  <autoFilter ref="C83:K16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 Podracký</dc:creator>
  <cp:keywords/>
  <dc:description/>
  <cp:lastModifiedBy>Ivo Podracký</cp:lastModifiedBy>
  <dcterms:created xsi:type="dcterms:W3CDTF">2020-06-05T07:24:51Z</dcterms:created>
  <dcterms:modified xsi:type="dcterms:W3CDTF">2020-06-05T07:25:12Z</dcterms:modified>
  <cp:category/>
  <cp:version/>
  <cp:contentType/>
  <cp:contentStatus/>
</cp:coreProperties>
</file>