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002 NOVÉ\"/>
    </mc:Choice>
  </mc:AlternateContent>
  <bookViews>
    <workbookView xWindow="0" yWindow="0" windowWidth="0" windowHeight="0"/>
  </bookViews>
  <sheets>
    <sheet name="Rekapitulace stavby" sheetId="1" r:id="rId1"/>
    <sheet name="16025-1.1 - SO01.1 Vodoho..." sheetId="2" r:id="rId2"/>
    <sheet name="16025-1.2 - SO01.2 Vegeta..." sheetId="3" r:id="rId3"/>
    <sheet name="16025-1.3 - SO01.3 Vegeta..." sheetId="4" r:id="rId4"/>
    <sheet name="16025-1.4 - SO01.4 Vegeta..." sheetId="5" r:id="rId5"/>
    <sheet name="16025-1.5 - SO01.5 Vegeta..." sheetId="6" r:id="rId6"/>
    <sheet name="16025-1.6 - SO01.6 Vegeta..." sheetId="7" r:id="rId7"/>
    <sheet name="16025-2.1 - SO02.1 Vodoho..." sheetId="8" r:id="rId8"/>
    <sheet name="16025-2.2 - SO02.2 Vegeta..." sheetId="9" r:id="rId9"/>
    <sheet name="16025-2.3 - Vegetační úpr..." sheetId="10" r:id="rId10"/>
    <sheet name="16025-2.4 - Vegetační úpr..." sheetId="11" r:id="rId11"/>
    <sheet name="16025-2.5 - Vegetační úpr..." sheetId="12" r:id="rId12"/>
    <sheet name="16025-3.1 - SO03.1 Vodoho..." sheetId="13" r:id="rId13"/>
    <sheet name="16025-3.2 - SO03.2 Vegeta..." sheetId="14" r:id="rId14"/>
    <sheet name="16025-3.3 - Vegetační úpr..." sheetId="15" r:id="rId15"/>
    <sheet name="16025-3.4 - Vegetační úpr..." sheetId="16" r:id="rId16"/>
    <sheet name="16025-3.5 - Vegetační úpr..." sheetId="17" r:id="rId17"/>
    <sheet name="16025-4 - Vedlejší a osta..." sheetId="18" r:id="rId18"/>
    <sheet name="Pokyny pro vyplnění" sheetId="19" r:id="rId19"/>
  </sheets>
  <definedNames>
    <definedName name="_xlnm.Print_Area" localSheetId="0">'Rekapitulace stavby'!$D$4:$AO$36,'Rekapitulace stavby'!$C$42:$AQ$72</definedName>
    <definedName name="_xlnm.Print_Titles" localSheetId="0">'Rekapitulace stavby'!$52:$52</definedName>
    <definedName name="_xlnm._FilterDatabase" localSheetId="1" hidden="1">'16025-1.1 - SO01.1 Vodoho...'!$C$88:$K$548</definedName>
    <definedName name="_xlnm.Print_Area" localSheetId="1">'16025-1.1 - SO01.1 Vodoho...'!$C$4:$J$39,'16025-1.1 - SO01.1 Vodoho...'!$C$45:$J$70,'16025-1.1 - SO01.1 Vodoho...'!$C$76:$K$548</definedName>
    <definedName name="_xlnm.Print_Titles" localSheetId="1">'16025-1.1 - SO01.1 Vodoho...'!$88:$88</definedName>
    <definedName name="_xlnm._FilterDatabase" localSheetId="2" hidden="1">'16025-1.2 - SO01.2 Vegeta...'!$C$80:$K$120</definedName>
    <definedName name="_xlnm.Print_Area" localSheetId="2">'16025-1.2 - SO01.2 Vegeta...'!$C$4:$J$39,'16025-1.2 - SO01.2 Vegeta...'!$C$45:$J$62,'16025-1.2 - SO01.2 Vegeta...'!$C$68:$K$120</definedName>
    <definedName name="_xlnm.Print_Titles" localSheetId="2">'16025-1.2 - SO01.2 Vegeta...'!$80:$80</definedName>
    <definedName name="_xlnm._FilterDatabase" localSheetId="3" hidden="1">'16025-1.3 - SO01.3 Vegeta...'!$C$83:$K$179</definedName>
    <definedName name="_xlnm.Print_Area" localSheetId="3">'16025-1.3 - SO01.3 Vegeta...'!$C$4:$J$39,'16025-1.3 - SO01.3 Vegeta...'!$C$45:$J$65,'16025-1.3 - SO01.3 Vegeta...'!$C$71:$K$179</definedName>
    <definedName name="_xlnm.Print_Titles" localSheetId="3">'16025-1.3 - SO01.3 Vegeta...'!$83:$83</definedName>
    <definedName name="_xlnm._FilterDatabase" localSheetId="4" hidden="1">'16025-1.4 - SO01.4 Vegeta...'!$C$80:$K$142</definedName>
    <definedName name="_xlnm.Print_Area" localSheetId="4">'16025-1.4 - SO01.4 Vegeta...'!$C$4:$J$39,'16025-1.4 - SO01.4 Vegeta...'!$C$45:$J$62,'16025-1.4 - SO01.4 Vegeta...'!$C$68:$K$142</definedName>
    <definedName name="_xlnm.Print_Titles" localSheetId="4">'16025-1.4 - SO01.4 Vegeta...'!$80:$80</definedName>
    <definedName name="_xlnm._FilterDatabase" localSheetId="5" hidden="1">'16025-1.5 - SO01.5 Vegeta...'!$C$80:$K$143</definedName>
    <definedName name="_xlnm.Print_Area" localSheetId="5">'16025-1.5 - SO01.5 Vegeta...'!$C$4:$J$39,'16025-1.5 - SO01.5 Vegeta...'!$C$45:$J$62,'16025-1.5 - SO01.5 Vegeta...'!$C$68:$K$143</definedName>
    <definedName name="_xlnm.Print_Titles" localSheetId="5">'16025-1.5 - SO01.5 Vegeta...'!$80:$80</definedName>
    <definedName name="_xlnm._FilterDatabase" localSheetId="6" hidden="1">'16025-1.6 - SO01.6 Vegeta...'!$C$80:$K$143</definedName>
    <definedName name="_xlnm.Print_Area" localSheetId="6">'16025-1.6 - SO01.6 Vegeta...'!$C$4:$J$39,'16025-1.6 - SO01.6 Vegeta...'!$C$45:$J$62,'16025-1.6 - SO01.6 Vegeta...'!$C$68:$K$143</definedName>
    <definedName name="_xlnm.Print_Titles" localSheetId="6">'16025-1.6 - SO01.6 Vegeta...'!$80:$80</definedName>
    <definedName name="_xlnm._FilterDatabase" localSheetId="7" hidden="1">'16025-2.1 - SO02.1 Vodoho...'!$C$83:$K$147</definedName>
    <definedName name="_xlnm.Print_Area" localSheetId="7">'16025-2.1 - SO02.1 Vodoho...'!$C$4:$J$39,'16025-2.1 - SO02.1 Vodoho...'!$C$45:$J$65,'16025-2.1 - SO02.1 Vodoho...'!$C$71:$K$147</definedName>
    <definedName name="_xlnm.Print_Titles" localSheetId="7">'16025-2.1 - SO02.1 Vodoho...'!$83:$83</definedName>
    <definedName name="_xlnm._FilterDatabase" localSheetId="8" hidden="1">'16025-2.2 - SO02.2 Vegeta...'!$C$83:$K$167</definedName>
    <definedName name="_xlnm.Print_Area" localSheetId="8">'16025-2.2 - SO02.2 Vegeta...'!$C$4:$J$39,'16025-2.2 - SO02.2 Vegeta...'!$C$45:$J$65,'16025-2.2 - SO02.2 Vegeta...'!$C$71:$K$167</definedName>
    <definedName name="_xlnm.Print_Titles" localSheetId="8">'16025-2.2 - SO02.2 Vegeta...'!$83:$83</definedName>
    <definedName name="_xlnm._FilterDatabase" localSheetId="9" hidden="1">'16025-2.3 - Vegetační úpr...'!$C$80:$K$161</definedName>
    <definedName name="_xlnm.Print_Area" localSheetId="9">'16025-2.3 - Vegetační úpr...'!$C$4:$J$39,'16025-2.3 - Vegetační úpr...'!$C$45:$J$62,'16025-2.3 - Vegetační úpr...'!$C$68:$K$161</definedName>
    <definedName name="_xlnm.Print_Titles" localSheetId="9">'16025-2.3 - Vegetační úpr...'!$80:$80</definedName>
    <definedName name="_xlnm._FilterDatabase" localSheetId="10" hidden="1">'16025-2.4 - Vegetační úpr...'!$C$80:$K$161</definedName>
    <definedName name="_xlnm.Print_Area" localSheetId="10">'16025-2.4 - Vegetační úpr...'!$C$4:$J$39,'16025-2.4 - Vegetační úpr...'!$C$45:$J$62,'16025-2.4 - Vegetační úpr...'!$C$68:$K$161</definedName>
    <definedName name="_xlnm.Print_Titles" localSheetId="10">'16025-2.4 - Vegetační úpr...'!$80:$80</definedName>
    <definedName name="_xlnm._FilterDatabase" localSheetId="11" hidden="1">'16025-2.5 - Vegetační úpr...'!$C$80:$K$161</definedName>
    <definedName name="_xlnm.Print_Area" localSheetId="11">'16025-2.5 - Vegetační úpr...'!$C$4:$J$39,'16025-2.5 - Vegetační úpr...'!$C$45:$J$62,'16025-2.5 - Vegetační úpr...'!$C$68:$K$161</definedName>
    <definedName name="_xlnm.Print_Titles" localSheetId="11">'16025-2.5 - Vegetační úpr...'!$80:$80</definedName>
    <definedName name="_xlnm._FilterDatabase" localSheetId="12" hidden="1">'16025-3.1 - SO03.1 Vodoho...'!$C$83:$K$232</definedName>
    <definedName name="_xlnm.Print_Area" localSheetId="12">'16025-3.1 - SO03.1 Vodoho...'!$C$4:$J$39,'16025-3.1 - SO03.1 Vodoho...'!$C$45:$J$65,'16025-3.1 - SO03.1 Vodoho...'!$C$71:$K$232</definedName>
    <definedName name="_xlnm.Print_Titles" localSheetId="12">'16025-3.1 - SO03.1 Vodoho...'!$83:$83</definedName>
    <definedName name="_xlnm._FilterDatabase" localSheetId="13" hidden="1">'16025-3.2 - SO03.2 Vegeta...'!$C$81:$K$149</definedName>
    <definedName name="_xlnm.Print_Area" localSheetId="13">'16025-3.2 - SO03.2 Vegeta...'!$C$4:$J$39,'16025-3.2 - SO03.2 Vegeta...'!$C$45:$J$63,'16025-3.2 - SO03.2 Vegeta...'!$C$69:$K$149</definedName>
    <definedName name="_xlnm.Print_Titles" localSheetId="13">'16025-3.2 - SO03.2 Vegeta...'!$81:$81</definedName>
    <definedName name="_xlnm._FilterDatabase" localSheetId="14" hidden="1">'16025-3.3 - Vegetační úpr...'!$C$80:$K$138</definedName>
    <definedName name="_xlnm.Print_Area" localSheetId="14">'16025-3.3 - Vegetační úpr...'!$C$4:$J$39,'16025-3.3 - Vegetační úpr...'!$C$45:$J$62,'16025-3.3 - Vegetační úpr...'!$C$68:$K$138</definedName>
    <definedName name="_xlnm.Print_Titles" localSheetId="14">'16025-3.3 - Vegetační úpr...'!$80:$80</definedName>
    <definedName name="_xlnm._FilterDatabase" localSheetId="15" hidden="1">'16025-3.4 - Vegetační úpr...'!$C$80:$K$138</definedName>
    <definedName name="_xlnm.Print_Area" localSheetId="15">'16025-3.4 - Vegetační úpr...'!$C$4:$J$39,'16025-3.4 - Vegetační úpr...'!$C$45:$J$62,'16025-3.4 - Vegetační úpr...'!$C$68:$K$138</definedName>
    <definedName name="_xlnm.Print_Titles" localSheetId="15">'16025-3.4 - Vegetační úpr...'!$80:$80</definedName>
    <definedName name="_xlnm._FilterDatabase" localSheetId="16" hidden="1">'16025-3.5 - Vegetační úpr...'!$C$80:$K$138</definedName>
    <definedName name="_xlnm.Print_Area" localSheetId="16">'16025-3.5 - Vegetační úpr...'!$C$4:$J$39,'16025-3.5 - Vegetační úpr...'!$C$45:$J$62,'16025-3.5 - Vegetační úpr...'!$C$68:$K$138</definedName>
    <definedName name="_xlnm.Print_Titles" localSheetId="16">'16025-3.5 - Vegetační úpr...'!$80:$80</definedName>
    <definedName name="_xlnm._FilterDatabase" localSheetId="17" hidden="1">'16025-4 - Vedlejší a osta...'!$C$84:$K$114</definedName>
    <definedName name="_xlnm.Print_Area" localSheetId="17">'16025-4 - Vedlejší a osta...'!$C$4:$J$39,'16025-4 - Vedlejší a osta...'!$C$45:$J$66,'16025-4 - Vedlejší a osta...'!$C$72:$K$114</definedName>
    <definedName name="_xlnm.Print_Titles" localSheetId="17">'16025-4 - Vedlejší a osta...'!$84:$84</definedName>
    <definedName name="_xlnm.Print_Area" localSheetId="18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8" l="1" r="J37"/>
  <c r="J36"/>
  <c i="1" r="AY71"/>
  <c i="18" r="J35"/>
  <c i="1" r="AX71"/>
  <c i="18"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T98"/>
  <c r="R99"/>
  <c r="R98"/>
  <c r="P99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T87"/>
  <c r="T86"/>
  <c r="R88"/>
  <c r="R87"/>
  <c r="R86"/>
  <c r="P88"/>
  <c r="P87"/>
  <c r="P86"/>
  <c r="J81"/>
  <c r="F81"/>
  <c r="F79"/>
  <c r="E77"/>
  <c r="J54"/>
  <c r="F54"/>
  <c r="F52"/>
  <c r="E50"/>
  <c r="J24"/>
  <c r="E24"/>
  <c r="J82"/>
  <c r="J23"/>
  <c r="J18"/>
  <c r="E18"/>
  <c r="F82"/>
  <c r="J17"/>
  <c r="J12"/>
  <c r="J79"/>
  <c r="E7"/>
  <c r="E48"/>
  <c i="17" r="J37"/>
  <c r="J36"/>
  <c i="1" r="AY70"/>
  <c i="17" r="J35"/>
  <c i="1" r="AX70"/>
  <c i="17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71"/>
  <c i="16" r="J37"/>
  <c r="J36"/>
  <c i="1" r="AY69"/>
  <c i="16" r="J35"/>
  <c i="1" r="AX69"/>
  <c i="16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15" r="J37"/>
  <c r="J36"/>
  <c i="1" r="AY68"/>
  <c i="15" r="J35"/>
  <c i="1" r="AX68"/>
  <c i="15"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1"/>
  <c r="BH91"/>
  <c r="BG91"/>
  <c r="BF91"/>
  <c r="T91"/>
  <c r="R91"/>
  <c r="P91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14" r="J37"/>
  <c r="J36"/>
  <c i="1" r="AY67"/>
  <c i="14" r="J35"/>
  <c i="1" r="AX67"/>
  <c i="14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13" r="J37"/>
  <c r="J36"/>
  <c i="1" r="AY66"/>
  <c i="13" r="J35"/>
  <c i="1" r="AX66"/>
  <c i="13" r="BI231"/>
  <c r="BH231"/>
  <c r="BG231"/>
  <c r="BF231"/>
  <c r="T231"/>
  <c r="T230"/>
  <c r="R231"/>
  <c r="R230"/>
  <c r="P231"/>
  <c r="P230"/>
  <c r="BI225"/>
  <c r="BH225"/>
  <c r="BG225"/>
  <c r="BF225"/>
  <c r="T225"/>
  <c r="T224"/>
  <c r="R225"/>
  <c r="R224"/>
  <c r="P225"/>
  <c r="P22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1"/>
  <c r="BH181"/>
  <c r="BG181"/>
  <c r="BF181"/>
  <c r="T181"/>
  <c r="R181"/>
  <c r="P181"/>
  <c r="BI180"/>
  <c r="BH180"/>
  <c r="BG180"/>
  <c r="BF180"/>
  <c r="T180"/>
  <c r="R180"/>
  <c r="P180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3"/>
  <c r="BH133"/>
  <c r="BG133"/>
  <c r="BF133"/>
  <c r="T133"/>
  <c r="R133"/>
  <c r="P133"/>
  <c r="BI122"/>
  <c r="BH122"/>
  <c r="BG122"/>
  <c r="BF122"/>
  <c r="T122"/>
  <c r="R122"/>
  <c r="P122"/>
  <c r="BI110"/>
  <c r="BH110"/>
  <c r="BG110"/>
  <c r="BF110"/>
  <c r="T110"/>
  <c r="R110"/>
  <c r="P110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12" r="J37"/>
  <c r="J36"/>
  <c i="1" r="AY65"/>
  <c i="12" r="J35"/>
  <c i="1" r="AX65"/>
  <c i="12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11" r="J37"/>
  <c r="J36"/>
  <c i="1" r="AY64"/>
  <c i="11" r="J35"/>
  <c i="1" r="AX64"/>
  <c i="11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10" r="J37"/>
  <c r="J36"/>
  <c i="1" r="AY63"/>
  <c i="10" r="J35"/>
  <c i="1" r="AX63"/>
  <c i="10"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2"/>
  <c r="BH122"/>
  <c r="BG122"/>
  <c r="BF122"/>
  <c r="T122"/>
  <c r="R122"/>
  <c r="P122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55"/>
  <c r="J17"/>
  <c r="J12"/>
  <c r="J52"/>
  <c r="E7"/>
  <c r="E48"/>
  <c i="9" r="J37"/>
  <c r="J36"/>
  <c i="1" r="AY62"/>
  <c i="9" r="J35"/>
  <c i="1" r="AX62"/>
  <c i="9"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T161"/>
  <c r="R162"/>
  <c r="R161"/>
  <c r="P162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3"/>
  <c r="BH103"/>
  <c r="BG103"/>
  <c r="BF103"/>
  <c r="T103"/>
  <c r="R103"/>
  <c r="P103"/>
  <c r="BI97"/>
  <c r="BH97"/>
  <c r="BG97"/>
  <c r="BF97"/>
  <c r="T97"/>
  <c r="R97"/>
  <c r="P97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8" r="J37"/>
  <c r="J36"/>
  <c i="1" r="AY61"/>
  <c i="8" r="J35"/>
  <c i="1" r="AX61"/>
  <c i="8" r="BI146"/>
  <c r="BH146"/>
  <c r="BG146"/>
  <c r="BF146"/>
  <c r="T146"/>
  <c r="T145"/>
  <c r="R146"/>
  <c r="R145"/>
  <c r="P146"/>
  <c r="P145"/>
  <c r="BI142"/>
  <c r="BH142"/>
  <c r="BG142"/>
  <c r="BF142"/>
  <c r="T142"/>
  <c r="T141"/>
  <c r="R142"/>
  <c r="R141"/>
  <c r="P142"/>
  <c r="P141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55"/>
  <c r="J17"/>
  <c r="J12"/>
  <c r="J78"/>
  <c r="E7"/>
  <c r="E48"/>
  <c i="7" r="J37"/>
  <c r="J36"/>
  <c i="1" r="AY60"/>
  <c i="7" r="J35"/>
  <c i="1" r="AX60"/>
  <c i="7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6" r="J37"/>
  <c r="J36"/>
  <c i="1" r="AY59"/>
  <c i="6" r="J35"/>
  <c i="1" r="AX59"/>
  <c i="6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78"/>
  <c r="J17"/>
  <c r="J12"/>
  <c r="J75"/>
  <c r="E7"/>
  <c r="E48"/>
  <c i="5" r="J37"/>
  <c r="J36"/>
  <c i="1" r="AY58"/>
  <c i="5" r="J35"/>
  <c i="1" r="AX58"/>
  <c i="5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7"/>
  <c r="BH117"/>
  <c r="BG117"/>
  <c r="BF117"/>
  <c r="T117"/>
  <c r="R117"/>
  <c r="P117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55"/>
  <c r="J23"/>
  <c r="J18"/>
  <c r="E18"/>
  <c r="F55"/>
  <c r="J17"/>
  <c r="J12"/>
  <c r="J52"/>
  <c r="E7"/>
  <c r="E71"/>
  <c i="4" r="J37"/>
  <c r="J36"/>
  <c i="1" r="AY57"/>
  <c i="4" r="J35"/>
  <c i="1" r="AX57"/>
  <c i="4"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2"/>
  <c r="BH102"/>
  <c r="BG102"/>
  <c r="BF102"/>
  <c r="T102"/>
  <c r="R102"/>
  <c r="P102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3" r="J37"/>
  <c r="J36"/>
  <c i="1" r="AY56"/>
  <c i="3" r="J35"/>
  <c i="1" r="AX56"/>
  <c i="3"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101"/>
  <c r="BH101"/>
  <c r="BG101"/>
  <c r="BF101"/>
  <c r="T101"/>
  <c r="R101"/>
  <c r="P101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2" r="J37"/>
  <c r="J36"/>
  <c i="1" r="AY55"/>
  <c i="2" r="J35"/>
  <c i="1" r="AX55"/>
  <c i="2" r="BI547"/>
  <c r="BH547"/>
  <c r="BG547"/>
  <c r="BF547"/>
  <c r="T547"/>
  <c r="T546"/>
  <c r="R547"/>
  <c r="R546"/>
  <c r="P547"/>
  <c r="P546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4"/>
  <c r="BH504"/>
  <c r="BG504"/>
  <c r="BF504"/>
  <c r="T504"/>
  <c r="T503"/>
  <c r="R504"/>
  <c r="R503"/>
  <c r="P504"/>
  <c r="P503"/>
  <c r="BI501"/>
  <c r="BH501"/>
  <c r="BG501"/>
  <c r="BF501"/>
  <c r="T501"/>
  <c r="T500"/>
  <c r="R501"/>
  <c r="R500"/>
  <c r="P501"/>
  <c r="P500"/>
  <c r="BI496"/>
  <c r="BH496"/>
  <c r="BG496"/>
  <c r="BF496"/>
  <c r="T496"/>
  <c r="R496"/>
  <c r="P496"/>
  <c r="BI491"/>
  <c r="BH491"/>
  <c r="BG491"/>
  <c r="BF491"/>
  <c r="T491"/>
  <c r="R491"/>
  <c r="P491"/>
  <c r="BI488"/>
  <c r="BH488"/>
  <c r="BG488"/>
  <c r="BF488"/>
  <c r="T488"/>
  <c r="R488"/>
  <c r="P488"/>
  <c r="BI483"/>
  <c r="BH483"/>
  <c r="BG483"/>
  <c r="BF483"/>
  <c r="T483"/>
  <c r="R483"/>
  <c r="P483"/>
  <c r="BI465"/>
  <c r="BH465"/>
  <c r="BG465"/>
  <c r="BF465"/>
  <c r="T465"/>
  <c r="R465"/>
  <c r="P465"/>
  <c r="BI456"/>
  <c r="BH456"/>
  <c r="BG456"/>
  <c r="BF456"/>
  <c r="T456"/>
  <c r="R456"/>
  <c r="P456"/>
  <c r="BI432"/>
  <c r="BH432"/>
  <c r="BG432"/>
  <c r="BF432"/>
  <c r="T432"/>
  <c r="R432"/>
  <c r="P432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2"/>
  <c r="BH392"/>
  <c r="BG392"/>
  <c r="BF392"/>
  <c r="T392"/>
  <c r="R392"/>
  <c r="P392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42"/>
  <c r="BH342"/>
  <c r="BG342"/>
  <c r="BF342"/>
  <c r="T342"/>
  <c r="R342"/>
  <c r="P342"/>
  <c r="BI337"/>
  <c r="BH337"/>
  <c r="BG337"/>
  <c r="BF337"/>
  <c r="T337"/>
  <c r="R337"/>
  <c r="P337"/>
  <c r="BI335"/>
  <c r="BH335"/>
  <c r="BG335"/>
  <c r="BF335"/>
  <c r="T335"/>
  <c r="R335"/>
  <c r="P335"/>
  <c r="BI321"/>
  <c r="BH321"/>
  <c r="BG321"/>
  <c r="BF321"/>
  <c r="T321"/>
  <c r="R321"/>
  <c r="P321"/>
  <c r="BI316"/>
  <c r="BH316"/>
  <c r="BG316"/>
  <c r="BF316"/>
  <c r="T316"/>
  <c r="R316"/>
  <c r="P316"/>
  <c r="BI310"/>
  <c r="BH310"/>
  <c r="BG310"/>
  <c r="BF310"/>
  <c r="T310"/>
  <c r="R310"/>
  <c r="P310"/>
  <c r="BI305"/>
  <c r="BH305"/>
  <c r="BG305"/>
  <c r="BF305"/>
  <c r="T305"/>
  <c r="R305"/>
  <c r="P305"/>
  <c r="BI300"/>
  <c r="BH300"/>
  <c r="BG300"/>
  <c r="BF300"/>
  <c r="T300"/>
  <c r="R300"/>
  <c r="P300"/>
  <c r="BI297"/>
  <c r="BH297"/>
  <c r="BG297"/>
  <c r="BF297"/>
  <c r="T297"/>
  <c r="R297"/>
  <c r="P297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54"/>
  <c r="BH254"/>
  <c r="BG254"/>
  <c r="BF254"/>
  <c r="T254"/>
  <c r="R254"/>
  <c r="P254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0"/>
  <c r="BH220"/>
  <c r="BG220"/>
  <c r="BF220"/>
  <c r="T220"/>
  <c r="R220"/>
  <c r="P220"/>
  <c r="BI211"/>
  <c r="BH211"/>
  <c r="BG211"/>
  <c r="BF211"/>
  <c r="T211"/>
  <c r="R211"/>
  <c r="P211"/>
  <c r="BI207"/>
  <c r="BH207"/>
  <c r="BG207"/>
  <c r="BF207"/>
  <c r="T207"/>
  <c r="R207"/>
  <c r="P207"/>
  <c r="BI198"/>
  <c r="BH198"/>
  <c r="BG198"/>
  <c r="BF198"/>
  <c r="T198"/>
  <c r="R198"/>
  <c r="P198"/>
  <c r="BI186"/>
  <c r="BH186"/>
  <c r="BG186"/>
  <c r="BF186"/>
  <c r="T186"/>
  <c r="R186"/>
  <c r="P186"/>
  <c r="BI183"/>
  <c r="BH183"/>
  <c r="BG183"/>
  <c r="BF183"/>
  <c r="T183"/>
  <c r="R183"/>
  <c r="P183"/>
  <c r="BI170"/>
  <c r="BH170"/>
  <c r="BG170"/>
  <c r="BF170"/>
  <c r="T170"/>
  <c r="R170"/>
  <c r="P170"/>
  <c r="BI166"/>
  <c r="BH166"/>
  <c r="BG166"/>
  <c r="BF166"/>
  <c r="T166"/>
  <c r="R166"/>
  <c r="P166"/>
  <c r="BI107"/>
  <c r="BH107"/>
  <c r="BG107"/>
  <c r="BF107"/>
  <c r="T107"/>
  <c r="R107"/>
  <c r="P107"/>
  <c r="BI103"/>
  <c r="BH103"/>
  <c r="BG103"/>
  <c r="BF103"/>
  <c r="T103"/>
  <c r="R103"/>
  <c r="P103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J85"/>
  <c r="F85"/>
  <c r="F83"/>
  <c r="E81"/>
  <c r="J54"/>
  <c r="F54"/>
  <c r="F52"/>
  <c r="E50"/>
  <c r="J24"/>
  <c r="E24"/>
  <c r="J86"/>
  <c r="J23"/>
  <c r="J18"/>
  <c r="E18"/>
  <c r="F86"/>
  <c r="J17"/>
  <c r="J12"/>
  <c r="J83"/>
  <c r="E7"/>
  <c r="E79"/>
  <c i="1" r="L50"/>
  <c r="AM50"/>
  <c r="AM49"/>
  <c r="L49"/>
  <c r="AM47"/>
  <c r="L47"/>
  <c r="L45"/>
  <c r="L44"/>
  <c i="18" r="BK113"/>
  <c r="J108"/>
  <c r="BK95"/>
  <c r="J88"/>
  <c i="17" r="J132"/>
  <c r="J131"/>
  <c r="BK121"/>
  <c r="BK114"/>
  <c r="BK100"/>
  <c r="J84"/>
  <c i="16" r="J132"/>
  <c r="BK129"/>
  <c r="BK118"/>
  <c r="BK97"/>
  <c r="BK84"/>
  <c i="15" r="BK91"/>
  <c i="14" r="BK149"/>
  <c r="BK141"/>
  <c r="J138"/>
  <c r="J128"/>
  <c r="J119"/>
  <c i="13" r="J231"/>
  <c r="J193"/>
  <c r="BK157"/>
  <c r="BK133"/>
  <c i="17" r="BK97"/>
  <c r="BK87"/>
  <c i="16" r="J108"/>
  <c r="J100"/>
  <c i="15" r="BK131"/>
  <c r="BK115"/>
  <c r="BK103"/>
  <c i="14" r="J149"/>
  <c r="J131"/>
  <c r="BK98"/>
  <c i="13" r="J197"/>
  <c r="J157"/>
  <c r="BK94"/>
  <c i="12" r="BK138"/>
  <c r="BK127"/>
  <c r="BK106"/>
  <c r="BK96"/>
  <c r="J90"/>
  <c i="11" r="J138"/>
  <c r="BK133"/>
  <c r="BK122"/>
  <c r="BK110"/>
  <c r="J102"/>
  <c r="BK98"/>
  <c r="BK94"/>
  <c r="BK89"/>
  <c r="J86"/>
  <c i="10" r="J155"/>
  <c r="BK139"/>
  <c r="J137"/>
  <c r="J127"/>
  <c i="9" r="J124"/>
  <c r="J115"/>
  <c i="8" r="J142"/>
  <c r="J132"/>
  <c r="BK114"/>
  <c r="J103"/>
  <c i="7" r="BK142"/>
  <c r="BK125"/>
  <c r="BK110"/>
  <c r="J105"/>
  <c r="J93"/>
  <c i="6" r="J140"/>
  <c r="J117"/>
  <c r="J87"/>
  <c i="4" r="J150"/>
  <c r="BK143"/>
  <c r="J135"/>
  <c r="J107"/>
  <c r="BK88"/>
  <c i="2" r="BK531"/>
  <c r="J496"/>
  <c r="BK456"/>
  <c r="BK396"/>
  <c r="BK365"/>
  <c r="BK305"/>
  <c r="J288"/>
  <c r="J211"/>
  <c r="J166"/>
  <c r="J97"/>
  <c i="18" r="BK107"/>
  <c r="J105"/>
  <c r="J103"/>
  <c r="BK101"/>
  <c r="BK96"/>
  <c r="J91"/>
  <c i="17" r="BK132"/>
  <c r="J121"/>
  <c r="J112"/>
  <c i="16" r="BK132"/>
  <c r="J125"/>
  <c r="BK114"/>
  <c r="J103"/>
  <c i="15" r="J114"/>
  <c r="J91"/>
  <c i="14" r="J141"/>
  <c r="J135"/>
  <c r="BK130"/>
  <c r="J109"/>
  <c i="13" r="J201"/>
  <c r="J151"/>
  <c i="12" r="BK159"/>
  <c r="BK143"/>
  <c r="J130"/>
  <c r="J105"/>
  <c r="J92"/>
  <c i="11" r="J159"/>
  <c r="J149"/>
  <c r="BK138"/>
  <c r="J133"/>
  <c r="BK116"/>
  <c r="J101"/>
  <c r="J98"/>
  <c r="J93"/>
  <c r="J89"/>
  <c r="BK86"/>
  <c i="10" r="J159"/>
  <c r="BK143"/>
  <c r="BK134"/>
  <c r="J122"/>
  <c r="J106"/>
  <c r="J101"/>
  <c r="BK97"/>
  <c r="BK95"/>
  <c r="BK86"/>
  <c i="9" r="J147"/>
  <c r="BK140"/>
  <c r="BK135"/>
  <c r="J131"/>
  <c r="BK124"/>
  <c r="J108"/>
  <c r="J91"/>
  <c i="8" r="J146"/>
  <c r="J128"/>
  <c r="J114"/>
  <c r="J96"/>
  <c i="7" r="J142"/>
  <c r="BK123"/>
  <c r="BK113"/>
  <c i="6" r="BK142"/>
  <c r="BK133"/>
  <c r="BK123"/>
  <c r="J114"/>
  <c r="J93"/>
  <c i="5" r="BK130"/>
  <c r="J121"/>
  <c r="BK114"/>
  <c r="J95"/>
  <c r="BK84"/>
  <c i="4" r="J157"/>
  <c r="BK153"/>
  <c r="J147"/>
  <c r="J143"/>
  <c r="J140"/>
  <c r="J136"/>
  <c r="J131"/>
  <c r="J125"/>
  <c r="BK113"/>
  <c r="J96"/>
  <c i="3" r="J120"/>
  <c r="J90"/>
  <c i="2" r="J534"/>
  <c r="BK520"/>
  <c r="BK504"/>
  <c r="BK465"/>
  <c r="J402"/>
  <c r="J361"/>
  <c r="J335"/>
  <c r="J233"/>
  <c r="J198"/>
  <c r="J107"/>
  <c i="14" r="BK135"/>
  <c r="J122"/>
  <c r="BK109"/>
  <c r="BK88"/>
  <c i="13" r="J148"/>
  <c i="12" r="BK149"/>
  <c r="BK137"/>
  <c r="J127"/>
  <c r="BK105"/>
  <c r="J97"/>
  <c r="J91"/>
  <c r="BK87"/>
  <c r="J84"/>
  <c i="10" r="BK100"/>
  <c r="J93"/>
  <c r="BK87"/>
  <c i="9" r="J158"/>
  <c r="BK147"/>
  <c r="BK141"/>
  <c r="BK134"/>
  <c r="BK126"/>
  <c r="BK103"/>
  <c i="8" r="BK133"/>
  <c r="BK117"/>
  <c r="BK87"/>
  <c i="7" r="BK137"/>
  <c r="J125"/>
  <c r="J114"/>
  <c r="J99"/>
  <c r="J89"/>
  <c i="6" r="J142"/>
  <c r="BK127"/>
  <c r="BK117"/>
  <c r="J105"/>
  <c r="J89"/>
  <c i="5" r="BK126"/>
  <c r="BK121"/>
  <c r="J99"/>
  <c r="J87"/>
  <c i="4" r="BK162"/>
  <c r="BK151"/>
  <c r="BK144"/>
  <c r="BK137"/>
  <c r="J129"/>
  <c r="J113"/>
  <c r="BK93"/>
  <c i="3" r="J114"/>
  <c i="2" r="J547"/>
  <c r="BK534"/>
  <c r="BK496"/>
  <c r="BK432"/>
  <c r="J371"/>
  <c r="J349"/>
  <c r="J305"/>
  <c r="BK290"/>
  <c r="BK244"/>
  <c r="J220"/>
  <c r="J183"/>
  <c r="BK92"/>
  <c i="18" r="BK111"/>
  <c r="BK108"/>
  <c r="J96"/>
  <c r="J93"/>
  <c i="17" r="BK131"/>
  <c r="J125"/>
  <c r="BK118"/>
  <c r="BK112"/>
  <c r="J108"/>
  <c r="BK103"/>
  <c r="J87"/>
  <c i="16" r="J131"/>
  <c r="BK125"/>
  <c r="BK115"/>
  <c r="J91"/>
  <c i="15" r="J136"/>
  <c r="J131"/>
  <c r="BK125"/>
  <c i="14" r="J139"/>
  <c r="BK131"/>
  <c r="BK122"/>
  <c r="J98"/>
  <c i="13" r="BK231"/>
  <c r="BK164"/>
  <c r="BK138"/>
  <c i="17" r="J100"/>
  <c r="BK91"/>
  <c i="16" r="J123"/>
  <c r="BK112"/>
  <c r="BK103"/>
  <c i="15" r="BK121"/>
  <c r="J112"/>
  <c r="BK97"/>
  <c i="14" r="BK145"/>
  <c r="BK139"/>
  <c r="J108"/>
  <c i="13" r="J133"/>
  <c r="J89"/>
  <c i="12" r="BK155"/>
  <c r="J145"/>
  <c r="J134"/>
  <c r="J100"/>
  <c r="BK91"/>
  <c r="BK85"/>
  <c i="11" r="BK155"/>
  <c r="BK137"/>
  <c r="J130"/>
  <c r="J105"/>
  <c r="BK99"/>
  <c r="BK96"/>
  <c r="J91"/>
  <c r="J88"/>
  <c r="BK84"/>
  <c i="10" r="BK145"/>
  <c r="J138"/>
  <c r="J130"/>
  <c r="J97"/>
  <c r="BK91"/>
  <c r="J88"/>
  <c r="J86"/>
  <c i="9" r="BK162"/>
  <c r="J148"/>
  <c r="J145"/>
  <c r="BK142"/>
  <c r="J140"/>
  <c r="BK137"/>
  <c i="6" r="BK114"/>
  <c r="BK93"/>
  <c i="5" r="BK141"/>
  <c r="BK132"/>
  <c r="J114"/>
  <c r="J110"/>
  <c r="J93"/>
  <c i="4" r="J162"/>
  <c r="BK155"/>
  <c r="J151"/>
  <c r="J144"/>
  <c r="J138"/>
  <c r="J134"/>
  <c r="BK119"/>
  <c r="BK96"/>
  <c i="3" r="BK120"/>
  <c i="2" r="J528"/>
  <c r="J504"/>
  <c r="BK491"/>
  <c r="J432"/>
  <c r="J321"/>
  <c r="BK300"/>
  <c r="J285"/>
  <c r="BK279"/>
  <c r="BK183"/>
  <c r="BK103"/>
  <c r="BK94"/>
  <c i="18" r="J107"/>
  <c r="BK102"/>
  <c r="J101"/>
  <c r="J99"/>
  <c r="J95"/>
  <c r="BK93"/>
  <c r="BK88"/>
  <c i="17" r="BK129"/>
  <c r="J118"/>
  <c r="BK107"/>
  <c i="16" r="BK131"/>
  <c r="BK123"/>
  <c r="J112"/>
  <c r="BK100"/>
  <c i="15" r="J129"/>
  <c r="J108"/>
  <c r="BK87"/>
  <c i="14" r="J137"/>
  <c r="J133"/>
  <c r="J124"/>
  <c r="BK113"/>
  <c i="13" r="BK197"/>
  <c r="BK110"/>
  <c i="12" r="J155"/>
  <c r="BK139"/>
  <c r="BK122"/>
  <c r="J106"/>
  <c r="J96"/>
  <c r="BK93"/>
  <c r="J89"/>
  <c i="11" r="J153"/>
  <c r="BK143"/>
  <c r="J137"/>
  <c r="BK127"/>
  <c r="J106"/>
  <c r="J100"/>
  <c r="J96"/>
  <c r="BK92"/>
  <c r="BK88"/>
  <c r="J85"/>
  <c i="10" r="BK149"/>
  <c r="J145"/>
  <c r="J139"/>
  <c r="BK130"/>
  <c r="J112"/>
  <c r="J102"/>
  <c r="BK98"/>
  <c r="J91"/>
  <c r="J87"/>
  <c i="9" r="BK167"/>
  <c r="BK154"/>
  <c r="J142"/>
  <c r="J137"/>
  <c r="J120"/>
  <c r="J114"/>
  <c r="J103"/>
  <c r="J88"/>
  <c i="8" r="BK132"/>
  <c r="BK111"/>
  <c r="BK92"/>
  <c i="7" r="BK131"/>
  <c r="J117"/>
  <c r="BK99"/>
  <c i="6" r="J143"/>
  <c r="J137"/>
  <c r="J127"/>
  <c r="BK99"/>
  <c r="BK89"/>
  <c i="5" r="BK140"/>
  <c r="J136"/>
  <c r="J126"/>
  <c r="BK118"/>
  <c r="BK108"/>
  <c i="4" r="J178"/>
  <c r="J156"/>
  <c r="BK152"/>
  <c r="J148"/>
  <c r="BK142"/>
  <c r="J139"/>
  <c r="J133"/>
  <c r="J127"/>
  <c r="J118"/>
  <c r="BK109"/>
  <c i="3" r="J116"/>
  <c r="J84"/>
  <c i="2" r="BK528"/>
  <c r="J514"/>
  <c r="BK488"/>
  <c r="BK393"/>
  <c r="BK349"/>
  <c r="J316"/>
  <c r="J244"/>
  <c r="BK211"/>
  <c r="BK166"/>
  <c i="14" r="BK136"/>
  <c r="BK119"/>
  <c r="J101"/>
  <c r="BK85"/>
  <c i="13" r="BK145"/>
  <c r="BK87"/>
  <c i="12" r="J143"/>
  <c r="BK134"/>
  <c r="J122"/>
  <c r="J102"/>
  <c r="J98"/>
  <c r="J88"/>
  <c i="11" r="BK159"/>
  <c r="J145"/>
  <c i="10" r="J95"/>
  <c r="BK92"/>
  <c r="BK85"/>
  <c i="9" r="BK152"/>
  <c r="J143"/>
  <c r="J138"/>
  <c r="BK131"/>
  <c r="J111"/>
  <c r="BK93"/>
  <c i="8" r="BK146"/>
  <c r="J121"/>
  <c r="BK89"/>
  <c i="7" r="J140"/>
  <c r="J123"/>
  <c r="J113"/>
  <c r="BK105"/>
  <c r="BK93"/>
  <c i="6" r="BK143"/>
  <c r="BK125"/>
  <c r="BK113"/>
  <c r="J95"/>
  <c i="5" r="J142"/>
  <c r="J132"/>
  <c r="J123"/>
  <c r="BK110"/>
  <c r="BK93"/>
  <c i="4" r="J176"/>
  <c r="J168"/>
  <c r="J152"/>
  <c r="BK148"/>
  <c r="BK133"/>
  <c r="BK127"/>
  <c r="BK107"/>
  <c r="J88"/>
  <c i="3" r="BK101"/>
  <c i="2" r="BK547"/>
  <c r="BK537"/>
  <c r="BK514"/>
  <c r="J465"/>
  <c r="BK392"/>
  <c r="BK361"/>
  <c r="BK335"/>
  <c r="J300"/>
  <c r="J279"/>
  <c r="J230"/>
  <c r="J186"/>
  <c r="J103"/>
  <c i="15" r="J121"/>
  <c r="J115"/>
  <c r="BK114"/>
  <c r="BK108"/>
  <c r="J103"/>
  <c r="J100"/>
  <c i="14" r="J113"/>
  <c r="BK90"/>
  <c i="13" r="J225"/>
  <c r="BK180"/>
  <c r="BK148"/>
  <c r="J110"/>
  <c i="17" r="BK84"/>
  <c i="16" r="J118"/>
  <c r="J107"/>
  <c i="15" r="BK136"/>
  <c r="J125"/>
  <c r="BK118"/>
  <c r="BK84"/>
  <c i="14" r="BK137"/>
  <c r="BK128"/>
  <c i="13" r="BK225"/>
  <c r="J161"/>
  <c r="J138"/>
  <c r="J87"/>
  <c i="12" r="J153"/>
  <c r="J137"/>
  <c r="BK116"/>
  <c r="J101"/>
  <c r="BK92"/>
  <c r="BK88"/>
  <c i="11" r="BK149"/>
  <c r="J134"/>
  <c r="J127"/>
  <c r="BK112"/>
  <c r="BK101"/>
  <c r="J97"/>
  <c r="J92"/>
  <c r="J87"/>
  <c r="BK85"/>
  <c i="10" r="BK153"/>
  <c r="J143"/>
  <c r="J134"/>
  <c r="BK122"/>
  <c r="BK116"/>
  <c r="BK112"/>
  <c r="BK110"/>
  <c r="BK106"/>
  <c r="BK105"/>
  <c r="BK102"/>
  <c r="BK101"/>
  <c r="BK99"/>
  <c r="J98"/>
  <c r="J94"/>
  <c r="BK89"/>
  <c r="J85"/>
  <c i="9" r="J167"/>
  <c r="BK165"/>
  <c r="J152"/>
  <c r="J146"/>
  <c r="BK144"/>
  <c r="J141"/>
  <c r="BK136"/>
  <c r="J135"/>
  <c r="J134"/>
  <c r="BK133"/>
  <c r="J132"/>
  <c r="J127"/>
  <c r="BK120"/>
  <c r="BK114"/>
  <c i="8" r="J137"/>
  <c r="BK121"/>
  <c r="J106"/>
  <c r="J89"/>
  <c i="7" r="J141"/>
  <c r="BK121"/>
  <c r="BK108"/>
  <c r="BK95"/>
  <c i="6" r="BK141"/>
  <c r="J131"/>
  <c r="J108"/>
  <c r="BK105"/>
  <c i="5" r="J140"/>
  <c r="J130"/>
  <c r="BK113"/>
  <c r="J108"/>
  <c r="J84"/>
  <c i="4" r="BK168"/>
  <c r="J153"/>
  <c r="J145"/>
  <c r="J142"/>
  <c r="BK136"/>
  <c r="J123"/>
  <c r="BK116"/>
  <c r="J93"/>
  <c i="3" r="J101"/>
  <c i="2" r="BK511"/>
  <c r="BK501"/>
  <c r="BK402"/>
  <c r="J392"/>
  <c r="BK316"/>
  <c r="J290"/>
  <c r="J281"/>
  <c r="J254"/>
  <c r="BK236"/>
  <c r="J92"/>
  <c i="18" r="BK105"/>
  <c r="BK103"/>
  <c r="J102"/>
  <c r="BK99"/>
  <c r="BK97"/>
  <c i="17" r="BK136"/>
  <c r="J129"/>
  <c r="BK123"/>
  <c r="J115"/>
  <c r="J103"/>
  <c i="16" r="J115"/>
  <c r="BK107"/>
  <c r="J97"/>
  <c r="J87"/>
  <c i="15" r="J118"/>
  <c r="J107"/>
  <c i="14" r="J145"/>
  <c r="BK132"/>
  <c r="J115"/>
  <c r="J104"/>
  <c r="J88"/>
  <c i="13" r="J164"/>
  <c r="BK122"/>
  <c i="12" r="BK145"/>
  <c r="BK133"/>
  <c r="J116"/>
  <c r="BK101"/>
  <c r="BK98"/>
  <c r="J95"/>
  <c r="BK90"/>
  <c i="11" r="J147"/>
  <c r="J139"/>
  <c r="BK134"/>
  <c r="J122"/>
  <c r="J112"/>
  <c r="BK105"/>
  <c r="BK97"/>
  <c r="J94"/>
  <c r="BK91"/>
  <c r="BK87"/>
  <c r="J84"/>
  <c i="10" r="BK155"/>
  <c r="BK147"/>
  <c r="J133"/>
  <c r="J116"/>
  <c r="J105"/>
  <c r="J99"/>
  <c r="BK96"/>
  <c r="J92"/>
  <c r="BK88"/>
  <c i="9" r="BK158"/>
  <c r="BK143"/>
  <c r="BK138"/>
  <c r="BK132"/>
  <c r="BK127"/>
  <c r="BK115"/>
  <c r="J93"/>
  <c i="8" r="BK142"/>
  <c r="BK125"/>
  <c r="BK103"/>
  <c r="J87"/>
  <c i="7" r="BK140"/>
  <c r="J127"/>
  <c r="BK89"/>
  <c i="6" r="J141"/>
  <c r="BK131"/>
  <c r="BK121"/>
  <c r="J113"/>
  <c i="18" r="J113"/>
  <c r="J111"/>
  <c r="J97"/>
  <c r="BK91"/>
  <c i="17" r="J136"/>
  <c r="J123"/>
  <c r="BK115"/>
  <c r="BK108"/>
  <c r="J107"/>
  <c r="J91"/>
  <c i="16" r="BK136"/>
  <c r="J121"/>
  <c r="BK108"/>
  <c r="BK87"/>
  <c i="15" r="J132"/>
  <c r="BK129"/>
  <c r="J123"/>
  <c r="J87"/>
  <c i="14" r="BK140"/>
  <c r="BK134"/>
  <c r="BK124"/>
  <c r="BK104"/>
  <c r="J94"/>
  <c i="13" r="J181"/>
  <c r="BK151"/>
  <c r="BK89"/>
  <c i="17" r="J97"/>
  <c i="16" r="J129"/>
  <c r="J114"/>
  <c i="15" r="BK132"/>
  <c r="BK123"/>
  <c r="BK107"/>
  <c r="BK100"/>
  <c i="14" r="J140"/>
  <c r="J134"/>
  <c r="J130"/>
  <c i="13" r="BK193"/>
  <c r="J145"/>
  <c r="J122"/>
  <c i="12" r="J159"/>
  <c r="J149"/>
  <c r="J112"/>
  <c r="BK102"/>
  <c r="J93"/>
  <c r="BK86"/>
  <c r="BK84"/>
  <c i="11" r="BK139"/>
  <c r="J116"/>
  <c r="BK106"/>
  <c r="BK100"/>
  <c r="BK95"/>
  <c r="BK93"/>
  <c r="BK90"/>
  <c i="10" r="BK159"/>
  <c r="J149"/>
  <c r="BK138"/>
  <c r="BK133"/>
  <c i="9" r="BK130"/>
  <c r="J126"/>
  <c r="J118"/>
  <c i="8" r="J133"/>
  <c r="J111"/>
  <c r="J92"/>
  <c i="7" r="J137"/>
  <c r="J131"/>
  <c r="BK118"/>
  <c r="BK84"/>
  <c i="6" r="BK118"/>
  <c r="BK95"/>
  <c r="BK84"/>
  <c i="5" r="BK139"/>
  <c r="J117"/>
  <c r="BK99"/>
  <c i="4" r="BK172"/>
  <c r="J164"/>
  <c r="BK157"/>
  <c r="BK154"/>
  <c r="BK146"/>
  <c r="BK140"/>
  <c r="BK132"/>
  <c r="BK125"/>
  <c r="J109"/>
  <c r="J91"/>
  <c i="3" r="J87"/>
  <c i="2" r="J520"/>
  <c r="J483"/>
  <c r="J393"/>
  <c r="J355"/>
  <c r="J310"/>
  <c r="BK297"/>
  <c r="BK241"/>
  <c r="BK230"/>
  <c r="BK186"/>
  <c r="BK107"/>
  <c i="1" r="AS54"/>
  <c i="17" r="BK125"/>
  <c r="J114"/>
  <c i="16" r="J136"/>
  <c r="BK121"/>
  <c r="BK91"/>
  <c r="J84"/>
  <c i="15" r="BK112"/>
  <c r="J97"/>
  <c r="J84"/>
  <c i="14" r="J136"/>
  <c r="J116"/>
  <c r="BK108"/>
  <c r="BK101"/>
  <c r="J85"/>
  <c i="13" r="BK161"/>
  <c r="J98"/>
  <c i="12" r="BK147"/>
  <c r="BK110"/>
  <c r="BK99"/>
  <c r="BK97"/>
  <c r="BK94"/>
  <c r="J87"/>
  <c i="11" r="J155"/>
  <c r="BK145"/>
  <c r="BK130"/>
  <c r="J110"/>
  <c r="BK102"/>
  <c r="J99"/>
  <c r="J95"/>
  <c r="J90"/>
  <c i="10" r="J153"/>
  <c r="J147"/>
  <c r="BK137"/>
  <c r="BK127"/>
  <c r="J110"/>
  <c r="J100"/>
  <c r="BK93"/>
  <c r="J90"/>
  <c r="BK84"/>
  <c i="9" r="J165"/>
  <c r="J144"/>
  <c r="J139"/>
  <c r="BK129"/>
  <c r="BK118"/>
  <c r="BK111"/>
  <c r="BK97"/>
  <c r="J87"/>
  <c i="8" r="BK137"/>
  <c r="J117"/>
  <c i="7" r="BK143"/>
  <c r="BK133"/>
  <c r="J118"/>
  <c r="BK114"/>
  <c r="J87"/>
  <c i="6" r="BK140"/>
  <c r="J125"/>
  <c r="J118"/>
  <c i="5" r="BK142"/>
  <c r="J124"/>
  <c r="BK117"/>
  <c r="BK89"/>
  <c i="4" r="BK174"/>
  <c r="J158"/>
  <c r="J155"/>
  <c r="J149"/>
  <c r="BK145"/>
  <c r="J137"/>
  <c r="J132"/>
  <c r="J119"/>
  <c r="BK112"/>
  <c r="BK91"/>
  <c i="3" r="BK114"/>
  <c i="2" r="J537"/>
  <c r="BK525"/>
  <c r="J511"/>
  <c r="J491"/>
  <c r="J399"/>
  <c r="BK355"/>
  <c r="BK337"/>
  <c r="BK254"/>
  <c r="BK220"/>
  <c r="BK170"/>
  <c i="14" r="BK138"/>
  <c r="J132"/>
  <c r="BK116"/>
  <c r="BK94"/>
  <c i="13" r="BK201"/>
  <c r="J180"/>
  <c r="J94"/>
  <c i="12" r="J147"/>
  <c r="J138"/>
  <c r="BK130"/>
  <c r="J110"/>
  <c r="J99"/>
  <c r="BK95"/>
  <c r="BK89"/>
  <c r="J85"/>
  <c i="11" r="BK147"/>
  <c i="10" r="J96"/>
  <c r="BK90"/>
  <c r="J84"/>
  <c i="9" r="J154"/>
  <c r="BK146"/>
  <c r="J136"/>
  <c r="J130"/>
  <c r="BK108"/>
  <c r="BK91"/>
  <c r="BK87"/>
  <c i="8" r="J125"/>
  <c r="BK96"/>
  <c i="7" r="BK141"/>
  <c r="BK127"/>
  <c r="BK117"/>
  <c r="J110"/>
  <c r="J95"/>
  <c r="J84"/>
  <c i="6" r="J133"/>
  <c r="J123"/>
  <c r="BK108"/>
  <c r="BK87"/>
  <c i="5" r="J141"/>
  <c r="J118"/>
  <c r="BK105"/>
  <c i="4" r="BK178"/>
  <c r="J172"/>
  <c r="BK156"/>
  <c r="BK149"/>
  <c r="J141"/>
  <c r="BK134"/>
  <c r="BK118"/>
  <c r="J102"/>
  <c i="3" r="BK116"/>
  <c r="BK84"/>
  <c i="2" r="J540"/>
  <c r="J517"/>
  <c r="BK483"/>
  <c r="J396"/>
  <c r="J337"/>
  <c r="BK310"/>
  <c r="BK288"/>
  <c r="J236"/>
  <c r="J207"/>
  <c r="J170"/>
  <c i="6" r="BK110"/>
  <c i="5" r="J139"/>
  <c r="BK123"/>
  <c r="J105"/>
  <c r="BK87"/>
  <c i="4" r="BK176"/>
  <c r="BK164"/>
  <c r="J154"/>
  <c r="BK150"/>
  <c r="J146"/>
  <c r="BK141"/>
  <c r="BK138"/>
  <c r="BK135"/>
  <c r="BK129"/>
  <c r="J116"/>
  <c r="BK102"/>
  <c r="J87"/>
  <c i="3" r="BK87"/>
  <c i="2" r="J531"/>
  <c r="BK517"/>
  <c r="J501"/>
  <c r="J456"/>
  <c r="BK371"/>
  <c r="BK342"/>
  <c r="BK281"/>
  <c r="J241"/>
  <c r="BK207"/>
  <c r="BK97"/>
  <c i="14" r="BK133"/>
  <c r="BK115"/>
  <c r="J90"/>
  <c i="13" r="BK181"/>
  <c r="BK98"/>
  <c i="12" r="BK153"/>
  <c r="J139"/>
  <c r="J133"/>
  <c r="BK112"/>
  <c r="BK100"/>
  <c r="J94"/>
  <c r="J86"/>
  <c i="11" r="BK153"/>
  <c r="J143"/>
  <c i="10" r="BK94"/>
  <c r="J89"/>
  <c i="9" r="J162"/>
  <c r="BK148"/>
  <c r="BK145"/>
  <c r="BK139"/>
  <c r="J133"/>
  <c r="J129"/>
  <c r="J97"/>
  <c r="BK88"/>
  <c i="8" r="BK128"/>
  <c r="BK106"/>
  <c i="7" r="J143"/>
  <c r="J133"/>
  <c r="J121"/>
  <c r="J108"/>
  <c r="BK87"/>
  <c i="6" r="BK137"/>
  <c r="J121"/>
  <c r="J110"/>
  <c r="J99"/>
  <c r="J84"/>
  <c i="5" r="BK136"/>
  <c r="BK124"/>
  <c r="J113"/>
  <c r="BK95"/>
  <c r="J89"/>
  <c i="4" r="J174"/>
  <c r="BK158"/>
  <c r="BK147"/>
  <c r="BK139"/>
  <c r="BK131"/>
  <c r="BK123"/>
  <c r="J112"/>
  <c r="BK87"/>
  <c i="3" r="BK90"/>
  <c i="2" r="BK540"/>
  <c r="J525"/>
  <c r="J488"/>
  <c r="BK399"/>
  <c r="J365"/>
  <c r="J342"/>
  <c r="BK321"/>
  <c r="J297"/>
  <c r="BK285"/>
  <c r="BK233"/>
  <c r="BK198"/>
  <c r="J94"/>
  <c i="18" l="1" r="P98"/>
  <c i="2" r="BK91"/>
  <c r="P91"/>
  <c r="BK284"/>
  <c r="J284"/>
  <c r="J62"/>
  <c r="R284"/>
  <c r="P304"/>
  <c r="R304"/>
  <c r="P360"/>
  <c r="P510"/>
  <c r="R510"/>
  <c r="R524"/>
  <c i="3" r="R83"/>
  <c r="R82"/>
  <c r="R81"/>
  <c i="4" r="BK86"/>
  <c r="J86"/>
  <c r="J61"/>
  <c r="R86"/>
  <c r="T173"/>
  <c i="5" r="P83"/>
  <c r="P82"/>
  <c r="P81"/>
  <c i="1" r="AU58"/>
  <c i="6" r="R83"/>
  <c r="R82"/>
  <c r="R81"/>
  <c i="7" r="R83"/>
  <c r="R82"/>
  <c r="R81"/>
  <c i="8" r="P86"/>
  <c r="T86"/>
  <c r="P127"/>
  <c r="T127"/>
  <c i="9" r="T86"/>
  <c r="T85"/>
  <c r="T164"/>
  <c r="T163"/>
  <c i="11" r="T83"/>
  <c r="T82"/>
  <c r="T81"/>
  <c i="12" r="R83"/>
  <c r="R82"/>
  <c r="R81"/>
  <c i="13" r="T86"/>
  <c r="BK163"/>
  <c r="J163"/>
  <c r="J62"/>
  <c i="14" r="BK84"/>
  <c r="J84"/>
  <c r="J61"/>
  <c i="2" r="T91"/>
  <c r="BK304"/>
  <c r="J304"/>
  <c r="J63"/>
  <c r="T304"/>
  <c r="T360"/>
  <c r="T510"/>
  <c r="P524"/>
  <c i="3" r="BK83"/>
  <c r="J83"/>
  <c r="J61"/>
  <c r="T83"/>
  <c r="T82"/>
  <c r="T81"/>
  <c i="4" r="P86"/>
  <c r="P85"/>
  <c r="P84"/>
  <c i="1" r="AU57"/>
  <c i="4" r="P173"/>
  <c i="5" r="T83"/>
  <c r="T82"/>
  <c r="T81"/>
  <c i="6" r="BK83"/>
  <c r="J83"/>
  <c r="J61"/>
  <c r="P83"/>
  <c r="P82"/>
  <c r="P81"/>
  <c i="1" r="AU59"/>
  <c i="7" r="T83"/>
  <c r="T82"/>
  <c r="T81"/>
  <c i="8" r="R127"/>
  <c i="9" r="R86"/>
  <c r="R85"/>
  <c r="P164"/>
  <c r="P163"/>
  <c i="10" r="P83"/>
  <c r="P82"/>
  <c r="P81"/>
  <c i="1" r="AU63"/>
  <c i="10" r="R83"/>
  <c r="R82"/>
  <c r="R81"/>
  <c i="11" r="R83"/>
  <c r="R82"/>
  <c r="R81"/>
  <c i="12" r="T83"/>
  <c r="T82"/>
  <c r="T81"/>
  <c i="13" r="P86"/>
  <c r="T163"/>
  <c i="14" r="P84"/>
  <c r="P83"/>
  <c r="P82"/>
  <c i="1" r="AU67"/>
  <c i="15" r="T83"/>
  <c r="T82"/>
  <c r="T81"/>
  <c i="16" r="BK83"/>
  <c r="J83"/>
  <c r="J61"/>
  <c r="T83"/>
  <c r="T82"/>
  <c r="T81"/>
  <c i="17" r="P83"/>
  <c r="P82"/>
  <c r="P81"/>
  <c i="1" r="AU70"/>
  <c i="17" r="T83"/>
  <c r="T82"/>
  <c r="T81"/>
  <c i="2" r="R91"/>
  <c r="P284"/>
  <c r="T284"/>
  <c r="BK360"/>
  <c r="J360"/>
  <c r="J64"/>
  <c r="R360"/>
  <c r="BK510"/>
  <c r="J510"/>
  <c r="J67"/>
  <c r="BK524"/>
  <c r="J524"/>
  <c r="J68"/>
  <c r="T524"/>
  <c i="3" r="P83"/>
  <c r="P82"/>
  <c r="P81"/>
  <c i="1" r="AU56"/>
  <c i="4" r="T86"/>
  <c r="T85"/>
  <c r="T84"/>
  <c r="BK173"/>
  <c r="J173"/>
  <c r="J63"/>
  <c r="R173"/>
  <c i="5" r="BK83"/>
  <c r="J83"/>
  <c r="J61"/>
  <c r="R83"/>
  <c r="R82"/>
  <c r="R81"/>
  <c i="6" r="T83"/>
  <c r="T82"/>
  <c r="T81"/>
  <c i="7" r="BK83"/>
  <c r="J83"/>
  <c r="J61"/>
  <c r="P83"/>
  <c r="P82"/>
  <c r="P81"/>
  <c i="1" r="AU60"/>
  <c i="8" r="BK86"/>
  <c r="J86"/>
  <c r="J61"/>
  <c r="R86"/>
  <c r="R85"/>
  <c r="R84"/>
  <c r="BK127"/>
  <c r="J127"/>
  <c r="J62"/>
  <c i="9" r="BK86"/>
  <c r="J86"/>
  <c r="J61"/>
  <c r="P86"/>
  <c r="P85"/>
  <c r="P84"/>
  <c i="1" r="AU62"/>
  <c i="9" r="BK164"/>
  <c r="BK163"/>
  <c r="J163"/>
  <c r="J63"/>
  <c r="R164"/>
  <c r="R163"/>
  <c i="10" r="BK83"/>
  <c r="J83"/>
  <c r="J61"/>
  <c r="T83"/>
  <c r="T82"/>
  <c r="T81"/>
  <c i="11" r="BK83"/>
  <c r="BK82"/>
  <c r="J82"/>
  <c r="J60"/>
  <c r="P83"/>
  <c r="P82"/>
  <c r="P81"/>
  <c i="1" r="AU64"/>
  <c i="12" r="BK83"/>
  <c r="J83"/>
  <c r="J61"/>
  <c i="13" r="BK86"/>
  <c r="J86"/>
  <c r="J61"/>
  <c r="P163"/>
  <c i="14" r="T84"/>
  <c r="T83"/>
  <c r="T82"/>
  <c i="15" r="P83"/>
  <c r="P82"/>
  <c r="P81"/>
  <c i="1" r="AU68"/>
  <c i="16" r="P83"/>
  <c r="P82"/>
  <c r="P81"/>
  <c i="1" r="AU69"/>
  <c i="16" r="R83"/>
  <c r="R82"/>
  <c r="R81"/>
  <c i="12" r="P83"/>
  <c r="P82"/>
  <c r="P81"/>
  <c i="1" r="AU65"/>
  <c i="13" r="R86"/>
  <c r="R85"/>
  <c r="R84"/>
  <c r="R163"/>
  <c i="14" r="R84"/>
  <c r="R83"/>
  <c r="R82"/>
  <c i="15" r="BK83"/>
  <c r="J83"/>
  <c r="J61"/>
  <c r="R83"/>
  <c r="R82"/>
  <c r="R81"/>
  <c i="17" r="BK83"/>
  <c r="J83"/>
  <c r="J61"/>
  <c r="R83"/>
  <c r="R82"/>
  <c r="R81"/>
  <c i="18" r="BK90"/>
  <c r="J90"/>
  <c r="J62"/>
  <c r="P90"/>
  <c r="P85"/>
  <c i="1" r="AU71"/>
  <c i="18" r="R90"/>
  <c r="R85"/>
  <c r="T90"/>
  <c r="T85"/>
  <c i="2" r="E48"/>
  <c r="J52"/>
  <c r="F55"/>
  <c r="BE170"/>
  <c r="BE183"/>
  <c r="BE230"/>
  <c r="BE233"/>
  <c r="BE241"/>
  <c r="BE254"/>
  <c r="BE281"/>
  <c r="BE285"/>
  <c r="BE316"/>
  <c r="BE342"/>
  <c r="BE365"/>
  <c r="BE396"/>
  <c r="BE399"/>
  <c r="BE402"/>
  <c r="BE483"/>
  <c r="BE491"/>
  <c r="BE501"/>
  <c r="BE504"/>
  <c r="BE511"/>
  <c r="BE537"/>
  <c r="BE540"/>
  <c r="BE547"/>
  <c r="BK500"/>
  <c r="J500"/>
  <c r="J65"/>
  <c i="3" r="J55"/>
  <c r="J75"/>
  <c r="BE87"/>
  <c r="BE90"/>
  <c r="BE114"/>
  <c r="BE120"/>
  <c i="4" r="F55"/>
  <c r="J78"/>
  <c r="BE96"/>
  <c r="BE102"/>
  <c r="BE109"/>
  <c r="BE119"/>
  <c r="BE125"/>
  <c r="BE129"/>
  <c r="BE132"/>
  <c r="BE136"/>
  <c r="BE137"/>
  <c r="BE138"/>
  <c r="BE142"/>
  <c r="BE143"/>
  <c r="BE146"/>
  <c r="BE147"/>
  <c r="BE148"/>
  <c r="BE152"/>
  <c r="BE155"/>
  <c r="BE157"/>
  <c r="BE158"/>
  <c r="BE176"/>
  <c r="BK171"/>
  <c r="J171"/>
  <c r="J62"/>
  <c i="5" r="J78"/>
  <c r="BE84"/>
  <c r="BE93"/>
  <c r="BE99"/>
  <c r="BE108"/>
  <c r="BE117"/>
  <c r="BE124"/>
  <c r="BE141"/>
  <c i="6" r="F55"/>
  <c r="BE84"/>
  <c r="BE99"/>
  <c r="BE105"/>
  <c r="BE110"/>
  <c r="BE114"/>
  <c r="BE118"/>
  <c r="BE123"/>
  <c r="BE141"/>
  <c i="7" r="E71"/>
  <c r="J78"/>
  <c r="BE84"/>
  <c r="BE89"/>
  <c r="BE114"/>
  <c r="BE118"/>
  <c r="BE125"/>
  <c r="BE131"/>
  <c r="BE140"/>
  <c r="BE142"/>
  <c i="8" r="J52"/>
  <c r="E74"/>
  <c r="F81"/>
  <c r="BE87"/>
  <c r="BE92"/>
  <c r="BE132"/>
  <c r="BE133"/>
  <c r="BE137"/>
  <c r="BE142"/>
  <c r="BK145"/>
  <c r="J145"/>
  <c r="J64"/>
  <c i="9" r="E48"/>
  <c r="J52"/>
  <c r="F55"/>
  <c r="J81"/>
  <c r="BE87"/>
  <c r="BE88"/>
  <c r="BE91"/>
  <c r="BE108"/>
  <c r="BE124"/>
  <c r="BE133"/>
  <c r="BE135"/>
  <c r="BE138"/>
  <c r="BE140"/>
  <c r="BE144"/>
  <c r="BE145"/>
  <c r="BE147"/>
  <c r="BE162"/>
  <c i="10" r="E71"/>
  <c r="J75"/>
  <c r="F78"/>
  <c r="BE86"/>
  <c r="BE89"/>
  <c r="BE91"/>
  <c r="BE96"/>
  <c r="BE99"/>
  <c i="11" r="BE143"/>
  <c r="BE145"/>
  <c r="BE149"/>
  <c r="BE153"/>
  <c r="BE159"/>
  <c i="12" r="F55"/>
  <c r="J75"/>
  <c r="J78"/>
  <c r="BE85"/>
  <c r="BE86"/>
  <c r="BE88"/>
  <c r="BE90"/>
  <c r="BE92"/>
  <c r="BE96"/>
  <c r="BE99"/>
  <c r="BE110"/>
  <c r="BE116"/>
  <c r="BE127"/>
  <c r="BE130"/>
  <c r="BE134"/>
  <c r="BE147"/>
  <c i="13" r="E48"/>
  <c r="J52"/>
  <c r="F55"/>
  <c r="J81"/>
  <c r="BE122"/>
  <c r="BE138"/>
  <c r="BE157"/>
  <c r="BE161"/>
  <c r="BE164"/>
  <c r="BK224"/>
  <c r="J224"/>
  <c r="J63"/>
  <c i="14" r="E48"/>
  <c r="J79"/>
  <c r="BE109"/>
  <c r="BE113"/>
  <c r="BE124"/>
  <c r="BE130"/>
  <c r="BE133"/>
  <c r="BE134"/>
  <c r="BE139"/>
  <c r="BE141"/>
  <c i="2" r="J55"/>
  <c r="BE94"/>
  <c r="BE103"/>
  <c r="BE211"/>
  <c r="BE220"/>
  <c r="BE236"/>
  <c r="BE279"/>
  <c r="BE288"/>
  <c r="BE297"/>
  <c r="BE355"/>
  <c r="BE361"/>
  <c r="BE392"/>
  <c r="BE393"/>
  <c r="BE432"/>
  <c r="BE488"/>
  <c r="BE496"/>
  <c r="BE514"/>
  <c r="BE517"/>
  <c r="BE531"/>
  <c r="BE534"/>
  <c r="BK503"/>
  <c r="J503"/>
  <c r="J66"/>
  <c r="BK546"/>
  <c r="J546"/>
  <c r="J69"/>
  <c i="3" r="E48"/>
  <c r="F55"/>
  <c r="BE84"/>
  <c r="BE101"/>
  <c r="BE116"/>
  <c i="4" r="E48"/>
  <c r="J55"/>
  <c r="BE88"/>
  <c r="BE91"/>
  <c r="BE107"/>
  <c r="BE112"/>
  <c r="BE116"/>
  <c r="BE127"/>
  <c r="BE140"/>
  <c r="BE144"/>
  <c r="BE149"/>
  <c r="BE151"/>
  <c r="BE162"/>
  <c r="BE178"/>
  <c r="BK177"/>
  <c r="J177"/>
  <c r="J64"/>
  <c i="5" r="E48"/>
  <c r="J75"/>
  <c r="F78"/>
  <c r="BE87"/>
  <c r="BE105"/>
  <c r="BE113"/>
  <c r="BE118"/>
  <c r="BE121"/>
  <c r="BE130"/>
  <c r="BE139"/>
  <c r="BE142"/>
  <c i="6" r="E71"/>
  <c r="J78"/>
  <c r="BE108"/>
  <c r="BE117"/>
  <c r="BE125"/>
  <c r="BE131"/>
  <c r="BE137"/>
  <c r="BE143"/>
  <c i="7" r="F55"/>
  <c r="BE87"/>
  <c r="BE95"/>
  <c r="BE105"/>
  <c r="BE108"/>
  <c r="BE110"/>
  <c r="BE113"/>
  <c r="BE121"/>
  <c r="BE127"/>
  <c r="BE137"/>
  <c r="BE143"/>
  <c i="8" r="J55"/>
  <c r="BE89"/>
  <c r="BE96"/>
  <c r="BE106"/>
  <c r="BE121"/>
  <c r="BE128"/>
  <c r="BE146"/>
  <c r="BK141"/>
  <c r="J141"/>
  <c r="J63"/>
  <c i="9" r="BE93"/>
  <c r="BE97"/>
  <c r="BE103"/>
  <c r="BE111"/>
  <c r="BE114"/>
  <c r="BE118"/>
  <c r="BE120"/>
  <c r="BE126"/>
  <c r="BE127"/>
  <c r="BE130"/>
  <c r="BE131"/>
  <c r="BE134"/>
  <c r="BE137"/>
  <c r="BE139"/>
  <c r="BE142"/>
  <c r="BE146"/>
  <c r="BE148"/>
  <c r="BE152"/>
  <c r="BE154"/>
  <c r="BE165"/>
  <c i="10" r="J55"/>
  <c r="BE85"/>
  <c r="BE87"/>
  <c r="BE92"/>
  <c r="BE94"/>
  <c r="BE95"/>
  <c r="BE98"/>
  <c r="BE100"/>
  <c r="BE102"/>
  <c r="BE106"/>
  <c r="BE110"/>
  <c r="BE122"/>
  <c r="BE127"/>
  <c r="BE130"/>
  <c r="BE133"/>
  <c r="BE134"/>
  <c r="BE137"/>
  <c r="BE139"/>
  <c r="BE143"/>
  <c r="BE145"/>
  <c r="BE147"/>
  <c r="BE153"/>
  <c r="BE155"/>
  <c r="BE159"/>
  <c i="11" r="F55"/>
  <c r="E71"/>
  <c r="BE85"/>
  <c r="BE86"/>
  <c r="BE87"/>
  <c r="BE89"/>
  <c r="BE90"/>
  <c r="BE92"/>
  <c r="BE96"/>
  <c r="BE98"/>
  <c r="BE101"/>
  <c r="BE102"/>
  <c r="BE105"/>
  <c r="BE112"/>
  <c r="BE122"/>
  <c r="BE127"/>
  <c r="BE133"/>
  <c r="BE138"/>
  <c r="BE139"/>
  <c r="BE155"/>
  <c i="12" r="E48"/>
  <c r="BE89"/>
  <c r="BE93"/>
  <c r="BE94"/>
  <c r="BE97"/>
  <c r="BE98"/>
  <c r="BE100"/>
  <c r="BE102"/>
  <c r="BE106"/>
  <c r="BE122"/>
  <c r="BE138"/>
  <c r="BE143"/>
  <c r="BE149"/>
  <c r="BE155"/>
  <c r="BE159"/>
  <c i="13" r="BE87"/>
  <c r="BE89"/>
  <c r="BE98"/>
  <c r="BE181"/>
  <c r="BE193"/>
  <c i="14" r="BE90"/>
  <c r="BE94"/>
  <c r="BE101"/>
  <c r="BE116"/>
  <c r="BE128"/>
  <c r="BE136"/>
  <c r="BE137"/>
  <c r="BE138"/>
  <c r="BK148"/>
  <c r="J148"/>
  <c r="J62"/>
  <c i="15" r="J52"/>
  <c r="J78"/>
  <c r="BE84"/>
  <c r="BE108"/>
  <c r="BE114"/>
  <c r="BE115"/>
  <c r="BE118"/>
  <c r="BE125"/>
  <c r="BE131"/>
  <c i="16" r="F55"/>
  <c r="E71"/>
  <c r="J78"/>
  <c r="BE107"/>
  <c r="BE108"/>
  <c r="BE112"/>
  <c r="BE121"/>
  <c r="BE129"/>
  <c i="17" r="BE103"/>
  <c r="BE107"/>
  <c r="BE108"/>
  <c r="BE112"/>
  <c r="BE118"/>
  <c r="BE121"/>
  <c r="BE125"/>
  <c r="BE129"/>
  <c r="BE131"/>
  <c r="BE132"/>
  <c i="18" r="J52"/>
  <c r="J55"/>
  <c r="E75"/>
  <c r="BE88"/>
  <c r="BE91"/>
  <c r="BE95"/>
  <c r="BE96"/>
  <c r="BE97"/>
  <c r="BE99"/>
  <c r="BE101"/>
  <c r="BE102"/>
  <c r="BE103"/>
  <c r="BE105"/>
  <c r="BE107"/>
  <c r="BE111"/>
  <c i="2" r="BE92"/>
  <c r="BE97"/>
  <c r="BE107"/>
  <c r="BE166"/>
  <c r="BE186"/>
  <c r="BE198"/>
  <c r="BE207"/>
  <c r="BE244"/>
  <c r="BE290"/>
  <c r="BE300"/>
  <c r="BE305"/>
  <c r="BE310"/>
  <c r="BE321"/>
  <c r="BE335"/>
  <c r="BE337"/>
  <c r="BE349"/>
  <c r="BE371"/>
  <c r="BE456"/>
  <c r="BE465"/>
  <c r="BE520"/>
  <c r="BE525"/>
  <c r="BE528"/>
  <c i="4" r="BE87"/>
  <c r="BE93"/>
  <c r="BE113"/>
  <c r="BE118"/>
  <c r="BE123"/>
  <c r="BE131"/>
  <c r="BE133"/>
  <c r="BE134"/>
  <c r="BE135"/>
  <c r="BE139"/>
  <c r="BE141"/>
  <c r="BE145"/>
  <c r="BE150"/>
  <c r="BE153"/>
  <c r="BE154"/>
  <c r="BE156"/>
  <c r="BE164"/>
  <c r="BE168"/>
  <c r="BE172"/>
  <c r="BE174"/>
  <c i="5" r="BE89"/>
  <c r="BE95"/>
  <c r="BE110"/>
  <c r="BE114"/>
  <c r="BE123"/>
  <c r="BE126"/>
  <c r="BE132"/>
  <c r="BE136"/>
  <c r="BE140"/>
  <c i="6" r="J52"/>
  <c r="BE87"/>
  <c r="BE89"/>
  <c r="BE93"/>
  <c r="BE95"/>
  <c r="BE113"/>
  <c r="BE121"/>
  <c r="BE127"/>
  <c r="BE133"/>
  <c r="BE140"/>
  <c r="BE142"/>
  <c i="7" r="J52"/>
  <c r="BE93"/>
  <c r="BE99"/>
  <c r="BE117"/>
  <c r="BE123"/>
  <c r="BE133"/>
  <c r="BE141"/>
  <c i="8" r="BE103"/>
  <c r="BE111"/>
  <c r="BE114"/>
  <c r="BE117"/>
  <c r="BE125"/>
  <c i="9" r="BE115"/>
  <c r="BE129"/>
  <c r="BE132"/>
  <c r="BE136"/>
  <c r="BE141"/>
  <c r="BE143"/>
  <c r="BE158"/>
  <c r="BE167"/>
  <c r="BK161"/>
  <c r="J161"/>
  <c r="J62"/>
  <c i="10" r="BE84"/>
  <c r="BE88"/>
  <c r="BE90"/>
  <c r="BE93"/>
  <c r="BE97"/>
  <c r="BE101"/>
  <c r="BE105"/>
  <c r="BE112"/>
  <c r="BE116"/>
  <c r="BE138"/>
  <c r="BE149"/>
  <c i="11" r="J52"/>
  <c r="J55"/>
  <c r="BE84"/>
  <c r="BE88"/>
  <c r="BE91"/>
  <c r="BE93"/>
  <c r="BE94"/>
  <c r="BE95"/>
  <c r="BE97"/>
  <c r="BE99"/>
  <c r="BE100"/>
  <c r="BE106"/>
  <c r="BE110"/>
  <c r="BE116"/>
  <c r="BE130"/>
  <c r="BE134"/>
  <c r="BE137"/>
  <c r="BE147"/>
  <c i="12" r="BE84"/>
  <c r="BE87"/>
  <c r="BE91"/>
  <c r="BE95"/>
  <c r="BE101"/>
  <c r="BE105"/>
  <c r="BE112"/>
  <c r="BE133"/>
  <c r="BE137"/>
  <c r="BE139"/>
  <c r="BE145"/>
  <c r="BE153"/>
  <c i="13" r="BE94"/>
  <c r="BE110"/>
  <c r="BE133"/>
  <c r="BE145"/>
  <c r="BE148"/>
  <c r="BE180"/>
  <c r="BE201"/>
  <c r="BK230"/>
  <c r="J230"/>
  <c r="J64"/>
  <c i="14" r="J52"/>
  <c r="F55"/>
  <c r="BE88"/>
  <c r="BE98"/>
  <c r="BE104"/>
  <c r="BE115"/>
  <c r="BE122"/>
  <c r="BE140"/>
  <c r="BE149"/>
  <c i="15" r="F55"/>
  <c r="E71"/>
  <c r="BE87"/>
  <c r="BE91"/>
  <c r="BE97"/>
  <c r="BE103"/>
  <c r="BE136"/>
  <c i="16" r="J52"/>
  <c r="BE87"/>
  <c r="BE97"/>
  <c r="BE100"/>
  <c r="BE118"/>
  <c r="BE123"/>
  <c r="BE125"/>
  <c r="BE132"/>
  <c r="BE136"/>
  <c i="17" r="E48"/>
  <c r="J52"/>
  <c r="F55"/>
  <c r="J55"/>
  <c r="BE87"/>
  <c i="13" r="BE151"/>
  <c r="BE197"/>
  <c r="BE225"/>
  <c r="BE231"/>
  <c i="14" r="BE85"/>
  <c r="BE108"/>
  <c r="BE119"/>
  <c r="BE131"/>
  <c r="BE132"/>
  <c r="BE135"/>
  <c r="BE145"/>
  <c i="15" r="BE100"/>
  <c r="BE107"/>
  <c r="BE112"/>
  <c r="BE121"/>
  <c r="BE123"/>
  <c r="BE129"/>
  <c r="BE132"/>
  <c i="16" r="BE84"/>
  <c r="BE91"/>
  <c r="BE103"/>
  <c r="BE114"/>
  <c r="BE115"/>
  <c r="BE131"/>
  <c i="17" r="BE84"/>
  <c r="BE91"/>
  <c r="BE97"/>
  <c r="BE100"/>
  <c r="BE114"/>
  <c r="BE115"/>
  <c r="BE123"/>
  <c r="BE136"/>
  <c i="18" r="F55"/>
  <c r="BE93"/>
  <c r="BE108"/>
  <c r="BE113"/>
  <c r="BK87"/>
  <c r="J87"/>
  <c r="J61"/>
  <c r="BK98"/>
  <c r="J98"/>
  <c r="J63"/>
  <c r="BK110"/>
  <c r="J110"/>
  <c r="J64"/>
  <c r="BK112"/>
  <c r="J112"/>
  <c r="J65"/>
  <c i="2" r="F34"/>
  <c i="1" r="BA55"/>
  <c i="6" r="F37"/>
  <c i="1" r="BD59"/>
  <c i="14" r="F37"/>
  <c i="1" r="BD67"/>
  <c i="8" r="F34"/>
  <c i="1" r="BA61"/>
  <c i="13" r="J34"/>
  <c i="1" r="AW66"/>
  <c i="2" r="F36"/>
  <c i="1" r="BC55"/>
  <c i="9" r="J34"/>
  <c i="1" r="AW62"/>
  <c i="10" r="J34"/>
  <c i="1" r="AW63"/>
  <c i="16" r="F37"/>
  <c i="1" r="BD69"/>
  <c i="6" r="J34"/>
  <c i="1" r="AW59"/>
  <c i="13" r="F35"/>
  <c i="1" r="BB66"/>
  <c i="5" r="F36"/>
  <c i="1" r="BC58"/>
  <c i="12" r="F37"/>
  <c i="1" r="BD65"/>
  <c i="11" r="F36"/>
  <c i="1" r="BC64"/>
  <c i="3" r="J34"/>
  <c i="1" r="AW56"/>
  <c i="4" r="J34"/>
  <c i="1" r="AW57"/>
  <c i="10" r="F36"/>
  <c i="1" r="BC63"/>
  <c i="4" r="F35"/>
  <c i="1" r="BB57"/>
  <c i="12" r="F34"/>
  <c i="1" r="BA65"/>
  <c i="10" r="F37"/>
  <c i="1" r="BD63"/>
  <c i="4" r="F36"/>
  <c i="1" r="BC57"/>
  <c i="16" r="F35"/>
  <c i="1" r="BB69"/>
  <c i="18" r="F37"/>
  <c i="1" r="BD71"/>
  <c i="5" r="F35"/>
  <c i="1" r="BB58"/>
  <c i="17" r="F35"/>
  <c i="1" r="BB70"/>
  <c i="10" r="F34"/>
  <c i="1" r="BA63"/>
  <c i="15" r="F35"/>
  <c i="1" r="BB68"/>
  <c i="18" r="F36"/>
  <c i="1" r="BC71"/>
  <c i="4" r="F34"/>
  <c i="1" r="BA57"/>
  <c i="12" r="J34"/>
  <c i="1" r="AW65"/>
  <c i="17" r="F34"/>
  <c i="1" r="BA70"/>
  <c i="5" r="F37"/>
  <c i="1" r="BD58"/>
  <c i="15" r="F37"/>
  <c i="1" r="BD68"/>
  <c i="3" r="F34"/>
  <c i="1" r="BA56"/>
  <c i="8" r="F36"/>
  <c i="1" r="BC61"/>
  <c i="3" r="F35"/>
  <c i="1" r="BB56"/>
  <c i="7" r="F36"/>
  <c i="1" r="BC60"/>
  <c i="14" r="F35"/>
  <c i="1" r="BB67"/>
  <c i="7" r="F37"/>
  <c i="1" r="BD60"/>
  <c i="14" r="F34"/>
  <c i="1" r="BA67"/>
  <c i="17" r="F36"/>
  <c i="1" r="BC70"/>
  <c i="3" r="F36"/>
  <c i="1" r="BC56"/>
  <c i="9" r="F36"/>
  <c i="1" r="BC62"/>
  <c i="4" r="F37"/>
  <c i="1" r="BD57"/>
  <c i="15" r="F34"/>
  <c i="1" r="BA68"/>
  <c i="2" r="J34"/>
  <c i="1" r="AW55"/>
  <c i="13" r="F34"/>
  <c i="1" r="BA66"/>
  <c i="7" r="F34"/>
  <c i="1" r="BA60"/>
  <c i="6" r="F36"/>
  <c i="1" r="BC59"/>
  <c i="5" r="J34"/>
  <c i="1" r="AW58"/>
  <c i="10" r="F35"/>
  <c i="1" r="BB63"/>
  <c i="16" r="F36"/>
  <c i="1" r="BC69"/>
  <c i="8" r="F37"/>
  <c i="1" r="BD61"/>
  <c i="9" r="F37"/>
  <c i="1" r="BD62"/>
  <c i="15" r="F36"/>
  <c i="1" r="BC68"/>
  <c i="8" r="J34"/>
  <c i="1" r="AW61"/>
  <c i="14" r="F36"/>
  <c i="1" r="BC67"/>
  <c i="17" r="J34"/>
  <c i="1" r="AW70"/>
  <c i="6" r="F35"/>
  <c i="1" r="BB59"/>
  <c i="9" r="F34"/>
  <c i="1" r="BA62"/>
  <c i="13" r="F36"/>
  <c i="1" r="BC66"/>
  <c i="12" r="F35"/>
  <c i="1" r="BB65"/>
  <c i="8" r="F35"/>
  <c i="1" r="BB61"/>
  <c i="15" r="J34"/>
  <c i="1" r="AW68"/>
  <c i="18" r="F35"/>
  <c i="1" r="BB71"/>
  <c i="5" r="F34"/>
  <c i="1" r="BA58"/>
  <c i="11" r="F37"/>
  <c i="1" r="BD64"/>
  <c i="6" r="F34"/>
  <c i="1" r="BA59"/>
  <c i="17" r="F37"/>
  <c i="1" r="BD70"/>
  <c i="3" r="F37"/>
  <c i="1" r="BD56"/>
  <c i="9" r="F35"/>
  <c i="1" r="BB62"/>
  <c i="13" r="F37"/>
  <c i="1" r="BD66"/>
  <c i="14" r="J34"/>
  <c i="1" r="AW67"/>
  <c i="16" r="J34"/>
  <c i="1" r="AW69"/>
  <c i="7" r="J34"/>
  <c i="1" r="AW60"/>
  <c i="11" r="F34"/>
  <c i="1" r="BA64"/>
  <c i="16" r="F34"/>
  <c i="1" r="BA69"/>
  <c i="18" r="F34"/>
  <c i="1" r="BA71"/>
  <c i="2" r="F35"/>
  <c i="1" r="BB55"/>
  <c i="12" r="F36"/>
  <c i="1" r="BC65"/>
  <c i="18" r="J34"/>
  <c i="1" r="AW71"/>
  <c i="7" r="F35"/>
  <c i="1" r="BB60"/>
  <c i="11" r="J34"/>
  <c i="1" r="AW64"/>
  <c i="2" r="F37"/>
  <c i="1" r="BD55"/>
  <c i="11" r="F35"/>
  <c i="1" r="BB64"/>
  <c i="8" l="1" r="P85"/>
  <c r="P84"/>
  <c i="1" r="AU61"/>
  <c i="2" r="R90"/>
  <c r="R89"/>
  <c r="P90"/>
  <c r="P89"/>
  <c i="1" r="AU55"/>
  <c i="9" r="T84"/>
  <c i="8" r="T85"/>
  <c r="T84"/>
  <c i="4" r="R85"/>
  <c r="R84"/>
  <c i="2" r="BK90"/>
  <c r="J90"/>
  <c r="J60"/>
  <c i="13" r="P85"/>
  <c r="P84"/>
  <c i="1" r="AU66"/>
  <c i="9" r="R84"/>
  <c i="2" r="T90"/>
  <c r="T89"/>
  <c i="13" r="T85"/>
  <c r="T84"/>
  <c i="2" r="J91"/>
  <c r="J61"/>
  <c i="3" r="BK82"/>
  <c r="J82"/>
  <c r="J60"/>
  <c i="5" r="BK82"/>
  <c r="J82"/>
  <c r="J60"/>
  <c i="6" r="BK82"/>
  <c r="J82"/>
  <c r="J60"/>
  <c i="7" r="BK82"/>
  <c r="J82"/>
  <c r="J60"/>
  <c i="8" r="BK85"/>
  <c r="J85"/>
  <c r="J60"/>
  <c i="9" r="BK85"/>
  <c r="J85"/>
  <c r="J60"/>
  <c r="J164"/>
  <c r="J64"/>
  <c i="11" r="BK81"/>
  <c r="J81"/>
  <c r="J59"/>
  <c r="J83"/>
  <c r="J61"/>
  <c i="12" r="BK82"/>
  <c r="BK81"/>
  <c r="J81"/>
  <c r="J59"/>
  <c i="4" r="BK85"/>
  <c r="J85"/>
  <c r="J60"/>
  <c i="10" r="BK82"/>
  <c r="J82"/>
  <c r="J60"/>
  <c i="13" r="BK85"/>
  <c r="BK84"/>
  <c r="J84"/>
  <c i="14" r="BK83"/>
  <c r="J83"/>
  <c r="J60"/>
  <c i="16" r="BK82"/>
  <c r="J82"/>
  <c r="J60"/>
  <c i="17" r="BK82"/>
  <c r="J82"/>
  <c r="J60"/>
  <c i="15" r="BK82"/>
  <c r="J82"/>
  <c r="J60"/>
  <c i="18" r="BK86"/>
  <c r="J86"/>
  <c r="J60"/>
  <c i="13" r="J30"/>
  <c i="1" r="AG66"/>
  <c i="4" r="J33"/>
  <c i="1" r="AV57"/>
  <c r="AT57"/>
  <c i="11" r="J33"/>
  <c i="1" r="AV64"/>
  <c r="AT64"/>
  <c i="9" r="F33"/>
  <c i="1" r="AZ62"/>
  <c i="3" r="F33"/>
  <c i="1" r="AZ56"/>
  <c i="9" r="J33"/>
  <c i="1" r="AV62"/>
  <c r="AT62"/>
  <c i="6" r="J33"/>
  <c i="1" r="AV59"/>
  <c r="AT59"/>
  <c i="15" r="J33"/>
  <c i="1" r="AV68"/>
  <c r="AT68"/>
  <c i="17" r="J33"/>
  <c i="1" r="AV70"/>
  <c r="AT70"/>
  <c i="3" r="J33"/>
  <c i="1" r="AV56"/>
  <c r="AT56"/>
  <c i="5" r="J33"/>
  <c i="1" r="AV58"/>
  <c r="AT58"/>
  <c i="14" r="F33"/>
  <c i="1" r="AZ67"/>
  <c i="8" r="F33"/>
  <c i="1" r="AZ61"/>
  <c i="18" r="J33"/>
  <c i="1" r="AV71"/>
  <c r="AT71"/>
  <c r="BA54"/>
  <c r="AW54"/>
  <c r="AK30"/>
  <c i="8" r="J33"/>
  <c i="1" r="AV61"/>
  <c r="AT61"/>
  <c i="7" r="F33"/>
  <c i="1" r="AZ60"/>
  <c i="11" r="F33"/>
  <c i="1" r="AZ64"/>
  <c r="BD54"/>
  <c r="W33"/>
  <c i="15" r="F33"/>
  <c i="1" r="AZ68"/>
  <c i="6" r="F33"/>
  <c i="1" r="AZ59"/>
  <c i="5" r="F33"/>
  <c i="1" r="AZ58"/>
  <c i="12" r="F33"/>
  <c i="1" r="AZ65"/>
  <c i="12" r="J33"/>
  <c i="1" r="AV65"/>
  <c r="AT65"/>
  <c i="13" r="F33"/>
  <c i="1" r="AZ66"/>
  <c i="16" r="F33"/>
  <c i="1" r="AZ69"/>
  <c r="BB54"/>
  <c r="W31"/>
  <c i="2" r="J33"/>
  <c i="1" r="AV55"/>
  <c r="AT55"/>
  <c i="13" r="J33"/>
  <c i="1" r="AV66"/>
  <c r="AT66"/>
  <c i="16" r="J33"/>
  <c i="1" r="AV69"/>
  <c r="AT69"/>
  <c r="AU54"/>
  <c i="7" r="J33"/>
  <c i="1" r="AV60"/>
  <c r="AT60"/>
  <c i="17" r="F33"/>
  <c i="1" r="AZ70"/>
  <c i="14" r="J33"/>
  <c i="1" r="AV67"/>
  <c r="AT67"/>
  <c r="BC54"/>
  <c r="AY54"/>
  <c i="4" r="F33"/>
  <c i="1" r="AZ57"/>
  <c i="18" r="F33"/>
  <c i="1" r="AZ71"/>
  <c i="10" r="F33"/>
  <c i="1" r="AZ63"/>
  <c i="10" r="J33"/>
  <c i="1" r="AV63"/>
  <c r="AT63"/>
  <c i="2" r="F33"/>
  <c i="1" r="AZ55"/>
  <c i="13" l="1" r="J39"/>
  <c i="7" r="BK81"/>
  <c r="J81"/>
  <c r="J59"/>
  <c i="8" r="BK84"/>
  <c r="J84"/>
  <c r="J59"/>
  <c i="9" r="BK84"/>
  <c r="J84"/>
  <c i="13" r="J85"/>
  <c r="J60"/>
  <c i="2" r="BK89"/>
  <c r="J89"/>
  <c r="J59"/>
  <c i="5" r="BK81"/>
  <c r="J81"/>
  <c r="J59"/>
  <c i="10" r="BK81"/>
  <c r="J81"/>
  <c r="J59"/>
  <c i="12" r="J82"/>
  <c r="J60"/>
  <c i="13" r="J59"/>
  <c i="16" r="BK81"/>
  <c r="J81"/>
  <c i="17" r="BK81"/>
  <c r="J81"/>
  <c r="J59"/>
  <c i="3" r="BK81"/>
  <c r="J81"/>
  <c i="4" r="BK84"/>
  <c r="J84"/>
  <c r="J59"/>
  <c i="6" r="BK81"/>
  <c r="J81"/>
  <c r="J59"/>
  <c i="14" r="BK82"/>
  <c r="J82"/>
  <c r="J59"/>
  <c i="15" r="BK81"/>
  <c r="J81"/>
  <c i="18" r="BK85"/>
  <c r="J85"/>
  <c r="J59"/>
  <c i="1" r="AN66"/>
  <c r="AZ54"/>
  <c r="AV54"/>
  <c r="AK29"/>
  <c i="12" r="J30"/>
  <c i="1" r="AG65"/>
  <c r="AN65"/>
  <c r="W30"/>
  <c i="9" r="J30"/>
  <c i="1" r="AG62"/>
  <c r="AN62"/>
  <c i="11" r="J30"/>
  <c i="1" r="AG64"/>
  <c r="AN64"/>
  <c i="16" r="J30"/>
  <c i="1" r="AG69"/>
  <c r="AN69"/>
  <c i="15" r="J30"/>
  <c i="1" r="AG68"/>
  <c r="AN68"/>
  <c i="3" r="J30"/>
  <c i="1" r="AG56"/>
  <c r="AN56"/>
  <c r="AX54"/>
  <c r="W32"/>
  <c i="3" l="1" r="J59"/>
  <c i="9" r="J59"/>
  <c r="J39"/>
  <c i="11" r="J39"/>
  <c i="15" r="J39"/>
  <c r="J59"/>
  <c i="16" r="J59"/>
  <c i="3" r="J39"/>
  <c i="12" r="J39"/>
  <c i="16" r="J39"/>
  <c i="1" r="AT54"/>
  <c i="10" r="J30"/>
  <c i="1" r="AG63"/>
  <c r="AN63"/>
  <c i="4" r="J30"/>
  <c i="1" r="AG57"/>
  <c r="AN57"/>
  <c i="5" r="J30"/>
  <c i="1" r="AG58"/>
  <c r="AN58"/>
  <c r="W29"/>
  <c i="6" r="J30"/>
  <c i="1" r="AG59"/>
  <c r="AN59"/>
  <c i="2" r="J30"/>
  <c i="1" r="AG55"/>
  <c r="AN55"/>
  <c i="17" r="J30"/>
  <c i="1" r="AG70"/>
  <c r="AN70"/>
  <c i="7" r="J30"/>
  <c i="1" r="AG60"/>
  <c r="AN60"/>
  <c i="8" r="J30"/>
  <c i="1" r="AG61"/>
  <c r="AN61"/>
  <c i="14" r="J30"/>
  <c i="1" r="AG67"/>
  <c r="AN67"/>
  <c i="18" r="J30"/>
  <c i="1" r="AG71"/>
  <c r="AN71"/>
  <c i="6" l="1" r="J39"/>
  <c i="7" r="J39"/>
  <c i="10" r="J39"/>
  <c i="2" r="J39"/>
  <c i="14" r="J39"/>
  <c i="18" r="J39"/>
  <c i="4" r="J39"/>
  <c i="5" r="J39"/>
  <c i="8" r="J39"/>
  <c i="17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<sst xmlns="http://schemas.openxmlformats.org/spreadsheetml/2006/main">
  <si>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</si>
  <si>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</si>
  <si>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</si>
  <si>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</si>
  <si>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</si>
  <si>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{b8714aa9-c1ce-4a61-a06e-5aff8bfbcc86}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</si>
  <si>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</si>
  <si>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</si>
  <si>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</si>
  <si>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</si>
  <si>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</si>
  <si>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</si>
  <si>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</si>
  <si>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</si>
  <si>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</si>
  <si>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16025-2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</si>
  <si>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</si>
  <si>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</si>
  <si>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2020/I Společná zařízení v k. ú. Borotín u Boskovic - revitalizace</t>
  </si>
  <si>
    <t>KSO:</t>
  </si>
  <si>
    <t/>
  </si>
  <si>
    <t>CC-CZ:</t>
  </si>
  <si>
    <t>Místo:</t>
  </si>
  <si>
    <t>Borotín</t>
  </si>
  <si>
    <t>Datum:</t>
  </si>
  <si>
    <t>2. 5. 2017</t>
  </si>
  <si>
    <t>Zadavatel:</t>
  </si>
  <si>
    <t>IČ:</t>
  </si>
  <si>
    <t>01312774</t>
  </si>
  <si>
    <t>ČR - SPÚ, KPÚ pro JMK, pobočka Blansko</t>
  </si>
  <si>
    <t>DIČ:</t>
  </si>
  <si>
    <t>CZ01312774</t>
  </si>
  <si>
    <t>Uchazeč:</t>
  </si>
  <si>
    <t>Vyplň údaj</t>
  </si>
  <si>
    <t>Projektant:</t>
  </si>
  <si>
    <t>25576992</t>
  </si>
  <si>
    <t>AGERIS s.r.o.</t>
  </si>
  <si>
    <t>CZ25576992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</si>
  <si>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</si>
  <si>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</si>
  <si>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</si>
  <si>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</si>
  <si>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</si>
  <si>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</si>
  <si>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</si>
  <si>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</si>
  <si>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</si>
  <si>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</si>
  <si>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</si>
  <si>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</si>
  <si>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</si>
  <si>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</si>
  <si>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</si>
  <si>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</si>
  <si>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</si>
  <si>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</si>
  <si>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</si>
  <si>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</si>
  <si>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</si>
  <si>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</si>
  <si>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</si>
  <si>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</si>
  <si>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</si>
  <si>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</si>
  <si>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</si>
  <si>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</si>
  <si>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</si>
  <si>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</si>
  <si>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</si>
  <si>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</si>
  <si>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</si>
  <si>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</si>
  <si>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</si>
  <si>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</si>
  <si>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</si>
  <si>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</si>
  <si>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</si>
  <si>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</si>
  <si>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</si>
  <si>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</si>
  <si>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</si>
  <si>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</si>
  <si>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16025-1.1</t>
  </si>
  <si>
    <t>SO01.1 Vodohospodářská opatření LBC1</t>
  </si>
  <si>
    <t>STA</t>
  </si>
  <si>
    <t>{b2cf83af-feaa-421b-89da-cc8858a5f89b}</t>
  </si>
  <si>
    <t>2</t>
  </si>
  <si>
    <t>16025-1.2</t>
  </si>
  <si>
    <t>SO01.2 Vegetační úpravy LBC1 - kácení</t>
  </si>
  <si>
    <t>{dc5f3e0e-5260-4c33-b150-4b57f9d907eb}</t>
  </si>
  <si>
    <t>16025-1.3</t>
  </si>
  <si>
    <t>SO01.3 Vegetační úpravy LBC1</t>
  </si>
  <si>
    <t>{a659a826-fc51-4e6d-81a1-51060bcccd2a}</t>
  </si>
  <si>
    <t>16025-1.4</t>
  </si>
  <si>
    <t>SO01.4 Vegetační úpravy LBC1 - následná péče 1. rok</t>
  </si>
  <si>
    <t>{cf06bb47-4c2d-4978-bcbf-b5689cf95047}</t>
  </si>
  <si>
    <t>16025-1.5</t>
  </si>
  <si>
    <t>SO01.5 Vegetační úpravy LBC1 - následná péče 2. rok</t>
  </si>
  <si>
    <t>{80d7f254-4d35-426c-8afd-8ceda4910d8a}</t>
  </si>
  <si>
    <t>16025-1.6</t>
  </si>
  <si>
    <t>SO01.6 Vegetační úpravy LBC1 - následná péče 3. rok</t>
  </si>
  <si>
    <t>{45259814-f1e1-4919-bc13-541c4ba88847}</t>
  </si>
  <si>
    <t>16025-2.1</t>
  </si>
  <si>
    <t>SO02.1 Vodohospodářská opatření LBC2</t>
  </si>
  <si>
    <t>{f50d8d73-11d4-4508-b9ed-c5ac34dca707}</t>
  </si>
  <si>
    <t>16025-2.2</t>
  </si>
  <si>
    <t>SO02.2 Vegetační úpravy LBC2</t>
  </si>
  <si>
    <t>{c95da41a-eb56-49fe-b95e-0471852558fe}</t>
  </si>
  <si>
    <t>16025-2.3</t>
  </si>
  <si>
    <t>Vegetační úpravy LBC2 - následná péče 1. rok</t>
  </si>
  <si>
    <t>{f172fe80-a72f-4ba0-b68a-c1c86216b78c}</t>
  </si>
  <si>
    <t>16025-2.4</t>
  </si>
  <si>
    <t>Vegetační úpravy LBC2 - následná péče 2. rok</t>
  </si>
  <si>
    <t>{a5c15c06-b9d3-409e-baf5-c9978890a789}</t>
  </si>
  <si>
    <t>16025-2.5</t>
  </si>
  <si>
    <t>Vegetační úpravy LBC2 - následná péče 3. rok</t>
  </si>
  <si>
    <t>{c0a0b007-c5d9-4166-b4fc-ef1dc5c3f31e}</t>
  </si>
  <si>
    <t>16025-3.1</t>
  </si>
  <si>
    <t>SO03.1 Vodohospodářská opatření LBK2</t>
  </si>
  <si>
    <t>{61e98dd2-cf34-4bbc-bfad-82b35bbd547e}</t>
  </si>
  <si>
    <t>16025-3.2</t>
  </si>
  <si>
    <t>SO03.2 Vegetační úpravy LBK2</t>
  </si>
  <si>
    <t>{66975254-b27e-4b64-991a-df48ff1a5c1b}</t>
  </si>
  <si>
    <t>16025-3.3</t>
  </si>
  <si>
    <t>Vegetační úpravy LBK2 - následná péče 1. rok</t>
  </si>
  <si>
    <t>{f09e3e6d-2627-4038-b206-6ff8cf4bcdc6}</t>
  </si>
  <si>
    <t>16025-3.4</t>
  </si>
  <si>
    <t>Vegetační úpravy LBK2 - následná péče 2. rok</t>
  </si>
  <si>
    <t>{3463183e-6f40-4685-ba74-49de2c9712ec}</t>
  </si>
  <si>
    <t>16025-3.5</t>
  </si>
  <si>
    <t>Vegetační úpravy LBK2 - následná péče 3. rok</t>
  </si>
  <si>
    <t>{721f464d-cb56-452b-948d-38b6192d7e1a}</t>
  </si>
  <si>
    <t>16025-4</t>
  </si>
  <si>
    <t>Vedlejší a ostatní náklady</t>
  </si>
  <si>
    <t>{688d0a28-9830-43b8-94a6-9a912ef37a00}</t>
  </si>
  <si>
    <t>KRYCÍ LIST SOUPISU PRACÍ</t>
  </si>
  <si>
    <t>Objekt:</t>
  </si>
  <si>
    <t>16025-1.1 - SO01.1 Vodohospodářská opatření LBC1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</si>
  <si>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</si>
  <si>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</si>
  <si>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</si>
  <si>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</si>
  <si>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</si>
  <si>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</si>
  <si>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</si>
  <si>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</si>
  <si>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</si>
  <si>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</si>
  <si>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</si>
  <si>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</si>
  <si>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</si>
  <si>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</si>
  <si>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</si>
  <si>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</si>
  <si>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</si>
  <si>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</si>
  <si>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</si>
  <si>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</si>
  <si>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</si>
  <si>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</si>
  <si>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</si>
  <si>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</si>
  <si>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</si>
  <si>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</si>
  <si>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</si>
  <si>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</si>
  <si>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</si>
  <si>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</si>
  <si>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</si>
  <si>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</si>
  <si>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1150011R</t>
  </si>
  <si>
    <t>Převedení vody dle zvolené technologie dodavatele po celou dobu výstavby vč. čerpání vody</t>
  </si>
  <si>
    <t>soubor</t>
  </si>
  <si>
    <t>4</t>
  </si>
  <si>
    <t>263615652</t>
  </si>
  <si>
    <t>P</t>
  </si>
  <si>
    <t>Poznámka k položce:_x000d_
Zajištění převedení vody pro celou stavbu. Není povoleno zbudování obtokového koryta či rýhy ve stávajícím korytě._x000d_
Předpoklad stavebních prací, které nelze realizovat v tekoucí vodě:_x000d_
- trubní propustek v km 2,183 Borotínského potoka_x000d_
- kamenné pasy v Borotínském potoce v km 1,746; 1,911; 2,045; 2,095_x000d_
- stabilizace v korytě Borotínského potoka v km 1,788_x000d_
- stabilizace výtoku propustku v km 1,863_x000d_
- skluzový stupeň v km 2,127 - 2,134 70_x000d_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</si>
  <si>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121151125</t>
  </si>
  <si>
    <t>Sejmutí ornice strojně při souvislé ploše přes 500 m2, tl. vrstvy přes 250 do 300 mm</t>
  </si>
  <si>
    <t>m2</t>
  </si>
  <si>
    <t>CS ÚRS 2020 01</t>
  </si>
  <si>
    <t>22011462</t>
  </si>
  <si>
    <t>PSC</t>
  </si>
  <si>
    <t xml:space="preserve">Poznámka k souboru cen:_x000d_
1. V cenách jsou započteny i náklady na_x000d_
a) naložení sejmuté ornice na dopravní prostředek._x000d_
b) vodorovné přemístění na hromady v místě upotřebení nebo na dočasné či trvalé skládky na vzdálenost do 50 m a se složením._x000d_
2. Ceny lze použít i pro sejmutí podorničí._x000d_
3. V cenách nejsou započteny náklady na odstranění nevhodných přimísenin (kamenů, kořenů apod.); tyto práce se ocení individuálně._x000d_
</t>
  </si>
  <si>
    <t>VV</t>
  </si>
  <si>
    <t>15212,7 "ornice v tl. 0,3 m"</t>
  </si>
  <si>
    <t>3</t>
  </si>
  <si>
    <t>124153102</t>
  </si>
  <si>
    <t>Vykopávky pro koryta vodotečí strojně v hornině třídy těžitelnosti I skupiny 1 a 2 přes 1 000 do 5 000 m3</t>
  </si>
  <si>
    <t>m3</t>
  </si>
  <si>
    <t>-201698804</t>
  </si>
  <si>
    <t xml:space="preserve">Poznámka k souboru cen:_x000d_
1. Ceny lze použít i pro nezapažené odkopávky a prokopávky při úpravě území kolem vodotečí vně svislých ploch proložených projektovanými břehovými čarami souvisejí-li tyto odkopávky a prokopávky s prováděnými vykopávkami pro koryta vodotečí._x000d_
2. V cenách jsou započteny i náklady na přehození výkopku na vzdálenost do 3 m nebo naložení na dopravní prostředek._x000d_
3. Ceny nelze použít pro:_x000d_
a) vykopávky koryt vodotečí, které jsou dle projektu pod úrovní pracovní hladiny vody; tyto zemní práce se oceňují cenami souboru cen 127 . 5-.1 Vykopávky pod vodou strojně,_x000d_
b) vykopávky koryt vodotečí v prostorách s rozepřeným nebo vzepřeným pažením; tyto zemní práce se oceňují cenami souboru cen 131 . 5-.20. Hloubení zapažených jam a zářezů části A 03 tohoto katalogu. Štětová stěna vzepřená nebo rozepřená se z hlediska ocenění považuje za vzepřené nebo rozepřené pažení,_x000d_
c) vykopávky pod obrysem výkopu pro koryta vodotečí (pro opěrné zdi, patky, apod.); tyto zemní práce se oceňují podle své povahy cenami souboru cen 131 . 5-.20. Hloubení nezapažených jam, 131 . 5-.1. Hloubení zapažených jam, 132 . 5-.1. Hloubení rýh do 800 mm, 132 . 5-.2. Hloubení rýh do 2000 mm, 132 . 5 Hloubená vykopávka pod základy ručně 133 . 5- .10. Hloubení zapažených i nezapažených šachet části A03,_x000d_
d) hloubení zatrubněných nebo zastropených koryt vodotečí; tyto práce se oceňují cenami souboru cen 123 . 5-.1 Vykopávky zářezů se šikmými stěnami pro podzemní vedení._x000d_
</t>
  </si>
  <si>
    <t>972,4 "nové revitalizační koryto v km 0,039 - 0,209; planimetrováno z výkresu D.1.19 Příčné řezy revitalizačním korytem"</t>
  </si>
  <si>
    <t>1,42*52,0 "přívodní koryto tůně T6, délka 52,0 m"</t>
  </si>
  <si>
    <t>1,42*78,0 "odpadní revitalizeční koryto tůně T6, délka 78,0 m"</t>
  </si>
  <si>
    <t>Součet</t>
  </si>
  <si>
    <t>132151401</t>
  </si>
  <si>
    <t>Hloubení rýh pod vodou strojně v hloubce do 5 m pod projektem stanovenou pracovní hladinou vody, pro nábřežní zdi, patky, záhozy, prahy, podélné a příčné zpevnění atd. pod obrysem výkopu množství do 1 000 m3 v hornině třídy těžitelnosti I skupiny 1 a 2</t>
  </si>
  <si>
    <t>795911759</t>
  </si>
  <si>
    <t xml:space="preserve">Poznámka k souboru cen:_x000d_
1. Ceny lze použít pro hloubení rýh při průměrné rychlosti vody do 1,5 m/sec, měřeno v proudnici toku._x000d_
2. V cenách jsou započteny i náklady na svislé přemístěním výkopku nad hladinu a odhození výkopku do vzdálenosti do 3 m nebo naložení na dopravní prostředek._x000d_
</t>
  </si>
  <si>
    <t>kamenné pasy</t>
  </si>
  <si>
    <t>1,0*2,94*4 "Borotínský potok v km 1,746; 1,911; 2,045 a 2,095 - 4 ks"</t>
  </si>
  <si>
    <t>5</t>
  </si>
  <si>
    <t>131151106</t>
  </si>
  <si>
    <t>Hloubení nezapažených jam a zářezů strojně s urovnáním dna do předepsaného profilu a spádu v hornině třídy těžitelnosti I skupiny 1 a 2 přes 1 000 do 5 000 m3</t>
  </si>
  <si>
    <t>-1807181689</t>
  </si>
  <si>
    <t xml:space="preserve">Poznámka k souboru cen:_x000d_
1. Hloubení nezapažených jam hloubky přes 16 m se oceňuje individuálně._x000d_
2. V cenách jsou započteny i náklady na případné nutné přemístění výkopku ve výkopišti a na přehození výkopku na přilehlém terénu na vzdálenost do 3 m od okraje jámy nebo naložení na dopravní prostředek._x000d_
</t>
  </si>
  <si>
    <t>vyústění hl. revitalizačního koryta do Borotínského potoka v km 1,968</t>
  </si>
  <si>
    <t>1,0*3,75*2 "pasy P1 a P3"</t>
  </si>
  <si>
    <t>1,0*3,75 "pas P2"</t>
  </si>
  <si>
    <t>1,48*5,35 "výkop pro kamenný zához v délce 5,35"</t>
  </si>
  <si>
    <t>3,25*4,2 "výkop pro kamenný zához v hl. revitalizačním korytě v délce 4,2 m"</t>
  </si>
  <si>
    <t>Mezisoučet</t>
  </si>
  <si>
    <t>stavidlo, výkres D.1.11</t>
  </si>
  <si>
    <t>1,0*8,94 "ŽB základ a dřík"</t>
  </si>
  <si>
    <t>2,0*(0,93+1,79) "výkop pro dlažbu na vtoku"</t>
  </si>
  <si>
    <t>2,0*(0,93+1,79) "výkop pro dlažbu na výtoku"</t>
  </si>
  <si>
    <t>0,8*0,5*4,0 "práh na vtoku"</t>
  </si>
  <si>
    <t>0,8*0,5*4,0 "práh na výtoku"</t>
  </si>
  <si>
    <t>úprava stávající historické hráze</t>
  </si>
  <si>
    <t>0,3*2,39*0,3 "opevnění vtoku do požeráku záhozem"</t>
  </si>
  <si>
    <t>((0,6/2*2,2*0,3)+(0,9*1,17*0,3))*2 "opevnění záhozem levého a pravého břehu, tloušťka 0,3 m"</t>
  </si>
  <si>
    <t>6,51*10,89 "výkop pro potrubí, vč. rozšíření o 0,6 m na obě strany"</t>
  </si>
  <si>
    <t>4,6*0,8*1,8 "čelo výpusti"</t>
  </si>
  <si>
    <t>5,0*0,89 "výkop pro rovnaninu na výtoku"</t>
  </si>
  <si>
    <t>1,0*0,74 "stabilizační pás na výtoku"</t>
  </si>
  <si>
    <t>požerák</t>
  </si>
  <si>
    <t>1,1*1,2*1,0 "základový blok pro požerák"</t>
  </si>
  <si>
    <t>opevnění vtoku do tůně T6 pro rovnaninu do 80 kg, tl. 0,3 m</t>
  </si>
  <si>
    <t>1,0*0,97 "břeh nádrže a dna"</t>
  </si>
  <si>
    <t>1,0*1,3*0,6 "dno přívodního koryta v délce 1,3 m"</t>
  </si>
  <si>
    <t>0,72*1,3*0,3*2 "opevnění L a P břehu koryta na šikmou výšku 0,72 m"</t>
  </si>
  <si>
    <t>0,5*0,3*2 "opevnění L a P břehu nádrže"</t>
  </si>
  <si>
    <t>stabilizace v korytě Borotínského potoka v km 1,788</t>
  </si>
  <si>
    <t>1,48*4,38 "koryto v délce 4,38 m"</t>
  </si>
  <si>
    <t>1,48*2,7 "odpadní revitalizační koryto v délce 2,7 m"</t>
  </si>
  <si>
    <t>1,78*5,0 "stabilizace výtoku z propustku v km 1,863 v délce 5,0 m, šikmá výška 1,0 m"</t>
  </si>
  <si>
    <t>skluzový stupeň v km 2,127 - 2,134 70</t>
  </si>
  <si>
    <t>1,0*1,6 "úrovňový výztužný pas"</t>
  </si>
  <si>
    <t>0,7*(2,27+3,1) "zdivo z lomového kamene"</t>
  </si>
  <si>
    <t>4,54*0,08 "filtrační vrstva ze ŠP"</t>
  </si>
  <si>
    <t>1,0*3,75*2 "úrovňový pas P1 a P2"</t>
  </si>
  <si>
    <t>4,0*(1,32+2,22)/2 "opevnění břehů a dna mezi pasy"</t>
  </si>
  <si>
    <t>7,25*(1,32+2,22)/2 "opevnění břehů a dna mezi pasy"</t>
  </si>
  <si>
    <t>4,5*1,32 "opevnění nového revitalizačního koryta"</t>
  </si>
  <si>
    <t>tůně</t>
  </si>
  <si>
    <t>90,0 "tůň T1"</t>
  </si>
  <si>
    <t>118,0 "tůň T2"</t>
  </si>
  <si>
    <t>20,0 "tůň T3"</t>
  </si>
  <si>
    <t>363,0 "tůň T4"</t>
  </si>
  <si>
    <t>637,0 "tůň T5"</t>
  </si>
  <si>
    <t>1960,0 "tůň T6"</t>
  </si>
  <si>
    <t>2,5 "prohlubeň hl. 0,5 m - odpadní revitalizační koryto"</t>
  </si>
  <si>
    <t>6</t>
  </si>
  <si>
    <t>132151251</t>
  </si>
  <si>
    <t>Hloubení nezapažených rýh šířky přes 800 do 2 000 mm strojně s urovnáním dna do předepsaného profilu a spádu v hornině třídy těžitelnosti I skupiny 1 a 2 do 20 m3</t>
  </si>
  <si>
    <t>-1841015054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</si>
  <si>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</si>
  <si>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1,0*1,4*9 "nové revitalizační koryto v km 0,063; 0,081; 0,095; 0,108; 0,120; 0,133; 0,150; 0,171 a 0,192 - 9 ks"</t>
  </si>
  <si>
    <t>7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</si>
  <si>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</si>
  <si>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</si>
  <si>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-1413763654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</si>
  <si>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</si>
  <si>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4563,81/2 "vodorovné přemístění ornice na dočasnou skládku"</t>
  </si>
  <si>
    <t>4563,81/2 "vodorovné přemístění ornice z dočasné skládky"</t>
  </si>
  <si>
    <t>753,90 "vodorovné přemístění výkopů na dočasnou skládku"</t>
  </si>
  <si>
    <t>753,90 "vodorovné přemístění výkopů z dočasné skládky"</t>
  </si>
  <si>
    <t>3403,92 "vodorovné přemístění jam na dočasnou skládku"</t>
  </si>
  <si>
    <t>3403,92 "vodorovné přemístění jam z dočasné skládky"</t>
  </si>
  <si>
    <t>11,76 "vodorovné přemístění rýh hloubených pod vodou na dočasnou skládku"</t>
  </si>
  <si>
    <t>11,76 "vodorovné přemístění rýh hloubených pod vodou z dočasné skládky"</t>
  </si>
  <si>
    <t>12,60 "vodorovné přemístění rýh na dočasnou skládku"</t>
  </si>
  <si>
    <t>12,60 "vodorovné přemístění rýh z dočasné skládky"</t>
  </si>
  <si>
    <t>8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</si>
  <si>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</si>
  <si>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</si>
  <si>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1366553415</t>
  </si>
  <si>
    <t>1220,78 "odvoz přebytečné ornice z dočasné skládky na okolní pole"</t>
  </si>
  <si>
    <t>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</si>
  <si>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</si>
  <si>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</si>
  <si>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1081739707</t>
  </si>
  <si>
    <t>Poznámka k položce:_x000d_
PD počítá s odvozem přebytečného materiálu do vzdálenosti 10 km od stavby. V případě, že dodavatel stavby bude odvoz realizovat na vzdálenost větší než 10 km, zohlední tuto skutečnost v jednotkové ceně této položky.</t>
  </si>
  <si>
    <t>1157,0 "výkopy v hornině 1 a 2"</t>
  </si>
  <si>
    <t>11,76 "rýhy pod vodou"</t>
  </si>
  <si>
    <t>3403,92 "jámy v hornině 1 a 2"</t>
  </si>
  <si>
    <t>12,60 "rýhy do 2,0 m"</t>
  </si>
  <si>
    <t>-162,64 "násyp stávající hráze / tělesa polní cesty Pv11"</t>
  </si>
  <si>
    <t>-5,58*10,89 "zpětný zásyp kolem potrubí v hrázi"</t>
  </si>
  <si>
    <t>-3080,00 "navýšení terénu - terénní úpravy"</t>
  </si>
  <si>
    <t>10</t>
  </si>
  <si>
    <t>167151111</t>
  </si>
  <si>
    <t>Nakládání, skládání a překládání neulehlého výkopku nebo sypaniny strojně nakládání, množství přes 100 m3, z hornin třídy těžitelnosti I, skupiny 1 až 3</t>
  </si>
  <si>
    <t>-1779058595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</si>
  <si>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</si>
  <si>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4563,81 "nakládání ornice na dočasné skládce"</t>
  </si>
  <si>
    <t>1157,0 "nakládání vykopávek na dočasné skládce"</t>
  </si>
  <si>
    <t>11,76 "nakládání rýh hloubených pod vodou na skládce"</t>
  </si>
  <si>
    <t>3403,92 "nakládání výkopků z hloubení jam na skládce"</t>
  </si>
  <si>
    <t>12,60 "nakládání rýh na skládce"</t>
  </si>
  <si>
    <t>1220,78 "nakládání přebytku ornice na dočasné skládce"</t>
  </si>
  <si>
    <t>11</t>
  </si>
  <si>
    <t>171103201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</si>
  <si>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</si>
  <si>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1227413305</t>
  </si>
  <si>
    <t xml:space="preserve">Poznámka k souboru cen:_x000d_
1. Ceny nelze použít pro rozšíření návodního nebo vzdušného líce zemních hrází, jehož šířka je menší než 3 m; toto rozšíření se ocení cenou 172 15-3102 Zřízení těsnícího jádra nebo šířky těsnící vrstvy přes 1 do 3 m._x000d_
</t>
  </si>
  <si>
    <t>Poznámka k položce:_x000d_
násyp z jílu CI a CL - z tůní, bude prováděn geologický dohled; jednotlivé vrstvy CI hutnit po max 200 mm v šířce min 1,5 m, dle použité mechanizace</t>
  </si>
  <si>
    <t>53,5*3,04 "násyp z jílu - stávající historická hráz"</t>
  </si>
  <si>
    <t>12</t>
  </si>
  <si>
    <t>171251101</t>
  </si>
  <si>
    <t>Uložení sypanin do násypů s rozprostřením sypaniny ve vrstvách a s hrubým urovnáním nezhutněných jakékoliv třídy těžitelnosti</t>
  </si>
  <si>
    <t>-1699165057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</si>
  <si>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</si>
  <si>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679,5*0,1 "úprava terénu - navýšení o 0,1 m"</t>
  </si>
  <si>
    <t>1556,8*0,2 "úprava terénu - navýšení o 0,2 m"</t>
  </si>
  <si>
    <t>3092,5 *0,3 "úprava terénu - navýšení o 0,3 m"</t>
  </si>
  <si>
    <t>1009,7*0,4 "úprava terénu - navýšení o 0,4 m"</t>
  </si>
  <si>
    <t>1588,6*0,4 "úprava terénu - navýšení po 403,6 - 405,3; průměrně o 0,4 m"</t>
  </si>
  <si>
    <t>(932,7+290,0)*0,6 "úprava terénu - navýšení po 403,6; průměrně o 0,6 m"</t>
  </si>
  <si>
    <t>13</t>
  </si>
  <si>
    <t>171201102R</t>
  </si>
  <si>
    <t>Poplatek za uložení sypaniny na skládce (skládkovné)</t>
  </si>
  <si>
    <t>t</t>
  </si>
  <si>
    <t>-178445748</t>
  </si>
  <si>
    <t>1281,87*2,2 "uložení na skládce, 2,2 t/m3"</t>
  </si>
  <si>
    <t>14</t>
  </si>
  <si>
    <t>171201201</t>
  </si>
  <si>
    <t>Uložení sypaniny na skládky nebo meziskládky bez hutnění s upravením uložené sypaniny do předepsaného tvaru</t>
  </si>
  <si>
    <t>1111253449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</si>
  <si>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</si>
  <si>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4563,81 "uložení ornice na dočasnou skládku"</t>
  </si>
  <si>
    <t>174101101</t>
  </si>
  <si>
    <t>Zásyp sypaninou z jakékoliv horniny strojně s uložením výkopku ve vrstvách se zhutněním jam, šachet, rýh nebo kolem objektů v těchto vykopávkách</t>
  </si>
  <si>
    <t>-1208286943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</si>
  <si>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</si>
  <si>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5,58*10,89 "zpětný zásyp kolem potrubí v hrázi"</t>
  </si>
  <si>
    <t>16</t>
  </si>
  <si>
    <t>181351113</t>
  </si>
  <si>
    <t>Rozprostření a urovnání ornice v rovině nebo ve svahu sklonu do 1:5 strojně při souvislé ploše přes 500 m2, tl. vrstvy do 200 mm</t>
  </si>
  <si>
    <t>1251636027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</si>
  <si>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</si>
  <si>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(0,52+0,75+2,08)*53,5 "ohumusování stávající historické hráze tůně T6, tl 0,1 m"</t>
  </si>
  <si>
    <t>1443,7 "ohumusování nového revitalizačního koryta v km 0,039 - 0,209"</t>
  </si>
  <si>
    <t>17</t>
  </si>
  <si>
    <t>181301112</t>
  </si>
  <si>
    <t>1424024321</t>
  </si>
  <si>
    <t>(4563,81-(1622,93*0,1+10461,8*0,3))/0,1 "rozhrnutí přebytečné ornice na okolních polích v tl 0,1 m"</t>
  </si>
  <si>
    <t>18</t>
  </si>
  <si>
    <t>181301115</t>
  </si>
  <si>
    <t>Rozprostření a urovnání ornice v rovině nebo ve svahu sklonu do 1:5 strojně při souvislé ploše přes 500 m2, tl. vrstvy přes 250 do 300 mm</t>
  </si>
  <si>
    <t>2063145534</t>
  </si>
  <si>
    <t>1312,0 "ohumusování skládky"</t>
  </si>
  <si>
    <t>679,5 "na ploše - úprava terénu o 0,1 m"</t>
  </si>
  <si>
    <t>1556,80 "na ploše - úprava terénu o 0,2 m"</t>
  </si>
  <si>
    <t>3092,50"na ploše - úprava terénu o 0,3 m"</t>
  </si>
  <si>
    <t>1009,70 "na ploše - úprava terénu o 0,4 m"</t>
  </si>
  <si>
    <t>1588,60 "na ploše - úprava terénu v rozmezí 403,6 - 405,3"</t>
  </si>
  <si>
    <t>932,70+290,00 "na ploše - úprava terénu po 403,6"</t>
  </si>
  <si>
    <t>19</t>
  </si>
  <si>
    <t>183405211</t>
  </si>
  <si>
    <t>Výsev trávníku hydroosevem na ornici</t>
  </si>
  <si>
    <t>-1480914424</t>
  </si>
  <si>
    <t xml:space="preserve">Poznámka k souboru cen:_x000d_
1. V cenách jsou započteny náklady potřebné pro provedení hydroosevu, s výjimkou travního semene._x000d_
2. V cenách nejsou započteny náklady na:_x000d_
a) dodání travního semene, toto se oceňuje ve specifikaci,_x000d_
b) zálivku; tato se oceňuje cenami části C02 souboru cen 185 80-43 Zalití rostlin vodou,_x000d_
c) pokosení; toto se oceňuje cenami části C02 souboru cen 111 10-41 Pokosení trávníku._x000d_
</t>
  </si>
  <si>
    <t>1443,7 "osetí nového revitalizačního koryta v km 0,039 - 0,209"</t>
  </si>
  <si>
    <t>5,0*1,1*2 "osetí výtoku v délce 5,0 m - stávající historická hráz tůně T6"</t>
  </si>
  <si>
    <t>(1,23+0,35+0,95)*1,0 "L a P svah úrovňového pasu"</t>
  </si>
  <si>
    <t>(1,23+0,85)/2*4,0 "L svah mezi úrovňovým pasem a zdivem z LK"</t>
  </si>
  <si>
    <t>((0,35+0,95)+1,73)/2*4,0 "P svah mezi úrovňovým pasem a zdivem z LK"</t>
  </si>
  <si>
    <t>(0,85+1,73)*0,7 "L a P svah u zdiva z LK"</t>
  </si>
  <si>
    <t>(0,85+1,73)/2*7,25 "L svah mezi zdivem z LK a pasem P1"</t>
  </si>
  <si>
    <t>(0,66+0,67)*1,0 "L a P svah pasu P1"</t>
  </si>
  <si>
    <t>(0,66+0,67)*1,0 "L a P svah pasu P2"</t>
  </si>
  <si>
    <t>0,66*5,8 "L svah mezi pásy P2 a P1 na novém hlavním revitalizačním korytě"</t>
  </si>
  <si>
    <t>0,67*1,12 "P svah mezi pasem P2 a opevněním na novém hlavním revitalizačním korytě"</t>
  </si>
  <si>
    <t>1,73*1,54 "L svah mezi zdivem z LK a opevněním na novém hlavním revitalizačním korytě"</t>
  </si>
  <si>
    <t>kamenné pasy v novém revitalizačním korytě v km 0,063; 0,081; 0,095; 0,108; 0,120; 0,133; 0,150; 0,171; 0,192 - 9 ks</t>
  </si>
  <si>
    <t>(0,67+1,39)*1,0*2*9</t>
  </si>
  <si>
    <t>kamenné pasy v Borotínském potoce v km 1,746; 1,911; 2,045; 2,095 - 4 ks</t>
  </si>
  <si>
    <t>(0,81+1,5)*1,0*2*4</t>
  </si>
  <si>
    <t>20</t>
  </si>
  <si>
    <t>M</t>
  </si>
  <si>
    <t>005724900</t>
  </si>
  <si>
    <t>Travní osivo luční, směs do normálních či vlhčích poloh</t>
  </si>
  <si>
    <t>kg</t>
  </si>
  <si>
    <t>-1696720200</t>
  </si>
  <si>
    <t>1544,07*0,025 'Přepočtené koeficientem množství</t>
  </si>
  <si>
    <t>184406003</t>
  </si>
  <si>
    <t>Výsadba s vyhloubením štěrbiny v půdách nezabuřeněných i zabuřeněných drnů</t>
  </si>
  <si>
    <t>kus</t>
  </si>
  <si>
    <t>830843997</t>
  </si>
  <si>
    <t>Poznámka k položce:_x000d_
Bažinné rostliny vhodné k vegetační ochraně břehů. Jedná se o sladkovodní rákosiny (Phragmition australis), které budou transferovány z okolních ploch (5 ks drnů na 1 m2). Transfer drnů je součástí dodávky._x000d_
V případě, že transfer nebude možné provést, bažinné rostliny budou, po domluvě s investorem a projektantem, nakoupeny.</t>
  </si>
  <si>
    <t>1,1*42,7*5 "š 1,1 m; dl 42,7 m; 5 ks/m2 - stávající historická hráz tůně T6"</t>
  </si>
  <si>
    <t>Zakládání</t>
  </si>
  <si>
    <t>22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</si>
  <si>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</si>
  <si>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</si>
  <si>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m</t>
  </si>
  <si>
    <t>1924247572</t>
  </si>
  <si>
    <t xml:space="preserve">Poznámka k souboru cen:_x000d_
1. V cenách souboru cen nejsou započteny náklady na:_x000d_
a) montáž a dodávku tvarovek, které se oceňují cenami souboru 877 ..-52.1 Montáž tvarovek na kanalizačním potrubí z trub z plastu, části A03,_x000d_
b) opláštění potrubí geotextílií, které se oceňuje cenami souboru 211 97-11.. Zřízení opláštění výplně z geotextilie odvodňovacích žeber nebo trativodů v rýze nebo zářezu se stěnami katalogu 800-2 Zvláštní zakládání objektů, části A 01._x000d_
</t>
  </si>
  <si>
    <t>4,0 "drenáž uložená za čelem na výtoku - stávající historická hráz tůně T6"</t>
  </si>
  <si>
    <t>23</t>
  </si>
  <si>
    <t>28613032</t>
  </si>
  <si>
    <t>trubka drenážní korugovaná sendvičová HD-PE SN 4 neperforovaná pro liniové stavby DN 100</t>
  </si>
  <si>
    <t>-653370752</t>
  </si>
  <si>
    <t>0,7 "trubka přes čelo na výtoku - stávající historická hráz tůně T6"</t>
  </si>
  <si>
    <t>24</t>
  </si>
  <si>
    <t>270210113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</si>
  <si>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25</t>
  </si>
  <si>
    <t>-1715563603</t>
  </si>
  <si>
    <t xml:space="preserve">Poznámka k souboru cen:_x000d_
1. Objem se stanoví v m3 zdiva; objem dutin jednotlivě do 0,20 m3 se od celkového objemu neodečítá._x000d_
</t>
  </si>
  <si>
    <t>0,8*0,5*4,0 "práh na vtoku - ruční stavidlo"</t>
  </si>
  <si>
    <t>0,8*0,5*4,0 "práh na výtoku - ruční stavidlo"</t>
  </si>
  <si>
    <t>4,6*0,8*0,8 "základ čela výpusti - stávající historická hráz tůně T6"</t>
  </si>
  <si>
    <t>0,7*2,27 "skluzový stupeň v km 2,127 - 2,134 70"</t>
  </si>
  <si>
    <t>25</t>
  </si>
  <si>
    <t>275315224</t>
  </si>
  <si>
    <t>Základové konstrukce z betonu bloky prostého bez zvýšených nároků na prostředí tř. C 16/20</t>
  </si>
  <si>
    <t>667376261</t>
  </si>
  <si>
    <t xml:space="preserve">Poznámka k souboru cen:_x000d_
1. Ceny lze použít i pro beton pod dlažbou dna vývaru._x000d_
2. Pro výpočet přesunu hmot se u položek -5122 až -5124 pro konstrukce z betonu prokládaného kamenem celková hmotnost položky sníží o hmotnost betonu, příp. i kamene, pokud jsou dodávány přímo na místo zabudování nebo do prostoru technologické manipulace._x000d_
</t>
  </si>
  <si>
    <t>0,5*1,1*0,9 "bloček pro opření lávky požeráku - stávající historická hráz tůně T6"</t>
  </si>
  <si>
    <t>26</t>
  </si>
  <si>
    <t>275315412</t>
  </si>
  <si>
    <t>Základové konstrukce z betonu bloky prostého se zvýšenými nároky na prostředí tř. C 25/30</t>
  </si>
  <si>
    <t>-1157969568</t>
  </si>
  <si>
    <t xml:space="preserve">Poznámka k položce:_x000d_
Základový blok, beton C25/30 XC2, XF3, XA2._x000d_
</t>
  </si>
  <si>
    <t>1,2*1,1*1,0 "základový blok pod dřevěný požerák"</t>
  </si>
  <si>
    <t>Svislé a kompletní konstrukce</t>
  </si>
  <si>
    <t>27</t>
  </si>
  <si>
    <t>321213345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</si>
  <si>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</si>
  <si>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68490584</t>
  </si>
  <si>
    <t xml:space="preserve">Poznámka k souboru cen:_x000d_
1. Ceny -3235, -3345, -3445 lze použít i pro dlažby z lomového kamene o sklonu přes 1:1._x000d_
2. Ceny -4511, -4591 lze použít i pro rovnaninu z lomového kamene o sklonu přes 1:1._x000d_
3. Objem se stanoví v m3 zdiva; objem dutin do 0,20 m3 jednotlivě se od celkového objemu neodečítá._x000d_
</t>
  </si>
  <si>
    <t>4,6*0,6*1,0 "čelo výpusti - stávající historická hráz tůně T6"</t>
  </si>
  <si>
    <t>0,7*3,5 "skluzový stupeň v km 2,127 - 2,134 70"</t>
  </si>
  <si>
    <t>28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</si>
  <si>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</si>
  <si>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</si>
  <si>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-1856891253</t>
  </si>
  <si>
    <t xml:space="preserve">Poznámka k souboru cen:_x000d_
1. Ceny lze použít i pro:_x000d_
a) konstrukce těsnících ostruh, vývarů, patek, dotlačných klínů, vtoků hrází a vodních elektráren, injekčních, revizních a komunikačních štol a základových výpustí hrází, podklad pod dlažbu dna vývaru,_x000d_
b) betony nevodostavebné a nemrazuvzdorné, pokud jsou výjimečně použity v částech konstrukcí._x000d_
2. Ceny neplatí pro:_x000d_
a) předsádkový beton; tento se oceňuje cenami souboru cen 313 43- .1 Předsádkový beton konstrukcí vodních staveb,_x000d_
b) betonový podklad pod dlažbu; tento se oceňuje cenami souboru cen 451 31-51 Podkladní a výplňové vrstvy z betonu prostého pod dlažbu,_x000d_
c) betonovou těsnící nebo opevňovací vrstvu; tato se oceňuje cenami souboru cen 457 31- Těsnicí vrstva z betonu odolného proti agresivnímu prostředí,_x000d_
d) betonové zálivky kotevních šroubů, ocelových konstrukcí, různých dutin apod.; tyto se oceňují cenami souboru cen 936 45-71 Zálivka kotevních šroubů, ocelových konstrukcí, různých dutin apod.._x000d_
3. V cenách jsou započteny i náklady na :_x000d_
a) úpravu, opracování a ošetření pracovních spár tlakovou vodou, vzduchem nebo odstraněním betonové vrstvy,_x000d_
b) spojovací vrstvu na pracovních spárách,_x000d_
c) ošetření a ochranu čerstvého betonu proti povětrnostním vlivům a proti vysýchání,_x000d_
d) odstranění drátů z líce konstrukce a na úpravu líce v místě po odstraněných drátech,_x000d_
e) osazení kotevních želez při betonování konstrukce,_x000d_
f) ztížení práce u drážek otvorů, kapes, injekčních trubek apod.._x000d_
4. V cenách z betonu pro konstrukce bílých van 321 32-12 nejsou započteny náklady na těsnění dilatačních a pracovních spar, tyto se oceňují cenami souborů cen 953 33 části A08 katalogu 801-1 Budovy a haly - zděné a monolitické._x000d_
5. Objem se stanoví v m3 betonové konstrukce; objem dutin jednotlivě do 0,20 m3 se od celkového objemu neodečítá._x000d_
</t>
  </si>
  <si>
    <t xml:space="preserve">Poznámka k položce:_x000d_
železobetonový dřík a základ z vodostavebního betonu C25/30 - XC4, XF1 (CZ, F.2) CL 0,40 - D//max 22 mm S4 dle ČSN EN 206-1 Změna Z3_x000d_
_x000d_
</t>
  </si>
  <si>
    <t>1,0*0,64*6,59 "železobetonový základ pro ruční stavidlo"</t>
  </si>
  <si>
    <t>0,4*1,01*6,59 "železobetonový dřík pro ruční stavidlo"</t>
  </si>
  <si>
    <t>29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</si>
  <si>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</si>
  <si>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</si>
  <si>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705393993</t>
  </si>
  <si>
    <t>Poznámka k položce:_x000d_
beton C30/37 XC4, XF1, XA1 (CZ, F.2) CL 0,4 D/max = 22 mm S4</t>
  </si>
  <si>
    <t>stávající historická hráz tůně T6</t>
  </si>
  <si>
    <t>(0,88/3)*(2,87+((2,87*2,2)^0,5)+2,2) "zavazovací žebro: v = 0,88 m; S1 = 2,93 m x 0,98 m; S2 =2,75 m x 0,8 m; V = v/3*(S1 + ((S1 x S2)^0,5) + S2"</t>
  </si>
  <si>
    <t>30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</si>
  <si>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</si>
  <si>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</si>
  <si>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861197989</t>
  </si>
  <si>
    <t xml:space="preserve">Poznámka k souboru cen:_x000d_
1. Ceny jsou určeny pro:_x000d_
a) bednění prováděné v prostorách zapažených nebo nezapažených,_x000d_
b) bednění ploch vodorovných, svislých nebo skloněných,_x000d_
c) bednění v prostoru bez výztuže nebo s výztuží jakékoliv hustoty,_x000d_
d) bednění prováděné taženou lištou, taženým bedněním, prefabrikovaným bedněním apod., kromě betonového prefabrikovaného bednění._x000d_
2. Ceny neplatí pro:_x000d_
a) bednění pohledových betonů. Tyto náklady se oceňují individuálně;_x000d_
b) bednění konstrukcí spirál a savek. Tyto náklady se oceňují cenami souboru cen 321 35-6111 až -6940 Obednění a odbednění spirál a savek._x000d_
c) bednění základových pasů, tyto práce lze ocenit cenami 27.35 katalogu 801-1._x000d_
3. V cenách jsou započteny i náklady na:_x000d_
a) podíl bednění otvorů, kapes, rýh, prostupů, výklenků apod. objemu jednotlivě do 1 m3,_x000d_
b) bednění v provedení, které nevyžaduje další úpravu betonových a železobetonových konstrukcí._x000d_
4. V cenách nejsou započteny náklady na podpěrné konstrukce; tyto se oceňují cenami katalogu 800-3 Lešení._x000d_
5. Plocha se stanoví v m2 rozvinuté plochy obedňované konstrukce._x000d_
6. Při výpočtu rozvinuté plochy obedňované konstrukce se neberou v úvahu otvory, kapsy, rýhy, prostupy, výklenky apod. objemu jednotlivě do 1 m3 ._x000d_
</t>
  </si>
  <si>
    <t>0,64*6,59*2 "bednění základu ručního stavidla"</t>
  </si>
  <si>
    <t>1,01*6,59*2 "bednění dříku ručního stavidla"</t>
  </si>
  <si>
    <t>(2*1,82+2*0,6+2,9+2,2) "zavazovací žebro - stávající historická hráz tůně T6"</t>
  </si>
  <si>
    <t>4,6*0,8*2 "čelo výpusti - stávající historická hráz tůně T6"</t>
  </si>
  <si>
    <t>4,6*1,0*2 "základ čela výpusti - stávající historická hráz tůně T6"</t>
  </si>
  <si>
    <t>2*1,1*1,0+2*1,2*1,0 "základový blok požeráku - stávající historická hráz tůně T6"</t>
  </si>
  <si>
    <t>2*2,27 "základové zdivo - skluzový stupeň v km 2,127 - 2,134 70"</t>
  </si>
  <si>
    <t>2*3,5 "nadzákladové zdivo - skluzový stupeň v km 2,127 - 2,134 70"</t>
  </si>
  <si>
    <t>31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</si>
  <si>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</si>
  <si>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</si>
  <si>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-1026928004</t>
  </si>
  <si>
    <t>32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</si>
  <si>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</si>
  <si>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</si>
  <si>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-1751826664</t>
  </si>
  <si>
    <t xml:space="preserve">Poznámka k souboru cen:_x000d_
1. Ceny lze použít i pro:_x000d_
a) výztuž prováděnou v obedněných prostorách,_x000d_
b) výztuž koster obalených sítí; potažení kostry hustým pletivem se oceňuje individuálně,_x000d_
c) výztuž z armokošů._x000d_
2. V cenách jsou započteny i náklady na bodové svařování nahrazující vázaní drátem._x000d_
3. V cenách nejsou započteny náklady na provedení nosných svarů a na provedení svarů přenášejících tahová napětí při přepravě a montáži výztuže z vyztužených koster; tyto se oceňují cenami souboru cen 320 36-0 Svařované nosné spoje._x000d_
4. Množství jednotek se stanoví v t hmotnosti výztuže bez prostřihu._x000d_
</t>
  </si>
  <si>
    <t>2,91*26*0,222/1000 "A: 26Ø6/250; L = 2 910 mm; 0,222 kg/m"</t>
  </si>
  <si>
    <t>5,49*14*0,617/1000 "B: 14Ø10; L = 5 490 mm; 0,0,617 kg/m"</t>
  </si>
  <si>
    <t>33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</si>
  <si>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</si>
  <si>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</si>
  <si>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1226418454</t>
  </si>
  <si>
    <t>6,66*2*7,903/1000 "výztuž dříku ručního stavidla - KARI síť 8 mm, KY85, oko 100 x 100 mm, rozměr 6,0 x 2,4 m; 113,8 kg/ks; 7,903 kg/m2"</t>
  </si>
  <si>
    <t>0,58*10,8*4,44/1000 "výztuž obetonování potrubí - KARI síť 6 mm, AQ60, oko 100 x 100 mm, rozměr 6,0 x 2,4 m; 63,94 kg/ks; 4,44 kg/m2"</t>
  </si>
  <si>
    <t>(2*1,82+2*0,6+2,9+2,2)*5,38/1000 "výztuž zavazovacího žebra - KARI síť 8x8 mm, Q335A, oko 150 x 150 mm, rozměr 6,0 x 2,3 m; 74,30 kg/ks; 5,38 kg/m2"</t>
  </si>
  <si>
    <t>34</t>
  </si>
  <si>
    <t>321222111</t>
  </si>
  <si>
    <t>Zdění obkladního zdiva vodních staveb přehrad, jezů a plavebních komor, spodní stavby vodních elektráren, odběrných věží a výpustných zařízení, opěrných zdí, šachet, šachtic a ostatních konstrukcí řádkového hrubého i čistého na maltu cementovou tl. od 250 do 450 mm</t>
  </si>
  <si>
    <t>136558280</t>
  </si>
  <si>
    <t xml:space="preserve">Poznámka k souboru cen:_x000d_
1. Ceny -2311, -2312 lze použít i pro:_x000d_
a) osazení kamenných desek největší tl. přes 300 mm,_x000d_
b) zdivo kvádrové z šablonových kvádrů._x000d_
2. Ceny neplatí pro obklady zdí kamennými deskami; tyto se oceňují cenami katalogu 800-782 – Obklady z kamene._x000d_
3. Pro volbu cen -2311 a -2312 je rozhodující objem nejmenšího pravoúhlého rovnoběžnostěnu opsaného jednotlivým šablonovým kvádrům._x000d_
4. V cenách jsou započteny i náklady na vypracování lícních ploch._x000d_
5. Objem se stanoví:_x000d_
a) u ceny -2111 v m3 zdiva s tím, že objem dutin do 0,20 m3 jednotlivě se neodečítá,_x000d_
b) u cen -2311, -2312 v m3 součinem skutečného objemu kvádru a součinitele 1,057._x000d_
6. V cenách nejsou započteny náklady na dodávku kamene a kvádrů. Tyto se oceňují ve specifikaci. Ztratné lze dohodnout u řádkového zdiva hrubého ve výši 8 %, u řádkového zdiva čistého ve výši 10 % a u zdiva kvádrového ve výši 0,75 %._x000d_
</t>
  </si>
  <si>
    <t>4,37*0,25 "kamenný obklad na vtoku, tl. 0,25 m na CM17"</t>
  </si>
  <si>
    <t>4,87*0,25 "kamenný obklad na výtoku, tl. 0,25 m na CM17"</t>
  </si>
  <si>
    <t>0,4*6,59*0,25 "kamenný obklad koruny dříku, tl. 0,25 m na CM17"</t>
  </si>
  <si>
    <t>35</t>
  </si>
  <si>
    <t>58381090</t>
  </si>
  <si>
    <t>kopák hrubý (1t=1,3m2)</t>
  </si>
  <si>
    <t>-1107101722</t>
  </si>
  <si>
    <t>4,37 "kamenný obklad na vtoku, tl. 0,25 m"</t>
  </si>
  <si>
    <t>4,87 "kamenný obklad na výtoku, tl. 0,25 m"</t>
  </si>
  <si>
    <t>0,4*6,59 "kamenný obklad koruny dříku, tl. 0,25 m"</t>
  </si>
  <si>
    <t>Vodorovné konstrukce</t>
  </si>
  <si>
    <t>38</t>
  </si>
  <si>
    <t>452311141</t>
  </si>
  <si>
    <t>Podkladní a zajišťovací konstrukce z betonu prostého v otevřeném výkopu desky pod potrubí, stoky a drobné objekty z betonu tř. C 16/20</t>
  </si>
  <si>
    <t>-1011610033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</si>
  <si>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</si>
  <si>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Poznámka k položce:_x000d_
podkladní beton C16/20 XC2, XA1, tl. 200 mm</t>
  </si>
  <si>
    <t>10,8*1,26*0,2 "podkladní beton pod potrubí PP Pragma - stávající historická hráz tůně T6"</t>
  </si>
  <si>
    <t>39</t>
  </si>
  <si>
    <t>451314212</t>
  </si>
  <si>
    <t>Podklad pod dlažbu z betonu prostého bez zvýšených nároků na prostředí tř. C 25/30 tl. přes 100 do 150 mm</t>
  </si>
  <si>
    <t>-1580214094</t>
  </si>
  <si>
    <t xml:space="preserve">Poznámka k souboru cen:_x000d_
1. Ceny nelze použít pro beton pod dlažbu dna vývaru; tento beton se oceňuje cenami souboru cen 27 . 31- . . Základové pásy z betonu prostého._x000d_
2. V cenách jsou započteny i náklady na zvětšení objemu betonu způsobené nerovností podloží._x000d_
</t>
  </si>
  <si>
    <t>Poznámka k položce:_x000d_
lože pod dlažbu břehů a dna z betonu C25/30 XC4, XF1 (CZ, F.2), tl. 150 mm</t>
  </si>
  <si>
    <t>2,0*0,93 " dlažba na vtoku - ruční stavidlo"</t>
  </si>
  <si>
    <t xml:space="preserve">2,0*0,93 "dlažba na výtoku  - ruční stavidlo"</t>
  </si>
  <si>
    <t>40</t>
  </si>
  <si>
    <t>451971111</t>
  </si>
  <si>
    <t>Položení podkladní vrstvy z geotextilie v rovině nebo ve svahu, s přesahem jednotlivých pásů 150 mm, s uchycením v terénu sponami z bet. oceli a za plůtky hřeby</t>
  </si>
  <si>
    <t>-168988666</t>
  </si>
  <si>
    <t xml:space="preserve">Poznámka k souboru cen:_x000d_
1. V cenách jsou započteny i náklady na dodání spon a hřebů._x000d_
2. V cenách jsou započteny i náklady na technologickou manipulaci vodorovně na vzdálenost do 30 m._x000d_
3. V cenách nejsou započteny náklady na dodání geotextilie; tato se oceňuje ve specifikaci. Ztratné lze dohodnout ve výši 2 %._x000d_
</t>
  </si>
  <si>
    <t>7,9*1,0*2 "pasy P1 a P3"</t>
  </si>
  <si>
    <t>7,9*1,0 "pas P2"</t>
  </si>
  <si>
    <t>5,0*1,0*9 "nové revitalizační koryto v km 0,063; 0,081; 0,095; 0,108; 0,120; 0,133; 0,150; 0,171; 0,192 - 9 ks"</t>
  </si>
  <si>
    <t>7,03*1,0*4 "Borotínský potok v km 1,746; 1,911; 2,045; 2,095 - 4 ks"</t>
  </si>
  <si>
    <t>1,0*5,3 "úrovňový pas"</t>
  </si>
  <si>
    <t>0,7*4,84 "pod vrstvou ŠP"</t>
  </si>
  <si>
    <t>7,86*1,0*2 "pasy P1 a P2"</t>
  </si>
  <si>
    <t>7,34*(0,42+((1,0+1,64)/2)+0,42) "mezi úrovňovým pasem a zdivem z LK"</t>
  </si>
  <si>
    <t>41</t>
  </si>
  <si>
    <t>69311082</t>
  </si>
  <si>
    <t>geotextilie netkaná separační, ochranná, filtrační, drenážní PP 500g/m2</t>
  </si>
  <si>
    <t>-954619883</t>
  </si>
  <si>
    <t>42</t>
  </si>
  <si>
    <t>457572111</t>
  </si>
  <si>
    <t>Filtrační vrstvy jakékoliv tloušťky a sklonu ze štěrkopísků se zhutněním do 10 pojezdů/m3, frakce od 0-8 do 0-32 mm</t>
  </si>
  <si>
    <t>532992267</t>
  </si>
  <si>
    <t xml:space="preserve">Poznámka k souboru cen:_x000d_
1. Ceny jsou určeny při jakémkoliv množství filtračních vrstev._x000d_
2. Ceny neplatí, je-li předepsáno mísení více frakcí kameniva v jedné vrstvě; tyto práce se oceňují individuálně._x000d_
3. V cenách jsou započteny i náklady na:_x000d_
a) průměrné množství kameniva zatlačeného do podloží,_x000d_
b) urovnání líce vrstvy._x000d_
4. Objem se stanoví v m3 filtrační vrstvy._x000d_
5. Příplatek k cenám je určen pro položky -1111 až -2111._x000d_
</t>
  </si>
  <si>
    <t>4,54*0,08 "filtrační vrstva tl. 0,1 m - skluzový stupeň v km 2,127 - 2,134 70"</t>
  </si>
  <si>
    <t>43</t>
  </si>
  <si>
    <t>462511161</t>
  </si>
  <si>
    <t>Zához z lomového kamene neupraveného provedený ze břehu nebo z lešení, do sucha nebo do vody tříděného, hmotnost jednotlivých kamenů do 80 kg bez výplně mezer</t>
  </si>
  <si>
    <t>1143213223</t>
  </si>
  <si>
    <t xml:space="preserve">Poznámka k souboru cen:_x000d_
1. V příplatcích jsou započteny náklady na urovnání líce záhozu do projektovaného profilu._x000d_
</t>
  </si>
  <si>
    <t>42,7*1,12 "návodní strana stávající hráze"</t>
  </si>
  <si>
    <t>44</t>
  </si>
  <si>
    <t>462511169</t>
  </si>
  <si>
    <t>Zához z lomového kamene neupraveného provedený ze břehu nebo z lešení, do sucha nebo do vody tříděného, hmotnost jednotlivých kamenů do 80 kg Příplatek k cenám za urovnání líce záhozu</t>
  </si>
  <si>
    <t>873925390</t>
  </si>
  <si>
    <t>42,7*(3,48+0,33) "návodní strana stávající hráze"</t>
  </si>
  <si>
    <t>45</t>
  </si>
  <si>
    <t>462512161</t>
  </si>
  <si>
    <t>Zához z lomového kamene neupraveného provedený ze břehu nebo z lešení, do sucha nebo do vody záhozového, hmotnost jednotlivých kamenů do 200 kg bez výplně mezer</t>
  </si>
  <si>
    <t>-888767725</t>
  </si>
  <si>
    <t>3,75*1,0*2 "pasy P1 a P3"</t>
  </si>
  <si>
    <t>3,75*1,0 "pas P2"</t>
  </si>
  <si>
    <t>1,48*5,35 "koryto Borotínského potoka v délce 5,35 m"</t>
  </si>
  <si>
    <t>3,25*4,2 "hlavní revitalizační koryto, délka 4,2 m"</t>
  </si>
  <si>
    <t>stávající historická hráz</t>
  </si>
  <si>
    <t>0,3*2,39*0,3 "vtok do požeráku - dno"</t>
  </si>
  <si>
    <t>((0,6/2*2,2*0,3)+(0,9*1,17*0,3))*2 "levý a pravý břeh na vtoku do požeráku"</t>
  </si>
  <si>
    <t>1,0*0,74 "stabilizační pás"</t>
  </si>
  <si>
    <t>1,0*1,4*9 "nové revitalizační koryto v km 0,063; 0,081; 0,095; 0,108; 0,120; 0,133; 0,150; 0,171; 0,192 - 9 ks"</t>
  </si>
  <si>
    <t>1,0*2,94*4 "Borotínský potok v km 1,746; 1,911; 2,045; 2,095 - 4 ks"</t>
  </si>
  <si>
    <t>1,48*4,38 "koryto Borotínského potoka, délka 4,38 m"</t>
  </si>
  <si>
    <t>1,48*2,7 "odpadní revitalizační koryto, délka 2,7 m"</t>
  </si>
  <si>
    <t>(4,0*(1,32+2,22)/2)+(7,25*(1,32+2,22)/2) "opevnění dna a břehů mezi pasy"</t>
  </si>
  <si>
    <t>46</t>
  </si>
  <si>
    <t>462512169</t>
  </si>
  <si>
    <t>Zához z lomového kamene neupraveného provedený ze břehu nebo z lešení, do sucha nebo do vody záhozového, hmotnost jednotlivých kamenů do 200 kg Příplatek k ceně za urovnání líce záhozu</t>
  </si>
  <si>
    <t>-1398480621</t>
  </si>
  <si>
    <t>2,5*(1,0+5,35+1,0+4,2+1,0)</t>
  </si>
  <si>
    <t>3,29*42,7+2,39*2,1 "vtok do požeráku - dno a břehy"</t>
  </si>
  <si>
    <t>1,0*(0,7+0,3+0,7) "stabilizačí pás"</t>
  </si>
  <si>
    <t>(1,0+0,5+1,0)*1,0*9 "nové revitalizační koryto v km 0,063; 0,081; 0,095; 0,108; 0,120; 0,133; 0,150; 0,171; 0,192 - 9 ks"</t>
  </si>
  <si>
    <t>(1,0+0,5+1,0)*1,0*4 "Borotínský potok v km 1,746; 1,911; 2,045; 2,095 - 4 ks"</t>
  </si>
  <si>
    <t>(0,75+1,0+0,75)*(1,0+4,38+1,0+2,7+1,0)</t>
  </si>
  <si>
    <t>skluzový stupeň</t>
  </si>
  <si>
    <t>(0,42+1,0+0,42)*1,0 "úrovňový výztužný pas"</t>
  </si>
  <si>
    <t>(0,75+1,0+0,75)*1,0*2 "úrovňový pas P1 a P2)</t>
  </si>
  <si>
    <t>(0,42+((1,0+1,64)/2)+0,42)*4,0 "Borotínský potok mezi úrovňovým výztužným pasem a zdivem z LK - zához bude prosypán zeminou"</t>
  </si>
  <si>
    <t>(((0,42+0,75)/2)+((1,0+1,64)/2)+((0,42+0,75)/2))*7,25 "Borotínský potok mezi zdivem z LK a pasem P1 - zához bude prosypán zeminou"</t>
  </si>
  <si>
    <t>(0,75+1,0+0,75)*4,5 "nové revitalizační koryto"</t>
  </si>
  <si>
    <t>47</t>
  </si>
  <si>
    <t>462513161</t>
  </si>
  <si>
    <t>Zához z lomového kamene neupraveného provedený ze břehu nebo z lešení, do sucha nebo do vody záhozového, hmotnost jednotlivých kamenů přes 200 do 500 kg bez výplně mezer</t>
  </si>
  <si>
    <t>-1569442320</t>
  </si>
  <si>
    <t>kameny na dně tůní o hmotnosti cca 500 kg</t>
  </si>
  <si>
    <t>3,0 "tůň T1"</t>
  </si>
  <si>
    <t>4,0 "tůň T2"</t>
  </si>
  <si>
    <t>0,7 "tůň T3"</t>
  </si>
  <si>
    <t>8,0 "tůň T4"</t>
  </si>
  <si>
    <t>17,0 "tůň T5"</t>
  </si>
  <si>
    <t>48</t>
  </si>
  <si>
    <t>463211151</t>
  </si>
  <si>
    <t>Rovnanina z lomového kamene neupraveného pro podélné i příčné objekty objemu přes 3 m3 z kamene tříděného, s urovnáním líce a vyklínováním spár úlomky kamene hmotnost jednotlivých kamenů do 80 kg</t>
  </si>
  <si>
    <t>839975635</t>
  </si>
  <si>
    <t xml:space="preserve">Poznámka k souboru cen:_x000d_
1. V cenách -1144, -1145, -1146, -1154, -1155, -1156 a - 1157 jsou započteny i náklady na uložení klestu a na vykopávku hlíny a její přemístění ze vzdálenosti do 20 m._x000d_
</t>
  </si>
  <si>
    <t>Poznámka k položce:_x000d_
80 % bude o hmotnosti 80 kg. Rovnanina bude v hloubce 0,3 - 0,5 m prosypána zeminou z výkopů!!!</t>
  </si>
  <si>
    <t>2,5*2,0 "zpevnění nátoku a výtoku z tůně T1, tl 0,3 m"</t>
  </si>
  <si>
    <t>2,5*2,0 "zpevnění nátoku a výtoku z tůně T2, tl 0,3 m"</t>
  </si>
  <si>
    <t>21,0*0,3 "zpevnění nátoku a výtoku z tůně T4, tl 0,3 m"</t>
  </si>
  <si>
    <t>2,0*0,3 "zpevnění propojení tůní T2 a T3, tl 0,3 m"</t>
  </si>
  <si>
    <t>24,0*0,3 "zpevnění propojení z tůně T2 do nového revitalizačního koryta, tl 0,3 m"</t>
  </si>
  <si>
    <t>9,0*0,3 "zpevnění břehu tůně T5 do propustku"</t>
  </si>
  <si>
    <t>14,0*0,3 "zpevnění břehu tůně T5 do přívodního koryta"</t>
  </si>
  <si>
    <t>opevnění vtoku do tůně T6, tl 0,3 m</t>
  </si>
  <si>
    <t>1,0*0,97 "břeh nádrže a dno"</t>
  </si>
  <si>
    <t>1,0*1,3*0,6 "dno koryta v délce 1,3 m"</t>
  </si>
  <si>
    <t>0,72*1,3*0,3*2 "opevnění břehů na šikmou výšku 0,72 m"</t>
  </si>
  <si>
    <t>0,5*0,3*2 "opevnění břehů nádrže"</t>
  </si>
  <si>
    <t>49</t>
  </si>
  <si>
    <t>463211152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</si>
  <si>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</si>
  <si>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455678323</t>
  </si>
  <si>
    <t>5,0*0,89 "výtok - stávající historická hráz tůně T6"</t>
  </si>
  <si>
    <t>1,78*5,0 "stabilizace výtoku propustku v km 1,863; dl. 5,0 m; šikmá výška 1,0 m"</t>
  </si>
  <si>
    <t>50</t>
  </si>
  <si>
    <t>464531112</t>
  </si>
  <si>
    <t>Pohoz dna nebo svahů jakékoliv tloušťky z hrubého drceného kameniva, z terénu, frakce 63 - 125 mm</t>
  </si>
  <si>
    <t>569510658</t>
  </si>
  <si>
    <t xml:space="preserve">Poznámka k souboru cen:_x000d_
1. Ceny neplatí pro zpevnění dna nebo svahů drceným kamenivem 63-125 mm prolévaným cementovou maltou s uzavírací vrstvou tl.do 50 mm z betonu, na povrchu uhlazenou; tyto práce se oceňují cenami souboru cen 469 52-1 . Zpevnění drceným kamenivem 63-125 mm prolévaným cementovou maltou._x000d_
2. V cenách jsou započteny i náklady na úpravu jednotlivých kamenů hmotnosti přes 500 kg dodatečným rozpojením na místě uložení._x000d_
3. Objem se stanoví v m3 pohozu._x000d_
</t>
  </si>
  <si>
    <t>1,68*42,7*0,3 "pohoz z kameniva, dl. 42,7 m, tl. 0,3 m - stávající historická hráz tůně T6"</t>
  </si>
  <si>
    <t>51</t>
  </si>
  <si>
    <t>465511512</t>
  </si>
  <si>
    <t>Dlažba z lomového kamene upraveného vodorovná nebo plocha ve sklonu do 1:2 s dodáním hmot do cementové malty, s vyplněním spár a s vyspárováním cementovou maltou v ploše do 20 m2, tl. 250 mm</t>
  </si>
  <si>
    <t>1545632784</t>
  </si>
  <si>
    <t>Poznámka k položce:_x000d_
Spárování bude provedeno průmyslově vyráběnou sprárovací hmotou pro přírodní kámen a venkovní použití!!!</t>
  </si>
  <si>
    <t>52</t>
  </si>
  <si>
    <t>466956151R</t>
  </si>
  <si>
    <t>Výhon zápletový jednoduchý z řady kůlů z tyčoviny D od 100 do 120 mm, zaražených na hl. od 1,0 do 1,5 m, průměrné vzájemné vzdálenosti 0,7 m, propletených vrbovým klestem, s klestovou podestýlkou tl. do 100 mm, výšky výhonu do 1,4 m</t>
  </si>
  <si>
    <t>-902040610</t>
  </si>
  <si>
    <t xml:space="preserve">Poznámka k souboru cen:_x000d_
1. V cenách jsou započteny i náklady na vykopávku rýhy nebo jámy s odhozením horniny na povrchu do_x000d_
 vzdálenosti 3 m nebo s naložením na dopravní prostředek, dodání klestu, urovnání dna, provedení_x000d_
 podestýlky a přibití latí s přitesáním a usazením, provedení kamenné výplně, vrbové krytiny a_x000d_
 laťového plůtku._x000d_
2. Délka výhonu se měří v ose řady pilot nebo kůlů. Výška výhonu rozhodující pro volbu ceny se měří_x000d_
 v místě horní břehové hrany._x000d_
3. Směrné výkresy - příloha č. 3._x000d_
</t>
  </si>
  <si>
    <t>Poznámka k položce:_x000d_
Součástí položky je kompletní dodávka veškerého potřebného materiálu._x000d_
Oživené záplety - kůly o Ø 8 - 10 cm ve vzdálenosti do 60 cm. Mezi kůly, dl. 1,4 m, se provádí vrbový záplet o Ø 2 - 4 cm.</t>
  </si>
  <si>
    <t>42,7*2 "délka lavice - stávající historická hráz tůně T6"</t>
  </si>
  <si>
    <t>Komunikace pozemní</t>
  </si>
  <si>
    <t>53</t>
  </si>
  <si>
    <t>564861111</t>
  </si>
  <si>
    <t>Podklad ze štěrkodrti ŠD s rozprostřením a zhutněním, po zhutnění tl. 200 mm</t>
  </si>
  <si>
    <t>-710554299</t>
  </si>
  <si>
    <t>3,58*42,7 "podsyp ze ŠD 0-45, tl. 0,2 m - stávající historická hráz tůně T6"</t>
  </si>
  <si>
    <t>Úpravy povrchů, podlahy a osazování výplní</t>
  </si>
  <si>
    <t>54</t>
  </si>
  <si>
    <t>62863 R</t>
  </si>
  <si>
    <t>Příplatek za průmyslově vyráběnou spárovací hmotu pro přírodní kámen a venkovní použití</t>
  </si>
  <si>
    <t>-828708580</t>
  </si>
  <si>
    <t>Poznámka k položce:_x000d_
Epoxidová spárovací hmota_x000d_
Spáry vytěsnit cementovou maltou (např. Ceresit CX15), při větších tl. spáry se dá materiál nastavit křemitým pískem._x000d_
Následně budou spáry zaspárovány epoxidou spárovací hmotou (např. Ceresit CE79), tl. sprár 2 - 6 mm._x000d_
_x000d_
Bude dodržen technologický postup výrobce!!!</t>
  </si>
  <si>
    <t>4,37 "kamenný obklad na vtoku"</t>
  </si>
  <si>
    <t>4,87 "kamenný obklad na výtoku"</t>
  </si>
  <si>
    <t>0,4*6,59 "kamenný obklad koruny dříku"</t>
  </si>
  <si>
    <t>Trubní vedení</t>
  </si>
  <si>
    <t>55</t>
  </si>
  <si>
    <t>862238112R</t>
  </si>
  <si>
    <t>Osazení trubky PP DN75, vč. dodávky materiálu</t>
  </si>
  <si>
    <t>CS ÚRS 2017 01</t>
  </si>
  <si>
    <t>-1102092128</t>
  </si>
  <si>
    <t xml:space="preserve">Poznámka k souboru cen:_x000d_
1. Ceny lze použít i pro regenerační trubky._x000d_
2. V cenách jsou započteny i náklady na:_x000d_
 a) dočasné uzavření trubek proti znečištění,_x000d_
 b) tvarovky,_x000d_
 c) přeseknutí nebo přeřezání trubky k docílení tvaru konstrukce._x000d_
3. Délka se stanoví v m konstrukce z trubek._x000d_
</t>
  </si>
  <si>
    <t>0,7 "osazení trubky do tělesa kluzového stupně v km 2,127 - 2,134 70 Borotínskéhopotoka, pro zajištění minimálního zůstatkového průtoku 3,4 l/s"</t>
  </si>
  <si>
    <t>56</t>
  </si>
  <si>
    <t>871371141</t>
  </si>
  <si>
    <t>Montáž vodovodního potrubí z plastů v otevřeném výkopu z polyetylenu PE 100 svařovaných na tupo SDR 11/PN16 D 315 x 28,6 mm</t>
  </si>
  <si>
    <t>-232559656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</si>
  <si>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</si>
  <si>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11,7 "potrubí PP-HM PRAGMA+ID 10-300/6; DN300, SN10 - stávající historická hráz tůně T6"</t>
  </si>
  <si>
    <t>57</t>
  </si>
  <si>
    <t>28614382</t>
  </si>
  <si>
    <t>trubka kanalizační PP korugovaná DN 300x3000mm s hrdlem SN8</t>
  </si>
  <si>
    <t>-1670828399</t>
  </si>
  <si>
    <t>Poznámka k položce:_x000d_
potrubí PP-HM PRAGMA+ID 10-300/6; DN300, SN10</t>
  </si>
  <si>
    <t>1*12 'Přepočtené koeficientem množství</t>
  </si>
  <si>
    <t>58</t>
  </si>
  <si>
    <t>899623161</t>
  </si>
  <si>
    <t>Obetonování potrubí nebo zdiva stok betonem prostým v otevřeném výkopu, beton tř. C 20/25</t>
  </si>
  <si>
    <t>1069098320</t>
  </si>
  <si>
    <t xml:space="preserve">Poznámka k souboru cen:_x000d_
1. Obetonování zdiva stok ve štole se oceňuje cenami souboru cen 359 31-02 Výplň za rubem cihelného zdiva stok části A 03 tohoto katalogu._x000d_
</t>
  </si>
  <si>
    <t>Poznámka k položce:_x000d_
obetonování betonem C20/25 XC4, XF3</t>
  </si>
  <si>
    <t>0,58*10,8 "obetonování potrubí PP Pragma - stávající historická hráz tůně T6"</t>
  </si>
  <si>
    <t>Ostatní konstrukce a práce-bourání</t>
  </si>
  <si>
    <t>59</t>
  </si>
  <si>
    <t>919561019R</t>
  </si>
  <si>
    <t>Kompletní dodávka propustku z trub plastových HDPE rýhovaných se spojkami PECOR OPTIMA DN 600, vč. zemních prací, materiálu a čel.</t>
  </si>
  <si>
    <t>komplet</t>
  </si>
  <si>
    <t>-1452265899</t>
  </si>
  <si>
    <t>Poznámka k položce:_x000d_
Kompletní dodávka propustku z trub plastových HDPE rýhovaných se spojkami PECOR OPTIMA DN 600, vč. zemních prací, materiálu, čel, opevnění výtoku a nátoku lemem z dlažby z lomového kamene na MC tl. 0,25 m, š. 0,7 m, rovnaninou z lomového kamene o hmotnosti 80 - 200 kg a výztužných pasů. Spárování bude provedeno průmyslově vyráběnou spárovací hmotou pro přírodní kámen a venkovní použití, která je také součástí dodávky. Součástí dodávky je také osetí břehů hydroosevem.</t>
  </si>
  <si>
    <t>1 "trubní propustek DN600 za tůní T5 na novém hlavním revitalizačním korytě, dl. 11,2 m"</t>
  </si>
  <si>
    <t>60</t>
  </si>
  <si>
    <t>919561020R</t>
  </si>
  <si>
    <t>Kompletní dodávka propustku z trub plastových HDPE rýhovaných se spojkami PECOR OPTIMA DN 1000 (dle výkresu D.1.9), vč. zemních prací, materiálu a čel.</t>
  </si>
  <si>
    <t>250692934</t>
  </si>
  <si>
    <t>Poznámka k položce:_x000d_
Kompletní dodávka propustku z trub plastových HDPE rýhovaných se spojkami PECOR OPTIMA DN 1000 (dle výkresu D.1.9), vč. zemních prací, materiálu, čel, opevnění výtoku a nátoku rovnaninou z lomového kamene a lemem z dlažby z lomového kamene na MC10 tl. 0,25 m, š. 0,7 m a výztužných pasů. Nad propustkem bude uložena trojosá geomříž např. Tensar TriAx, která je také součástí dodávky propustku. Spárování bude provedeno průmyslově vyráběnou spárovací hmotou pro přírodní kámen a venkovní použití, která je také součástí dodávky. Součástí dodávky je také osetí břehů hydroosevem.</t>
  </si>
  <si>
    <t>1 "trubní propustek DN1000 v km 2,183 Borotínského potoka, dl. 10,0 m"</t>
  </si>
  <si>
    <t>61</t>
  </si>
  <si>
    <t>931994107R</t>
  </si>
  <si>
    <t>Těsnění spáry betonové konstrukce pásy, profily, tmely těsnicím pásem vnitřním, spáry dilatační</t>
  </si>
  <si>
    <t>299859229</t>
  </si>
  <si>
    <t xml:space="preserve">Poznámka k souboru cen:_x000d_
1. V cenách těsnění spár pásy těsnicími jsou započteny náklady na rozměření délky pásu v konstrukci, nastříhaní a lepení pásu na požadovaný rozměr, uchycení hřebenu pásu k výztuži a k bednění tak, aby nedošlo u povrchových pásů k posunutí a u vnitřních k volnému pohybu během betonáže, a náklady uložení pásů pro svislou nebo vodorovnou ochranu spáry._x000d_
2. V cenách těsnění styčné spáry profilem jsou započteny náklady na nastříhání, vložení a nalepení profilové pryže z nevodotěsného mikrotenového profilu nebo vodotěsného vodoubobtnajícího profilu do drážky styčné spáry mezi prefa dílci během montáže konstrukce zejména přesýpaných objektů._x000d_
3. Těsnění tmelem se používá převážně u pohledových pracovních a dilatačních spár v profilu vytvořeném lištami o ploše do 1,5 cm2 u pracovních spár a 4 cm2 u dilatačních spár. V ceně jsou započteny náklady na penetraci pro lepší přilnavost k betonu, u dilatačních spár osazení separační vložky tmelu pro oddělení polystyrenové výplně dilatační spáry a uhlazení tmelu._x000d_
4. Těsnění spárovým profilem ze silikonu nebo uretanu jako náhrada za pohledové výplně obsahuje nastříhaní a slepení pásů na potřebnou délku, vložení do spáry vytvořené lištami, zkosení čela spáry do 20/20 mm nebo do 40/40 mm._x000d_
5. Těsnění smrštitelné (pseudo) spáry obsahuje těsnění lícové tmelem a rubové povrchovým pásem dilatačním, vložení extrudovaného polystyrenu v 1/3 plochy tloušťky betonové stěny._x000d_
6. V cenách nejsou započteny náklady na:_x000d_
a) bednění pracovních a dilatačních čel, bednění podpěr těsnicího pásu svisle uložených, tyto se oceňují cenou 327 35-3112,_x000d_
b) bednění podpěr těsnicího pásu vodorovně uložených, tyto se oceňují cenou 421 35-3112,_x000d_
c) vložení polystyrenu do dilatačních spár, tyto se oceňují souborem cen 931 99-21 Výplň dilatačních spár z polystyrenu,_x000d_
d) u cen -4171 a -4172 na tmelení spáry pod izolačním pásem, tyto se oceňují cenami -4131 až -4142,_x000d_
e) u cen -4171 a -4172 na penetrační nátěr betonu, tyto se oceňují cenami katalogu 800-711 Izolace proti vodě, vlhkosti a plynům._x000d_
</t>
  </si>
  <si>
    <t>1,0 "těsnění dilatační spáry základového bloku pod dřevěným požerákem; gumový pás tl. 20 mm; š 200 mm; dl 1,0 m"</t>
  </si>
  <si>
    <t>62</t>
  </si>
  <si>
    <t>934956200R</t>
  </si>
  <si>
    <t>Dvojitý dřevěný požerák s uzamykatelným poklopem</t>
  </si>
  <si>
    <t>1978651630</t>
  </si>
  <si>
    <t xml:space="preserve">Poznámka k položce:_x000d_
Součástí dodávky je také veškerý potřebný montážní materiál._x000d_
Dvojitý dřevěný požerák s uzamykatelným poklopem (např. www.drevenepozeraky.cz) vč. dřevěné lávky s oboustranným zábradlím dl. 4,5 m. Požerák je usazen na zabetonované dosedací dubové hranoly. Prostupy potrubí do požeráku jsou utěsněny MS polymerem._x000d_
</t>
  </si>
  <si>
    <t>1 "stávající historická hráz tůně T6"</t>
  </si>
  <si>
    <t>63</t>
  </si>
  <si>
    <t>934956223R</t>
  </si>
  <si>
    <t>Nástěnné stavislo z pozinkované oceli VMC DN300</t>
  </si>
  <si>
    <t>-49956523</t>
  </si>
  <si>
    <t>Poznámka k položce:_x000d_
Součástí položky je dovoz a montáž, veškerý montážní materiál, prodlužovací tyč pro stavidla do 7 000 mm, vč. konzol, čtyřhran 30 x 30 mm a ovládací "T" kus pro stavidla.</t>
  </si>
  <si>
    <t>1 "nástěnné stavidlo VMC DN300; vxš 836 x 580 mm - dodavatel např. G Trade spol. s r.o."</t>
  </si>
  <si>
    <t>64</t>
  </si>
  <si>
    <t>985111 R</t>
  </si>
  <si>
    <t>Obroušení lícní plochy OZ z betonu brusným kotoučem</t>
  </si>
  <si>
    <t>1207252390</t>
  </si>
  <si>
    <t>Poznámka k položce:_x000d_
Zdrsnění povrchu lícní strany stupňů před provedením obkladního zdiva</t>
  </si>
  <si>
    <t>4,37 "vtoková strana - ruční stavidlo"</t>
  </si>
  <si>
    <t>4,87 "výtoková strana - ruční stavidlo"</t>
  </si>
  <si>
    <t>0,4*6,59 "koruna dříku - ruční stavidlo"</t>
  </si>
  <si>
    <t>998</t>
  </si>
  <si>
    <t>Přesun hmot</t>
  </si>
  <si>
    <t>65</t>
  </si>
  <si>
    <t>998312011</t>
  </si>
  <si>
    <t>Přesun hmot pro sanace území, hrazení a úpravy bystřin jakéhokoliv rozsahu pro dopravní vzdálenost 50 m</t>
  </si>
  <si>
    <t>953701222</t>
  </si>
  <si>
    <t xml:space="preserve">Poznámka k souboru cen:_x000d_
1. Ceny jsou určeny pro opevnění svahu nebo dna._x000d_
2. Ceny neplatí pro břehové a ochranné porosty, tento přesun se oceňuje cenou 998 31-5011 Břehové a ochranné porosty._x000d_
</t>
  </si>
  <si>
    <t>16025-1.2 - SO01.2 Vegetační úpravy LBC1 - kácení</t>
  </si>
  <si>
    <t>R004</t>
  </si>
  <si>
    <t xml:space="preserve">Kompletní likvidace dřevních zbytků, větví a pařezů v souladu se zk. O odpadech č 185/2001 Sb. v platném znění._x000d_
_x000d_
</t>
  </si>
  <si>
    <t>512</t>
  </si>
  <si>
    <t>-934442437</t>
  </si>
  <si>
    <t xml:space="preserve">Poznámka k položce:_x000d_
Obsahuje všechny druhy likvidace dřevin - uložení na skládku, spálení nebo štěpkování. Součástí položky je možná doprava, potřebná manipulace a poplatky za uložení na skládku._x000d_
</t>
  </si>
  <si>
    <t>(948+823+147*3)*0,1</t>
  </si>
  <si>
    <t>111203201</t>
  </si>
  <si>
    <t>Odstranění křovin a stromů s ponecháním kořenů průměru kmene do 100 mm, při jakémkoliv sklonu terénu mimo LTM, při celkové ploše do 1 000 m2</t>
  </si>
  <si>
    <t>-585775615</t>
  </si>
  <si>
    <t xml:space="preserve">Poznámka k souboru cen:_x000d_
1. Cenu -3201 lze použít i pro LTM při jakékoliv celkové ploše jednotlivě přes 30 m2._x000d_
2. Ceny jsou určeny pro případy, kdy se kořeny (pařezy) ponechají v půdě z důvodu stabilizace území._x000d_
3. V cenách jsou započteny i náklady na případné nutné odklizení na hromady do vzdálenosti 50 m nebo naložení na dopravní prostředek._x000d_
4. V cenách nejsou započteny náklady na další manipulaci s porostem, tyto práce se oceňují cenou souboru cen 162 3.. Vodorovné přemístění smýcených křovin, katalogu 800-1 Zemní práce._x000d_
5. Množství jednotek se určí samostatně za každý objekt v m2 plochy rovné součtu půdorysných ploch omezených obalovými křivkami korun jednotlivých křovin a stromů, popř. jejich skupin, jejichž koruny se půdorysně překrývají; je-li tento součet ploch větší než půdorysná plocha staveniště, počítá se pouze s plochou staveniště._x000d_
6. Ponechané pařezy a kořeny nesmějí přesahovat výšku 150 mm nad přilehlým terénem; v této výšce se také měří průměr kmene._x000d_
</t>
  </si>
  <si>
    <t>948 "segment kácení č. 1"</t>
  </si>
  <si>
    <t>111212321</t>
  </si>
  <si>
    <t>Odstranění nevhodných dřevin průměru kmene do 100 mm výšky přes 1 m bez odstranění pařezu přes 500 m2 v rovině nebo na svahu do 1:5</t>
  </si>
  <si>
    <t>-501548178</t>
  </si>
  <si>
    <t xml:space="preserve">Poznámka k souboru cen:_x000d_
1. V cenách jsou započteny i náklady na odklizení vytěžené dřevní hmoty na vzdálenost do 50 m, se složením na hromady nebo s naložením na dopravní prostředek a případnou úpravu terénu se zhutněním po odstranění dřevin._x000d_
2. V cenách nejsou započteny náklady na uložení shrabu na skládku._x000d_
3. Ceny jsou určeny pouze pro pěstební zásahy a rekonstrukce v sadovnických a krajinářských úpravách._x000d_
4. Ceny nelze použít:_x000d_
a) pro úplnou likvidaci porostu při přípravě staveniště apod.; tyto práce se oceňují cenami katalogu 800-1 Zemní práce,_x000d_
b) pro odstranění kořenových výmladků; tyto práce se oceňují individuálně,_x000d_
c) -1221 až -1223 a -1331 až -1333 pro jednoleté semenáče dřevin, náletů v bylinném stavu; tyto práce se oceňují cenami souborů cen 185 80-42 Vypletí nebo 183 41-13 Odplevelení výsadeb._x000d_
5. Průměr kmene stromů nebo keřů se měří 0,15 m nad terénem._x000d_
6. Množství jednotek se stanoví samostatně za keřovou skupinu v m2 souvislé plochy rovné součtu půdorysných ploch omezených obalovými křivkami korun jednotlivých stromů a keřů, jejichž koruny se půdorysně překrývají. Jestliže by byl zmíněný součet ploch větší než půdorysná plocha staveniště (upravované plochy), uvažuje se pouze tato plocha._x000d_
7. V cenách o sklonu svahu přes 1:1 jsou uvažovány podmínky pro svahy běžně schůdné; bez použití lezeckých technik. V případě použití lezeckých technik se tyto náklady oceňují individuálně._x000d_
</t>
  </si>
  <si>
    <t>50 "segment kácení č. 3"</t>
  </si>
  <si>
    <t>60 "segment kácení č. 4"</t>
  </si>
  <si>
    <t>36 "segment kácení č. 5"</t>
  </si>
  <si>
    <t>19 "segment kácení č. 6"</t>
  </si>
  <si>
    <t>20 "segment kácení č. 7; 8; 9 a 10"</t>
  </si>
  <si>
    <t>37 "segment kácení č. 11"</t>
  </si>
  <si>
    <t>521 "segment kácení č. 12"</t>
  </si>
  <si>
    <t>80 "segment kácení č. 13"</t>
  </si>
  <si>
    <t>112101121</t>
  </si>
  <si>
    <t>Odstranění stromů s odřezáním kmene a s odvětvením jehličnatých bez odkornění, průměru kmene přes 100 do 300 mm</t>
  </si>
  <si>
    <t>-440352375</t>
  </si>
  <si>
    <t xml:space="preserve">Poznámka k souboru cen:_x000d_
1. Ceny jsou určeny pro odstranění stromů v rámci přípravy staveniště._x000d_
2. Ceny lze použít i pro odstranění stromů ze sesuté zeminy, vývratů a polomů._x000d_
3. V ceně jsou započteny i náklady na případné nutné odklizení kmene a větví odděleně na vzdálenost do 50 m nebo s naložením na dopravní prostředek._x000d_
4.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nimi, nejčastěji v rozmezí 0,15-0,45 m nad povrchem stávajícího terénu._x000d_
5. Ceny nelze užít v případě, kdy je nutné odstraňování stromu po částech; tyto práce lze oceňovat příslušnými cenami katalogu 823-1 Plochy a úprava území._x000d_
</t>
  </si>
  <si>
    <t>7 "segment kácení č. 1"</t>
  </si>
  <si>
    <t>30 "segment kácení č. 2"</t>
  </si>
  <si>
    <t>5 "segment kácení č. 3"</t>
  </si>
  <si>
    <t>8 "segment kácení č. 4"</t>
  </si>
  <si>
    <t>38 "segment kácení č. 5"</t>
  </si>
  <si>
    <t>15 "segment kácení č. 6"</t>
  </si>
  <si>
    <t>4 "segment kácení č. 7; 8; 9 a 10"</t>
  </si>
  <si>
    <t>15 "segment kácení č. 11"</t>
  </si>
  <si>
    <t>5 "segment kácení č. 12"</t>
  </si>
  <si>
    <t>20 "segment kácení č. 13"</t>
  </si>
  <si>
    <t>171201103R</t>
  </si>
  <si>
    <t>Likvidace fragmentů starého oplocení s odvozem a likvidací materiálu (ekodvůr, zběrné suroviny) souladu se zákonem O odpadech č 185/2001 Sb. v platném znění.</t>
  </si>
  <si>
    <t>1876230382</t>
  </si>
  <si>
    <t>Poznámka k položce:_x000d_
Součástí likvidace je odvoz, uložení a poplatek za uložení na skládce.</t>
  </si>
  <si>
    <t>171201107R</t>
  </si>
  <si>
    <t>Odstranění pláví z koryta toku, transport materiálu do 50 m.</t>
  </si>
  <si>
    <t>-678572792</t>
  </si>
  <si>
    <t>57,6 "segment pláví č. 1"</t>
  </si>
  <si>
    <t>58,0 "segment pláví č. 2"</t>
  </si>
  <si>
    <t>184818236</t>
  </si>
  <si>
    <t>Ochrana kmene bedněním výšky do 2 m (poloha dřeviny specifikována v osazovacím plánu)</t>
  </si>
  <si>
    <t>318821307</t>
  </si>
  <si>
    <t>16025-1.3 - SO01.3 Vegetační úpravy LBC1</t>
  </si>
  <si>
    <t xml:space="preserve">    VRN1 - Průzkumné, geodetické a projektové práce</t>
  </si>
  <si>
    <t>VRN - Vedlejší rozpočtové náklady</t>
  </si>
  <si>
    <t>119003200</t>
  </si>
  <si>
    <t>Standartní drátěná opocenka, výška 160 cm (materiál a realizace, včetně jednoho uzavíratelného vjezdu)</t>
  </si>
  <si>
    <t>1560451062</t>
  </si>
  <si>
    <t>181451121</t>
  </si>
  <si>
    <t>Založení trávníku na půdě předem připravené plochy přes 1000 m2 výsevem včetně utažení lučního v rovině nebo na svahu do 1:5</t>
  </si>
  <si>
    <t>1760240464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</si>
  <si>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</si>
  <si>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Poznámka k položce:_x000d_
Součástí založení trávníku je také: výsev, zapravení vysetého semene do povrchové vrstvy půdy, utužení oseté půdy válením, první pokos.</t>
  </si>
  <si>
    <t>1915545550</t>
  </si>
  <si>
    <t>0,01*9406</t>
  </si>
  <si>
    <t>183101113</t>
  </si>
  <si>
    <t>Hloubení jamek pro vysazování rostlin v zemině tř.1 až 4 bez výměny půdy v rovině nebo na svahu do 1:5, objemu přes 0,02 do 0,05 m3</t>
  </si>
  <si>
    <t>1265756622</t>
  </si>
  <si>
    <t xml:space="preserve">Poznámka k souboru cen:_x000d_
1. V cenách jsou započteny i náklady na případné naložení přebytečných výkopků na dopravní prostředek, odvoz na vzdálenost do 20 km a složení výkopků._x000d_
2. V cenách nejsou započteny náklady na uložení odpadu na skládku._x000d_
3. V cenách o sklonu svahu přes 1:1 jsou uvažovány podmínky pro svahy běžně schůdné; bez použití lezeckých technik. V případě použití lezeckých technik se tyto náklady oceňují individuálně._x000d_
</t>
  </si>
  <si>
    <t>Poznámka k položce:_x000d_
Jamky pro sazenice keřů</t>
  </si>
  <si>
    <t>183101114</t>
  </si>
  <si>
    <t>Hloubení jamek pro vysazování rostlin v zemině tř.1 až 4 bez výměny půdy v rovině nebo na svahu do 1:5, objemu přes 0,05 do 0,125 m3</t>
  </si>
  <si>
    <t>-1951186457</t>
  </si>
  <si>
    <t>Poznámka k položce:_x000d_
Jamky pro sazenice stromových dřevin</t>
  </si>
  <si>
    <t>591 "jamky pro sazenice stromových dřevin"</t>
  </si>
  <si>
    <t>100 "jamky pro odrostky"</t>
  </si>
  <si>
    <t>184004412</t>
  </si>
  <si>
    <t>Výsadba sazenic bez vykopání jamek a bez donesení hlíny stromů (odrostků) v. přes 1500 do 3000 mm, jamky o průměru 500 mm, hl. 500 mm</t>
  </si>
  <si>
    <t>-1835346667</t>
  </si>
  <si>
    <t xml:space="preserve">Poznámka k souboru cen:_x000d_
1. V příplatcích k ceně za donesení hlíny ze vzdálenosti do 10 m (ceny 184 00-4911 až 184 00-4917) jsou započteny i náklady na sloupnutí drnu, odstranění nevyhovující zeminy, nakopání, naložení a donesení hlíny ze vzdálenosti do 10 m._x000d_
</t>
  </si>
  <si>
    <t>591 "Výsadba sazenic stromů s balem"</t>
  </si>
  <si>
    <t>100 "Výsadba sazenic stromů s balem"</t>
  </si>
  <si>
    <t>184004511</t>
  </si>
  <si>
    <t>Výsadba sazenic bez vykopání jamek a bez donesení hlíny stromů nebo keřů s kořenovým balem v rašelinocelulozových kelímcích do jamky o průměru 250 mm, hl. 250 mm, o průměru kelímku do 110 mm</t>
  </si>
  <si>
    <t>-1287027398</t>
  </si>
  <si>
    <t>184215111</t>
  </si>
  <si>
    <t>Ukotvení dřeviny kůly jedním kůlem, délky do 1 m</t>
  </si>
  <si>
    <t>-30138068</t>
  </si>
  <si>
    <t xml:space="preserve">Poznámka k souboru cen:_x000d_
1. V cenách jsou započteny i náklady na ochranu proti poškození kmene v místě vzepření._x000d_
2. V cenách nejsou započteny náklady na dodání kůlů, tyto se oceňují ve specifikaci._x000d_
3. Ceny jsou určeny pro ukotvení dřevin kůly o průměru do 100 mm._x000d_
</t>
  </si>
  <si>
    <t>Poznámka k položce:_x000d_
Osazení sazenic (keřové druhy) vyznačovacími kolíky. Zaražení kolíku do hloubky 0,15 m, délka kolíku 1 m.</t>
  </si>
  <si>
    <t>60591251</t>
  </si>
  <si>
    <t>kůl vyvazovací dřevěný impregnovaný D 8cm dl 1,5m</t>
  </si>
  <si>
    <t>-1404004383</t>
  </si>
  <si>
    <t>184215112</t>
  </si>
  <si>
    <t>Ukotvení dřeviny kůly jedním kůlem, délky přes 1 do 2 m</t>
  </si>
  <si>
    <t>1282134018</t>
  </si>
  <si>
    <t>Poznámka k položce:_x000d_
Ukotvení poloodrostku stabilizačním kůlem, zaražení kůlu do hloubky 0,2 m, délka kůlu 1,5 m, vyvázání úvazkem a jeho zajištění na kůlu proti sklouznutí (sešívací koníkové svorky)</t>
  </si>
  <si>
    <t>194513334</t>
  </si>
  <si>
    <t>591 + 2*100</t>
  </si>
  <si>
    <t>60591253</t>
  </si>
  <si>
    <t>kůl vyvazovací dřevěný impregnovaný D 8cm dl 2m</t>
  </si>
  <si>
    <t>-866928969</t>
  </si>
  <si>
    <t>184215122</t>
  </si>
  <si>
    <t>Ukotvení dřeviny kůly dvěma kůly, délky přes 1 do 2 m</t>
  </si>
  <si>
    <t>-743565371</t>
  </si>
  <si>
    <t>Poznámka k položce:_x000d_
Ukotvení sazenice (stromové) stabilizačním dvojkůlem, zaražení kůlu do hloubky 0,3 m, délka kůlu 1,5 m, vyvázání úvazkem a jeho zajištění na kůlu proti sklouznutí (sešívací koníkové svorky)</t>
  </si>
  <si>
    <t>100+100</t>
  </si>
  <si>
    <t>-565424111</t>
  </si>
  <si>
    <t>100*2 'Přepočtené koeficientem množství</t>
  </si>
  <si>
    <t>-2057656988</t>
  </si>
  <si>
    <t>184501200</t>
  </si>
  <si>
    <t>Individulání ochrana sazenice proti okusu zvěří chráničem z rákosu včetně upevnění k sazenici</t>
  </si>
  <si>
    <t>1879126226</t>
  </si>
  <si>
    <t>Poznámka k položce:_x000d_
100 – 18 = 82 ks neboť 18 ks je sazeno v oplocence a bude tedy bez individuální ochrany</t>
  </si>
  <si>
    <t>184911200</t>
  </si>
  <si>
    <t>Bavlněný úvazek 0,4 m, Materiál k zafixování úvazku na stabilizačním kůlu proti sklouznutí</t>
  </si>
  <si>
    <t>ks</t>
  </si>
  <si>
    <t>-137590121</t>
  </si>
  <si>
    <t>591+100</t>
  </si>
  <si>
    <t>026503581</t>
  </si>
  <si>
    <t>Dub letní (Quercus robur) 80 - 120 cm, KK</t>
  </si>
  <si>
    <t>1464869697</t>
  </si>
  <si>
    <t>026505121</t>
  </si>
  <si>
    <t>Lípa malolistá (Tilia cordata) 51 - 80 cm, K3</t>
  </si>
  <si>
    <t>-777475667</t>
  </si>
  <si>
    <t>026524243</t>
  </si>
  <si>
    <t>Třešeň ptačí - Prunus avium, OK 10-12 cm, s balem, alejový sttom</t>
  </si>
  <si>
    <t>2079797342</t>
  </si>
  <si>
    <t>026504822</t>
  </si>
  <si>
    <t>Vrba křehká (Salix auxina), 81-120 cm, KK nebo KO</t>
  </si>
  <si>
    <t>1568687433</t>
  </si>
  <si>
    <t>026505221</t>
  </si>
  <si>
    <t>Lípa velkolistá (Tilia platyphyllos) 51 - 80 cm, K3</t>
  </si>
  <si>
    <t>-547696293</t>
  </si>
  <si>
    <t>026503871</t>
  </si>
  <si>
    <t>Jilm vaz (Ulmus leavis) 50 - 80 cm, K3</t>
  </si>
  <si>
    <t>-1793496202</t>
  </si>
  <si>
    <t>026026504200</t>
  </si>
  <si>
    <t>Jasan ztepilý (Fraxinus excelsior), 51-80 cm K3</t>
  </si>
  <si>
    <t>-1350206545</t>
  </si>
  <si>
    <t>026026557500</t>
  </si>
  <si>
    <t>kalina obecná - Viburnum lantana, kont., v. 50-80 cm</t>
  </si>
  <si>
    <t>736533799</t>
  </si>
  <si>
    <t>026557501</t>
  </si>
  <si>
    <t>-1198278148</t>
  </si>
  <si>
    <t>026504821</t>
  </si>
  <si>
    <t>134241004</t>
  </si>
  <si>
    <t>026524279</t>
  </si>
  <si>
    <t>Pyrus pynaster - hrušeň polnička,v. nad 120cm, obalovaná satźenice, prům. balu 30cm</t>
  </si>
  <si>
    <t>809163944</t>
  </si>
  <si>
    <t>026557900</t>
  </si>
  <si>
    <t>Jabloň (Malus), 81-120 cm, KK nebo KO</t>
  </si>
  <si>
    <t>-1685782556</t>
  </si>
  <si>
    <t>026503421</t>
  </si>
  <si>
    <t>Habr obecný /Carpinus betulus/ 51 - 80 cm, K3</t>
  </si>
  <si>
    <t>988572504</t>
  </si>
  <si>
    <t>026523401</t>
  </si>
  <si>
    <t>krušina olšová - Frangula alnus, kont., 50-80 cm, KK nebo KO</t>
  </si>
  <si>
    <t>2025278926</t>
  </si>
  <si>
    <t>026557600</t>
  </si>
  <si>
    <t>Střemcha hroznovitá (Padus avium), v. 50-80 cm, KK nebo KO</t>
  </si>
  <si>
    <t>549165064</t>
  </si>
  <si>
    <t>026503131</t>
  </si>
  <si>
    <t>Javor klen /Acer pseudoplatanus/ 80 - 120 cm, KK</t>
  </si>
  <si>
    <t>-354727801</t>
  </si>
  <si>
    <t>026504001</t>
  </si>
  <si>
    <t>Javor mleč /Acer platanoides/ 80 - 120 cm, PK</t>
  </si>
  <si>
    <t>-1442997107</t>
  </si>
  <si>
    <t>026523501</t>
  </si>
  <si>
    <t>Frafinus excelsior - jasan ztepilý, OK 6-8 cm, v. nad 150 cm, kont. nebo bal prům. 40 cm</t>
  </si>
  <si>
    <t>251123679</t>
  </si>
  <si>
    <t>36</t>
  </si>
  <si>
    <t>026503281</t>
  </si>
  <si>
    <t>Olše lepkavá /Alnus glutinosa/ 80 - 120 cm, KK</t>
  </si>
  <si>
    <t>948647029</t>
  </si>
  <si>
    <t>37</t>
  </si>
  <si>
    <t>026504055</t>
  </si>
  <si>
    <t>Javor babyka (Acer campestre), v. 50-80 cm, KK nebo KO</t>
  </si>
  <si>
    <t>1437210350</t>
  </si>
  <si>
    <t>026504056</t>
  </si>
  <si>
    <t>1311081838</t>
  </si>
  <si>
    <t>026557401</t>
  </si>
  <si>
    <t>Kalina obecná - Viburnum lantana, v. 50-80 cm, KK nebo KO</t>
  </si>
  <si>
    <t>-691804787</t>
  </si>
  <si>
    <t>026557402</t>
  </si>
  <si>
    <t>2140662628</t>
  </si>
  <si>
    <t>026557403</t>
  </si>
  <si>
    <t>274334113</t>
  </si>
  <si>
    <t>026557700</t>
  </si>
  <si>
    <t>Brslen evropský (Euonimus europaea), v. 50-80 cm, KK nebo KO</t>
  </si>
  <si>
    <t>331491481</t>
  </si>
  <si>
    <t>026557800</t>
  </si>
  <si>
    <t>Ptačí zob obecný (Ligustrum vulgare), v. 50-80 cm, KK nebo KO</t>
  </si>
  <si>
    <t>-789076662</t>
  </si>
  <si>
    <t>026503951</t>
  </si>
  <si>
    <t>Jilm habrolistý (Ulmus minor) 50 - 80 cm, K3</t>
  </si>
  <si>
    <t>370301416</t>
  </si>
  <si>
    <t>184911421</t>
  </si>
  <si>
    <t>Mulčování vysazených rostlin mulčovací kůrou, tl. do 100 mm v rovině nebo na svahu do 1:5</t>
  </si>
  <si>
    <t>-1445570509</t>
  </si>
  <si>
    <t xml:space="preserve">Poznámka k souboru cen:_x000d_
1. V cenách jsou započteny i náklady na naložení odpadu na dopravní prostředek, odvoz do 20 km a_x000d_
 složení odpadu._x000d_
2. V cenách nejsou započteny náklady na:_x000d_
 a) stabilizaci mulče proti erozi a přísady proti vznícení mulče. Tyto práce se oceňují_x000d_
 individuálně,_x000d_
 b) mulčovací kůru, tato se oceňuje ve specifikaci,_x000d_
 c) uložení odpadu na skládku._x000d_
3. Tloušťka mulčovací kůry se měří v nakypřeném stavu._x000d_
</t>
  </si>
  <si>
    <t>Poznámka k položce:_x000d_
Mulčování 20 cm od báze sazenice, výška slehlého mulče 100 mm.</t>
  </si>
  <si>
    <t>591+198+100+79</t>
  </si>
  <si>
    <t>103911000</t>
  </si>
  <si>
    <t>kůra mulčovací VL</t>
  </si>
  <si>
    <t>-1113179213</t>
  </si>
  <si>
    <t>968,0*0,02 "k jedné sazenici cca 0,02 m3"</t>
  </si>
  <si>
    <t>185851121</t>
  </si>
  <si>
    <t>Dovoz vody pro zálivku rostlin na vzdálenost do 1000 m</t>
  </si>
  <si>
    <t>-416352279</t>
  </si>
  <si>
    <t xml:space="preserve">Poznámka k souboru cen:_x000d_
1. Ceny lze použít pouze tehdy, když není voda dostupná z vodovodního řádu._x000d_
2. V cenách jsou započteny i náklady na čerpání vody do cisterny._x000d_
3. V cenách nejsou započteny náklady na dodání vody. Tyto náklady se oceňují individuálně._x000d_
</t>
  </si>
  <si>
    <t>Poznámka k položce:_x000d_
Zálivka všech vysazovaných sazenic 4x během roku, 10 l/sazenice.</t>
  </si>
  <si>
    <t>4*(198+591+100)*0,01</t>
  </si>
  <si>
    <t>185851129</t>
  </si>
  <si>
    <t>Dovoz vody pro zálivku rostlin Příplatek k ceně za každých dalších i započatých 1000 m</t>
  </si>
  <si>
    <t>-1891313576</t>
  </si>
  <si>
    <t>2*35,56</t>
  </si>
  <si>
    <t>998231311</t>
  </si>
  <si>
    <t>Přesun hmot pro sadovnické a krajinářské úpravy - strojně dopravní vzdálenost do 5000 m</t>
  </si>
  <si>
    <t>2014087740</t>
  </si>
  <si>
    <t>VRN1</t>
  </si>
  <si>
    <t>Průzkumné, geodetické a projektové práce</t>
  </si>
  <si>
    <t>012002000</t>
  </si>
  <si>
    <t>Hlavní tituly průvodních činností a nákladů průzkumné, geodetické a projektové práce geodetické práce</t>
  </si>
  <si>
    <t>1024</t>
  </si>
  <si>
    <t>-49196173</t>
  </si>
  <si>
    <t>Poznámka k položce:_x000d_
Geodetické zaměření vytyčovacích bodů (včetně stabilizace kolíkem)</t>
  </si>
  <si>
    <t>583881130</t>
  </si>
  <si>
    <t>hraničník základní 300x300 l=1800 mm</t>
  </si>
  <si>
    <t>1373920005</t>
  </si>
  <si>
    <t>VRN</t>
  </si>
  <si>
    <t>Vedlejší rozpočtové náklady</t>
  </si>
  <si>
    <t>184818244</t>
  </si>
  <si>
    <t>Ochrana kmene bedněním před poškozením stavebním provozem zřízení včetně odstranění výšky bednění přes 2 do 3 m průměru kmene přes 700 do 900 mm</t>
  </si>
  <si>
    <t>1317037165</t>
  </si>
  <si>
    <t>Poznámka k položce:_x000d_
"Ochrana kmenů a náběhů stromů na ploše staveniště dočasným prkeným obedněním. V případě průběžně přemísťované ochrany je uvažováno s 20 kusy stromů průměru 20 - 90 cm.
 V ceně kompletní dodávka a montáž. 
Stromy budou nejprve obaleny geotextilií nebo jinou tkaninou a následně zřízeno obednění exponovaných částí kmene a kořenových náběhů prkny min. tl. 25 mm na výšku min. 2,5 m (dle zavětvení a podmínek). Uchycení bude provedeno ovázáním např. drátem, provazem případně jiným způsobem nepoškozující kmen."</t>
  </si>
  <si>
    <t>16025-1.4 - SO01.4 Vegetační úpravy LBC1 - následná péče 1. rok</t>
  </si>
  <si>
    <t>Cena za opravy výsadeb je účtována procentickým odhadem a bude účtována na základě skutečného stavu a potřeby opatření. Odhadován je každoroční úhyn 8 % sadebního materiálu, 5 % dosev zatravňovaných ploch po 1 ks od každého druhu z vysazovaných odrostků, oprava oplocenek na 5 % délky. Součástí následné péče je kosení založených lučních porostů 2 x ročně a zálivka výsadeb čtyřikrát ročně.</t>
  </si>
  <si>
    <t>111151231</t>
  </si>
  <si>
    <t>Pokosení trávníku při souvislé ploše přes 1000 do 10000 m2 lučního v rovině nebo svahu do 1:5</t>
  </si>
  <si>
    <t>1581642656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</si>
  <si>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</si>
  <si>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2*9406 "2 x ročně, vč. likvidace"</t>
  </si>
  <si>
    <t>1011652278</t>
  </si>
  <si>
    <t>0,05*345,0 "oprava 5 % celkové délky 345,0 m)</t>
  </si>
  <si>
    <t>-526541508</t>
  </si>
  <si>
    <t>9406*0,05</t>
  </si>
  <si>
    <t>1590535598</t>
  </si>
  <si>
    <t>0,01*9406*0,05</t>
  </si>
  <si>
    <t>-1131768938</t>
  </si>
  <si>
    <t>0,08*198 "8 % ze 198 - jamky pro sazenice keřů"</t>
  </si>
  <si>
    <t>950315197</t>
  </si>
  <si>
    <t>0,08*591 "8 % z 591 - jamky pro sazenice stromových dřevin"</t>
  </si>
  <si>
    <t>0,08*100 "8 % ze 100 - jamky pro odrostky"</t>
  </si>
  <si>
    <t>-2056473161</t>
  </si>
  <si>
    <t>47,28+8</t>
  </si>
  <si>
    <t>-135461347</t>
  </si>
  <si>
    <t>-676944794</t>
  </si>
  <si>
    <t>-532726915</t>
  </si>
  <si>
    <t>765706214</t>
  </si>
  <si>
    <t>92848536</t>
  </si>
  <si>
    <t>1830014610</t>
  </si>
  <si>
    <t>950018855</t>
  </si>
  <si>
    <t>8*2 'Přepočtené koeficientem množství</t>
  </si>
  <si>
    <t>1259479548</t>
  </si>
  <si>
    <t>-2120049308</t>
  </si>
  <si>
    <t>-245533523</t>
  </si>
  <si>
    <t>47+16</t>
  </si>
  <si>
    <t>977035123</t>
  </si>
  <si>
    <t>63,0*0,02 "k jedné sazenici cca 0,02 m3"</t>
  </si>
  <si>
    <t>1394471763</t>
  </si>
  <si>
    <t>272903615</t>
  </si>
  <si>
    <t>026502000</t>
  </si>
  <si>
    <t>Sazenice stromových druhů, 51 - 80 cm K3</t>
  </si>
  <si>
    <t>76600969</t>
  </si>
  <si>
    <t>026502001</t>
  </si>
  <si>
    <t>-1386208899</t>
  </si>
  <si>
    <t>026501000</t>
  </si>
  <si>
    <t>Sazenice keřových druhů, v. 50 - 80 cm, KK nebo KO</t>
  </si>
  <si>
    <t>-330541</t>
  </si>
  <si>
    <t>605912522</t>
  </si>
  <si>
    <t>kůl vyvazovací dřevěný délka 200 cm průměr 8 cm</t>
  </si>
  <si>
    <t>-2104154369</t>
  </si>
  <si>
    <t>16025-1.5 - SO01.5 Vegetační úpravy LBC1 - následná péče 2. rok</t>
  </si>
  <si>
    <t>1902454011</t>
  </si>
  <si>
    <t>-714388327</t>
  </si>
  <si>
    <t>Poznámka k položce:_x000d_
97 – 18 = 79 ks neboť 18 ks je sazeno v oplocence a bude tedy bez individuální ochrany</t>
  </si>
  <si>
    <t>1296373872</t>
  </si>
  <si>
    <t>1932882642</t>
  </si>
  <si>
    <t>16025-1.6 - SO01.6 Vegetační úpravy LBC1 - následná péče 3. rok</t>
  </si>
  <si>
    <t>-1220479666</t>
  </si>
  <si>
    <t>-2133880113</t>
  </si>
  <si>
    <t>-1550691891</t>
  </si>
  <si>
    <t>-564941035</t>
  </si>
  <si>
    <t>16025-2.1 - SO02.1 Vodohospodářská opatření LBC2</t>
  </si>
  <si>
    <t>2121031673</t>
  </si>
  <si>
    <t>Poznámka k položce:_x000d_
Zajištění převedení vody pro celou stavbu. Není povoleno zbudování obtokového koryta či rýhy ve stávajícím korytě._x000d_
Předpoklad stavebních prací, které nelze realizovat v tekoucí vodě:_x000d_
- trubní propustek v km 0,622 Borotínského potoka_x000d_
- kamenný pas v Borotínském potoce v km 0,660_x000d_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</si>
  <si>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121151123</t>
  </si>
  <si>
    <t>Sejmutí ornice strojně při souvislé ploše přes 500 m2, tl. vrstvy do 200 mm</t>
  </si>
  <si>
    <t>-867719599</t>
  </si>
  <si>
    <t>634,50 "ornice v tl. 0,2 m"</t>
  </si>
  <si>
    <t>164490027</t>
  </si>
  <si>
    <t>kamenný pas</t>
  </si>
  <si>
    <t>1,0*2,94 "Borotínský potok v km 0,660"</t>
  </si>
  <si>
    <t>-1870749897</t>
  </si>
  <si>
    <t>126,9 "vodorovné přemístění ornice na dočasnou skládku"</t>
  </si>
  <si>
    <t>126,9 "vodorovné přemístění ornice z dočasné skládky"</t>
  </si>
  <si>
    <t>2,94 "vodorovné přemístění rýh hloubených pod vodou na dočasnou skládku"</t>
  </si>
  <si>
    <t>2,94 "vodorovné přemístění rýh hloubených pod vodou z dočasné skládky"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</si>
  <si>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</si>
  <si>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</si>
  <si>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755710571</t>
  </si>
  <si>
    <t>634,5*0,05 "dovoz ornice z dočasné skládky SO01 LBC1 - navýšení terénu o 5 cm"</t>
  </si>
  <si>
    <t>1221859401</t>
  </si>
  <si>
    <t>126,9+(634,5*0,05) "nakládání ornice na dočasné skládce"</t>
  </si>
  <si>
    <t>2,94 "nakládání rýh hloubených pod pod vodou na dočasné skládce"</t>
  </si>
  <si>
    <t>1299142637</t>
  </si>
  <si>
    <t>634,5*0,05 "úprava terénu - navýšení o 0,05 m"</t>
  </si>
  <si>
    <t>171251201</t>
  </si>
  <si>
    <t>-1898292048</t>
  </si>
  <si>
    <t>126,9 "uložení ornice na dočasnou skládku"</t>
  </si>
  <si>
    <t>181301114</t>
  </si>
  <si>
    <t>Rozprostření a urovnání ornice v rovině nebo ve svahu sklonu do 1:5 strojně při souvislé ploše přes 500 m2, tl. vrstvy přes 200 do 250 mm</t>
  </si>
  <si>
    <t>-1672179123</t>
  </si>
  <si>
    <t>Poznámka k položce:_x000d_
Navýšení terénu o 5 cm bude provedeno rozprostřením ornice v tl. 25 cm.</t>
  </si>
  <si>
    <t>634,5 "na ploše - úprava terénu o 0,05 m"</t>
  </si>
  <si>
    <t>314928309</t>
  </si>
  <si>
    <t>kamenný pas v Borotínském potoce v km 0,660</t>
  </si>
  <si>
    <t>(0,81+1,5)*1,0*2</t>
  </si>
  <si>
    <t>1463568647</t>
  </si>
  <si>
    <t>4,62*0,025 'Přepočtené koeficientem množství</t>
  </si>
  <si>
    <t>1121539724</t>
  </si>
  <si>
    <t>7,03*1,0 "Borotínský potok v km 0,660"</t>
  </si>
  <si>
    <t>1743853960</t>
  </si>
  <si>
    <t>1431185247</t>
  </si>
  <si>
    <t>-796552364</t>
  </si>
  <si>
    <t>(1,0+0,5+1,0)*1,0 "Borotínský potok v km 0,660"</t>
  </si>
  <si>
    <t>938382251</t>
  </si>
  <si>
    <t>1 "trubní propustek DN1000 v km 0,660 Borotínského potoka, dl. 12,0 m"</t>
  </si>
  <si>
    <t>2121252633</t>
  </si>
  <si>
    <t>16025-2.2 - SO02.2 Vegetační úpravy LBC2</t>
  </si>
  <si>
    <t>-1660625942</t>
  </si>
  <si>
    <t>1098415052</t>
  </si>
  <si>
    <t>2114483417</t>
  </si>
  <si>
    <t>0,01*3614</t>
  </si>
  <si>
    <t>-1981320571</t>
  </si>
  <si>
    <t>249 "jamky pro sazenice keřů"</t>
  </si>
  <si>
    <t>1260149765</t>
  </si>
  <si>
    <t>745 "jamky pro sazenice stromových dřevin"</t>
  </si>
  <si>
    <t>12 "jamky pro odrostky mimo oplocenky"</t>
  </si>
  <si>
    <t>931960418</t>
  </si>
  <si>
    <t>745 "Výsadba sazenic stromů s balem"</t>
  </si>
  <si>
    <t>12 "Výsadba sazenic stromů s balem mimo oplocenku"</t>
  </si>
  <si>
    <t>2023466747</t>
  </si>
  <si>
    <t>249 "Výsadba sazenic keřů s balem"</t>
  </si>
  <si>
    <t>-196036402</t>
  </si>
  <si>
    <t>-351012059</t>
  </si>
  <si>
    <t>1693375891</t>
  </si>
  <si>
    <t>827410490</t>
  </si>
  <si>
    <t>745</t>
  </si>
  <si>
    <t>-957918374</t>
  </si>
  <si>
    <t>120417814</t>
  </si>
  <si>
    <t>12*2 'Přepočtené koeficientem množství</t>
  </si>
  <si>
    <t>-1845935709</t>
  </si>
  <si>
    <t>-2117730901</t>
  </si>
  <si>
    <t>745+12</t>
  </si>
  <si>
    <t>17184835</t>
  </si>
  <si>
    <t>026503571</t>
  </si>
  <si>
    <t>Dub letní (Quercus robur) 51 - 80 cm, PK</t>
  </si>
  <si>
    <t>-163281227</t>
  </si>
  <si>
    <t>888335849</t>
  </si>
  <si>
    <t>026553042</t>
  </si>
  <si>
    <t xml:space="preserve">dřeviny okrasné listnaté PK = prostokořenné ZB = zemní bal K = kontejner QP,ROOT = krytokořenná sadba pěstovaná ve specielních sadbovačích prost, podřez. = prostokořenná sadba,  kořeny upraveny podřezáváním výška/obvod kmínku/ - kořenový systém Lípa velkolistá (Tilia platyphyllos) Lípa srdčitá - Tilia cordata, OK 6-8 cm, kont. nebo bal prům. 40 cm</t>
  </si>
  <si>
    <t>-85920747</t>
  </si>
  <si>
    <t>-1930625986</t>
  </si>
  <si>
    <t>379636197</t>
  </si>
  <si>
    <t>-258409986</t>
  </si>
  <si>
    <t>-1566079676</t>
  </si>
  <si>
    <t>1709574049</t>
  </si>
  <si>
    <t>-1905944596</t>
  </si>
  <si>
    <t>-494126305</t>
  </si>
  <si>
    <t>-1422618007</t>
  </si>
  <si>
    <t>216274359</t>
  </si>
  <si>
    <t>-1443077146</t>
  </si>
  <si>
    <t>801991651</t>
  </si>
  <si>
    <t>967547947</t>
  </si>
  <si>
    <t>-1625865423</t>
  </si>
  <si>
    <t>-682798084</t>
  </si>
  <si>
    <t>1293713346</t>
  </si>
  <si>
    <t>28931034</t>
  </si>
  <si>
    <t>745+249+12</t>
  </si>
  <si>
    <t>813659279</t>
  </si>
  <si>
    <t>1006,0*0,02 "k jedné sazenici cca 0,02 m3"</t>
  </si>
  <si>
    <t>-261973028</t>
  </si>
  <si>
    <t>4*(745+249+12)*0,01</t>
  </si>
  <si>
    <t>-942224091</t>
  </si>
  <si>
    <t>2*40,24</t>
  </si>
  <si>
    <t>1363475960</t>
  </si>
  <si>
    <t>332507645</t>
  </si>
  <si>
    <t>-3243039</t>
  </si>
  <si>
    <t>16025-2.3 - Vegetační úpravy LBC2 - následná péče 1. rok</t>
  </si>
  <si>
    <t>1609307386</t>
  </si>
  <si>
    <t>-1362898618</t>
  </si>
  <si>
    <t>-1384261324</t>
  </si>
  <si>
    <t>1724502137</t>
  </si>
  <si>
    <t>-2060544653</t>
  </si>
  <si>
    <t>-7356278</t>
  </si>
  <si>
    <t>-7191905</t>
  </si>
  <si>
    <t>1242021031</t>
  </si>
  <si>
    <t>1332642308</t>
  </si>
  <si>
    <t>-1472023019</t>
  </si>
  <si>
    <t>-741423213</t>
  </si>
  <si>
    <t>-1326161957</t>
  </si>
  <si>
    <t>-1771722467</t>
  </si>
  <si>
    <t>-708322563</t>
  </si>
  <si>
    <t>185886012</t>
  </si>
  <si>
    <t>2146427542</t>
  </si>
  <si>
    <t>-882633806</t>
  </si>
  <si>
    <t>-2020610870</t>
  </si>
  <si>
    <t>-1456484439</t>
  </si>
  <si>
    <t>2*3614 "2 x ročně, vč. likvidace"</t>
  </si>
  <si>
    <t>-501393686</t>
  </si>
  <si>
    <t>-1495589544</t>
  </si>
  <si>
    <t>3614*0,05</t>
  </si>
  <si>
    <t>251572614</t>
  </si>
  <si>
    <t>0,01*3614*0,05</t>
  </si>
  <si>
    <t>-106640556</t>
  </si>
  <si>
    <t>20 "jamky pro sazenice keřů"</t>
  </si>
  <si>
    <t>839629957</t>
  </si>
  <si>
    <t>60 "jamky pro sazenice stromových dřevin"</t>
  </si>
  <si>
    <t>4 "jamky pro odrostky"</t>
  </si>
  <si>
    <t>1733771249</t>
  </si>
  <si>
    <t>60 "Výsadba sazenic stromů s balem"</t>
  </si>
  <si>
    <t>4 "Výsadba sazenic stromů s balem mimo oplocenku"</t>
  </si>
  <si>
    <t>597389588</t>
  </si>
  <si>
    <t>20 "Výsadba sazenic keřů s balem"</t>
  </si>
  <si>
    <t>-2078784021</t>
  </si>
  <si>
    <t>-1067162192</t>
  </si>
  <si>
    <t>33450319</t>
  </si>
  <si>
    <t>-695083537</t>
  </si>
  <si>
    <t>-1662572456</t>
  </si>
  <si>
    <t>18490715</t>
  </si>
  <si>
    <t>-1398663640</t>
  </si>
  <si>
    <t>4*2 'Přepočtené koeficientem množství</t>
  </si>
  <si>
    <t>-2066777976</t>
  </si>
  <si>
    <t>934376811</t>
  </si>
  <si>
    <t>60+4</t>
  </si>
  <si>
    <t>-501988526</t>
  </si>
  <si>
    <t>60+20+4</t>
  </si>
  <si>
    <t>-1351595305</t>
  </si>
  <si>
    <t>84,0*0,02 "k jedné sazenici cca 0,02 m3"</t>
  </si>
  <si>
    <t>-1322308464</t>
  </si>
  <si>
    <t>-1757772525</t>
  </si>
  <si>
    <t>16025-2.4 - Vegetační úpravy LBC2 - následná péče 2. rok</t>
  </si>
  <si>
    <t>-404720423</t>
  </si>
  <si>
    <t>-1808613454</t>
  </si>
  <si>
    <t>16025-2.5 - Vegetační úpravy LBC2 - následná péče 3. rok</t>
  </si>
  <si>
    <t>1415676159</t>
  </si>
  <si>
    <t>-664209802</t>
  </si>
  <si>
    <t>16025-3.1 - SO03.1 Vodohospodářská opatření LBK2</t>
  </si>
  <si>
    <t>-1380827175</t>
  </si>
  <si>
    <t xml:space="preserve">Poznámka k položce:_x000d_
Zajištění převedení vody pro celou stavbu. Není povoleno zbudování obtokového koryta či rýhy ve stávajícím korytě._x000d_
Předpoklad stavebních prací, které nelze realizovat v tekoucí vodě:_x000d_
- trubní propustek v km 1,215 Borotínského potoka_x000d_
- trubní propustek v km 1,632 Borotínského potoka_x000d_
- kamenné pasy v Borotínském potoce v km 0,696; 0,756; 0,821; 0,865; 0,915; 0,961; 1,015;   1,061; 1,115; 1,161; 1,258; 1,308; 1,358; 1,398; 1,458; 1,498; 1,548; 1,598_x000d_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</si>
  <si>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-160538164</t>
  </si>
  <si>
    <t>2357,76 "ornice v tl. 0,2 m"</t>
  </si>
  <si>
    <t>3978,65 "ornice v tl. 0,2 m"</t>
  </si>
  <si>
    <t>-2011270292</t>
  </si>
  <si>
    <t>kamenné pasy v Borotínském potoce</t>
  </si>
  <si>
    <t>1,0*2,94*18 "km 0,696; 0,756; 0,821; 0,865; 0,915; 0,961; 1,015; 1,061; 1,115; 1,161; 1,258; 1,308; 1,358; 1,398; 1,458; 1,498; 1,548; 1,598 - 18 ks"</t>
  </si>
  <si>
    <t>131151104</t>
  </si>
  <si>
    <t>Hloubení nezapažených jam a zářezů strojně s urovnáním dna do předepsaného profilu a spádu v hornině třídy těžitelnosti I skupiny 1 a 2 přes 100 do 500 m3</t>
  </si>
  <si>
    <t>768063201</t>
  </si>
  <si>
    <t>20,0 "tůň v km 0,696"</t>
  </si>
  <si>
    <t>20,0 "tůň v km 0,821"</t>
  </si>
  <si>
    <t>20,0 "tůň v km 0,961"</t>
  </si>
  <si>
    <t>20,0 "tůň v km 1,061"</t>
  </si>
  <si>
    <t>20,0 "tůň v km 1,161"</t>
  </si>
  <si>
    <t>20,0 "tůň v km 1,298"</t>
  </si>
  <si>
    <t>10,0 "tůň v km 1,358"</t>
  </si>
  <si>
    <t>10,0 "tůň v km 1,458"</t>
  </si>
  <si>
    <t>3977410</t>
  </si>
  <si>
    <t>drenážní žebra tůní</t>
  </si>
  <si>
    <t>1,0*1,0 "tůň v km 0,696"</t>
  </si>
  <si>
    <t>1,0*1,0 "tůň v km 0,821"</t>
  </si>
  <si>
    <t>1,0*1,0 "tůň v km 0,961"</t>
  </si>
  <si>
    <t>1,0*1,0 "tůň v km 1,061"</t>
  </si>
  <si>
    <t>1,0*1,0 "tůň v km 1,161"</t>
  </si>
  <si>
    <t>1,0*1,0 "tůň v km 1,298"</t>
  </si>
  <si>
    <t>1,0*1,0 "tůň v km 1,358"</t>
  </si>
  <si>
    <t>1,0*1,0 "tůň v km 1,458"</t>
  </si>
  <si>
    <t>873434284</t>
  </si>
  <si>
    <t>1900,93 "vodorovné přemístění ornice na dočasnou skládku"</t>
  </si>
  <si>
    <t>1900,93 "vodorovné přemístění ornice z dočasné skládky"</t>
  </si>
  <si>
    <t>140,0 "vodorovné přemístění výkopů na dočasnou skládku"</t>
  </si>
  <si>
    <t>140,0 "vodorovné přemístění výkopů z dočasné skládky"</t>
  </si>
  <si>
    <t>52,92 "vodorovné přemístění rýh hloubených pod vodou na dočasnou skládku"</t>
  </si>
  <si>
    <t>52,92 "vodorovné přemístění rýh hloubených pod vodou z dočasné skládky"</t>
  </si>
  <si>
    <t>8,0 "vodorovné přemístění rýh na dočasnou skládku"</t>
  </si>
  <si>
    <t>8,0 "vodorovné přemístění rýh z dočasné skládky"</t>
  </si>
  <si>
    <t>429993688</t>
  </si>
  <si>
    <t>52,92+140,0+8,0 "dovoz vykopané zeminy z dočasné skládky SO01 LBC1"</t>
  </si>
  <si>
    <t>(1940,29+3748,18)*0,05 "dovoz ornice z dočasné skládky SO01 LBC1 - navýšení terénu o 5 cm"</t>
  </si>
  <si>
    <t>-626482436</t>
  </si>
  <si>
    <t>1267,28+((1940,29+3748,18)*0,05) "nakládání ornice na dočasné skládce"</t>
  </si>
  <si>
    <t>52,92 "nakládání rýh hloubených pod vodou na dočasné skládce"</t>
  </si>
  <si>
    <t>140,0 "nakládání jam na dočasné skládce"</t>
  </si>
  <si>
    <t>8,0 "nakládání rýh na dočasné skládce"</t>
  </si>
  <si>
    <t>-1242237590</t>
  </si>
  <si>
    <t>200,92 "úprava terénu - navýšení o 0,03 m"</t>
  </si>
  <si>
    <t>-1318810672</t>
  </si>
  <si>
    <t>1267,28 "uložení ornice na dočasnou skládku"</t>
  </si>
  <si>
    <t>1204143768</t>
  </si>
  <si>
    <t>1940,29 "na ploše - úprava terénu o 0,05 m"</t>
  </si>
  <si>
    <t>3748,18 "na ploše - úprava terénu o 0,05 m"</t>
  </si>
  <si>
    <t>517243304</t>
  </si>
  <si>
    <t>kamenné pasy v Borotínském potoce - 18 ks</t>
  </si>
  <si>
    <t>(0,81+1,5)*1,0*2*18 "km 0,696; 0,756; 0,821; 0,865; 0,915; 0,961; 1,015; 1,061; 1,115; 1,161; 1,258; 1,308; 1,358; 1,398; 1,458; 1,498; 1,548; 1,598"</t>
  </si>
  <si>
    <t>-1873618884</t>
  </si>
  <si>
    <t>83,16*0,025 'Přepočtené koeficientem množství</t>
  </si>
  <si>
    <t>-1797586221</t>
  </si>
  <si>
    <t>kamenné pasy Borotínský potok 18 ks</t>
  </si>
  <si>
    <t>7,03*1,0*18 "km 0,696; 0,756; 0,821; 0,865; 0,915; 0,961; 1,015; 1,061; 1,115; 1,161; 1,258; 1,308; 1,358; 1,398; 1,458; 1,498; 1,548; 1,598"</t>
  </si>
  <si>
    <t>žebra tůní</t>
  </si>
  <si>
    <t>7,2*1,0 "tůň v km 0,696"</t>
  </si>
  <si>
    <t>7,2*1,0 "tůň v km 0,821"</t>
  </si>
  <si>
    <t>7,2*1,0 "tůň v km 0,961"</t>
  </si>
  <si>
    <t>7,2*1,0 "tůň v km 1,061"</t>
  </si>
  <si>
    <t>7,2*1,0 "tůň v km 1,161"</t>
  </si>
  <si>
    <t>7,2*1,0 "tůň v km 1,298"</t>
  </si>
  <si>
    <t>7,2*1,0 "tůň v km 1,358"</t>
  </si>
  <si>
    <t>7,2*1,0 "tůň v km 1,458"</t>
  </si>
  <si>
    <t>-2099772881</t>
  </si>
  <si>
    <t>457571214</t>
  </si>
  <si>
    <t>Filtrační vrstvy jakékoliv tloušťky a sklonu z hrubého těženého kameniva bez zhutnění, frakce od 16-63 do 32-63 mm</t>
  </si>
  <si>
    <t>2044981833</t>
  </si>
  <si>
    <t>923412023</t>
  </si>
  <si>
    <t>kamenné pasy Borotínský potok - 18 ks</t>
  </si>
  <si>
    <t>1,0*2,94*18 "km 0,696; 0,756; 0,821; 0,865; 0,915; 0,961; 1,015; 1,061; 1,115; 1,161; 1,258; 1,308; 1,358; 1,398; 1,458; 1,498; 1,548; 1,598"</t>
  </si>
  <si>
    <t>1442892117</t>
  </si>
  <si>
    <t>kamenné pasy - Borotínský potok - 18 ks</t>
  </si>
  <si>
    <t>(1,0+0,5+1,0)*1,0*18 "km 0,696; 0,756; 0,821; 0,865; 0,915; 0,961; 1,015; 1,061; 1,115; 1,161; 1,258; 1,308; 1,358; 1,398; 1,458; 1,498; 1,548; 1,598"</t>
  </si>
  <si>
    <t>464571126</t>
  </si>
  <si>
    <t>Pohoz dna nebo svahů jakékoliv tloušťky z kameniva těženého hrubého, z terénu, frakce do 250 mm</t>
  </si>
  <si>
    <t>1263642734</t>
  </si>
  <si>
    <t xml:space="preserve">Poznámka k souboru cen:_x000d_
1. Ceny neplatí pro zpevnění dna nebo svahů drceným kamenivem 63-125 mm prolévaným cementovou_x000d_
 maltou s uzavírací vrstvou tl.do 50 mm z betonu, na povrchu uhlazenou; tyto práce se oceňují cenami_x000d_
 souboru cen 469 52-1 . Zpevnění drceným kamenivem 63-125 mm prolévaným cementovou maltou._x000d_
2. V cenách jsou započteny i náklady na úpravu jednotlivých kamenů hmotnosti přes 500 kg dodatečným_x000d_
 rozpojením na místě uložení._x000d_
3. Objem se stanoví v m3 pohozu._x000d_
</t>
  </si>
  <si>
    <t>pohoz dna tůní lomovým kamenem f 0-250, tl 0,25 m</t>
  </si>
  <si>
    <t>2,1*0,25 "tůň v km 0,696"</t>
  </si>
  <si>
    <t>2,1*0,25 "tůň v km 0,821"</t>
  </si>
  <si>
    <t>2,1*0,25 "tůň v km 0,961"</t>
  </si>
  <si>
    <t>2,1*0,25 "tůň v km 1,061"</t>
  </si>
  <si>
    <t>2,1*0,25 "tůň v km 1,161"</t>
  </si>
  <si>
    <t>2,1*0,25 "tůň v km 1,298"</t>
  </si>
  <si>
    <t>0,2*0,25 "tůň v km 1,358"</t>
  </si>
  <si>
    <t>0,2*0,25 "tůň v km 1,458"</t>
  </si>
  <si>
    <t>opevnění břehů tůní na šikmou výšku 1,3 m, tl 0,25 m</t>
  </si>
  <si>
    <t>1,3*8,0*0,25 "tůň v km 0,696, délka opevnění 8,0 m"</t>
  </si>
  <si>
    <t>1,3*8,0*0,25 "tůň v km 0,821, délka opevnění 8,0 m"</t>
  </si>
  <si>
    <t>1,3*8,0*0,25 "tůň v km 0,961, délka opevnění 8,0 m"</t>
  </si>
  <si>
    <t>1,3*8,0*0,25 "tůň v km 1,061, délka opevnění 8,0 m"</t>
  </si>
  <si>
    <t>1,3*8,0*0,25 "tůň v km 1,161, délka opevnění 8,0 m"</t>
  </si>
  <si>
    <t>1,3*8,0*0,25 "tůň v km 1,298, délka opevnění 8,0 m"</t>
  </si>
  <si>
    <t>1,3*4,0*0,25 "tůň v km 1,358, délka opevnění 4,0 m"</t>
  </si>
  <si>
    <t>1,3*4,0*0,25 "tůň v km 1,458, délka opevnění 4,0 m"</t>
  </si>
  <si>
    <t>-1731267722</t>
  </si>
  <si>
    <t>1 "trubní propustek DN1000 v km 1,215 Borotínského potoka, dl. 12,0 m"</t>
  </si>
  <si>
    <t>1 "trubní propustek DN1000 v km 1,632 Borotínského potoka, dl. 12,0 m"</t>
  </si>
  <si>
    <t>-503342867</t>
  </si>
  <si>
    <t>16025-3.2 - SO03.2 Vegetační úpravy LBK2</t>
  </si>
  <si>
    <t>-653458169</t>
  </si>
  <si>
    <t>-1069443880</t>
  </si>
  <si>
    <t>0,01*5209</t>
  </si>
  <si>
    <t>-1388517608</t>
  </si>
  <si>
    <t>Poznámka k položce:_x000d_
Jamky pro sazenice vrb</t>
  </si>
  <si>
    <t>132 "jamky pro sazenice vrb"</t>
  </si>
  <si>
    <t>1527005831</t>
  </si>
  <si>
    <t>89 "jamky pro sazenice stromových dřevin"</t>
  </si>
  <si>
    <t>-1446999679</t>
  </si>
  <si>
    <t>89 "Výsadba sazenic stromů s balem"</t>
  </si>
  <si>
    <t>-2101065626</t>
  </si>
  <si>
    <t>132 "Výsadba sazenic keřů s balem"</t>
  </si>
  <si>
    <t>998711765</t>
  </si>
  <si>
    <t>Poznámka k položce:_x000d_
Osazení sazenic (keřové vrby) vyznačovacími kolíky. Zaražení kolíku do hloubky 0,15 m, délka kolíku 1 m.</t>
  </si>
  <si>
    <t>132 "keřové vrby"</t>
  </si>
  <si>
    <t>984397370</t>
  </si>
  <si>
    <t>912211432</t>
  </si>
  <si>
    <t>89</t>
  </si>
  <si>
    <t>-1446598071</t>
  </si>
  <si>
    <t>89*2 'Přepočtené koeficientem množství</t>
  </si>
  <si>
    <t>1592074132</t>
  </si>
  <si>
    <t>184808211</t>
  </si>
  <si>
    <t>Ochrana sazenic proti škodám zvěří nátěrem nebo postřikem ochranným prostředkem</t>
  </si>
  <si>
    <t>2044925671</t>
  </si>
  <si>
    <t xml:space="preserve">Poznámka k souboru cen:_x000d_
1. V ceně 184 80-8211 nejsou započteny náklady na ochranný prostředek; tento se oceňuje ve specifikaci. Ztratné lze dohodnout ve výši 5 %._x000d_
</t>
  </si>
  <si>
    <t>132 "sazenice keřových vrb"</t>
  </si>
  <si>
    <t>026500000</t>
  </si>
  <si>
    <t>Repelentní přípravek k letní a zimní ochraně lesních i okrasných kultur proti okusu zvěří a proti poškození kmínků hlodavci</t>
  </si>
  <si>
    <t>-166154647</t>
  </si>
  <si>
    <t>Poznámka k položce:_x000d_
Repelentní přípravek k letní a zimní ochraně lesních i okrasných kultur proti okusu zvěří a proti poškození kmínků hlodavci. Přípravek odpuzuje zvěř pachem, barevným lesklým povrchem natřených částí větviček a mechanicky přítomnou minerální složkou, která skřípe mezi zuby. Aplikace postřikem, nátěrem nebo máčením sazenic před výsadbou.</t>
  </si>
  <si>
    <t>2,0 "ochrana 89 ks sazenic keřových vrb"</t>
  </si>
  <si>
    <t>1635179192</t>
  </si>
  <si>
    <t>-1058362225</t>
  </si>
  <si>
    <t>89+132</t>
  </si>
  <si>
    <t>-560364789</t>
  </si>
  <si>
    <t>221,0*0,02 "k jedné sazenici cca 0,02 m3"</t>
  </si>
  <si>
    <t>1387033666</t>
  </si>
  <si>
    <t>026502002</t>
  </si>
  <si>
    <t>-713062827</t>
  </si>
  <si>
    <t>026505131</t>
  </si>
  <si>
    <t>Lípa malolistá (Tilia cordata) 80 - 120 cm, K3</t>
  </si>
  <si>
    <t>-1889586014</t>
  </si>
  <si>
    <t>-714732810</t>
  </si>
  <si>
    <t>Javor klen /Acer pseudoplatanus/ 80 - 120 cm, KK nebo KO</t>
  </si>
  <si>
    <t>-748383481</t>
  </si>
  <si>
    <t>026558000</t>
  </si>
  <si>
    <t>Vrba křehká (Salix euxina), v. 81-120 cm, KK nebo KO</t>
  </si>
  <si>
    <t>1324311432</t>
  </si>
  <si>
    <t>026558100</t>
  </si>
  <si>
    <t>801121789</t>
  </si>
  <si>
    <t>Javor mleč /Acer platanoides/ 80 - 120 cm, KK nebo KO</t>
  </si>
  <si>
    <t>1086099142</t>
  </si>
  <si>
    <t>026505231</t>
  </si>
  <si>
    <t>Lípa velkolistá (Tilia platyphyllos) 80 - 120 cm, K3</t>
  </si>
  <si>
    <t>1632201369</t>
  </si>
  <si>
    <t>2100294743</t>
  </si>
  <si>
    <t>Olše lepkavá /Alnus glutinosa/ 80 - 120 cm, KK nebo KO</t>
  </si>
  <si>
    <t>-228080280</t>
  </si>
  <si>
    <t>820974623</t>
  </si>
  <si>
    <t>4*(89+132)*0,01</t>
  </si>
  <si>
    <t>408662649</t>
  </si>
  <si>
    <t>2*8,84</t>
  </si>
  <si>
    <t>640802504</t>
  </si>
  <si>
    <t>16025-3.3 - Vegetační úpravy LBK2 - následná péče 1. rok</t>
  </si>
  <si>
    <t>Cena za opravy výsadeb je účtována procentickým odhadem a bude účtována na základě skutečného stavu a potřeby opatření. Odhadován je každoroční úhyn 8 % sadebního materiálu, 5 % dosev zatravňovaných ploch po 1 ks od každého druhu z vysazovaných odrostků. Součástí následné péče je kosení založených lučních porostů 2 x ročně a zálivka výsadeb čtyřikrát ročně.</t>
  </si>
  <si>
    <t>-376352881</t>
  </si>
  <si>
    <t>2*(5209+772) "2 x ročně, vč. likvidace"</t>
  </si>
  <si>
    <t>254290916</t>
  </si>
  <si>
    <t>13 "jamky pro sazenice vrb"</t>
  </si>
  <si>
    <t>-1094952472</t>
  </si>
  <si>
    <t>0 "jamky pro odrostky"</t>
  </si>
  <si>
    <t>-1718569108</t>
  </si>
  <si>
    <t>9 "Výsadba sazenic stromů s balem"</t>
  </si>
  <si>
    <t>-1868496795</t>
  </si>
  <si>
    <t>13 "Výsadba sazenic keřů s balem"</t>
  </si>
  <si>
    <t>513190229</t>
  </si>
  <si>
    <t>13 "keřové vrby"</t>
  </si>
  <si>
    <t>-1318817165</t>
  </si>
  <si>
    <t>-1695932891</t>
  </si>
  <si>
    <t>1391523287</t>
  </si>
  <si>
    <t>9*2 'Přepočtené koeficientem množství</t>
  </si>
  <si>
    <t>-2105994107</t>
  </si>
  <si>
    <t>1896700787</t>
  </si>
  <si>
    <t>13 "sazenice keřových vrb"</t>
  </si>
  <si>
    <t>1699319131</t>
  </si>
  <si>
    <t>0,3 "ochrana 13 ks sazenic keřových vrb"</t>
  </si>
  <si>
    <t>465770455</t>
  </si>
  <si>
    <t>9 "náhrada stromových sazenic"</t>
  </si>
  <si>
    <t>902830773</t>
  </si>
  <si>
    <t>-2019484368</t>
  </si>
  <si>
    <t>9+13</t>
  </si>
  <si>
    <t>-1130742396</t>
  </si>
  <si>
    <t>22,0*0,02 "k jedné sazenici cca 0,02 m3"</t>
  </si>
  <si>
    <t>-626729195</t>
  </si>
  <si>
    <t>110268711</t>
  </si>
  <si>
    <t>1668522584</t>
  </si>
  <si>
    <t>16025-3.4 - Vegetační úpravy LBK2 - následná péče 2. rok</t>
  </si>
  <si>
    <t>16025-3.5 - Vegetační úpravy LBK2 - následná péče 3. rok</t>
  </si>
  <si>
    <t>16025-4 - Vedlejší a ostatní náklady</t>
  </si>
  <si>
    <t xml:space="preserve">    9 - Ostatní konstrukce a práce, bourání</t>
  </si>
  <si>
    <t>OST - Ostatní</t>
  </si>
  <si>
    <t xml:space="preserve">    VRN4 - Inženýrská činnost</t>
  </si>
  <si>
    <t>Ostatní konstrukce a práce, bourání</t>
  </si>
  <si>
    <t>938908411</t>
  </si>
  <si>
    <t>Čištění vozovek splachováním vodou povrchu podkladu nebo krytu živičného, betonového nebo dlážděného</t>
  </si>
  <si>
    <t>761350786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</si>
  <si>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</si>
  <si>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OST</t>
  </si>
  <si>
    <t>Ostatní</t>
  </si>
  <si>
    <t>800800001</t>
  </si>
  <si>
    <t>Náklady spojené se zajištěním a realizací prací</t>
  </si>
  <si>
    <t>1326325529</t>
  </si>
  <si>
    <t>Poznámka k položce:_x000d_
Uvedení pozemků do původního stavu, údržba vozovek během stavby.</t>
  </si>
  <si>
    <t>800800006</t>
  </si>
  <si>
    <t>Zpracování a předání dokumentace skutečného provedení_x000d_
 stavby objednateli a zaměření skutečného provedení stavby - geodetická část _x000d_
dokumentace v rozsahu _x000d_
odpovídajícím příslušným právním předpisům, pořízení fotodokumentace stavby</t>
  </si>
  <si>
    <t>-1589384896</t>
  </si>
  <si>
    <t>Poznámka k položce:_x000d_
Dokumentace skutečného provedení stavby: 3 paré + 1 v elektronické formě._x000d_
Geodetická část dokumentace: 3 paré + 1 v elektronické formě.</t>
  </si>
  <si>
    <t>800800008</t>
  </si>
  <si>
    <t>Protokolární předání stavbou dotčených pozemků a _x000d_
komunikací, uvedených do původního stavu, zpět jejich_x000d_
 vlastníkům</t>
  </si>
  <si>
    <t>-1007886986</t>
  </si>
  <si>
    <t>800800015</t>
  </si>
  <si>
    <t>Zajištění a zabezpečení staveniště, zřízení a likvidace zařízení staveniště, včetně případných přípojek, přístupů, _x000d_
deponií apod.</t>
  </si>
  <si>
    <t>2006931779</t>
  </si>
  <si>
    <t>800800018</t>
  </si>
  <si>
    <t>Vytyčení inženýrských sítí a zařízení, včetně zajištění případné aktualizace vyjádření správců sítí, která pozbudou platnosti v období mezi předáním staveniště a vytyčením sítí a případné protokolární zpětné předání jejich správcům.</t>
  </si>
  <si>
    <t>-1603336738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</si>
  <si>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</si>
  <si>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</si>
  <si>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1866127432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</si>
  <si>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</si>
  <si>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03 R</t>
  </si>
  <si>
    <t>Vytyčení stavby (případně pozemků nebo provedení jiných geodetických prací*) odborně způsobilou osobou v oboru zeměměřictví.</t>
  </si>
  <si>
    <t>-461685076</t>
  </si>
  <si>
    <t>09 R</t>
  </si>
  <si>
    <t>Projednání a zajištění zvláštního užívání komunikací a veřejných ploch, včetně zajištění dopravního značení, a to v rozsahu nezbytném pro řádné a bezpečné provádění stavby.</t>
  </si>
  <si>
    <t>846451631</t>
  </si>
  <si>
    <t>20 R</t>
  </si>
  <si>
    <t>Zajištění a provedení zkoušek betonu</t>
  </si>
  <si>
    <t>1497462066</t>
  </si>
  <si>
    <t>Poznámka k položce:_x000d_
Náklady zhotovitele, související s prováděním zkoušek betonu._x000d_
Zajištění a provedení zkoušek betonu: 3 zkoušky pevnosti, mrazuvzdornosti a průsaku vody (voděodolnosti).</t>
  </si>
  <si>
    <t>21 R</t>
  </si>
  <si>
    <t xml:space="preserve">Náklady spojené s povinnou publicitou zahrnuje náklady na propagační cedule - dočasné. Na stavbě budou osazeny informační plechové cedule. Každá bude osazena na AL sloupku. Součástí také budou šrouby, objímky a kotvící prvky. </t>
  </si>
  <si>
    <t>1258468774</t>
  </si>
  <si>
    <t>Poznámka k položce:_x000d_
Náklady spojené s povinnou publicitou zahrnuje náklady na propagační cedule - dočasné. Na stavbě budou osazeny informační plechové cedule - dočasné. Každá bude osazena na AL sloupku. Součástí také budou šrouby, objímky a kotvící prvky. Materiál cedule bude voděodolný._x000d_
Zajištění umístění štítku o povolení stavby._x000d_
Cena včetně grafického zpracování a potisku.</t>
  </si>
  <si>
    <t>29 R</t>
  </si>
  <si>
    <t>Finanční náhrada škody vzniklé na porostu okolních pozemků po dobu výstavby</t>
  </si>
  <si>
    <t>-1829322668</t>
  </si>
  <si>
    <t>30 R</t>
  </si>
  <si>
    <t>Náklady spojené s povinnou publicitou zahrnuje náklady na propagační cedule - trvalé. Na stavbě budou osazeny 2 informační plechové cedule velikosti A3. Každá bude osazena na AL sloupku. Součástí také budou šrouby, objímky a kotvící prvky.</t>
  </si>
  <si>
    <t>-1413019067</t>
  </si>
  <si>
    <t>Poznámka k položce:_x000d_
Náklady spojené s povinnou publicitou zahrnuje náklady na propagační cedule - trvalé. Na stavbě budou osazeny 2 informační plechové cedule velikosti A3. Každá bude osazena na AL sloupku. Součástí také budou šrouby, objímky a kotvící prvky. Materiál cedule bude voděodolný.	_x000d_
Cena včetně grafického zpracování a potisku.</t>
  </si>
  <si>
    <t>011324000</t>
  </si>
  <si>
    <t>Archeologický průzkum</t>
  </si>
  <si>
    <t>…</t>
  </si>
  <si>
    <t>-2041266824</t>
  </si>
  <si>
    <t>VRN4</t>
  </si>
  <si>
    <t>Inženýrská činnost</t>
  </si>
  <si>
    <t>041903000</t>
  </si>
  <si>
    <t>Dozor jiné osoby</t>
  </si>
  <si>
    <t>1155599074</t>
  </si>
  <si>
    <t>Poznámka k položce:_x000d_
Geologický dohled během realizace stavby.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</si>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</sst>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4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4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37" fillId="0" borderId="2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styles" Target="styles.xml" /><Relationship Id="rId21" Type="http://schemas.openxmlformats.org/officeDocument/2006/relationships/theme" Target="theme/theme1.xml" /><Relationship Id="rId22" Type="http://schemas.openxmlformats.org/officeDocument/2006/relationships/calcChain" Target="calcChain.xml" /><Relationship Id="rId2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54000" cy="25400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1.777344" style="1" customWidth="1"/>
    <col min="5" max="5" width="1.777344" style="1" customWidth="1"/>
    <col min="6" max="6" width="1.777344" style="1" customWidth="1"/>
    <col min="7" max="7" width="1.777344" style="1" customWidth="1"/>
    <col min="8" max="8" width="1.777344" style="1" customWidth="1"/>
    <col min="9" max="9" width="1.777344" style="1" customWidth="1"/>
    <col min="10" max="10" width="1.777344" style="1" customWidth="1"/>
    <col min="11" max="11" width="1.777344" style="1" customWidth="1"/>
    <col min="12" max="12" width="1.777344" style="1" customWidth="1"/>
    <col min="13" max="13" width="1.777344" style="1" customWidth="1"/>
    <col min="14" max="14" width="1.777344" style="1" customWidth="1"/>
    <col min="15" max="15" width="1.777344" style="1" customWidth="1"/>
    <col min="16" max="16" width="1.777344" style="1" customWidth="1"/>
    <col min="17" max="17" width="1.777344" style="1" customWidth="1"/>
    <col min="18" max="18" width="1.777344" style="1" customWidth="1"/>
    <col min="19" max="19" width="1.777344" style="1" customWidth="1"/>
    <col min="20" max="20" width="1.777344" style="1" customWidth="1"/>
    <col min="21" max="21" width="1.777344" style="1" customWidth="1"/>
    <col min="22" max="22" width="1.777344" style="1" customWidth="1"/>
    <col min="23" max="23" width="1.777344" style="1" customWidth="1"/>
    <col min="24" max="24" width="1.777344" style="1" customWidth="1"/>
    <col min="25" max="25" width="1.777344" style="1" customWidth="1"/>
    <col min="26" max="26" width="1.777344" style="1" customWidth="1"/>
    <col min="27" max="27" width="1.777344" style="1" customWidth="1"/>
    <col min="28" max="28" width="1.777344" style="1" customWidth="1"/>
    <col min="29" max="29" width="1.777344" style="1" customWidth="1"/>
    <col min="30" max="30" width="1.777344" style="1" customWidth="1"/>
    <col min="31" max="31" width="1.777344" style="1" customWidth="1"/>
    <col min="32" max="32" width="1.777344" style="1" customWidth="1"/>
    <col min="33" max="33" width="1.777344" style="1" customWidth="1"/>
    <col min="34" max="34" width="2.214844" style="1" customWidth="1"/>
    <col min="35" max="35" width="21.10547" style="1" customWidth="1"/>
    <col min="36" max="36" width="1.667969" style="1" customWidth="1"/>
    <col min="37" max="37" width="1.667969" style="1" customWidth="1"/>
    <col min="38" max="38" width="5.554688" style="1" customWidth="1"/>
    <col min="39" max="39" width="2.214844" style="1" customWidth="1"/>
    <col min="40" max="40" width="8.886719" style="1" customWidth="1"/>
    <col min="41" max="41" width="4.996094" style="1" customWidth="1"/>
    <col min="42" max="42" width="2.777344" style="1" customWidth="1"/>
    <col min="43" max="43" width="10.44531" style="1" customWidth="1"/>
    <col min="44" max="44" width="9.105469" style="1" customWidth="1"/>
    <col min="45" max="45" width="17.21484" style="1" hidden="1" customWidth="1"/>
    <col min="46" max="46" width="17.21484" style="1" hidden="1" customWidth="1"/>
    <col min="47" max="47" width="17.21484" style="1" hidden="1" customWidth="1"/>
    <col min="48" max="48" width="14.44531" style="1" hidden="1" customWidth="1"/>
    <col min="49" max="49" width="14.44531" style="1" hidden="1" customWidth="1"/>
    <col min="50" max="50" width="16.66406" style="1" hidden="1" customWidth="1"/>
    <col min="51" max="51" width="16.66406" style="1" hidden="1" customWidth="1"/>
    <col min="52" max="52" width="14.44531" style="1" hidden="1" customWidth="1"/>
    <col min="53" max="53" width="12.77734" style="1" hidden="1" customWidth="1"/>
    <col min="54" max="54" width="16.66406" style="1" hidden="1" customWidth="1"/>
    <col min="55" max="55" width="14.44531" style="1" hidden="1" customWidth="1"/>
    <col min="56" max="56" width="12.77734" style="1" hidden="1" customWidth="1"/>
    <col min="57" max="57" width="44.33594" style="1" customWidth="1"/>
    <col min="71" max="71" width="8.886719" style="1" hidden="1"/>
    <col min="72" max="72" width="8.886719" style="1" hidden="1"/>
    <col min="73" max="73" width="8.886719" style="1" hidden="1"/>
    <col min="74" max="74" width="8.886719" style="1" hidden="1"/>
    <col min="75" max="75" width="8.886719" style="1" hidden="1"/>
    <col min="76" max="76" width="8.886719" style="1" hidden="1"/>
    <col min="77" max="77" width="8.886719" style="1" hidden="1"/>
    <col min="78" max="78" width="8.886719" style="1" hidden="1"/>
    <col min="79" max="79" width="8.886719" style="1" hidden="1"/>
    <col min="80" max="80" width="8.886719" style="1" hidden="1"/>
    <col min="81" max="81" width="8.886719" style="1" hidden="1"/>
    <col min="82" max="82" width="8.886719" style="1" hidden="1"/>
    <col min="83" max="83" width="8.886719" style="1" hidden="1"/>
    <col min="84" max="84" width="8.886719" style="1" hidden="1"/>
    <col min="85" max="85" width="8.886719" style="1" hidden="1"/>
    <col min="86" max="86" width="8.886719" style="1" hidden="1"/>
    <col min="87" max="87" width="8.886719" style="1" hidden="1"/>
    <col min="88" max="88" width="8.886719" style="1" hidden="1"/>
    <col min="89" max="89" width="8.886719" style="1" hidden="1"/>
    <col min="90" max="90" width="8.886719" style="1" hidden="1"/>
    <col min="91" max="91" width="8.886719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8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E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16</v>
      </c>
      <c r="BS5" s="19" t="s">
        <v>6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31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32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33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33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33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34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35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36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37</v>
      </c>
      <c r="AO17" s="24"/>
      <c r="AP17" s="24"/>
      <c r="AQ17" s="24"/>
      <c r="AR17" s="22"/>
      <c r="BE17" s="33"/>
      <c r="BS17" s="19" t="s">
        <v>38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8</v>
      </c>
    </row>
    <row r="19" s="1" customFormat="1" ht="12" customHeight="1">
      <c r="B19" s="23"/>
      <c r="C19" s="24"/>
      <c r="D19" s="34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13</v>
      </c>
    </row>
    <row r="20" s="1" customFormat="1" ht="18.48" customHeight="1">
      <c r="B20" s="23"/>
      <c r="C20" s="24"/>
      <c r="D20" s="24"/>
      <c r="E20" s="29" t="s">
        <v>40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41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68.5" customHeight="1">
      <c r="B23" s="23"/>
      <c r="C23" s="24"/>
      <c r="D23" s="24"/>
      <c r="E23" s="38" t="s">
        <v>42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43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44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45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46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47</v>
      </c>
      <c r="E29" s="49"/>
      <c r="F29" s="34" t="s">
        <v>48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49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50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51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52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53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54</v>
      </c>
      <c r="U35" s="56"/>
      <c r="V35" s="56"/>
      <c r="W35" s="56"/>
      <c r="X35" s="58" t="s">
        <v>55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56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16025-2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2020/I Společná zařízení v k. ú. Borotín u Boskovic - revitalizace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Borotín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2. 5. 2017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4.9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 - SPÚ, KPÚ pro JMK, pobočka Blansko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34</v>
      </c>
      <c r="AJ49" s="42"/>
      <c r="AK49" s="42"/>
      <c r="AL49" s="42"/>
      <c r="AM49" s="75" t="str">
        <f>IF(E17="","",E17)</f>
        <v>AGERIS s.r.o.</v>
      </c>
      <c r="AN49" s="66"/>
      <c r="AO49" s="66"/>
      <c r="AP49" s="66"/>
      <c r="AQ49" s="42"/>
      <c r="AR49" s="46"/>
      <c r="AS49" s="76" t="s">
        <v>57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4.9" customHeight="1">
      <c r="A50" s="40"/>
      <c r="B50" s="41"/>
      <c r="C50" s="34" t="s">
        <v>32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39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58</v>
      </c>
      <c r="D52" s="89"/>
      <c r="E52" s="89"/>
      <c r="F52" s="89"/>
      <c r="G52" s="89"/>
      <c r="H52" s="90"/>
      <c r="I52" s="91" t="s">
        <v>59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60</v>
      </c>
      <c r="AH52" s="89"/>
      <c r="AI52" s="89"/>
      <c r="AJ52" s="89"/>
      <c r="AK52" s="89"/>
      <c r="AL52" s="89"/>
      <c r="AM52" s="89"/>
      <c r="AN52" s="91" t="s">
        <v>61</v>
      </c>
      <c r="AO52" s="89"/>
      <c r="AP52" s="89"/>
      <c r="AQ52" s="93" t="s">
        <v>62</v>
      </c>
      <c r="AR52" s="46"/>
      <c r="AS52" s="94" t="s">
        <v>63</v>
      </c>
      <c r="AT52" s="95" t="s">
        <v>64</v>
      </c>
      <c r="AU52" s="95" t="s">
        <v>65</v>
      </c>
      <c r="AV52" s="95" t="s">
        <v>66</v>
      </c>
      <c r="AW52" s="95" t="s">
        <v>67</v>
      </c>
      <c r="AX52" s="95" t="s">
        <v>68</v>
      </c>
      <c r="AY52" s="95" t="s">
        <v>69</v>
      </c>
      <c r="AZ52" s="95" t="s">
        <v>70</v>
      </c>
      <c r="BA52" s="95" t="s">
        <v>71</v>
      </c>
      <c r="BB52" s="95" t="s">
        <v>72</v>
      </c>
      <c r="BC52" s="95" t="s">
        <v>73</v>
      </c>
      <c r="BD52" s="96" t="s">
        <v>74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0001" customHeight="1">
      <c r="A54" s="6"/>
      <c r="B54" s="100"/>
      <c r="C54" s="101" t="s">
        <v>75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ROUND(SUM(AG55:AG71),0)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ROUND(SUM(AS55:AS71),0)</f>
        <v>0</v>
      </c>
      <c r="AT54" s="108">
        <f>ROUND(SUM(AV54:AW54),2)</f>
        <v>0</v>
      </c>
      <c r="AU54" s="109">
        <f>ROUND(SUM(AU55:AU71),5)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ROUND(SUM(AZ55:AZ71),0)</f>
        <v>0</v>
      </c>
      <c r="BA54" s="108">
        <f>ROUND(SUM(BA55:BA71),0)</f>
        <v>0</v>
      </c>
      <c r="BB54" s="108">
        <f>ROUND(SUM(BB55:BB71),0)</f>
        <v>0</v>
      </c>
      <c r="BC54" s="108">
        <f>ROUND(SUM(BC55:BC71),0)</f>
        <v>0</v>
      </c>
      <c r="BD54" s="110">
        <f>ROUND(SUM(BD55:BD71),0)</f>
        <v>0</v>
      </c>
      <c r="BE54" s="6"/>
      <c r="BS54" s="111" t="s">
        <v>76</v>
      </c>
      <c r="BT54" s="111" t="s">
        <v>77</v>
      </c>
      <c r="BU54" s="112" t="s">
        <v>78</v>
      </c>
      <c r="BV54" s="111" t="s">
        <v>79</v>
      </c>
      <c r="BW54" s="111" t="s">
        <v>5</v>
      </c>
      <c r="BX54" s="111" t="s">
        <v>80</v>
      </c>
      <c r="CL54" s="111" t="s">
        <v>20</v>
      </c>
    </row>
    <row r="55" s="7" customFormat="1" ht="26" customHeight="1">
      <c r="A55" s="113" t="s">
        <v>81</v>
      </c>
      <c r="B55" s="114"/>
      <c r="C55" s="115"/>
      <c r="D55" s="116" t="s">
        <v>82</v>
      </c>
      <c r="E55" s="116"/>
      <c r="F55" s="116"/>
      <c r="G55" s="116"/>
      <c r="H55" s="116"/>
      <c r="I55" s="117"/>
      <c r="J55" s="116" t="s">
        <v>83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'16025-1.1 - SO01.1 Vodoho...'!J30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84</v>
      </c>
      <c r="AR55" s="120"/>
      <c r="AS55" s="121">
        <v>0</v>
      </c>
      <c r="AT55" s="122">
        <f>ROUND(SUM(AV55:AW55),2)</f>
        <v>0</v>
      </c>
      <c r="AU55" s="123">
        <f>'16025-1.1 - SO01.1 Vodoho...'!P89</f>
        <v>0</v>
      </c>
      <c r="AV55" s="122">
        <f>'16025-1.1 - SO01.1 Vodoho...'!J33</f>
        <v>0</v>
      </c>
      <c r="AW55" s="122">
        <f>'16025-1.1 - SO01.1 Vodoho...'!J34</f>
        <v>0</v>
      </c>
      <c r="AX55" s="122">
        <f>'16025-1.1 - SO01.1 Vodoho...'!J35</f>
        <v>0</v>
      </c>
      <c r="AY55" s="122">
        <f>'16025-1.1 - SO01.1 Vodoho...'!J36</f>
        <v>0</v>
      </c>
      <c r="AZ55" s="122">
        <f>'16025-1.1 - SO01.1 Vodoho...'!F33</f>
        <v>0</v>
      </c>
      <c r="BA55" s="122">
        <f>'16025-1.1 - SO01.1 Vodoho...'!F34</f>
        <v>0</v>
      </c>
      <c r="BB55" s="122">
        <f>'16025-1.1 - SO01.1 Vodoho...'!F35</f>
        <v>0</v>
      </c>
      <c r="BC55" s="122">
        <f>'16025-1.1 - SO01.1 Vodoho...'!F36</f>
        <v>0</v>
      </c>
      <c r="BD55" s="124">
        <f>'16025-1.1 - SO01.1 Vodoho...'!F37</f>
        <v>0</v>
      </c>
      <c r="BE55" s="7"/>
      <c r="BT55" s="125" t="s">
        <v>8</v>
      </c>
      <c r="BV55" s="125" t="s">
        <v>79</v>
      </c>
      <c r="BW55" s="125" t="s">
        <v>85</v>
      </c>
      <c r="BX55" s="125" t="s">
        <v>5</v>
      </c>
      <c r="CL55" s="125" t="s">
        <v>20</v>
      </c>
      <c r="CM55" s="125" t="s">
        <v>86</v>
      </c>
    </row>
    <row r="56" s="7" customFormat="1" ht="26" customHeight="1">
      <c r="A56" s="113" t="s">
        <v>81</v>
      </c>
      <c r="B56" s="114"/>
      <c r="C56" s="115"/>
      <c r="D56" s="116" t="s">
        <v>87</v>
      </c>
      <c r="E56" s="116"/>
      <c r="F56" s="116"/>
      <c r="G56" s="116"/>
      <c r="H56" s="116"/>
      <c r="I56" s="117"/>
      <c r="J56" s="116" t="s">
        <v>88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'16025-1.2 - SO01.2 Vegeta...'!J30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84</v>
      </c>
      <c r="AR56" s="120"/>
      <c r="AS56" s="121">
        <v>0</v>
      </c>
      <c r="AT56" s="122">
        <f>ROUND(SUM(AV56:AW56),2)</f>
        <v>0</v>
      </c>
      <c r="AU56" s="123">
        <f>'16025-1.2 - SO01.2 Vegeta...'!P81</f>
        <v>0</v>
      </c>
      <c r="AV56" s="122">
        <f>'16025-1.2 - SO01.2 Vegeta...'!J33</f>
        <v>0</v>
      </c>
      <c r="AW56" s="122">
        <f>'16025-1.2 - SO01.2 Vegeta...'!J34</f>
        <v>0</v>
      </c>
      <c r="AX56" s="122">
        <f>'16025-1.2 - SO01.2 Vegeta...'!J35</f>
        <v>0</v>
      </c>
      <c r="AY56" s="122">
        <f>'16025-1.2 - SO01.2 Vegeta...'!J36</f>
        <v>0</v>
      </c>
      <c r="AZ56" s="122">
        <f>'16025-1.2 - SO01.2 Vegeta...'!F33</f>
        <v>0</v>
      </c>
      <c r="BA56" s="122">
        <f>'16025-1.2 - SO01.2 Vegeta...'!F34</f>
        <v>0</v>
      </c>
      <c r="BB56" s="122">
        <f>'16025-1.2 - SO01.2 Vegeta...'!F35</f>
        <v>0</v>
      </c>
      <c r="BC56" s="122">
        <f>'16025-1.2 - SO01.2 Vegeta...'!F36</f>
        <v>0</v>
      </c>
      <c r="BD56" s="124">
        <f>'16025-1.2 - SO01.2 Vegeta...'!F37</f>
        <v>0</v>
      </c>
      <c r="BE56" s="7"/>
      <c r="BT56" s="125" t="s">
        <v>8</v>
      </c>
      <c r="BV56" s="125" t="s">
        <v>79</v>
      </c>
      <c r="BW56" s="125" t="s">
        <v>89</v>
      </c>
      <c r="BX56" s="125" t="s">
        <v>5</v>
      </c>
      <c r="CL56" s="125" t="s">
        <v>20</v>
      </c>
      <c r="CM56" s="125" t="s">
        <v>86</v>
      </c>
    </row>
    <row r="57" s="7" customFormat="1" ht="26" customHeight="1">
      <c r="A57" s="113" t="s">
        <v>81</v>
      </c>
      <c r="B57" s="114"/>
      <c r="C57" s="115"/>
      <c r="D57" s="116" t="s">
        <v>90</v>
      </c>
      <c r="E57" s="116"/>
      <c r="F57" s="116"/>
      <c r="G57" s="116"/>
      <c r="H57" s="116"/>
      <c r="I57" s="117"/>
      <c r="J57" s="116" t="s">
        <v>91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'16025-1.3 - SO01.3 Vegeta...'!J30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84</v>
      </c>
      <c r="AR57" s="120"/>
      <c r="AS57" s="121">
        <v>0</v>
      </c>
      <c r="AT57" s="122">
        <f>ROUND(SUM(AV57:AW57),2)</f>
        <v>0</v>
      </c>
      <c r="AU57" s="123">
        <f>'16025-1.3 - SO01.3 Vegeta...'!P84</f>
        <v>0</v>
      </c>
      <c r="AV57" s="122">
        <f>'16025-1.3 - SO01.3 Vegeta...'!J33</f>
        <v>0</v>
      </c>
      <c r="AW57" s="122">
        <f>'16025-1.3 - SO01.3 Vegeta...'!J34</f>
        <v>0</v>
      </c>
      <c r="AX57" s="122">
        <f>'16025-1.3 - SO01.3 Vegeta...'!J35</f>
        <v>0</v>
      </c>
      <c r="AY57" s="122">
        <f>'16025-1.3 - SO01.3 Vegeta...'!J36</f>
        <v>0</v>
      </c>
      <c r="AZ57" s="122">
        <f>'16025-1.3 - SO01.3 Vegeta...'!F33</f>
        <v>0</v>
      </c>
      <c r="BA57" s="122">
        <f>'16025-1.3 - SO01.3 Vegeta...'!F34</f>
        <v>0</v>
      </c>
      <c r="BB57" s="122">
        <f>'16025-1.3 - SO01.3 Vegeta...'!F35</f>
        <v>0</v>
      </c>
      <c r="BC57" s="122">
        <f>'16025-1.3 - SO01.3 Vegeta...'!F36</f>
        <v>0</v>
      </c>
      <c r="BD57" s="124">
        <f>'16025-1.3 - SO01.3 Vegeta...'!F37</f>
        <v>0</v>
      </c>
      <c r="BE57" s="7"/>
      <c r="BT57" s="125" t="s">
        <v>8</v>
      </c>
      <c r="BV57" s="125" t="s">
        <v>79</v>
      </c>
      <c r="BW57" s="125" t="s">
        <v>92</v>
      </c>
      <c r="BX57" s="125" t="s">
        <v>5</v>
      </c>
      <c r="CL57" s="125" t="s">
        <v>20</v>
      </c>
      <c r="CM57" s="125" t="s">
        <v>86</v>
      </c>
    </row>
    <row r="58" s="7" customFormat="1" ht="39" customHeight="1">
      <c r="A58" s="113" t="s">
        <v>81</v>
      </c>
      <c r="B58" s="114"/>
      <c r="C58" s="115"/>
      <c r="D58" s="116" t="s">
        <v>93</v>
      </c>
      <c r="E58" s="116"/>
      <c r="F58" s="116"/>
      <c r="G58" s="116"/>
      <c r="H58" s="116"/>
      <c r="I58" s="117"/>
      <c r="J58" s="116" t="s">
        <v>94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'16025-1.4 - SO01.4 Vegeta...'!J30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84</v>
      </c>
      <c r="AR58" s="120"/>
      <c r="AS58" s="121">
        <v>0</v>
      </c>
      <c r="AT58" s="122">
        <f>ROUND(SUM(AV58:AW58),2)</f>
        <v>0</v>
      </c>
      <c r="AU58" s="123">
        <f>'16025-1.4 - SO01.4 Vegeta...'!P81</f>
        <v>0</v>
      </c>
      <c r="AV58" s="122">
        <f>'16025-1.4 - SO01.4 Vegeta...'!J33</f>
        <v>0</v>
      </c>
      <c r="AW58" s="122">
        <f>'16025-1.4 - SO01.4 Vegeta...'!J34</f>
        <v>0</v>
      </c>
      <c r="AX58" s="122">
        <f>'16025-1.4 - SO01.4 Vegeta...'!J35</f>
        <v>0</v>
      </c>
      <c r="AY58" s="122">
        <f>'16025-1.4 - SO01.4 Vegeta...'!J36</f>
        <v>0</v>
      </c>
      <c r="AZ58" s="122">
        <f>'16025-1.4 - SO01.4 Vegeta...'!F33</f>
        <v>0</v>
      </c>
      <c r="BA58" s="122">
        <f>'16025-1.4 - SO01.4 Vegeta...'!F34</f>
        <v>0</v>
      </c>
      <c r="BB58" s="122">
        <f>'16025-1.4 - SO01.4 Vegeta...'!F35</f>
        <v>0</v>
      </c>
      <c r="BC58" s="122">
        <f>'16025-1.4 - SO01.4 Vegeta...'!F36</f>
        <v>0</v>
      </c>
      <c r="BD58" s="124">
        <f>'16025-1.4 - SO01.4 Vegeta...'!F37</f>
        <v>0</v>
      </c>
      <c r="BE58" s="7"/>
      <c r="BT58" s="125" t="s">
        <v>8</v>
      </c>
      <c r="BV58" s="125" t="s">
        <v>79</v>
      </c>
      <c r="BW58" s="125" t="s">
        <v>95</v>
      </c>
      <c r="BX58" s="125" t="s">
        <v>5</v>
      </c>
      <c r="CL58" s="125" t="s">
        <v>20</v>
      </c>
      <c r="CM58" s="125" t="s">
        <v>86</v>
      </c>
    </row>
    <row r="59" s="7" customFormat="1" ht="39" customHeight="1">
      <c r="A59" s="113" t="s">
        <v>81</v>
      </c>
      <c r="B59" s="114"/>
      <c r="C59" s="115"/>
      <c r="D59" s="116" t="s">
        <v>96</v>
      </c>
      <c r="E59" s="116"/>
      <c r="F59" s="116"/>
      <c r="G59" s="116"/>
      <c r="H59" s="116"/>
      <c r="I59" s="117"/>
      <c r="J59" s="116" t="s">
        <v>97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'16025-1.5 - SO01.5 Vegeta...'!J30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84</v>
      </c>
      <c r="AR59" s="120"/>
      <c r="AS59" s="121">
        <v>0</v>
      </c>
      <c r="AT59" s="122">
        <f>ROUND(SUM(AV59:AW59),2)</f>
        <v>0</v>
      </c>
      <c r="AU59" s="123">
        <f>'16025-1.5 - SO01.5 Vegeta...'!P81</f>
        <v>0</v>
      </c>
      <c r="AV59" s="122">
        <f>'16025-1.5 - SO01.5 Vegeta...'!J33</f>
        <v>0</v>
      </c>
      <c r="AW59" s="122">
        <f>'16025-1.5 - SO01.5 Vegeta...'!J34</f>
        <v>0</v>
      </c>
      <c r="AX59" s="122">
        <f>'16025-1.5 - SO01.5 Vegeta...'!J35</f>
        <v>0</v>
      </c>
      <c r="AY59" s="122">
        <f>'16025-1.5 - SO01.5 Vegeta...'!J36</f>
        <v>0</v>
      </c>
      <c r="AZ59" s="122">
        <f>'16025-1.5 - SO01.5 Vegeta...'!F33</f>
        <v>0</v>
      </c>
      <c r="BA59" s="122">
        <f>'16025-1.5 - SO01.5 Vegeta...'!F34</f>
        <v>0</v>
      </c>
      <c r="BB59" s="122">
        <f>'16025-1.5 - SO01.5 Vegeta...'!F35</f>
        <v>0</v>
      </c>
      <c r="BC59" s="122">
        <f>'16025-1.5 - SO01.5 Vegeta...'!F36</f>
        <v>0</v>
      </c>
      <c r="BD59" s="124">
        <f>'16025-1.5 - SO01.5 Vegeta...'!F37</f>
        <v>0</v>
      </c>
      <c r="BE59" s="7"/>
      <c r="BT59" s="125" t="s">
        <v>8</v>
      </c>
      <c r="BV59" s="125" t="s">
        <v>79</v>
      </c>
      <c r="BW59" s="125" t="s">
        <v>98</v>
      </c>
      <c r="BX59" s="125" t="s">
        <v>5</v>
      </c>
      <c r="CL59" s="125" t="s">
        <v>20</v>
      </c>
      <c r="CM59" s="125" t="s">
        <v>86</v>
      </c>
    </row>
    <row r="60" s="7" customFormat="1" ht="39" customHeight="1">
      <c r="A60" s="113" t="s">
        <v>81</v>
      </c>
      <c r="B60" s="114"/>
      <c r="C60" s="115"/>
      <c r="D60" s="116" t="s">
        <v>99</v>
      </c>
      <c r="E60" s="116"/>
      <c r="F60" s="116"/>
      <c r="G60" s="116"/>
      <c r="H60" s="116"/>
      <c r="I60" s="117"/>
      <c r="J60" s="116" t="s">
        <v>100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'16025-1.6 - SO01.6 Vegeta...'!J30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84</v>
      </c>
      <c r="AR60" s="120"/>
      <c r="AS60" s="121">
        <v>0</v>
      </c>
      <c r="AT60" s="122">
        <f>ROUND(SUM(AV60:AW60),2)</f>
        <v>0</v>
      </c>
      <c r="AU60" s="123">
        <f>'16025-1.6 - SO01.6 Vegeta...'!P81</f>
        <v>0</v>
      </c>
      <c r="AV60" s="122">
        <f>'16025-1.6 - SO01.6 Vegeta...'!J33</f>
        <v>0</v>
      </c>
      <c r="AW60" s="122">
        <f>'16025-1.6 - SO01.6 Vegeta...'!J34</f>
        <v>0</v>
      </c>
      <c r="AX60" s="122">
        <f>'16025-1.6 - SO01.6 Vegeta...'!J35</f>
        <v>0</v>
      </c>
      <c r="AY60" s="122">
        <f>'16025-1.6 - SO01.6 Vegeta...'!J36</f>
        <v>0</v>
      </c>
      <c r="AZ60" s="122">
        <f>'16025-1.6 - SO01.6 Vegeta...'!F33</f>
        <v>0</v>
      </c>
      <c r="BA60" s="122">
        <f>'16025-1.6 - SO01.6 Vegeta...'!F34</f>
        <v>0</v>
      </c>
      <c r="BB60" s="122">
        <f>'16025-1.6 - SO01.6 Vegeta...'!F35</f>
        <v>0</v>
      </c>
      <c r="BC60" s="122">
        <f>'16025-1.6 - SO01.6 Vegeta...'!F36</f>
        <v>0</v>
      </c>
      <c r="BD60" s="124">
        <f>'16025-1.6 - SO01.6 Vegeta...'!F37</f>
        <v>0</v>
      </c>
      <c r="BE60" s="7"/>
      <c r="BT60" s="125" t="s">
        <v>8</v>
      </c>
      <c r="BV60" s="125" t="s">
        <v>79</v>
      </c>
      <c r="BW60" s="125" t="s">
        <v>101</v>
      </c>
      <c r="BX60" s="125" t="s">
        <v>5</v>
      </c>
      <c r="CL60" s="125" t="s">
        <v>20</v>
      </c>
      <c r="CM60" s="125" t="s">
        <v>86</v>
      </c>
    </row>
    <row r="61" s="7" customFormat="1" ht="26" customHeight="1">
      <c r="A61" s="113" t="s">
        <v>81</v>
      </c>
      <c r="B61" s="114"/>
      <c r="C61" s="115"/>
      <c r="D61" s="116" t="s">
        <v>102</v>
      </c>
      <c r="E61" s="116"/>
      <c r="F61" s="116"/>
      <c r="G61" s="116"/>
      <c r="H61" s="116"/>
      <c r="I61" s="117"/>
      <c r="J61" s="116" t="s">
        <v>103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'16025-2.1 - SO02.1 Vodoho...'!J30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84</v>
      </c>
      <c r="AR61" s="120"/>
      <c r="AS61" s="121">
        <v>0</v>
      </c>
      <c r="AT61" s="122">
        <f>ROUND(SUM(AV61:AW61),2)</f>
        <v>0</v>
      </c>
      <c r="AU61" s="123">
        <f>'16025-2.1 - SO02.1 Vodoho...'!P84</f>
        <v>0</v>
      </c>
      <c r="AV61" s="122">
        <f>'16025-2.1 - SO02.1 Vodoho...'!J33</f>
        <v>0</v>
      </c>
      <c r="AW61" s="122">
        <f>'16025-2.1 - SO02.1 Vodoho...'!J34</f>
        <v>0</v>
      </c>
      <c r="AX61" s="122">
        <f>'16025-2.1 - SO02.1 Vodoho...'!J35</f>
        <v>0</v>
      </c>
      <c r="AY61" s="122">
        <f>'16025-2.1 - SO02.1 Vodoho...'!J36</f>
        <v>0</v>
      </c>
      <c r="AZ61" s="122">
        <f>'16025-2.1 - SO02.1 Vodoho...'!F33</f>
        <v>0</v>
      </c>
      <c r="BA61" s="122">
        <f>'16025-2.1 - SO02.1 Vodoho...'!F34</f>
        <v>0</v>
      </c>
      <c r="BB61" s="122">
        <f>'16025-2.1 - SO02.1 Vodoho...'!F35</f>
        <v>0</v>
      </c>
      <c r="BC61" s="122">
        <f>'16025-2.1 - SO02.1 Vodoho...'!F36</f>
        <v>0</v>
      </c>
      <c r="BD61" s="124">
        <f>'16025-2.1 - SO02.1 Vodoho...'!F37</f>
        <v>0</v>
      </c>
      <c r="BE61" s="7"/>
      <c r="BT61" s="125" t="s">
        <v>8</v>
      </c>
      <c r="BV61" s="125" t="s">
        <v>79</v>
      </c>
      <c r="BW61" s="125" t="s">
        <v>104</v>
      </c>
      <c r="BX61" s="125" t="s">
        <v>5</v>
      </c>
      <c r="CL61" s="125" t="s">
        <v>20</v>
      </c>
      <c r="CM61" s="125" t="s">
        <v>86</v>
      </c>
    </row>
    <row r="62" s="7" customFormat="1" ht="26" customHeight="1">
      <c r="A62" s="113" t="s">
        <v>81</v>
      </c>
      <c r="B62" s="114"/>
      <c r="C62" s="115"/>
      <c r="D62" s="116" t="s">
        <v>105</v>
      </c>
      <c r="E62" s="116"/>
      <c r="F62" s="116"/>
      <c r="G62" s="116"/>
      <c r="H62" s="116"/>
      <c r="I62" s="117"/>
      <c r="J62" s="116" t="s">
        <v>106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'16025-2.2 - SO02.2 Vegeta...'!J30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84</v>
      </c>
      <c r="AR62" s="120"/>
      <c r="AS62" s="121">
        <v>0</v>
      </c>
      <c r="AT62" s="122">
        <f>ROUND(SUM(AV62:AW62),2)</f>
        <v>0</v>
      </c>
      <c r="AU62" s="123">
        <f>'16025-2.2 - SO02.2 Vegeta...'!P84</f>
        <v>0</v>
      </c>
      <c r="AV62" s="122">
        <f>'16025-2.2 - SO02.2 Vegeta...'!J33</f>
        <v>0</v>
      </c>
      <c r="AW62" s="122">
        <f>'16025-2.2 - SO02.2 Vegeta...'!J34</f>
        <v>0</v>
      </c>
      <c r="AX62" s="122">
        <f>'16025-2.2 - SO02.2 Vegeta...'!J35</f>
        <v>0</v>
      </c>
      <c r="AY62" s="122">
        <f>'16025-2.2 - SO02.2 Vegeta...'!J36</f>
        <v>0</v>
      </c>
      <c r="AZ62" s="122">
        <f>'16025-2.2 - SO02.2 Vegeta...'!F33</f>
        <v>0</v>
      </c>
      <c r="BA62" s="122">
        <f>'16025-2.2 - SO02.2 Vegeta...'!F34</f>
        <v>0</v>
      </c>
      <c r="BB62" s="122">
        <f>'16025-2.2 - SO02.2 Vegeta...'!F35</f>
        <v>0</v>
      </c>
      <c r="BC62" s="122">
        <f>'16025-2.2 - SO02.2 Vegeta...'!F36</f>
        <v>0</v>
      </c>
      <c r="BD62" s="124">
        <f>'16025-2.2 - SO02.2 Vegeta...'!F37</f>
        <v>0</v>
      </c>
      <c r="BE62" s="7"/>
      <c r="BT62" s="125" t="s">
        <v>8</v>
      </c>
      <c r="BV62" s="125" t="s">
        <v>79</v>
      </c>
      <c r="BW62" s="125" t="s">
        <v>107</v>
      </c>
      <c r="BX62" s="125" t="s">
        <v>5</v>
      </c>
      <c r="CL62" s="125" t="s">
        <v>20</v>
      </c>
      <c r="CM62" s="125" t="s">
        <v>86</v>
      </c>
    </row>
    <row r="63" s="7" customFormat="1" ht="26" customHeight="1">
      <c r="A63" s="113" t="s">
        <v>81</v>
      </c>
      <c r="B63" s="114"/>
      <c r="C63" s="115"/>
      <c r="D63" s="116" t="s">
        <v>108</v>
      </c>
      <c r="E63" s="116"/>
      <c r="F63" s="116"/>
      <c r="G63" s="116"/>
      <c r="H63" s="116"/>
      <c r="I63" s="117"/>
      <c r="J63" s="116" t="s">
        <v>109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'16025-2.3 - Vegetační úpr...'!J30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84</v>
      </c>
      <c r="AR63" s="120"/>
      <c r="AS63" s="121">
        <v>0</v>
      </c>
      <c r="AT63" s="122">
        <f>ROUND(SUM(AV63:AW63),2)</f>
        <v>0</v>
      </c>
      <c r="AU63" s="123">
        <f>'16025-2.3 - Vegetační úpr...'!P81</f>
        <v>0</v>
      </c>
      <c r="AV63" s="122">
        <f>'16025-2.3 - Vegetační úpr...'!J33</f>
        <v>0</v>
      </c>
      <c r="AW63" s="122">
        <f>'16025-2.3 - Vegetační úpr...'!J34</f>
        <v>0</v>
      </c>
      <c r="AX63" s="122">
        <f>'16025-2.3 - Vegetační úpr...'!J35</f>
        <v>0</v>
      </c>
      <c r="AY63" s="122">
        <f>'16025-2.3 - Vegetační úpr...'!J36</f>
        <v>0</v>
      </c>
      <c r="AZ63" s="122">
        <f>'16025-2.3 - Vegetační úpr...'!F33</f>
        <v>0</v>
      </c>
      <c r="BA63" s="122">
        <f>'16025-2.3 - Vegetační úpr...'!F34</f>
        <v>0</v>
      </c>
      <c r="BB63" s="122">
        <f>'16025-2.3 - Vegetační úpr...'!F35</f>
        <v>0</v>
      </c>
      <c r="BC63" s="122">
        <f>'16025-2.3 - Vegetační úpr...'!F36</f>
        <v>0</v>
      </c>
      <c r="BD63" s="124">
        <f>'16025-2.3 - Vegetační úpr...'!F37</f>
        <v>0</v>
      </c>
      <c r="BE63" s="7"/>
      <c r="BT63" s="125" t="s">
        <v>8</v>
      </c>
      <c r="BV63" s="125" t="s">
        <v>79</v>
      </c>
      <c r="BW63" s="125" t="s">
        <v>110</v>
      </c>
      <c r="BX63" s="125" t="s">
        <v>5</v>
      </c>
      <c r="CL63" s="125" t="s">
        <v>20</v>
      </c>
      <c r="CM63" s="125" t="s">
        <v>86</v>
      </c>
    </row>
    <row r="64" s="7" customFormat="1" ht="26" customHeight="1">
      <c r="A64" s="113" t="s">
        <v>81</v>
      </c>
      <c r="B64" s="114"/>
      <c r="C64" s="115"/>
      <c r="D64" s="116" t="s">
        <v>111</v>
      </c>
      <c r="E64" s="116"/>
      <c r="F64" s="116"/>
      <c r="G64" s="116"/>
      <c r="H64" s="116"/>
      <c r="I64" s="117"/>
      <c r="J64" s="116" t="s">
        <v>112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'16025-2.4 - Vegetační úpr...'!J30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84</v>
      </c>
      <c r="AR64" s="120"/>
      <c r="AS64" s="121">
        <v>0</v>
      </c>
      <c r="AT64" s="122">
        <f>ROUND(SUM(AV64:AW64),2)</f>
        <v>0</v>
      </c>
      <c r="AU64" s="123">
        <f>'16025-2.4 - Vegetační úpr...'!P81</f>
        <v>0</v>
      </c>
      <c r="AV64" s="122">
        <f>'16025-2.4 - Vegetační úpr...'!J33</f>
        <v>0</v>
      </c>
      <c r="AW64" s="122">
        <f>'16025-2.4 - Vegetační úpr...'!J34</f>
        <v>0</v>
      </c>
      <c r="AX64" s="122">
        <f>'16025-2.4 - Vegetační úpr...'!J35</f>
        <v>0</v>
      </c>
      <c r="AY64" s="122">
        <f>'16025-2.4 - Vegetační úpr...'!J36</f>
        <v>0</v>
      </c>
      <c r="AZ64" s="122">
        <f>'16025-2.4 - Vegetační úpr...'!F33</f>
        <v>0</v>
      </c>
      <c r="BA64" s="122">
        <f>'16025-2.4 - Vegetační úpr...'!F34</f>
        <v>0</v>
      </c>
      <c r="BB64" s="122">
        <f>'16025-2.4 - Vegetační úpr...'!F35</f>
        <v>0</v>
      </c>
      <c r="BC64" s="122">
        <f>'16025-2.4 - Vegetační úpr...'!F36</f>
        <v>0</v>
      </c>
      <c r="BD64" s="124">
        <f>'16025-2.4 - Vegetační úpr...'!F37</f>
        <v>0</v>
      </c>
      <c r="BE64" s="7"/>
      <c r="BT64" s="125" t="s">
        <v>8</v>
      </c>
      <c r="BV64" s="125" t="s">
        <v>79</v>
      </c>
      <c r="BW64" s="125" t="s">
        <v>113</v>
      </c>
      <c r="BX64" s="125" t="s">
        <v>5</v>
      </c>
      <c r="CL64" s="125" t="s">
        <v>20</v>
      </c>
      <c r="CM64" s="125" t="s">
        <v>86</v>
      </c>
    </row>
    <row r="65" s="7" customFormat="1" ht="26" customHeight="1">
      <c r="A65" s="113" t="s">
        <v>81</v>
      </c>
      <c r="B65" s="114"/>
      <c r="C65" s="115"/>
      <c r="D65" s="116" t="s">
        <v>114</v>
      </c>
      <c r="E65" s="116"/>
      <c r="F65" s="116"/>
      <c r="G65" s="116"/>
      <c r="H65" s="116"/>
      <c r="I65" s="117"/>
      <c r="J65" s="116" t="s">
        <v>115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'16025-2.5 - Vegetační úpr...'!J30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84</v>
      </c>
      <c r="AR65" s="120"/>
      <c r="AS65" s="121">
        <v>0</v>
      </c>
      <c r="AT65" s="122">
        <f>ROUND(SUM(AV65:AW65),2)</f>
        <v>0</v>
      </c>
      <c r="AU65" s="123">
        <f>'16025-2.5 - Vegetační úpr...'!P81</f>
        <v>0</v>
      </c>
      <c r="AV65" s="122">
        <f>'16025-2.5 - Vegetační úpr...'!J33</f>
        <v>0</v>
      </c>
      <c r="AW65" s="122">
        <f>'16025-2.5 - Vegetační úpr...'!J34</f>
        <v>0</v>
      </c>
      <c r="AX65" s="122">
        <f>'16025-2.5 - Vegetační úpr...'!J35</f>
        <v>0</v>
      </c>
      <c r="AY65" s="122">
        <f>'16025-2.5 - Vegetační úpr...'!J36</f>
        <v>0</v>
      </c>
      <c r="AZ65" s="122">
        <f>'16025-2.5 - Vegetační úpr...'!F33</f>
        <v>0</v>
      </c>
      <c r="BA65" s="122">
        <f>'16025-2.5 - Vegetační úpr...'!F34</f>
        <v>0</v>
      </c>
      <c r="BB65" s="122">
        <f>'16025-2.5 - Vegetační úpr...'!F35</f>
        <v>0</v>
      </c>
      <c r="BC65" s="122">
        <f>'16025-2.5 - Vegetační úpr...'!F36</f>
        <v>0</v>
      </c>
      <c r="BD65" s="124">
        <f>'16025-2.5 - Vegetační úpr...'!F37</f>
        <v>0</v>
      </c>
      <c r="BE65" s="7"/>
      <c r="BT65" s="125" t="s">
        <v>8</v>
      </c>
      <c r="BV65" s="125" t="s">
        <v>79</v>
      </c>
      <c r="BW65" s="125" t="s">
        <v>116</v>
      </c>
      <c r="BX65" s="125" t="s">
        <v>5</v>
      </c>
      <c r="CL65" s="125" t="s">
        <v>20</v>
      </c>
      <c r="CM65" s="125" t="s">
        <v>86</v>
      </c>
    </row>
    <row r="66" s="7" customFormat="1" ht="26" customHeight="1">
      <c r="A66" s="113" t="s">
        <v>81</v>
      </c>
      <c r="B66" s="114"/>
      <c r="C66" s="115"/>
      <c r="D66" s="116" t="s">
        <v>117</v>
      </c>
      <c r="E66" s="116"/>
      <c r="F66" s="116"/>
      <c r="G66" s="116"/>
      <c r="H66" s="116"/>
      <c r="I66" s="117"/>
      <c r="J66" s="116" t="s">
        <v>118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'16025-3.1 - SO03.1 Vodoho...'!J30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84</v>
      </c>
      <c r="AR66" s="120"/>
      <c r="AS66" s="121">
        <v>0</v>
      </c>
      <c r="AT66" s="122">
        <f>ROUND(SUM(AV66:AW66),2)</f>
        <v>0</v>
      </c>
      <c r="AU66" s="123">
        <f>'16025-3.1 - SO03.1 Vodoho...'!P84</f>
        <v>0</v>
      </c>
      <c r="AV66" s="122">
        <f>'16025-3.1 - SO03.1 Vodoho...'!J33</f>
        <v>0</v>
      </c>
      <c r="AW66" s="122">
        <f>'16025-3.1 - SO03.1 Vodoho...'!J34</f>
        <v>0</v>
      </c>
      <c r="AX66" s="122">
        <f>'16025-3.1 - SO03.1 Vodoho...'!J35</f>
        <v>0</v>
      </c>
      <c r="AY66" s="122">
        <f>'16025-3.1 - SO03.1 Vodoho...'!J36</f>
        <v>0</v>
      </c>
      <c r="AZ66" s="122">
        <f>'16025-3.1 - SO03.1 Vodoho...'!F33</f>
        <v>0</v>
      </c>
      <c r="BA66" s="122">
        <f>'16025-3.1 - SO03.1 Vodoho...'!F34</f>
        <v>0</v>
      </c>
      <c r="BB66" s="122">
        <f>'16025-3.1 - SO03.1 Vodoho...'!F35</f>
        <v>0</v>
      </c>
      <c r="BC66" s="122">
        <f>'16025-3.1 - SO03.1 Vodoho...'!F36</f>
        <v>0</v>
      </c>
      <c r="BD66" s="124">
        <f>'16025-3.1 - SO03.1 Vodoho...'!F37</f>
        <v>0</v>
      </c>
      <c r="BE66" s="7"/>
      <c r="BT66" s="125" t="s">
        <v>8</v>
      </c>
      <c r="BV66" s="125" t="s">
        <v>79</v>
      </c>
      <c r="BW66" s="125" t="s">
        <v>119</v>
      </c>
      <c r="BX66" s="125" t="s">
        <v>5</v>
      </c>
      <c r="CL66" s="125" t="s">
        <v>20</v>
      </c>
      <c r="CM66" s="125" t="s">
        <v>86</v>
      </c>
    </row>
    <row r="67" s="7" customFormat="1" ht="26" customHeight="1">
      <c r="A67" s="113" t="s">
        <v>81</v>
      </c>
      <c r="B67" s="114"/>
      <c r="C67" s="115"/>
      <c r="D67" s="116" t="s">
        <v>120</v>
      </c>
      <c r="E67" s="116"/>
      <c r="F67" s="116"/>
      <c r="G67" s="116"/>
      <c r="H67" s="116"/>
      <c r="I67" s="117"/>
      <c r="J67" s="116" t="s">
        <v>121</v>
      </c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8">
        <f>'16025-3.2 - SO03.2 Vegeta...'!J30</f>
        <v>0</v>
      </c>
      <c r="AH67" s="117"/>
      <c r="AI67" s="117"/>
      <c r="AJ67" s="117"/>
      <c r="AK67" s="117"/>
      <c r="AL67" s="117"/>
      <c r="AM67" s="117"/>
      <c r="AN67" s="118">
        <f>SUM(AG67,AT67)</f>
        <v>0</v>
      </c>
      <c r="AO67" s="117"/>
      <c r="AP67" s="117"/>
      <c r="AQ67" s="119" t="s">
        <v>84</v>
      </c>
      <c r="AR67" s="120"/>
      <c r="AS67" s="121">
        <v>0</v>
      </c>
      <c r="AT67" s="122">
        <f>ROUND(SUM(AV67:AW67),2)</f>
        <v>0</v>
      </c>
      <c r="AU67" s="123">
        <f>'16025-3.2 - SO03.2 Vegeta...'!P82</f>
        <v>0</v>
      </c>
      <c r="AV67" s="122">
        <f>'16025-3.2 - SO03.2 Vegeta...'!J33</f>
        <v>0</v>
      </c>
      <c r="AW67" s="122">
        <f>'16025-3.2 - SO03.2 Vegeta...'!J34</f>
        <v>0</v>
      </c>
      <c r="AX67" s="122">
        <f>'16025-3.2 - SO03.2 Vegeta...'!J35</f>
        <v>0</v>
      </c>
      <c r="AY67" s="122">
        <f>'16025-3.2 - SO03.2 Vegeta...'!J36</f>
        <v>0</v>
      </c>
      <c r="AZ67" s="122">
        <f>'16025-3.2 - SO03.2 Vegeta...'!F33</f>
        <v>0</v>
      </c>
      <c r="BA67" s="122">
        <f>'16025-3.2 - SO03.2 Vegeta...'!F34</f>
        <v>0</v>
      </c>
      <c r="BB67" s="122">
        <f>'16025-3.2 - SO03.2 Vegeta...'!F35</f>
        <v>0</v>
      </c>
      <c r="BC67" s="122">
        <f>'16025-3.2 - SO03.2 Vegeta...'!F36</f>
        <v>0</v>
      </c>
      <c r="BD67" s="124">
        <f>'16025-3.2 - SO03.2 Vegeta...'!F37</f>
        <v>0</v>
      </c>
      <c r="BE67" s="7"/>
      <c r="BT67" s="125" t="s">
        <v>8</v>
      </c>
      <c r="BV67" s="125" t="s">
        <v>79</v>
      </c>
      <c r="BW67" s="125" t="s">
        <v>122</v>
      </c>
      <c r="BX67" s="125" t="s">
        <v>5</v>
      </c>
      <c r="CL67" s="125" t="s">
        <v>20</v>
      </c>
      <c r="CM67" s="125" t="s">
        <v>86</v>
      </c>
    </row>
    <row r="68" s="7" customFormat="1" ht="26" customHeight="1">
      <c r="A68" s="113" t="s">
        <v>81</v>
      </c>
      <c r="B68" s="114"/>
      <c r="C68" s="115"/>
      <c r="D68" s="116" t="s">
        <v>123</v>
      </c>
      <c r="E68" s="116"/>
      <c r="F68" s="116"/>
      <c r="G68" s="116"/>
      <c r="H68" s="116"/>
      <c r="I68" s="117"/>
      <c r="J68" s="116" t="s">
        <v>124</v>
      </c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8">
        <f>'16025-3.3 - Vegetační úpr...'!J30</f>
        <v>0</v>
      </c>
      <c r="AH68" s="117"/>
      <c r="AI68" s="117"/>
      <c r="AJ68" s="117"/>
      <c r="AK68" s="117"/>
      <c r="AL68" s="117"/>
      <c r="AM68" s="117"/>
      <c r="AN68" s="118">
        <f>SUM(AG68,AT68)</f>
        <v>0</v>
      </c>
      <c r="AO68" s="117"/>
      <c r="AP68" s="117"/>
      <c r="AQ68" s="119" t="s">
        <v>84</v>
      </c>
      <c r="AR68" s="120"/>
      <c r="AS68" s="121">
        <v>0</v>
      </c>
      <c r="AT68" s="122">
        <f>ROUND(SUM(AV68:AW68),2)</f>
        <v>0</v>
      </c>
      <c r="AU68" s="123">
        <f>'16025-3.3 - Vegetační úpr...'!P81</f>
        <v>0</v>
      </c>
      <c r="AV68" s="122">
        <f>'16025-3.3 - Vegetační úpr...'!J33</f>
        <v>0</v>
      </c>
      <c r="AW68" s="122">
        <f>'16025-3.3 - Vegetační úpr...'!J34</f>
        <v>0</v>
      </c>
      <c r="AX68" s="122">
        <f>'16025-3.3 - Vegetační úpr...'!J35</f>
        <v>0</v>
      </c>
      <c r="AY68" s="122">
        <f>'16025-3.3 - Vegetační úpr...'!J36</f>
        <v>0</v>
      </c>
      <c r="AZ68" s="122">
        <f>'16025-3.3 - Vegetační úpr...'!F33</f>
        <v>0</v>
      </c>
      <c r="BA68" s="122">
        <f>'16025-3.3 - Vegetační úpr...'!F34</f>
        <v>0</v>
      </c>
      <c r="BB68" s="122">
        <f>'16025-3.3 - Vegetační úpr...'!F35</f>
        <v>0</v>
      </c>
      <c r="BC68" s="122">
        <f>'16025-3.3 - Vegetační úpr...'!F36</f>
        <v>0</v>
      </c>
      <c r="BD68" s="124">
        <f>'16025-3.3 - Vegetační úpr...'!F37</f>
        <v>0</v>
      </c>
      <c r="BE68" s="7"/>
      <c r="BT68" s="125" t="s">
        <v>8</v>
      </c>
      <c r="BV68" s="125" t="s">
        <v>79</v>
      </c>
      <c r="BW68" s="125" t="s">
        <v>125</v>
      </c>
      <c r="BX68" s="125" t="s">
        <v>5</v>
      </c>
      <c r="CL68" s="125" t="s">
        <v>20</v>
      </c>
      <c r="CM68" s="125" t="s">
        <v>86</v>
      </c>
    </row>
    <row r="69" s="7" customFormat="1" ht="26" customHeight="1">
      <c r="A69" s="113" t="s">
        <v>81</v>
      </c>
      <c r="B69" s="114"/>
      <c r="C69" s="115"/>
      <c r="D69" s="116" t="s">
        <v>126</v>
      </c>
      <c r="E69" s="116"/>
      <c r="F69" s="116"/>
      <c r="G69" s="116"/>
      <c r="H69" s="116"/>
      <c r="I69" s="117"/>
      <c r="J69" s="116" t="s">
        <v>127</v>
      </c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8">
        <f>'16025-3.4 - Vegetační úpr...'!J30</f>
        <v>0</v>
      </c>
      <c r="AH69" s="117"/>
      <c r="AI69" s="117"/>
      <c r="AJ69" s="117"/>
      <c r="AK69" s="117"/>
      <c r="AL69" s="117"/>
      <c r="AM69" s="117"/>
      <c r="AN69" s="118">
        <f>SUM(AG69,AT69)</f>
        <v>0</v>
      </c>
      <c r="AO69" s="117"/>
      <c r="AP69" s="117"/>
      <c r="AQ69" s="119" t="s">
        <v>84</v>
      </c>
      <c r="AR69" s="120"/>
      <c r="AS69" s="121">
        <v>0</v>
      </c>
      <c r="AT69" s="122">
        <f>ROUND(SUM(AV69:AW69),2)</f>
        <v>0</v>
      </c>
      <c r="AU69" s="123">
        <f>'16025-3.4 - Vegetační úpr...'!P81</f>
        <v>0</v>
      </c>
      <c r="AV69" s="122">
        <f>'16025-3.4 - Vegetační úpr...'!J33</f>
        <v>0</v>
      </c>
      <c r="AW69" s="122">
        <f>'16025-3.4 - Vegetační úpr...'!J34</f>
        <v>0</v>
      </c>
      <c r="AX69" s="122">
        <f>'16025-3.4 - Vegetační úpr...'!J35</f>
        <v>0</v>
      </c>
      <c r="AY69" s="122">
        <f>'16025-3.4 - Vegetační úpr...'!J36</f>
        <v>0</v>
      </c>
      <c r="AZ69" s="122">
        <f>'16025-3.4 - Vegetační úpr...'!F33</f>
        <v>0</v>
      </c>
      <c r="BA69" s="122">
        <f>'16025-3.4 - Vegetační úpr...'!F34</f>
        <v>0</v>
      </c>
      <c r="BB69" s="122">
        <f>'16025-3.4 - Vegetační úpr...'!F35</f>
        <v>0</v>
      </c>
      <c r="BC69" s="122">
        <f>'16025-3.4 - Vegetační úpr...'!F36</f>
        <v>0</v>
      </c>
      <c r="BD69" s="124">
        <f>'16025-3.4 - Vegetační úpr...'!F37</f>
        <v>0</v>
      </c>
      <c r="BE69" s="7"/>
      <c r="BT69" s="125" t="s">
        <v>8</v>
      </c>
      <c r="BV69" s="125" t="s">
        <v>79</v>
      </c>
      <c r="BW69" s="125" t="s">
        <v>128</v>
      </c>
      <c r="BX69" s="125" t="s">
        <v>5</v>
      </c>
      <c r="CL69" s="125" t="s">
        <v>20</v>
      </c>
      <c r="CM69" s="125" t="s">
        <v>86</v>
      </c>
    </row>
    <row r="70" s="7" customFormat="1" ht="26" customHeight="1">
      <c r="A70" s="113" t="s">
        <v>81</v>
      </c>
      <c r="B70" s="114"/>
      <c r="C70" s="115"/>
      <c r="D70" s="116" t="s">
        <v>129</v>
      </c>
      <c r="E70" s="116"/>
      <c r="F70" s="116"/>
      <c r="G70" s="116"/>
      <c r="H70" s="116"/>
      <c r="I70" s="117"/>
      <c r="J70" s="116" t="s">
        <v>130</v>
      </c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8">
        <f>'16025-3.5 - Vegetační úpr...'!J30</f>
        <v>0</v>
      </c>
      <c r="AH70" s="117"/>
      <c r="AI70" s="117"/>
      <c r="AJ70" s="117"/>
      <c r="AK70" s="117"/>
      <c r="AL70" s="117"/>
      <c r="AM70" s="117"/>
      <c r="AN70" s="118">
        <f>SUM(AG70,AT70)</f>
        <v>0</v>
      </c>
      <c r="AO70" s="117"/>
      <c r="AP70" s="117"/>
      <c r="AQ70" s="119" t="s">
        <v>84</v>
      </c>
      <c r="AR70" s="120"/>
      <c r="AS70" s="121">
        <v>0</v>
      </c>
      <c r="AT70" s="122">
        <f>ROUND(SUM(AV70:AW70),2)</f>
        <v>0</v>
      </c>
      <c r="AU70" s="123">
        <f>'16025-3.5 - Vegetační úpr...'!P81</f>
        <v>0</v>
      </c>
      <c r="AV70" s="122">
        <f>'16025-3.5 - Vegetační úpr...'!J33</f>
        <v>0</v>
      </c>
      <c r="AW70" s="122">
        <f>'16025-3.5 - Vegetační úpr...'!J34</f>
        <v>0</v>
      </c>
      <c r="AX70" s="122">
        <f>'16025-3.5 - Vegetační úpr...'!J35</f>
        <v>0</v>
      </c>
      <c r="AY70" s="122">
        <f>'16025-3.5 - Vegetační úpr...'!J36</f>
        <v>0</v>
      </c>
      <c r="AZ70" s="122">
        <f>'16025-3.5 - Vegetační úpr...'!F33</f>
        <v>0</v>
      </c>
      <c r="BA70" s="122">
        <f>'16025-3.5 - Vegetační úpr...'!F34</f>
        <v>0</v>
      </c>
      <c r="BB70" s="122">
        <f>'16025-3.5 - Vegetační úpr...'!F35</f>
        <v>0</v>
      </c>
      <c r="BC70" s="122">
        <f>'16025-3.5 - Vegetační úpr...'!F36</f>
        <v>0</v>
      </c>
      <c r="BD70" s="124">
        <f>'16025-3.5 - Vegetační úpr...'!F37</f>
        <v>0</v>
      </c>
      <c r="BE70" s="7"/>
      <c r="BT70" s="125" t="s">
        <v>8</v>
      </c>
      <c r="BV70" s="125" t="s">
        <v>79</v>
      </c>
      <c r="BW70" s="125" t="s">
        <v>131</v>
      </c>
      <c r="BX70" s="125" t="s">
        <v>5</v>
      </c>
      <c r="CL70" s="125" t="s">
        <v>20</v>
      </c>
      <c r="CM70" s="125" t="s">
        <v>86</v>
      </c>
    </row>
    <row r="71" s="7" customFormat="1" ht="26" customHeight="1">
      <c r="A71" s="113" t="s">
        <v>81</v>
      </c>
      <c r="B71" s="114"/>
      <c r="C71" s="115"/>
      <c r="D71" s="116" t="s">
        <v>132</v>
      </c>
      <c r="E71" s="116"/>
      <c r="F71" s="116"/>
      <c r="G71" s="116"/>
      <c r="H71" s="116"/>
      <c r="I71" s="117"/>
      <c r="J71" s="116" t="s">
        <v>133</v>
      </c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8">
        <f>'16025-4 - Vedlejší a osta...'!J30</f>
        <v>0</v>
      </c>
      <c r="AH71" s="117"/>
      <c r="AI71" s="117"/>
      <c r="AJ71" s="117"/>
      <c r="AK71" s="117"/>
      <c r="AL71" s="117"/>
      <c r="AM71" s="117"/>
      <c r="AN71" s="118">
        <f>SUM(AG71,AT71)</f>
        <v>0</v>
      </c>
      <c r="AO71" s="117"/>
      <c r="AP71" s="117"/>
      <c r="AQ71" s="119" t="s">
        <v>84</v>
      </c>
      <c r="AR71" s="120"/>
      <c r="AS71" s="126">
        <v>0</v>
      </c>
      <c r="AT71" s="127">
        <f>ROUND(SUM(AV71:AW71),2)</f>
        <v>0</v>
      </c>
      <c r="AU71" s="128">
        <f>'16025-4 - Vedlejší a osta...'!P85</f>
        <v>0</v>
      </c>
      <c r="AV71" s="127">
        <f>'16025-4 - Vedlejší a osta...'!J33</f>
        <v>0</v>
      </c>
      <c r="AW71" s="127">
        <f>'16025-4 - Vedlejší a osta...'!J34</f>
        <v>0</v>
      </c>
      <c r="AX71" s="127">
        <f>'16025-4 - Vedlejší a osta...'!J35</f>
        <v>0</v>
      </c>
      <c r="AY71" s="127">
        <f>'16025-4 - Vedlejší a osta...'!J36</f>
        <v>0</v>
      </c>
      <c r="AZ71" s="127">
        <f>'16025-4 - Vedlejší a osta...'!F33</f>
        <v>0</v>
      </c>
      <c r="BA71" s="127">
        <f>'16025-4 - Vedlejší a osta...'!F34</f>
        <v>0</v>
      </c>
      <c r="BB71" s="127">
        <f>'16025-4 - Vedlejší a osta...'!F35</f>
        <v>0</v>
      </c>
      <c r="BC71" s="127">
        <f>'16025-4 - Vedlejší a osta...'!F36</f>
        <v>0</v>
      </c>
      <c r="BD71" s="129">
        <f>'16025-4 - Vedlejší a osta...'!F37</f>
        <v>0</v>
      </c>
      <c r="BE71" s="7"/>
      <c r="BT71" s="125" t="s">
        <v>8</v>
      </c>
      <c r="BV71" s="125" t="s">
        <v>79</v>
      </c>
      <c r="BW71" s="125" t="s">
        <v>134</v>
      </c>
      <c r="BX71" s="125" t="s">
        <v>5</v>
      </c>
      <c r="CL71" s="125" t="s">
        <v>20</v>
      </c>
      <c r="CM71" s="125" t="s">
        <v>86</v>
      </c>
    </row>
    <row r="72" s="2" customFormat="1" ht="30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6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</sheetData>
  <sheetProtection sheet="1" formatColumns="0" formatRows="0" objects="1" scenarios="1" spinCount="100000" saltValue="/WkbEPx+Nla60sM2JWYrMt1DFa+n/NwuPxQwxPvsNkDd+tnwG7b4OSAhckAcWSGpN2jprZeatUStJ5rcaSvPvg==" hashValue="qDb5zkAdwTlQOE+ZJPPRApWx55QMGSZF89UUwt9nLxlQ88JybLsua6aN+9jd8XO3Bv3MkBlSXSSbnj2lvW4WrA==" algorithmName="SHA-512" password="CC35"/>
  <mergeCells count="10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D68:H68"/>
    <mergeCell ref="J68:AF68"/>
    <mergeCell ref="D69:H69"/>
    <mergeCell ref="J69:AF69"/>
    <mergeCell ref="D70:H70"/>
    <mergeCell ref="J70:AF70"/>
    <mergeCell ref="D71:H71"/>
    <mergeCell ref="J71:AF71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54:AP54"/>
  </mergeCells>
  <hyperlinks>
    <hyperlink ref="A55" location="'16025-1.1 - SO01.1 Vodoho...'!C2" display="/"/>
    <hyperlink ref="A56" location="'16025-1.2 - SO01.2 Vegeta...'!C2" display="/"/>
    <hyperlink ref="A57" location="'16025-1.3 - SO01.3 Vegeta...'!C2" display="/"/>
    <hyperlink ref="A58" location="'16025-1.4 - SO01.4 Vegeta...'!C2" display="/"/>
    <hyperlink ref="A59" location="'16025-1.5 - SO01.5 Vegeta...'!C2" display="/"/>
    <hyperlink ref="A60" location="'16025-1.6 - SO01.6 Vegeta...'!C2" display="/"/>
    <hyperlink ref="A61" location="'16025-2.1 - SO02.1 Vodoho...'!C2" display="/"/>
    <hyperlink ref="A62" location="'16025-2.2 - SO02.2 Vegeta...'!C2" display="/"/>
    <hyperlink ref="A63" location="'16025-2.3 - Vegetační úpr...'!C2" display="/"/>
    <hyperlink ref="A64" location="'16025-2.4 - Vegetační úpr...'!C2" display="/"/>
    <hyperlink ref="A65" location="'16025-2.5 - Vegetační úpr...'!C2" display="/"/>
    <hyperlink ref="A66" location="'16025-3.1 - SO03.1 Vodoho...'!C2" display="/"/>
    <hyperlink ref="A67" location="'16025-3.2 - SO03.2 Vegeta...'!C2" display="/"/>
    <hyperlink ref="A68" location="'16025-3.3 - Vegetační úpr...'!C2" display="/"/>
    <hyperlink ref="A69" location="'16025-3.4 - Vegetační úpr...'!C2" display="/"/>
    <hyperlink ref="A70" location="'16025-3.5 - Vegetační úpr...'!C2" display="/"/>
    <hyperlink ref="A71" location="'16025-4 - Vedlejší a ost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ROUND(J89,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ROUND((SUM(BE89:BE548)),  0)</f>
        <v>0</v>
      </c>
      <c r="G33" s="40"/>
      <c r="H33" s="40"/>
      <c r="I33" s="157">
        <v>0.20999999999999999</v>
      </c>
      <c r="J33" s="156">
        <f>ROUND(((SUM(BE89:BE548))*I33),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ROUND((SUM(BF89:BF548)),  0)</f>
        <v>0</v>
      </c>
      <c r="G34" s="40"/>
      <c r="H34" s="40"/>
      <c r="I34" s="157">
        <v>0.14999999999999999</v>
      </c>
      <c r="J34" s="156">
        <f>ROUND(((SUM(BF89:BF548))*I34),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ROUND((SUM(BG89:BG548)),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ROUND((SUM(BH89:BH548)),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ROUND((SUM(BI89:BI548)),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16025-1.1 - SO01.1 Vodohospodářská opatření LBC1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J90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J91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144</v>
      </c>
      <c r="E62" s="188"/>
      <c r="F62" s="188"/>
      <c r="G62" s="188"/>
      <c r="H62" s="188"/>
      <c r="I62" s="189"/>
      <c r="J62" s="190">
        <f>J284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145</v>
      </c>
      <c r="E63" s="188"/>
      <c r="F63" s="188"/>
      <c r="G63" s="188"/>
      <c r="H63" s="188"/>
      <c r="I63" s="189"/>
      <c r="J63" s="190">
        <f>J304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146</v>
      </c>
      <c r="E64" s="188"/>
      <c r="F64" s="188"/>
      <c r="G64" s="188"/>
      <c r="H64" s="188"/>
      <c r="I64" s="189"/>
      <c r="J64" s="190">
        <f>J360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147</v>
      </c>
      <c r="E65" s="188"/>
      <c r="F65" s="188"/>
      <c r="G65" s="188"/>
      <c r="H65" s="188"/>
      <c r="I65" s="189"/>
      <c r="J65" s="190">
        <f>J500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148</v>
      </c>
      <c r="E66" s="188"/>
      <c r="F66" s="188"/>
      <c r="G66" s="188"/>
      <c r="H66" s="188"/>
      <c r="I66" s="189"/>
      <c r="J66" s="190">
        <f>J503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149</v>
      </c>
      <c r="E67" s="188"/>
      <c r="F67" s="188"/>
      <c r="G67" s="188"/>
      <c r="H67" s="188"/>
      <c r="I67" s="189"/>
      <c r="J67" s="190">
        <f>J510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150</v>
      </c>
      <c r="E68" s="188"/>
      <c r="F68" s="188"/>
      <c r="G68" s="188"/>
      <c r="H68" s="188"/>
      <c r="I68" s="189"/>
      <c r="J68" s="190">
        <f>J524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151</v>
      </c>
      <c r="E69" s="188"/>
      <c r="F69" s="188"/>
      <c r="G69" s="188"/>
      <c r="H69" s="188"/>
      <c r="I69" s="189"/>
      <c r="J69" s="190">
        <f>J546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168"/>
      <c r="J71" s="62"/>
      <c r="K71" s="6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171"/>
      <c r="J75" s="64"/>
      <c r="K75" s="64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152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17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5" customHeight="1">
      <c r="A79" s="40"/>
      <c r="B79" s="41"/>
      <c r="C79" s="42"/>
      <c r="D79" s="42"/>
      <c r="E79" s="172" t="str">
        <f>E7</f>
        <v>2020/I Společná zařízení v k. ú. Borotín u Boskovic - revitalizace</v>
      </c>
      <c r="F79" s="34"/>
      <c r="G79" s="34"/>
      <c r="H79" s="34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136</v>
      </c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5" customHeight="1">
      <c r="A81" s="40"/>
      <c r="B81" s="41"/>
      <c r="C81" s="42"/>
      <c r="D81" s="42"/>
      <c r="E81" s="71" t="str">
        <f>E9</f>
        <v>16025-1.1 - SO01.1 Vodohospodářská opatření LBC1</v>
      </c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Borotín</v>
      </c>
      <c r="G83" s="42"/>
      <c r="H83" s="42"/>
      <c r="I83" s="142" t="s">
        <v>24</v>
      </c>
      <c r="J83" s="74" t="str">
        <f>IF(J12="","",J12)</f>
        <v>2. 5. 2017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138"/>
      <c r="J84" s="42"/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" customHeight="1">
      <c r="A85" s="40"/>
      <c r="B85" s="41"/>
      <c r="C85" s="34" t="s">
        <v>26</v>
      </c>
      <c r="D85" s="42"/>
      <c r="E85" s="42"/>
      <c r="F85" s="29" t="str">
        <f>E15</f>
        <v>ČR - SPÚ, KPÚ pro JMK, pobočka Blansko</v>
      </c>
      <c r="G85" s="42"/>
      <c r="H85" s="42"/>
      <c r="I85" s="142" t="s">
        <v>34</v>
      </c>
      <c r="J85" s="38" t="str">
        <f>E21</f>
        <v>AGERIS s.r.o.</v>
      </c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4.9" customHeight="1">
      <c r="A86" s="40"/>
      <c r="B86" s="41"/>
      <c r="C86" s="34" t="s">
        <v>32</v>
      </c>
      <c r="D86" s="42"/>
      <c r="E86" s="42"/>
      <c r="F86" s="29" t="str">
        <f>IF(E18="","",E18)</f>
        <v>Vyplň údaj</v>
      </c>
      <c r="G86" s="42"/>
      <c r="H86" s="42"/>
      <c r="I86" s="142" t="s">
        <v>39</v>
      </c>
      <c r="J86" s="38" t="str">
        <f>E24</f>
        <v xml:space="preserve"> </v>
      </c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138"/>
      <c r="J87" s="42"/>
      <c r="K87" s="4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92"/>
      <c r="B88" s="193"/>
      <c r="C88" s="194" t="s">
        <v>153</v>
      </c>
      <c r="D88" s="195" t="s">
        <v>62</v>
      </c>
      <c r="E88" s="195" t="s">
        <v>58</v>
      </c>
      <c r="F88" s="195" t="s">
        <v>59</v>
      </c>
      <c r="G88" s="195" t="s">
        <v>154</v>
      </c>
      <c r="H88" s="195" t="s">
        <v>155</v>
      </c>
      <c r="I88" s="196" t="s">
        <v>156</v>
      </c>
      <c r="J88" s="195" t="s">
        <v>140</v>
      </c>
      <c r="K88" s="197" t="s">
        <v>157</v>
      </c>
      <c r="L88" s="198"/>
      <c r="M88" s="94" t="s">
        <v>20</v>
      </c>
      <c r="N88" s="95" t="s">
        <v>47</v>
      </c>
      <c r="O88" s="95" t="s">
        <v>158</v>
      </c>
      <c r="P88" s="95" t="s">
        <v>159</v>
      </c>
      <c r="Q88" s="95" t="s">
        <v>160</v>
      </c>
      <c r="R88" s="95" t="s">
        <v>161</v>
      </c>
      <c r="S88" s="95" t="s">
        <v>162</v>
      </c>
      <c r="T88" s="96" t="s">
        <v>163</v>
      </c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</row>
    <row r="89" s="2" customFormat="1" ht="22.8" customHeight="1">
      <c r="A89" s="40"/>
      <c r="B89" s="41"/>
      <c r="C89" s="101" t="s">
        <v>164</v>
      </c>
      <c r="D89" s="42"/>
      <c r="E89" s="42"/>
      <c r="F89" s="42"/>
      <c r="G89" s="42"/>
      <c r="H89" s="42"/>
      <c r="I89" s="138"/>
      <c r="J89" s="199">
        <f>BK89</f>
        <v>0</v>
      </c>
      <c r="K89" s="42"/>
      <c r="L89" s="46"/>
      <c r="M89" s="97"/>
      <c r="N89" s="200"/>
      <c r="O89" s="98"/>
      <c r="P89" s="201">
        <f>P90</f>
        <v>0</v>
      </c>
      <c r="Q89" s="98"/>
      <c r="R89" s="201">
        <f>R90</f>
        <v>576.66559041939888</v>
      </c>
      <c r="S89" s="98"/>
      <c r="T89" s="202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76</v>
      </c>
      <c r="AU89" s="19" t="s">
        <v>141</v>
      </c>
      <c r="BK89" s="203">
        <f>BK90</f>
        <v>0</v>
      </c>
    </row>
    <row r="90" s="12" customFormat="1" ht="25.92" customHeight="1">
      <c r="A90" s="12"/>
      <c r="B90" s="204"/>
      <c r="C90" s="205"/>
      <c r="D90" s="206" t="s">
        <v>76</v>
      </c>
      <c r="E90" s="207" t="s">
        <v>165</v>
      </c>
      <c r="F90" s="207" t="s">
        <v>166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P91+P284+P304+P360+P500+P503+P510+P524+P546</f>
        <v>0</v>
      </c>
      <c r="Q90" s="212"/>
      <c r="R90" s="213">
        <f>R91+R284+R304+R360+R500+R503+R510+R524+R546</f>
        <v>576.66559041939888</v>
      </c>
      <c r="S90" s="212"/>
      <c r="T90" s="214">
        <f>T91+T284+T304+T360+T500+T503+T510+T524+T546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5" t="s">
        <v>8</v>
      </c>
      <c r="AT90" s="216" t="s">
        <v>76</v>
      </c>
      <c r="AU90" s="216" t="s">
        <v>77</v>
      </c>
      <c r="AY90" s="215" t="s">
        <v>167</v>
      </c>
      <c r="BK90" s="217">
        <f>BK91+BK284+BK304+BK360+BK500+BK503+BK510+BK524+BK546</f>
        <v>0</v>
      </c>
    </row>
    <row r="91" s="12" customFormat="1" ht="22.8" customHeight="1">
      <c r="A91" s="12"/>
      <c r="B91" s="204"/>
      <c r="C91" s="205"/>
      <c r="D91" s="206" t="s">
        <v>76</v>
      </c>
      <c r="E91" s="218" t="s">
        <v>8</v>
      </c>
      <c r="F91" s="218" t="s">
        <v>168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f>SUM(P92:P283)</f>
        <v>0</v>
      </c>
      <c r="Q91" s="212"/>
      <c r="R91" s="213">
        <f>SUM(R92:R283)</f>
        <v>2.0037378889999999</v>
      </c>
      <c r="S91" s="212"/>
      <c r="T91" s="214">
        <f>SUM(T92:T283)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5" t="s">
        <v>8</v>
      </c>
      <c r="AT91" s="216" t="s">
        <v>76</v>
      </c>
      <c r="AU91" s="216" t="s">
        <v>8</v>
      </c>
      <c r="AY91" s="215" t="s">
        <v>167</v>
      </c>
      <c r="BK91" s="217">
        <f>SUM(BK92:BK283)</f>
        <v>0</v>
      </c>
    </row>
    <row r="92" s="2" customFormat="1" ht="20.5" customHeight="1">
      <c r="A92" s="40"/>
      <c r="B92" s="41"/>
      <c r="C92" s="220" t="s">
        <v>8</v>
      </c>
      <c r="D92" s="220" t="s">
        <v>169</v>
      </c>
      <c r="E92" s="221" t="s">
        <v>170</v>
      </c>
      <c r="F92" s="222" t="s">
        <v>171</v>
      </c>
      <c r="G92" s="223" t="s">
        <v>172</v>
      </c>
      <c r="H92" s="224">
        <v>1</v>
      </c>
      <c r="I92" s="225"/>
      <c r="J92" s="224">
        <f>ROUND(I92*H92,0)</f>
        <v>0</v>
      </c>
      <c r="K92" s="222" t="s">
        <v>20</v>
      </c>
      <c r="L92" s="46"/>
      <c r="M92" s="226" t="s">
        <v>20</v>
      </c>
      <c r="N92" s="227" t="s">
        <v>48</v>
      </c>
      <c r="O92" s="8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173</v>
      </c>
      <c r="AT92" s="230" t="s">
        <v>169</v>
      </c>
      <c r="AU92" s="230" t="s">
        <v>86</v>
      </c>
      <c r="AY92" s="19" t="s">
        <v>167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173</v>
      </c>
      <c r="BM92" s="230" t="s">
        <v>174</v>
      </c>
    </row>
    <row r="93" s="2" customFormat="1">
      <c r="A93" s="40"/>
      <c r="B93" s="41"/>
      <c r="C93" s="42"/>
      <c r="D93" s="232" t="s">
        <v>175</v>
      </c>
      <c r="E93" s="42"/>
      <c r="F93" s="233" t="s">
        <v>176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175</v>
      </c>
      <c r="AU93" s="19" t="s">
        <v>86</v>
      </c>
    </row>
    <row r="94" s="2" customFormat="1" ht="20.5" customHeight="1">
      <c r="A94" s="40"/>
      <c r="B94" s="41"/>
      <c r="C94" s="220" t="s">
        <v>86</v>
      </c>
      <c r="D94" s="220" t="s">
        <v>169</v>
      </c>
      <c r="E94" s="221" t="s">
        <v>177</v>
      </c>
      <c r="F94" s="222" t="s">
        <v>178</v>
      </c>
      <c r="G94" s="223" t="s">
        <v>179</v>
      </c>
      <c r="H94" s="224">
        <v>15212.700000000001</v>
      </c>
      <c r="I94" s="225"/>
      <c r="J94" s="224">
        <f>ROUND(I94*H94,0)</f>
        <v>0</v>
      </c>
      <c r="K94" s="222" t="s">
        <v>180</v>
      </c>
      <c r="L94" s="46"/>
      <c r="M94" s="226" t="s">
        <v>20</v>
      </c>
      <c r="N94" s="227" t="s">
        <v>48</v>
      </c>
      <c r="O94" s="8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173</v>
      </c>
      <c r="AT94" s="230" t="s">
        <v>169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181</v>
      </c>
    </row>
    <row r="95" s="2" customFormat="1">
      <c r="A95" s="40"/>
      <c r="B95" s="41"/>
      <c r="C95" s="42"/>
      <c r="D95" s="232" t="s">
        <v>182</v>
      </c>
      <c r="E95" s="42"/>
      <c r="F95" s="233" t="s">
        <v>183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86</v>
      </c>
    </row>
    <row r="96" s="13" customFormat="1">
      <c r="A96" s="13"/>
      <c r="B96" s="236"/>
      <c r="C96" s="237"/>
      <c r="D96" s="232" t="s">
        <v>184</v>
      </c>
      <c r="E96" s="238" t="s">
        <v>20</v>
      </c>
      <c r="F96" s="239" t="s">
        <v>185</v>
      </c>
      <c r="G96" s="237"/>
      <c r="H96" s="240">
        <v>15212.700000000001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184</v>
      </c>
      <c r="AU96" s="246" t="s">
        <v>86</v>
      </c>
      <c r="AV96" s="13" t="s">
        <v>86</v>
      </c>
      <c r="AW96" s="13" t="s">
        <v>38</v>
      </c>
      <c r="AX96" s="13" t="s">
        <v>8</v>
      </c>
      <c r="AY96" s="246" t="s">
        <v>167</v>
      </c>
    </row>
    <row r="97" s="2" customFormat="1" ht="20.5" customHeight="1">
      <c r="A97" s="40"/>
      <c r="B97" s="41"/>
      <c r="C97" s="220" t="s">
        <v>186</v>
      </c>
      <c r="D97" s="220" t="s">
        <v>169</v>
      </c>
      <c r="E97" s="221" t="s">
        <v>187</v>
      </c>
      <c r="F97" s="222" t="s">
        <v>188</v>
      </c>
      <c r="G97" s="223" t="s">
        <v>189</v>
      </c>
      <c r="H97" s="224">
        <v>1157</v>
      </c>
      <c r="I97" s="225"/>
      <c r="J97" s="224">
        <f>ROUND(I97*H97,0)</f>
        <v>0</v>
      </c>
      <c r="K97" s="222" t="s">
        <v>180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173</v>
      </c>
      <c r="AT97" s="230" t="s">
        <v>169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190</v>
      </c>
    </row>
    <row r="98" s="2" customFormat="1">
      <c r="A98" s="40"/>
      <c r="B98" s="41"/>
      <c r="C98" s="42"/>
      <c r="D98" s="232" t="s">
        <v>182</v>
      </c>
      <c r="E98" s="42"/>
      <c r="F98" s="233" t="s">
        <v>191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86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192</v>
      </c>
      <c r="G99" s="237"/>
      <c r="H99" s="240">
        <v>972.39999999999998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167</v>
      </c>
    </row>
    <row r="100" s="13" customFormat="1">
      <c r="A100" s="13"/>
      <c r="B100" s="236"/>
      <c r="C100" s="237"/>
      <c r="D100" s="232" t="s">
        <v>184</v>
      </c>
      <c r="E100" s="238" t="s">
        <v>20</v>
      </c>
      <c r="F100" s="239" t="s">
        <v>193</v>
      </c>
      <c r="G100" s="237"/>
      <c r="H100" s="240">
        <v>73.840000000000003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184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167</v>
      </c>
    </row>
    <row r="101" s="13" customFormat="1">
      <c r="A101" s="13"/>
      <c r="B101" s="236"/>
      <c r="C101" s="237"/>
      <c r="D101" s="232" t="s">
        <v>184</v>
      </c>
      <c r="E101" s="238" t="s">
        <v>20</v>
      </c>
      <c r="F101" s="239" t="s">
        <v>194</v>
      </c>
      <c r="G101" s="237"/>
      <c r="H101" s="240">
        <v>110.76000000000001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184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167</v>
      </c>
    </row>
    <row r="102" s="14" customFormat="1">
      <c r="A102" s="14"/>
      <c r="B102" s="247"/>
      <c r="C102" s="248"/>
      <c r="D102" s="232" t="s">
        <v>184</v>
      </c>
      <c r="E102" s="249" t="s">
        <v>20</v>
      </c>
      <c r="F102" s="250" t="s">
        <v>195</v>
      </c>
      <c r="G102" s="248"/>
      <c r="H102" s="251">
        <v>1157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184</v>
      </c>
      <c r="AU102" s="257" t="s">
        <v>86</v>
      </c>
      <c r="AV102" s="14" t="s">
        <v>173</v>
      </c>
      <c r="AW102" s="14" t="s">
        <v>38</v>
      </c>
      <c r="AX102" s="14" t="s">
        <v>8</v>
      </c>
      <c r="AY102" s="257" t="s">
        <v>167</v>
      </c>
    </row>
    <row r="103" s="2" customFormat="1" ht="41.5" customHeight="1">
      <c r="A103" s="40"/>
      <c r="B103" s="41"/>
      <c r="C103" s="220" t="s">
        <v>173</v>
      </c>
      <c r="D103" s="220" t="s">
        <v>169</v>
      </c>
      <c r="E103" s="221" t="s">
        <v>196</v>
      </c>
      <c r="F103" s="222" t="s">
        <v>197</v>
      </c>
      <c r="G103" s="223" t="s">
        <v>189</v>
      </c>
      <c r="H103" s="224">
        <v>11.76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198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199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15" customFormat="1">
      <c r="A105" s="15"/>
      <c r="B105" s="258"/>
      <c r="C105" s="259"/>
      <c r="D105" s="232" t="s">
        <v>184</v>
      </c>
      <c r="E105" s="260" t="s">
        <v>20</v>
      </c>
      <c r="F105" s="261" t="s">
        <v>200</v>
      </c>
      <c r="G105" s="259"/>
      <c r="H105" s="260" t="s">
        <v>20</v>
      </c>
      <c r="I105" s="262"/>
      <c r="J105" s="259"/>
      <c r="K105" s="259"/>
      <c r="L105" s="263"/>
      <c r="M105" s="264"/>
      <c r="N105" s="265"/>
      <c r="O105" s="265"/>
      <c r="P105" s="265"/>
      <c r="Q105" s="265"/>
      <c r="R105" s="265"/>
      <c r="S105" s="265"/>
      <c r="T105" s="26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7" t="s">
        <v>184</v>
      </c>
      <c r="AU105" s="267" t="s">
        <v>86</v>
      </c>
      <c r="AV105" s="15" t="s">
        <v>8</v>
      </c>
      <c r="AW105" s="15" t="s">
        <v>38</v>
      </c>
      <c r="AX105" s="15" t="s">
        <v>77</v>
      </c>
      <c r="AY105" s="267" t="s">
        <v>167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201</v>
      </c>
      <c r="G106" s="237"/>
      <c r="H106" s="240">
        <v>11.76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167</v>
      </c>
    </row>
    <row r="107" s="2" customFormat="1" ht="31" customHeight="1">
      <c r="A107" s="40"/>
      <c r="B107" s="41"/>
      <c r="C107" s="220" t="s">
        <v>202</v>
      </c>
      <c r="D107" s="220" t="s">
        <v>169</v>
      </c>
      <c r="E107" s="221" t="s">
        <v>203</v>
      </c>
      <c r="F107" s="222" t="s">
        <v>204</v>
      </c>
      <c r="G107" s="223" t="s">
        <v>189</v>
      </c>
      <c r="H107" s="224">
        <v>3403.9200000000001</v>
      </c>
      <c r="I107" s="225"/>
      <c r="J107" s="224">
        <f>ROUND(I107*H107,0)</f>
        <v>0</v>
      </c>
      <c r="K107" s="222" t="s">
        <v>180</v>
      </c>
      <c r="L107" s="46"/>
      <c r="M107" s="226" t="s">
        <v>20</v>
      </c>
      <c r="N107" s="227" t="s">
        <v>48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173</v>
      </c>
      <c r="AT107" s="230" t="s">
        <v>169</v>
      </c>
      <c r="AU107" s="230" t="s">
        <v>86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173</v>
      </c>
      <c r="BM107" s="230" t="s">
        <v>205</v>
      </c>
    </row>
    <row r="108" s="2" customFormat="1">
      <c r="A108" s="40"/>
      <c r="B108" s="41"/>
      <c r="C108" s="42"/>
      <c r="D108" s="232" t="s">
        <v>182</v>
      </c>
      <c r="E108" s="42"/>
      <c r="F108" s="233" t="s">
        <v>206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86</v>
      </c>
    </row>
    <row r="109" s="15" customFormat="1">
      <c r="A109" s="15"/>
      <c r="B109" s="258"/>
      <c r="C109" s="259"/>
      <c r="D109" s="232" t="s">
        <v>184</v>
      </c>
      <c r="E109" s="260" t="s">
        <v>20</v>
      </c>
      <c r="F109" s="261" t="s">
        <v>207</v>
      </c>
      <c r="G109" s="259"/>
      <c r="H109" s="260" t="s">
        <v>20</v>
      </c>
      <c r="I109" s="262"/>
      <c r="J109" s="259"/>
      <c r="K109" s="259"/>
      <c r="L109" s="263"/>
      <c r="M109" s="264"/>
      <c r="N109" s="265"/>
      <c r="O109" s="265"/>
      <c r="P109" s="265"/>
      <c r="Q109" s="265"/>
      <c r="R109" s="265"/>
      <c r="S109" s="265"/>
      <c r="T109" s="26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7" t="s">
        <v>184</v>
      </c>
      <c r="AU109" s="267" t="s">
        <v>86</v>
      </c>
      <c r="AV109" s="15" t="s">
        <v>8</v>
      </c>
      <c r="AW109" s="15" t="s">
        <v>38</v>
      </c>
      <c r="AX109" s="15" t="s">
        <v>77</v>
      </c>
      <c r="AY109" s="267" t="s">
        <v>167</v>
      </c>
    </row>
    <row r="110" s="13" customFormat="1">
      <c r="A110" s="13"/>
      <c r="B110" s="236"/>
      <c r="C110" s="237"/>
      <c r="D110" s="232" t="s">
        <v>184</v>
      </c>
      <c r="E110" s="238" t="s">
        <v>20</v>
      </c>
      <c r="F110" s="239" t="s">
        <v>208</v>
      </c>
      <c r="G110" s="237"/>
      <c r="H110" s="240">
        <v>7.5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184</v>
      </c>
      <c r="AU110" s="246" t="s">
        <v>86</v>
      </c>
      <c r="AV110" s="13" t="s">
        <v>86</v>
      </c>
      <c r="AW110" s="13" t="s">
        <v>38</v>
      </c>
      <c r="AX110" s="13" t="s">
        <v>77</v>
      </c>
      <c r="AY110" s="246" t="s">
        <v>167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209</v>
      </c>
      <c r="G111" s="237"/>
      <c r="H111" s="240">
        <v>3.75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77</v>
      </c>
      <c r="AY111" s="246" t="s">
        <v>167</v>
      </c>
    </row>
    <row r="112" s="13" customFormat="1">
      <c r="A112" s="13"/>
      <c r="B112" s="236"/>
      <c r="C112" s="237"/>
      <c r="D112" s="232" t="s">
        <v>184</v>
      </c>
      <c r="E112" s="238" t="s">
        <v>20</v>
      </c>
      <c r="F112" s="239" t="s">
        <v>210</v>
      </c>
      <c r="G112" s="237"/>
      <c r="H112" s="240">
        <v>7.9199999999999999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184</v>
      </c>
      <c r="AU112" s="246" t="s">
        <v>86</v>
      </c>
      <c r="AV112" s="13" t="s">
        <v>86</v>
      </c>
      <c r="AW112" s="13" t="s">
        <v>38</v>
      </c>
      <c r="AX112" s="13" t="s">
        <v>77</v>
      </c>
      <c r="AY112" s="246" t="s">
        <v>167</v>
      </c>
    </row>
    <row r="113" s="13" customFormat="1">
      <c r="A113" s="13"/>
      <c r="B113" s="236"/>
      <c r="C113" s="237"/>
      <c r="D113" s="232" t="s">
        <v>184</v>
      </c>
      <c r="E113" s="238" t="s">
        <v>20</v>
      </c>
      <c r="F113" s="239" t="s">
        <v>211</v>
      </c>
      <c r="G113" s="237"/>
      <c r="H113" s="240">
        <v>13.65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38</v>
      </c>
      <c r="AX113" s="13" t="s">
        <v>77</v>
      </c>
      <c r="AY113" s="246" t="s">
        <v>167</v>
      </c>
    </row>
    <row r="114" s="16" customFormat="1">
      <c r="A114" s="16"/>
      <c r="B114" s="268"/>
      <c r="C114" s="269"/>
      <c r="D114" s="232" t="s">
        <v>184</v>
      </c>
      <c r="E114" s="270" t="s">
        <v>20</v>
      </c>
      <c r="F114" s="271" t="s">
        <v>212</v>
      </c>
      <c r="G114" s="269"/>
      <c r="H114" s="272">
        <v>32.82</v>
      </c>
      <c r="I114" s="273"/>
      <c r="J114" s="269"/>
      <c r="K114" s="269"/>
      <c r="L114" s="274"/>
      <c r="M114" s="275"/>
      <c r="N114" s="276"/>
      <c r="O114" s="276"/>
      <c r="P114" s="276"/>
      <c r="Q114" s="276"/>
      <c r="R114" s="276"/>
      <c r="S114" s="276"/>
      <c r="T114" s="277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T114" s="278" t="s">
        <v>184</v>
      </c>
      <c r="AU114" s="278" t="s">
        <v>86</v>
      </c>
      <c r="AV114" s="16" t="s">
        <v>186</v>
      </c>
      <c r="AW114" s="16" t="s">
        <v>38</v>
      </c>
      <c r="AX114" s="16" t="s">
        <v>77</v>
      </c>
      <c r="AY114" s="278" t="s">
        <v>167</v>
      </c>
    </row>
    <row r="115" s="15" customFormat="1">
      <c r="A115" s="15"/>
      <c r="B115" s="258"/>
      <c r="C115" s="259"/>
      <c r="D115" s="232" t="s">
        <v>184</v>
      </c>
      <c r="E115" s="260" t="s">
        <v>20</v>
      </c>
      <c r="F115" s="261" t="s">
        <v>213</v>
      </c>
      <c r="G115" s="259"/>
      <c r="H115" s="260" t="s">
        <v>20</v>
      </c>
      <c r="I115" s="262"/>
      <c r="J115" s="259"/>
      <c r="K115" s="259"/>
      <c r="L115" s="263"/>
      <c r="M115" s="264"/>
      <c r="N115" s="265"/>
      <c r="O115" s="265"/>
      <c r="P115" s="265"/>
      <c r="Q115" s="265"/>
      <c r="R115" s="265"/>
      <c r="S115" s="265"/>
      <c r="T115" s="26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7" t="s">
        <v>184</v>
      </c>
      <c r="AU115" s="267" t="s">
        <v>86</v>
      </c>
      <c r="AV115" s="15" t="s">
        <v>8</v>
      </c>
      <c r="AW115" s="15" t="s">
        <v>38</v>
      </c>
      <c r="AX115" s="15" t="s">
        <v>77</v>
      </c>
      <c r="AY115" s="267" t="s">
        <v>167</v>
      </c>
    </row>
    <row r="116" s="13" customFormat="1">
      <c r="A116" s="13"/>
      <c r="B116" s="236"/>
      <c r="C116" s="237"/>
      <c r="D116" s="232" t="s">
        <v>184</v>
      </c>
      <c r="E116" s="238" t="s">
        <v>20</v>
      </c>
      <c r="F116" s="239" t="s">
        <v>214</v>
      </c>
      <c r="G116" s="237"/>
      <c r="H116" s="240">
        <v>8.9399999999999995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184</v>
      </c>
      <c r="AU116" s="246" t="s">
        <v>86</v>
      </c>
      <c r="AV116" s="13" t="s">
        <v>86</v>
      </c>
      <c r="AW116" s="13" t="s">
        <v>38</v>
      </c>
      <c r="AX116" s="13" t="s">
        <v>77</v>
      </c>
      <c r="AY116" s="246" t="s">
        <v>167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215</v>
      </c>
      <c r="G117" s="237"/>
      <c r="H117" s="240">
        <v>5.4400000000000004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77</v>
      </c>
      <c r="AY117" s="246" t="s">
        <v>167</v>
      </c>
    </row>
    <row r="118" s="13" customFormat="1">
      <c r="A118" s="13"/>
      <c r="B118" s="236"/>
      <c r="C118" s="237"/>
      <c r="D118" s="232" t="s">
        <v>184</v>
      </c>
      <c r="E118" s="238" t="s">
        <v>20</v>
      </c>
      <c r="F118" s="239" t="s">
        <v>216</v>
      </c>
      <c r="G118" s="237"/>
      <c r="H118" s="240">
        <v>5.4400000000000004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184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167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217</v>
      </c>
      <c r="G119" s="237"/>
      <c r="H119" s="240">
        <v>1.6000000000000001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167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218</v>
      </c>
      <c r="G120" s="237"/>
      <c r="H120" s="240">
        <v>1.6000000000000001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167</v>
      </c>
    </row>
    <row r="121" s="16" customFormat="1">
      <c r="A121" s="16"/>
      <c r="B121" s="268"/>
      <c r="C121" s="269"/>
      <c r="D121" s="232" t="s">
        <v>184</v>
      </c>
      <c r="E121" s="270" t="s">
        <v>20</v>
      </c>
      <c r="F121" s="271" t="s">
        <v>212</v>
      </c>
      <c r="G121" s="269"/>
      <c r="H121" s="272">
        <v>23.020000000000003</v>
      </c>
      <c r="I121" s="273"/>
      <c r="J121" s="269"/>
      <c r="K121" s="269"/>
      <c r="L121" s="274"/>
      <c r="M121" s="275"/>
      <c r="N121" s="276"/>
      <c r="O121" s="276"/>
      <c r="P121" s="276"/>
      <c r="Q121" s="276"/>
      <c r="R121" s="276"/>
      <c r="S121" s="276"/>
      <c r="T121" s="277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8" t="s">
        <v>184</v>
      </c>
      <c r="AU121" s="278" t="s">
        <v>86</v>
      </c>
      <c r="AV121" s="16" t="s">
        <v>186</v>
      </c>
      <c r="AW121" s="16" t="s">
        <v>38</v>
      </c>
      <c r="AX121" s="16" t="s">
        <v>77</v>
      </c>
      <c r="AY121" s="278" t="s">
        <v>167</v>
      </c>
    </row>
    <row r="122" s="15" customFormat="1">
      <c r="A122" s="15"/>
      <c r="B122" s="258"/>
      <c r="C122" s="259"/>
      <c r="D122" s="232" t="s">
        <v>184</v>
      </c>
      <c r="E122" s="260" t="s">
        <v>20</v>
      </c>
      <c r="F122" s="261" t="s">
        <v>219</v>
      </c>
      <c r="G122" s="259"/>
      <c r="H122" s="260" t="s">
        <v>20</v>
      </c>
      <c r="I122" s="262"/>
      <c r="J122" s="259"/>
      <c r="K122" s="259"/>
      <c r="L122" s="263"/>
      <c r="M122" s="264"/>
      <c r="N122" s="265"/>
      <c r="O122" s="265"/>
      <c r="P122" s="265"/>
      <c r="Q122" s="265"/>
      <c r="R122" s="265"/>
      <c r="S122" s="265"/>
      <c r="T122" s="26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7" t="s">
        <v>184</v>
      </c>
      <c r="AU122" s="267" t="s">
        <v>86</v>
      </c>
      <c r="AV122" s="15" t="s">
        <v>8</v>
      </c>
      <c r="AW122" s="15" t="s">
        <v>38</v>
      </c>
      <c r="AX122" s="15" t="s">
        <v>77</v>
      </c>
      <c r="AY122" s="267" t="s">
        <v>167</v>
      </c>
    </row>
    <row r="123" s="13" customFormat="1">
      <c r="A123" s="13"/>
      <c r="B123" s="236"/>
      <c r="C123" s="237"/>
      <c r="D123" s="232" t="s">
        <v>184</v>
      </c>
      <c r="E123" s="238" t="s">
        <v>20</v>
      </c>
      <c r="F123" s="239" t="s">
        <v>220</v>
      </c>
      <c r="G123" s="237"/>
      <c r="H123" s="240">
        <v>0.22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184</v>
      </c>
      <c r="AU123" s="246" t="s">
        <v>86</v>
      </c>
      <c r="AV123" s="13" t="s">
        <v>86</v>
      </c>
      <c r="AW123" s="13" t="s">
        <v>38</v>
      </c>
      <c r="AX123" s="13" t="s">
        <v>77</v>
      </c>
      <c r="AY123" s="246" t="s">
        <v>167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221</v>
      </c>
      <c r="G124" s="237"/>
      <c r="H124" s="240">
        <v>1.03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167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222</v>
      </c>
      <c r="G125" s="237"/>
      <c r="H125" s="240">
        <v>70.890000000000001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167</v>
      </c>
    </row>
    <row r="126" s="13" customFormat="1">
      <c r="A126" s="13"/>
      <c r="B126" s="236"/>
      <c r="C126" s="237"/>
      <c r="D126" s="232" t="s">
        <v>184</v>
      </c>
      <c r="E126" s="238" t="s">
        <v>20</v>
      </c>
      <c r="F126" s="239" t="s">
        <v>223</v>
      </c>
      <c r="G126" s="237"/>
      <c r="H126" s="240">
        <v>6.6200000000000001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38</v>
      </c>
      <c r="AX126" s="13" t="s">
        <v>77</v>
      </c>
      <c r="AY126" s="246" t="s">
        <v>167</v>
      </c>
    </row>
    <row r="127" s="13" customFormat="1">
      <c r="A127" s="13"/>
      <c r="B127" s="236"/>
      <c r="C127" s="237"/>
      <c r="D127" s="232" t="s">
        <v>184</v>
      </c>
      <c r="E127" s="238" t="s">
        <v>20</v>
      </c>
      <c r="F127" s="239" t="s">
        <v>224</v>
      </c>
      <c r="G127" s="237"/>
      <c r="H127" s="240">
        <v>4.4500000000000002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184</v>
      </c>
      <c r="AU127" s="246" t="s">
        <v>86</v>
      </c>
      <c r="AV127" s="13" t="s">
        <v>86</v>
      </c>
      <c r="AW127" s="13" t="s">
        <v>38</v>
      </c>
      <c r="AX127" s="13" t="s">
        <v>77</v>
      </c>
      <c r="AY127" s="246" t="s">
        <v>167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225</v>
      </c>
      <c r="G128" s="237"/>
      <c r="H128" s="240">
        <v>0.73999999999999999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77</v>
      </c>
      <c r="AY128" s="246" t="s">
        <v>167</v>
      </c>
    </row>
    <row r="129" s="16" customFormat="1">
      <c r="A129" s="16"/>
      <c r="B129" s="268"/>
      <c r="C129" s="269"/>
      <c r="D129" s="232" t="s">
        <v>184</v>
      </c>
      <c r="E129" s="270" t="s">
        <v>20</v>
      </c>
      <c r="F129" s="271" t="s">
        <v>212</v>
      </c>
      <c r="G129" s="269"/>
      <c r="H129" s="272">
        <v>83.950000000000003</v>
      </c>
      <c r="I129" s="273"/>
      <c r="J129" s="269"/>
      <c r="K129" s="269"/>
      <c r="L129" s="274"/>
      <c r="M129" s="275"/>
      <c r="N129" s="276"/>
      <c r="O129" s="276"/>
      <c r="P129" s="276"/>
      <c r="Q129" s="276"/>
      <c r="R129" s="276"/>
      <c r="S129" s="276"/>
      <c r="T129" s="277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T129" s="278" t="s">
        <v>184</v>
      </c>
      <c r="AU129" s="278" t="s">
        <v>86</v>
      </c>
      <c r="AV129" s="16" t="s">
        <v>186</v>
      </c>
      <c r="AW129" s="16" t="s">
        <v>38</v>
      </c>
      <c r="AX129" s="16" t="s">
        <v>77</v>
      </c>
      <c r="AY129" s="278" t="s">
        <v>167</v>
      </c>
    </row>
    <row r="130" s="15" customFormat="1">
      <c r="A130" s="15"/>
      <c r="B130" s="258"/>
      <c r="C130" s="259"/>
      <c r="D130" s="232" t="s">
        <v>184</v>
      </c>
      <c r="E130" s="260" t="s">
        <v>20</v>
      </c>
      <c r="F130" s="261" t="s">
        <v>226</v>
      </c>
      <c r="G130" s="259"/>
      <c r="H130" s="260" t="s">
        <v>20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184</v>
      </c>
      <c r="AU130" s="267" t="s">
        <v>86</v>
      </c>
      <c r="AV130" s="15" t="s">
        <v>8</v>
      </c>
      <c r="AW130" s="15" t="s">
        <v>38</v>
      </c>
      <c r="AX130" s="15" t="s">
        <v>77</v>
      </c>
      <c r="AY130" s="267" t="s">
        <v>167</v>
      </c>
    </row>
    <row r="131" s="13" customFormat="1">
      <c r="A131" s="13"/>
      <c r="B131" s="236"/>
      <c r="C131" s="237"/>
      <c r="D131" s="232" t="s">
        <v>184</v>
      </c>
      <c r="E131" s="238" t="s">
        <v>20</v>
      </c>
      <c r="F131" s="239" t="s">
        <v>227</v>
      </c>
      <c r="G131" s="237"/>
      <c r="H131" s="240">
        <v>1.3200000000000001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184</v>
      </c>
      <c r="AU131" s="246" t="s">
        <v>86</v>
      </c>
      <c r="AV131" s="13" t="s">
        <v>86</v>
      </c>
      <c r="AW131" s="13" t="s">
        <v>38</v>
      </c>
      <c r="AX131" s="13" t="s">
        <v>77</v>
      </c>
      <c r="AY131" s="246" t="s">
        <v>167</v>
      </c>
    </row>
    <row r="132" s="16" customFormat="1">
      <c r="A132" s="16"/>
      <c r="B132" s="268"/>
      <c r="C132" s="269"/>
      <c r="D132" s="232" t="s">
        <v>184</v>
      </c>
      <c r="E132" s="270" t="s">
        <v>20</v>
      </c>
      <c r="F132" s="271" t="s">
        <v>212</v>
      </c>
      <c r="G132" s="269"/>
      <c r="H132" s="272">
        <v>1.3200000000000001</v>
      </c>
      <c r="I132" s="273"/>
      <c r="J132" s="269"/>
      <c r="K132" s="269"/>
      <c r="L132" s="274"/>
      <c r="M132" s="275"/>
      <c r="N132" s="276"/>
      <c r="O132" s="276"/>
      <c r="P132" s="276"/>
      <c r="Q132" s="276"/>
      <c r="R132" s="276"/>
      <c r="S132" s="276"/>
      <c r="T132" s="277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78" t="s">
        <v>184</v>
      </c>
      <c r="AU132" s="278" t="s">
        <v>86</v>
      </c>
      <c r="AV132" s="16" t="s">
        <v>186</v>
      </c>
      <c r="AW132" s="16" t="s">
        <v>38</v>
      </c>
      <c r="AX132" s="16" t="s">
        <v>77</v>
      </c>
      <c r="AY132" s="278" t="s">
        <v>167</v>
      </c>
    </row>
    <row r="133" s="15" customFormat="1">
      <c r="A133" s="15"/>
      <c r="B133" s="258"/>
      <c r="C133" s="259"/>
      <c r="D133" s="232" t="s">
        <v>184</v>
      </c>
      <c r="E133" s="260" t="s">
        <v>20</v>
      </c>
      <c r="F133" s="261" t="s">
        <v>228</v>
      </c>
      <c r="G133" s="259"/>
      <c r="H133" s="260" t="s">
        <v>20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7" t="s">
        <v>184</v>
      </c>
      <c r="AU133" s="267" t="s">
        <v>86</v>
      </c>
      <c r="AV133" s="15" t="s">
        <v>8</v>
      </c>
      <c r="AW133" s="15" t="s">
        <v>38</v>
      </c>
      <c r="AX133" s="15" t="s">
        <v>77</v>
      </c>
      <c r="AY133" s="267" t="s">
        <v>167</v>
      </c>
    </row>
    <row r="134" s="13" customFormat="1">
      <c r="A134" s="13"/>
      <c r="B134" s="236"/>
      <c r="C134" s="237"/>
      <c r="D134" s="232" t="s">
        <v>184</v>
      </c>
      <c r="E134" s="238" t="s">
        <v>20</v>
      </c>
      <c r="F134" s="239" t="s">
        <v>229</v>
      </c>
      <c r="G134" s="237"/>
      <c r="H134" s="240">
        <v>0.96999999999999997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184</v>
      </c>
      <c r="AU134" s="246" t="s">
        <v>86</v>
      </c>
      <c r="AV134" s="13" t="s">
        <v>86</v>
      </c>
      <c r="AW134" s="13" t="s">
        <v>38</v>
      </c>
      <c r="AX134" s="13" t="s">
        <v>77</v>
      </c>
      <c r="AY134" s="246" t="s">
        <v>167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230</v>
      </c>
      <c r="G135" s="237"/>
      <c r="H135" s="240">
        <v>0.78000000000000003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77</v>
      </c>
      <c r="AY135" s="246" t="s">
        <v>167</v>
      </c>
    </row>
    <row r="136" s="13" customFormat="1">
      <c r="A136" s="13"/>
      <c r="B136" s="236"/>
      <c r="C136" s="237"/>
      <c r="D136" s="232" t="s">
        <v>184</v>
      </c>
      <c r="E136" s="238" t="s">
        <v>20</v>
      </c>
      <c r="F136" s="239" t="s">
        <v>231</v>
      </c>
      <c r="G136" s="237"/>
      <c r="H136" s="240">
        <v>0.56000000000000005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184</v>
      </c>
      <c r="AU136" s="246" t="s">
        <v>86</v>
      </c>
      <c r="AV136" s="13" t="s">
        <v>86</v>
      </c>
      <c r="AW136" s="13" t="s">
        <v>38</v>
      </c>
      <c r="AX136" s="13" t="s">
        <v>77</v>
      </c>
      <c r="AY136" s="246" t="s">
        <v>167</v>
      </c>
    </row>
    <row r="137" s="13" customFormat="1">
      <c r="A137" s="13"/>
      <c r="B137" s="236"/>
      <c r="C137" s="237"/>
      <c r="D137" s="232" t="s">
        <v>184</v>
      </c>
      <c r="E137" s="238" t="s">
        <v>20</v>
      </c>
      <c r="F137" s="239" t="s">
        <v>232</v>
      </c>
      <c r="G137" s="237"/>
      <c r="H137" s="240">
        <v>0.29999999999999999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6" t="s">
        <v>184</v>
      </c>
      <c r="AU137" s="246" t="s">
        <v>86</v>
      </c>
      <c r="AV137" s="13" t="s">
        <v>86</v>
      </c>
      <c r="AW137" s="13" t="s">
        <v>38</v>
      </c>
      <c r="AX137" s="13" t="s">
        <v>77</v>
      </c>
      <c r="AY137" s="246" t="s">
        <v>167</v>
      </c>
    </row>
    <row r="138" s="16" customFormat="1">
      <c r="A138" s="16"/>
      <c r="B138" s="268"/>
      <c r="C138" s="269"/>
      <c r="D138" s="232" t="s">
        <v>184</v>
      </c>
      <c r="E138" s="270" t="s">
        <v>20</v>
      </c>
      <c r="F138" s="271" t="s">
        <v>212</v>
      </c>
      <c r="G138" s="269"/>
      <c r="H138" s="272">
        <v>2.6099999999999999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8" t="s">
        <v>184</v>
      </c>
      <c r="AU138" s="278" t="s">
        <v>86</v>
      </c>
      <c r="AV138" s="16" t="s">
        <v>186</v>
      </c>
      <c r="AW138" s="16" t="s">
        <v>38</v>
      </c>
      <c r="AX138" s="16" t="s">
        <v>77</v>
      </c>
      <c r="AY138" s="278" t="s">
        <v>167</v>
      </c>
    </row>
    <row r="139" s="15" customFormat="1">
      <c r="A139" s="15"/>
      <c r="B139" s="258"/>
      <c r="C139" s="259"/>
      <c r="D139" s="232" t="s">
        <v>184</v>
      </c>
      <c r="E139" s="260" t="s">
        <v>20</v>
      </c>
      <c r="F139" s="261" t="s">
        <v>233</v>
      </c>
      <c r="G139" s="259"/>
      <c r="H139" s="260" t="s">
        <v>20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184</v>
      </c>
      <c r="AU139" s="267" t="s">
        <v>86</v>
      </c>
      <c r="AV139" s="15" t="s">
        <v>8</v>
      </c>
      <c r="AW139" s="15" t="s">
        <v>38</v>
      </c>
      <c r="AX139" s="15" t="s">
        <v>77</v>
      </c>
      <c r="AY139" s="267" t="s">
        <v>167</v>
      </c>
    </row>
    <row r="140" s="13" customFormat="1">
      <c r="A140" s="13"/>
      <c r="B140" s="236"/>
      <c r="C140" s="237"/>
      <c r="D140" s="232" t="s">
        <v>184</v>
      </c>
      <c r="E140" s="238" t="s">
        <v>20</v>
      </c>
      <c r="F140" s="239" t="s">
        <v>208</v>
      </c>
      <c r="G140" s="237"/>
      <c r="H140" s="240">
        <v>7.5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184</v>
      </c>
      <c r="AU140" s="246" t="s">
        <v>86</v>
      </c>
      <c r="AV140" s="13" t="s">
        <v>86</v>
      </c>
      <c r="AW140" s="13" t="s">
        <v>38</v>
      </c>
      <c r="AX140" s="13" t="s">
        <v>77</v>
      </c>
      <c r="AY140" s="246" t="s">
        <v>167</v>
      </c>
    </row>
    <row r="141" s="13" customFormat="1">
      <c r="A141" s="13"/>
      <c r="B141" s="236"/>
      <c r="C141" s="237"/>
      <c r="D141" s="232" t="s">
        <v>184</v>
      </c>
      <c r="E141" s="238" t="s">
        <v>20</v>
      </c>
      <c r="F141" s="239" t="s">
        <v>234</v>
      </c>
      <c r="G141" s="237"/>
      <c r="H141" s="240">
        <v>6.4800000000000004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184</v>
      </c>
      <c r="AU141" s="246" t="s">
        <v>86</v>
      </c>
      <c r="AV141" s="13" t="s">
        <v>86</v>
      </c>
      <c r="AW141" s="13" t="s">
        <v>38</v>
      </c>
      <c r="AX141" s="13" t="s">
        <v>77</v>
      </c>
      <c r="AY141" s="246" t="s">
        <v>167</v>
      </c>
    </row>
    <row r="142" s="13" customFormat="1">
      <c r="A142" s="13"/>
      <c r="B142" s="236"/>
      <c r="C142" s="237"/>
      <c r="D142" s="232" t="s">
        <v>184</v>
      </c>
      <c r="E142" s="238" t="s">
        <v>20</v>
      </c>
      <c r="F142" s="239" t="s">
        <v>235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184</v>
      </c>
      <c r="AU142" s="246" t="s">
        <v>86</v>
      </c>
      <c r="AV142" s="13" t="s">
        <v>86</v>
      </c>
      <c r="AW142" s="13" t="s">
        <v>38</v>
      </c>
      <c r="AX142" s="13" t="s">
        <v>77</v>
      </c>
      <c r="AY142" s="246" t="s">
        <v>167</v>
      </c>
    </row>
    <row r="143" s="13" customFormat="1">
      <c r="A143" s="13"/>
      <c r="B143" s="236"/>
      <c r="C143" s="237"/>
      <c r="D143" s="232" t="s">
        <v>184</v>
      </c>
      <c r="E143" s="238" t="s">
        <v>20</v>
      </c>
      <c r="F143" s="239" t="s">
        <v>209</v>
      </c>
      <c r="G143" s="237"/>
      <c r="H143" s="240">
        <v>3.75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184</v>
      </c>
      <c r="AU143" s="246" t="s">
        <v>86</v>
      </c>
      <c r="AV143" s="13" t="s">
        <v>86</v>
      </c>
      <c r="AW143" s="13" t="s">
        <v>38</v>
      </c>
      <c r="AX143" s="13" t="s">
        <v>77</v>
      </c>
      <c r="AY143" s="246" t="s">
        <v>167</v>
      </c>
    </row>
    <row r="144" s="16" customFormat="1">
      <c r="A144" s="16"/>
      <c r="B144" s="268"/>
      <c r="C144" s="269"/>
      <c r="D144" s="232" t="s">
        <v>184</v>
      </c>
      <c r="E144" s="270" t="s">
        <v>20</v>
      </c>
      <c r="F144" s="271" t="s">
        <v>212</v>
      </c>
      <c r="G144" s="269"/>
      <c r="H144" s="272">
        <v>21.73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T144" s="278" t="s">
        <v>184</v>
      </c>
      <c r="AU144" s="278" t="s">
        <v>86</v>
      </c>
      <c r="AV144" s="16" t="s">
        <v>186</v>
      </c>
      <c r="AW144" s="16" t="s">
        <v>38</v>
      </c>
      <c r="AX144" s="16" t="s">
        <v>77</v>
      </c>
      <c r="AY144" s="278" t="s">
        <v>167</v>
      </c>
    </row>
    <row r="145" s="13" customFormat="1">
      <c r="A145" s="13"/>
      <c r="B145" s="236"/>
      <c r="C145" s="237"/>
      <c r="D145" s="232" t="s">
        <v>184</v>
      </c>
      <c r="E145" s="238" t="s">
        <v>20</v>
      </c>
      <c r="F145" s="239" t="s">
        <v>236</v>
      </c>
      <c r="G145" s="237"/>
      <c r="H145" s="240">
        <v>8.9000000000000004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184</v>
      </c>
      <c r="AU145" s="246" t="s">
        <v>86</v>
      </c>
      <c r="AV145" s="13" t="s">
        <v>86</v>
      </c>
      <c r="AW145" s="13" t="s">
        <v>38</v>
      </c>
      <c r="AX145" s="13" t="s">
        <v>77</v>
      </c>
      <c r="AY145" s="246" t="s">
        <v>167</v>
      </c>
    </row>
    <row r="146" s="16" customFormat="1">
      <c r="A146" s="16"/>
      <c r="B146" s="268"/>
      <c r="C146" s="269"/>
      <c r="D146" s="232" t="s">
        <v>184</v>
      </c>
      <c r="E146" s="270" t="s">
        <v>20</v>
      </c>
      <c r="F146" s="271" t="s">
        <v>212</v>
      </c>
      <c r="G146" s="269"/>
      <c r="H146" s="272">
        <v>8.9000000000000004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78" t="s">
        <v>184</v>
      </c>
      <c r="AU146" s="278" t="s">
        <v>86</v>
      </c>
      <c r="AV146" s="16" t="s">
        <v>186</v>
      </c>
      <c r="AW146" s="16" t="s">
        <v>38</v>
      </c>
      <c r="AX146" s="16" t="s">
        <v>77</v>
      </c>
      <c r="AY146" s="278" t="s">
        <v>167</v>
      </c>
    </row>
    <row r="147" s="15" customFormat="1">
      <c r="A147" s="15"/>
      <c r="B147" s="258"/>
      <c r="C147" s="259"/>
      <c r="D147" s="232" t="s">
        <v>184</v>
      </c>
      <c r="E147" s="260" t="s">
        <v>20</v>
      </c>
      <c r="F147" s="261" t="s">
        <v>237</v>
      </c>
      <c r="G147" s="259"/>
      <c r="H147" s="260" t="s">
        <v>20</v>
      </c>
      <c r="I147" s="262"/>
      <c r="J147" s="259"/>
      <c r="K147" s="259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184</v>
      </c>
      <c r="AU147" s="267" t="s">
        <v>86</v>
      </c>
      <c r="AV147" s="15" t="s">
        <v>8</v>
      </c>
      <c r="AW147" s="15" t="s">
        <v>38</v>
      </c>
      <c r="AX147" s="15" t="s">
        <v>77</v>
      </c>
      <c r="AY147" s="267" t="s">
        <v>167</v>
      </c>
    </row>
    <row r="148" s="13" customFormat="1">
      <c r="A148" s="13"/>
      <c r="B148" s="236"/>
      <c r="C148" s="237"/>
      <c r="D148" s="232" t="s">
        <v>184</v>
      </c>
      <c r="E148" s="238" t="s">
        <v>20</v>
      </c>
      <c r="F148" s="239" t="s">
        <v>238</v>
      </c>
      <c r="G148" s="237"/>
      <c r="H148" s="240">
        <v>1.6000000000000001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184</v>
      </c>
      <c r="AU148" s="246" t="s">
        <v>86</v>
      </c>
      <c r="AV148" s="13" t="s">
        <v>86</v>
      </c>
      <c r="AW148" s="13" t="s">
        <v>38</v>
      </c>
      <c r="AX148" s="13" t="s">
        <v>77</v>
      </c>
      <c r="AY148" s="246" t="s">
        <v>167</v>
      </c>
    </row>
    <row r="149" s="13" customFormat="1">
      <c r="A149" s="13"/>
      <c r="B149" s="236"/>
      <c r="C149" s="237"/>
      <c r="D149" s="232" t="s">
        <v>184</v>
      </c>
      <c r="E149" s="238" t="s">
        <v>20</v>
      </c>
      <c r="F149" s="239" t="s">
        <v>239</v>
      </c>
      <c r="G149" s="237"/>
      <c r="H149" s="240">
        <v>3.7599999999999998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184</v>
      </c>
      <c r="AU149" s="246" t="s">
        <v>86</v>
      </c>
      <c r="AV149" s="13" t="s">
        <v>86</v>
      </c>
      <c r="AW149" s="13" t="s">
        <v>38</v>
      </c>
      <c r="AX149" s="13" t="s">
        <v>77</v>
      </c>
      <c r="AY149" s="246" t="s">
        <v>167</v>
      </c>
    </row>
    <row r="150" s="13" customFormat="1">
      <c r="A150" s="13"/>
      <c r="B150" s="236"/>
      <c r="C150" s="237"/>
      <c r="D150" s="232" t="s">
        <v>184</v>
      </c>
      <c r="E150" s="238" t="s">
        <v>20</v>
      </c>
      <c r="F150" s="239" t="s">
        <v>240</v>
      </c>
      <c r="G150" s="237"/>
      <c r="H150" s="240">
        <v>0.35999999999999999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184</v>
      </c>
      <c r="AU150" s="246" t="s">
        <v>86</v>
      </c>
      <c r="AV150" s="13" t="s">
        <v>86</v>
      </c>
      <c r="AW150" s="13" t="s">
        <v>38</v>
      </c>
      <c r="AX150" s="13" t="s">
        <v>77</v>
      </c>
      <c r="AY150" s="246" t="s">
        <v>167</v>
      </c>
    </row>
    <row r="151" s="13" customFormat="1">
      <c r="A151" s="13"/>
      <c r="B151" s="236"/>
      <c r="C151" s="237"/>
      <c r="D151" s="232" t="s">
        <v>184</v>
      </c>
      <c r="E151" s="238" t="s">
        <v>20</v>
      </c>
      <c r="F151" s="239" t="s">
        <v>241</v>
      </c>
      <c r="G151" s="237"/>
      <c r="H151" s="240">
        <v>7.5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184</v>
      </c>
      <c r="AU151" s="246" t="s">
        <v>86</v>
      </c>
      <c r="AV151" s="13" t="s">
        <v>86</v>
      </c>
      <c r="AW151" s="13" t="s">
        <v>38</v>
      </c>
      <c r="AX151" s="13" t="s">
        <v>77</v>
      </c>
      <c r="AY151" s="246" t="s">
        <v>167</v>
      </c>
    </row>
    <row r="152" s="13" customFormat="1">
      <c r="A152" s="13"/>
      <c r="B152" s="236"/>
      <c r="C152" s="237"/>
      <c r="D152" s="232" t="s">
        <v>184</v>
      </c>
      <c r="E152" s="238" t="s">
        <v>20</v>
      </c>
      <c r="F152" s="239" t="s">
        <v>242</v>
      </c>
      <c r="G152" s="237"/>
      <c r="H152" s="240">
        <v>7.0800000000000001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184</v>
      </c>
      <c r="AU152" s="246" t="s">
        <v>86</v>
      </c>
      <c r="AV152" s="13" t="s">
        <v>86</v>
      </c>
      <c r="AW152" s="13" t="s">
        <v>38</v>
      </c>
      <c r="AX152" s="13" t="s">
        <v>77</v>
      </c>
      <c r="AY152" s="246" t="s">
        <v>167</v>
      </c>
    </row>
    <row r="153" s="13" customFormat="1">
      <c r="A153" s="13"/>
      <c r="B153" s="236"/>
      <c r="C153" s="237"/>
      <c r="D153" s="232" t="s">
        <v>184</v>
      </c>
      <c r="E153" s="238" t="s">
        <v>20</v>
      </c>
      <c r="F153" s="239" t="s">
        <v>243</v>
      </c>
      <c r="G153" s="237"/>
      <c r="H153" s="240">
        <v>12.83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184</v>
      </c>
      <c r="AU153" s="246" t="s">
        <v>86</v>
      </c>
      <c r="AV153" s="13" t="s">
        <v>86</v>
      </c>
      <c r="AW153" s="13" t="s">
        <v>38</v>
      </c>
      <c r="AX153" s="13" t="s">
        <v>77</v>
      </c>
      <c r="AY153" s="246" t="s">
        <v>167</v>
      </c>
    </row>
    <row r="154" s="13" customFormat="1">
      <c r="A154" s="13"/>
      <c r="B154" s="236"/>
      <c r="C154" s="237"/>
      <c r="D154" s="232" t="s">
        <v>184</v>
      </c>
      <c r="E154" s="238" t="s">
        <v>20</v>
      </c>
      <c r="F154" s="239" t="s">
        <v>244</v>
      </c>
      <c r="G154" s="237"/>
      <c r="H154" s="240">
        <v>5.9400000000000004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184</v>
      </c>
      <c r="AU154" s="246" t="s">
        <v>86</v>
      </c>
      <c r="AV154" s="13" t="s">
        <v>86</v>
      </c>
      <c r="AW154" s="13" t="s">
        <v>38</v>
      </c>
      <c r="AX154" s="13" t="s">
        <v>77</v>
      </c>
      <c r="AY154" s="246" t="s">
        <v>167</v>
      </c>
    </row>
    <row r="155" s="16" customFormat="1">
      <c r="A155" s="16"/>
      <c r="B155" s="268"/>
      <c r="C155" s="269"/>
      <c r="D155" s="232" t="s">
        <v>184</v>
      </c>
      <c r="E155" s="270" t="s">
        <v>20</v>
      </c>
      <c r="F155" s="271" t="s">
        <v>212</v>
      </c>
      <c r="G155" s="269"/>
      <c r="H155" s="272">
        <v>39.069999999999993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78" t="s">
        <v>184</v>
      </c>
      <c r="AU155" s="278" t="s">
        <v>86</v>
      </c>
      <c r="AV155" s="16" t="s">
        <v>186</v>
      </c>
      <c r="AW155" s="16" t="s">
        <v>38</v>
      </c>
      <c r="AX155" s="16" t="s">
        <v>77</v>
      </c>
      <c r="AY155" s="278" t="s">
        <v>167</v>
      </c>
    </row>
    <row r="156" s="15" customFormat="1">
      <c r="A156" s="15"/>
      <c r="B156" s="258"/>
      <c r="C156" s="259"/>
      <c r="D156" s="232" t="s">
        <v>184</v>
      </c>
      <c r="E156" s="260" t="s">
        <v>20</v>
      </c>
      <c r="F156" s="261" t="s">
        <v>245</v>
      </c>
      <c r="G156" s="259"/>
      <c r="H156" s="260" t="s">
        <v>20</v>
      </c>
      <c r="I156" s="262"/>
      <c r="J156" s="259"/>
      <c r="K156" s="259"/>
      <c r="L156" s="263"/>
      <c r="M156" s="264"/>
      <c r="N156" s="265"/>
      <c r="O156" s="265"/>
      <c r="P156" s="265"/>
      <c r="Q156" s="265"/>
      <c r="R156" s="265"/>
      <c r="S156" s="265"/>
      <c r="T156" s="26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7" t="s">
        <v>184</v>
      </c>
      <c r="AU156" s="267" t="s">
        <v>86</v>
      </c>
      <c r="AV156" s="15" t="s">
        <v>8</v>
      </c>
      <c r="AW156" s="15" t="s">
        <v>38</v>
      </c>
      <c r="AX156" s="15" t="s">
        <v>77</v>
      </c>
      <c r="AY156" s="267" t="s">
        <v>167</v>
      </c>
    </row>
    <row r="157" s="13" customFormat="1">
      <c r="A157" s="13"/>
      <c r="B157" s="236"/>
      <c r="C157" s="237"/>
      <c r="D157" s="232" t="s">
        <v>184</v>
      </c>
      <c r="E157" s="238" t="s">
        <v>20</v>
      </c>
      <c r="F157" s="239" t="s">
        <v>246</v>
      </c>
      <c r="G157" s="237"/>
      <c r="H157" s="240">
        <v>90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184</v>
      </c>
      <c r="AU157" s="246" t="s">
        <v>86</v>
      </c>
      <c r="AV157" s="13" t="s">
        <v>86</v>
      </c>
      <c r="AW157" s="13" t="s">
        <v>38</v>
      </c>
      <c r="AX157" s="13" t="s">
        <v>77</v>
      </c>
      <c r="AY157" s="246" t="s">
        <v>167</v>
      </c>
    </row>
    <row r="158" s="13" customFormat="1">
      <c r="A158" s="13"/>
      <c r="B158" s="236"/>
      <c r="C158" s="237"/>
      <c r="D158" s="232" t="s">
        <v>184</v>
      </c>
      <c r="E158" s="238" t="s">
        <v>20</v>
      </c>
      <c r="F158" s="239" t="s">
        <v>247</v>
      </c>
      <c r="G158" s="237"/>
      <c r="H158" s="240">
        <v>118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184</v>
      </c>
      <c r="AU158" s="246" t="s">
        <v>86</v>
      </c>
      <c r="AV158" s="13" t="s">
        <v>86</v>
      </c>
      <c r="AW158" s="13" t="s">
        <v>38</v>
      </c>
      <c r="AX158" s="13" t="s">
        <v>77</v>
      </c>
      <c r="AY158" s="246" t="s">
        <v>167</v>
      </c>
    </row>
    <row r="159" s="13" customFormat="1">
      <c r="A159" s="13"/>
      <c r="B159" s="236"/>
      <c r="C159" s="237"/>
      <c r="D159" s="232" t="s">
        <v>184</v>
      </c>
      <c r="E159" s="238" t="s">
        <v>20</v>
      </c>
      <c r="F159" s="239" t="s">
        <v>248</v>
      </c>
      <c r="G159" s="237"/>
      <c r="H159" s="240">
        <v>20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184</v>
      </c>
      <c r="AU159" s="246" t="s">
        <v>86</v>
      </c>
      <c r="AV159" s="13" t="s">
        <v>86</v>
      </c>
      <c r="AW159" s="13" t="s">
        <v>38</v>
      </c>
      <c r="AX159" s="13" t="s">
        <v>77</v>
      </c>
      <c r="AY159" s="246" t="s">
        <v>167</v>
      </c>
    </row>
    <row r="160" s="13" customFormat="1">
      <c r="A160" s="13"/>
      <c r="B160" s="236"/>
      <c r="C160" s="237"/>
      <c r="D160" s="232" t="s">
        <v>184</v>
      </c>
      <c r="E160" s="238" t="s">
        <v>20</v>
      </c>
      <c r="F160" s="239" t="s">
        <v>249</v>
      </c>
      <c r="G160" s="237"/>
      <c r="H160" s="240">
        <v>363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184</v>
      </c>
      <c r="AU160" s="246" t="s">
        <v>86</v>
      </c>
      <c r="AV160" s="13" t="s">
        <v>86</v>
      </c>
      <c r="AW160" s="13" t="s">
        <v>38</v>
      </c>
      <c r="AX160" s="13" t="s">
        <v>77</v>
      </c>
      <c r="AY160" s="246" t="s">
        <v>167</v>
      </c>
    </row>
    <row r="161" s="13" customFormat="1">
      <c r="A161" s="13"/>
      <c r="B161" s="236"/>
      <c r="C161" s="237"/>
      <c r="D161" s="232" t="s">
        <v>184</v>
      </c>
      <c r="E161" s="238" t="s">
        <v>20</v>
      </c>
      <c r="F161" s="239" t="s">
        <v>250</v>
      </c>
      <c r="G161" s="237"/>
      <c r="H161" s="240">
        <v>637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184</v>
      </c>
      <c r="AU161" s="246" t="s">
        <v>86</v>
      </c>
      <c r="AV161" s="13" t="s">
        <v>86</v>
      </c>
      <c r="AW161" s="13" t="s">
        <v>38</v>
      </c>
      <c r="AX161" s="13" t="s">
        <v>77</v>
      </c>
      <c r="AY161" s="246" t="s">
        <v>167</v>
      </c>
    </row>
    <row r="162" s="13" customFormat="1">
      <c r="A162" s="13"/>
      <c r="B162" s="236"/>
      <c r="C162" s="237"/>
      <c r="D162" s="232" t="s">
        <v>184</v>
      </c>
      <c r="E162" s="238" t="s">
        <v>20</v>
      </c>
      <c r="F162" s="239" t="s">
        <v>251</v>
      </c>
      <c r="G162" s="237"/>
      <c r="H162" s="240">
        <v>1960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184</v>
      </c>
      <c r="AU162" s="246" t="s">
        <v>86</v>
      </c>
      <c r="AV162" s="13" t="s">
        <v>86</v>
      </c>
      <c r="AW162" s="13" t="s">
        <v>38</v>
      </c>
      <c r="AX162" s="13" t="s">
        <v>77</v>
      </c>
      <c r="AY162" s="246" t="s">
        <v>167</v>
      </c>
    </row>
    <row r="163" s="16" customFormat="1">
      <c r="A163" s="16"/>
      <c r="B163" s="268"/>
      <c r="C163" s="269"/>
      <c r="D163" s="232" t="s">
        <v>184</v>
      </c>
      <c r="E163" s="270" t="s">
        <v>20</v>
      </c>
      <c r="F163" s="271" t="s">
        <v>212</v>
      </c>
      <c r="G163" s="269"/>
      <c r="H163" s="272">
        <v>3188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T163" s="278" t="s">
        <v>184</v>
      </c>
      <c r="AU163" s="278" t="s">
        <v>86</v>
      </c>
      <c r="AV163" s="16" t="s">
        <v>186</v>
      </c>
      <c r="AW163" s="16" t="s">
        <v>38</v>
      </c>
      <c r="AX163" s="16" t="s">
        <v>77</v>
      </c>
      <c r="AY163" s="278" t="s">
        <v>167</v>
      </c>
    </row>
    <row r="164" s="13" customFormat="1">
      <c r="A164" s="13"/>
      <c r="B164" s="236"/>
      <c r="C164" s="237"/>
      <c r="D164" s="232" t="s">
        <v>184</v>
      </c>
      <c r="E164" s="238" t="s">
        <v>20</v>
      </c>
      <c r="F164" s="239" t="s">
        <v>252</v>
      </c>
      <c r="G164" s="237"/>
      <c r="H164" s="240">
        <v>2.5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184</v>
      </c>
      <c r="AU164" s="246" t="s">
        <v>86</v>
      </c>
      <c r="AV164" s="13" t="s">
        <v>86</v>
      </c>
      <c r="AW164" s="13" t="s">
        <v>38</v>
      </c>
      <c r="AX164" s="13" t="s">
        <v>77</v>
      </c>
      <c r="AY164" s="246" t="s">
        <v>167</v>
      </c>
    </row>
    <row r="165" s="14" customFormat="1">
      <c r="A165" s="14"/>
      <c r="B165" s="247"/>
      <c r="C165" s="248"/>
      <c r="D165" s="232" t="s">
        <v>184</v>
      </c>
      <c r="E165" s="249" t="s">
        <v>20</v>
      </c>
      <c r="F165" s="250" t="s">
        <v>195</v>
      </c>
      <c r="G165" s="248"/>
      <c r="H165" s="251">
        <v>3403.9200000000001</v>
      </c>
      <c r="I165" s="252"/>
      <c r="J165" s="248"/>
      <c r="K165" s="248"/>
      <c r="L165" s="253"/>
      <c r="M165" s="254"/>
      <c r="N165" s="255"/>
      <c r="O165" s="255"/>
      <c r="P165" s="255"/>
      <c r="Q165" s="255"/>
      <c r="R165" s="255"/>
      <c r="S165" s="255"/>
      <c r="T165" s="25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7" t="s">
        <v>184</v>
      </c>
      <c r="AU165" s="257" t="s">
        <v>86</v>
      </c>
      <c r="AV165" s="14" t="s">
        <v>173</v>
      </c>
      <c r="AW165" s="14" t="s">
        <v>38</v>
      </c>
      <c r="AX165" s="14" t="s">
        <v>8</v>
      </c>
      <c r="AY165" s="257" t="s">
        <v>167</v>
      </c>
    </row>
    <row r="166" s="2" customFormat="1" ht="31" customHeight="1">
      <c r="A166" s="40"/>
      <c r="B166" s="41"/>
      <c r="C166" s="220" t="s">
        <v>253</v>
      </c>
      <c r="D166" s="220" t="s">
        <v>169</v>
      </c>
      <c r="E166" s="221" t="s">
        <v>254</v>
      </c>
      <c r="F166" s="222" t="s">
        <v>255</v>
      </c>
      <c r="G166" s="223" t="s">
        <v>189</v>
      </c>
      <c r="H166" s="224">
        <v>12.6</v>
      </c>
      <c r="I166" s="225"/>
      <c r="J166" s="224">
        <f>ROUND(I166*H166,0)</f>
        <v>0</v>
      </c>
      <c r="K166" s="222" t="s">
        <v>180</v>
      </c>
      <c r="L166" s="46"/>
      <c r="M166" s="226" t="s">
        <v>20</v>
      </c>
      <c r="N166" s="227" t="s">
        <v>48</v>
      </c>
      <c r="O166" s="86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0" t="s">
        <v>173</v>
      </c>
      <c r="AT166" s="230" t="s">
        <v>169</v>
      </c>
      <c r="AU166" s="230" t="s">
        <v>86</v>
      </c>
      <c r="AY166" s="19" t="s">
        <v>167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9" t="s">
        <v>8</v>
      </c>
      <c r="BK166" s="231">
        <f>ROUND(I166*H166,0)</f>
        <v>0</v>
      </c>
      <c r="BL166" s="19" t="s">
        <v>173</v>
      </c>
      <c r="BM166" s="230" t="s">
        <v>256</v>
      </c>
    </row>
    <row r="167" s="2" customFormat="1">
      <c r="A167" s="40"/>
      <c r="B167" s="41"/>
      <c r="C167" s="42"/>
      <c r="D167" s="232" t="s">
        <v>182</v>
      </c>
      <c r="E167" s="42"/>
      <c r="F167" s="233" t="s">
        <v>257</v>
      </c>
      <c r="G167" s="42"/>
      <c r="H167" s="42"/>
      <c r="I167" s="138"/>
      <c r="J167" s="42"/>
      <c r="K167" s="42"/>
      <c r="L167" s="46"/>
      <c r="M167" s="234"/>
      <c r="N167" s="235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182</v>
      </c>
      <c r="AU167" s="19" t="s">
        <v>86</v>
      </c>
    </row>
    <row r="168" s="15" customFormat="1">
      <c r="A168" s="15"/>
      <c r="B168" s="258"/>
      <c r="C168" s="259"/>
      <c r="D168" s="232" t="s">
        <v>184</v>
      </c>
      <c r="E168" s="260" t="s">
        <v>20</v>
      </c>
      <c r="F168" s="261" t="s">
        <v>200</v>
      </c>
      <c r="G168" s="259"/>
      <c r="H168" s="260" t="s">
        <v>20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184</v>
      </c>
      <c r="AU168" s="267" t="s">
        <v>86</v>
      </c>
      <c r="AV168" s="15" t="s">
        <v>8</v>
      </c>
      <c r="AW168" s="15" t="s">
        <v>38</v>
      </c>
      <c r="AX168" s="15" t="s">
        <v>77</v>
      </c>
      <c r="AY168" s="267" t="s">
        <v>167</v>
      </c>
    </row>
    <row r="169" s="13" customFormat="1">
      <c r="A169" s="13"/>
      <c r="B169" s="236"/>
      <c r="C169" s="237"/>
      <c r="D169" s="232" t="s">
        <v>184</v>
      </c>
      <c r="E169" s="238" t="s">
        <v>20</v>
      </c>
      <c r="F169" s="239" t="s">
        <v>258</v>
      </c>
      <c r="G169" s="237"/>
      <c r="H169" s="240">
        <v>12.6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6" t="s">
        <v>184</v>
      </c>
      <c r="AU169" s="246" t="s">
        <v>86</v>
      </c>
      <c r="AV169" s="13" t="s">
        <v>86</v>
      </c>
      <c r="AW169" s="13" t="s">
        <v>38</v>
      </c>
      <c r="AX169" s="13" t="s">
        <v>8</v>
      </c>
      <c r="AY169" s="246" t="s">
        <v>167</v>
      </c>
    </row>
    <row r="170" s="2" customFormat="1" ht="41.5" customHeight="1">
      <c r="A170" s="40"/>
      <c r="B170" s="41"/>
      <c r="C170" s="220" t="s">
        <v>259</v>
      </c>
      <c r="D170" s="220" t="s">
        <v>169</v>
      </c>
      <c r="E170" s="221" t="s">
        <v>260</v>
      </c>
      <c r="F170" s="222" t="s">
        <v>261</v>
      </c>
      <c r="G170" s="223" t="s">
        <v>189</v>
      </c>
      <c r="H170" s="224">
        <v>12928.18</v>
      </c>
      <c r="I170" s="225"/>
      <c r="J170" s="224">
        <f>ROUND(I170*H170,0)</f>
        <v>0</v>
      </c>
      <c r="K170" s="222" t="s">
        <v>180</v>
      </c>
      <c r="L170" s="46"/>
      <c r="M170" s="226" t="s">
        <v>20</v>
      </c>
      <c r="N170" s="227" t="s">
        <v>48</v>
      </c>
      <c r="O170" s="86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0" t="s">
        <v>173</v>
      </c>
      <c r="AT170" s="230" t="s">
        <v>169</v>
      </c>
      <c r="AU170" s="230" t="s">
        <v>86</v>
      </c>
      <c r="AY170" s="19" t="s">
        <v>167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9" t="s">
        <v>8</v>
      </c>
      <c r="BK170" s="231">
        <f>ROUND(I170*H170,0)</f>
        <v>0</v>
      </c>
      <c r="BL170" s="19" t="s">
        <v>173</v>
      </c>
      <c r="BM170" s="230" t="s">
        <v>262</v>
      </c>
    </row>
    <row r="171" s="2" customFormat="1">
      <c r="A171" s="40"/>
      <c r="B171" s="41"/>
      <c r="C171" s="42"/>
      <c r="D171" s="232" t="s">
        <v>182</v>
      </c>
      <c r="E171" s="42"/>
      <c r="F171" s="233" t="s">
        <v>263</v>
      </c>
      <c r="G171" s="42"/>
      <c r="H171" s="42"/>
      <c r="I171" s="138"/>
      <c r="J171" s="42"/>
      <c r="K171" s="42"/>
      <c r="L171" s="46"/>
      <c r="M171" s="234"/>
      <c r="N171" s="235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182</v>
      </c>
      <c r="AU171" s="19" t="s">
        <v>86</v>
      </c>
    </row>
    <row r="172" s="13" customFormat="1">
      <c r="A172" s="13"/>
      <c r="B172" s="236"/>
      <c r="C172" s="237"/>
      <c r="D172" s="232" t="s">
        <v>184</v>
      </c>
      <c r="E172" s="238" t="s">
        <v>20</v>
      </c>
      <c r="F172" s="239" t="s">
        <v>264</v>
      </c>
      <c r="G172" s="237"/>
      <c r="H172" s="240">
        <v>2281.9099999999999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184</v>
      </c>
      <c r="AU172" s="246" t="s">
        <v>86</v>
      </c>
      <c r="AV172" s="13" t="s">
        <v>86</v>
      </c>
      <c r="AW172" s="13" t="s">
        <v>38</v>
      </c>
      <c r="AX172" s="13" t="s">
        <v>77</v>
      </c>
      <c r="AY172" s="246" t="s">
        <v>167</v>
      </c>
    </row>
    <row r="173" s="13" customFormat="1">
      <c r="A173" s="13"/>
      <c r="B173" s="236"/>
      <c r="C173" s="237"/>
      <c r="D173" s="232" t="s">
        <v>184</v>
      </c>
      <c r="E173" s="238" t="s">
        <v>20</v>
      </c>
      <c r="F173" s="239" t="s">
        <v>265</v>
      </c>
      <c r="G173" s="237"/>
      <c r="H173" s="240">
        <v>2281.9099999999999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184</v>
      </c>
      <c r="AU173" s="246" t="s">
        <v>86</v>
      </c>
      <c r="AV173" s="13" t="s">
        <v>86</v>
      </c>
      <c r="AW173" s="13" t="s">
        <v>38</v>
      </c>
      <c r="AX173" s="13" t="s">
        <v>77</v>
      </c>
      <c r="AY173" s="246" t="s">
        <v>167</v>
      </c>
    </row>
    <row r="174" s="13" customFormat="1">
      <c r="A174" s="13"/>
      <c r="B174" s="236"/>
      <c r="C174" s="237"/>
      <c r="D174" s="232" t="s">
        <v>184</v>
      </c>
      <c r="E174" s="238" t="s">
        <v>20</v>
      </c>
      <c r="F174" s="239" t="s">
        <v>266</v>
      </c>
      <c r="G174" s="237"/>
      <c r="H174" s="240">
        <v>753.89999999999998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184</v>
      </c>
      <c r="AU174" s="246" t="s">
        <v>86</v>
      </c>
      <c r="AV174" s="13" t="s">
        <v>86</v>
      </c>
      <c r="AW174" s="13" t="s">
        <v>38</v>
      </c>
      <c r="AX174" s="13" t="s">
        <v>77</v>
      </c>
      <c r="AY174" s="246" t="s">
        <v>167</v>
      </c>
    </row>
    <row r="175" s="13" customFormat="1">
      <c r="A175" s="13"/>
      <c r="B175" s="236"/>
      <c r="C175" s="237"/>
      <c r="D175" s="232" t="s">
        <v>184</v>
      </c>
      <c r="E175" s="238" t="s">
        <v>20</v>
      </c>
      <c r="F175" s="239" t="s">
        <v>267</v>
      </c>
      <c r="G175" s="237"/>
      <c r="H175" s="240">
        <v>753.89999999999998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184</v>
      </c>
      <c r="AU175" s="246" t="s">
        <v>86</v>
      </c>
      <c r="AV175" s="13" t="s">
        <v>86</v>
      </c>
      <c r="AW175" s="13" t="s">
        <v>38</v>
      </c>
      <c r="AX175" s="13" t="s">
        <v>77</v>
      </c>
      <c r="AY175" s="246" t="s">
        <v>167</v>
      </c>
    </row>
    <row r="176" s="13" customFormat="1">
      <c r="A176" s="13"/>
      <c r="B176" s="236"/>
      <c r="C176" s="237"/>
      <c r="D176" s="232" t="s">
        <v>184</v>
      </c>
      <c r="E176" s="238" t="s">
        <v>20</v>
      </c>
      <c r="F176" s="239" t="s">
        <v>268</v>
      </c>
      <c r="G176" s="237"/>
      <c r="H176" s="240">
        <v>3403.9200000000001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184</v>
      </c>
      <c r="AU176" s="246" t="s">
        <v>86</v>
      </c>
      <c r="AV176" s="13" t="s">
        <v>86</v>
      </c>
      <c r="AW176" s="13" t="s">
        <v>38</v>
      </c>
      <c r="AX176" s="13" t="s">
        <v>77</v>
      </c>
      <c r="AY176" s="246" t="s">
        <v>167</v>
      </c>
    </row>
    <row r="177" s="13" customFormat="1">
      <c r="A177" s="13"/>
      <c r="B177" s="236"/>
      <c r="C177" s="237"/>
      <c r="D177" s="232" t="s">
        <v>184</v>
      </c>
      <c r="E177" s="238" t="s">
        <v>20</v>
      </c>
      <c r="F177" s="239" t="s">
        <v>269</v>
      </c>
      <c r="G177" s="237"/>
      <c r="H177" s="240">
        <v>3403.9200000000001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184</v>
      </c>
      <c r="AU177" s="246" t="s">
        <v>86</v>
      </c>
      <c r="AV177" s="13" t="s">
        <v>86</v>
      </c>
      <c r="AW177" s="13" t="s">
        <v>38</v>
      </c>
      <c r="AX177" s="13" t="s">
        <v>77</v>
      </c>
      <c r="AY177" s="246" t="s">
        <v>167</v>
      </c>
    </row>
    <row r="178" s="13" customFormat="1">
      <c r="A178" s="13"/>
      <c r="B178" s="236"/>
      <c r="C178" s="237"/>
      <c r="D178" s="232" t="s">
        <v>184</v>
      </c>
      <c r="E178" s="238" t="s">
        <v>20</v>
      </c>
      <c r="F178" s="239" t="s">
        <v>270</v>
      </c>
      <c r="G178" s="237"/>
      <c r="H178" s="240">
        <v>11.76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184</v>
      </c>
      <c r="AU178" s="246" t="s">
        <v>86</v>
      </c>
      <c r="AV178" s="13" t="s">
        <v>86</v>
      </c>
      <c r="AW178" s="13" t="s">
        <v>38</v>
      </c>
      <c r="AX178" s="13" t="s">
        <v>77</v>
      </c>
      <c r="AY178" s="246" t="s">
        <v>167</v>
      </c>
    </row>
    <row r="179" s="13" customFormat="1">
      <c r="A179" s="13"/>
      <c r="B179" s="236"/>
      <c r="C179" s="237"/>
      <c r="D179" s="232" t="s">
        <v>184</v>
      </c>
      <c r="E179" s="238" t="s">
        <v>20</v>
      </c>
      <c r="F179" s="239" t="s">
        <v>271</v>
      </c>
      <c r="G179" s="237"/>
      <c r="H179" s="240">
        <v>11.76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184</v>
      </c>
      <c r="AU179" s="246" t="s">
        <v>86</v>
      </c>
      <c r="AV179" s="13" t="s">
        <v>86</v>
      </c>
      <c r="AW179" s="13" t="s">
        <v>38</v>
      </c>
      <c r="AX179" s="13" t="s">
        <v>77</v>
      </c>
      <c r="AY179" s="246" t="s">
        <v>167</v>
      </c>
    </row>
    <row r="180" s="13" customFormat="1">
      <c r="A180" s="13"/>
      <c r="B180" s="236"/>
      <c r="C180" s="237"/>
      <c r="D180" s="232" t="s">
        <v>184</v>
      </c>
      <c r="E180" s="238" t="s">
        <v>20</v>
      </c>
      <c r="F180" s="239" t="s">
        <v>272</v>
      </c>
      <c r="G180" s="237"/>
      <c r="H180" s="240">
        <v>12.6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184</v>
      </c>
      <c r="AU180" s="246" t="s">
        <v>86</v>
      </c>
      <c r="AV180" s="13" t="s">
        <v>86</v>
      </c>
      <c r="AW180" s="13" t="s">
        <v>38</v>
      </c>
      <c r="AX180" s="13" t="s">
        <v>77</v>
      </c>
      <c r="AY180" s="246" t="s">
        <v>167</v>
      </c>
    </row>
    <row r="181" s="13" customFormat="1">
      <c r="A181" s="13"/>
      <c r="B181" s="236"/>
      <c r="C181" s="237"/>
      <c r="D181" s="232" t="s">
        <v>184</v>
      </c>
      <c r="E181" s="238" t="s">
        <v>20</v>
      </c>
      <c r="F181" s="239" t="s">
        <v>273</v>
      </c>
      <c r="G181" s="237"/>
      <c r="H181" s="240">
        <v>12.6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184</v>
      </c>
      <c r="AU181" s="246" t="s">
        <v>86</v>
      </c>
      <c r="AV181" s="13" t="s">
        <v>86</v>
      </c>
      <c r="AW181" s="13" t="s">
        <v>38</v>
      </c>
      <c r="AX181" s="13" t="s">
        <v>77</v>
      </c>
      <c r="AY181" s="246" t="s">
        <v>167</v>
      </c>
    </row>
    <row r="182" s="14" customFormat="1">
      <c r="A182" s="14"/>
      <c r="B182" s="247"/>
      <c r="C182" s="248"/>
      <c r="D182" s="232" t="s">
        <v>184</v>
      </c>
      <c r="E182" s="249" t="s">
        <v>20</v>
      </c>
      <c r="F182" s="250" t="s">
        <v>195</v>
      </c>
      <c r="G182" s="248"/>
      <c r="H182" s="251">
        <v>12928.18</v>
      </c>
      <c r="I182" s="252"/>
      <c r="J182" s="248"/>
      <c r="K182" s="248"/>
      <c r="L182" s="253"/>
      <c r="M182" s="254"/>
      <c r="N182" s="255"/>
      <c r="O182" s="255"/>
      <c r="P182" s="255"/>
      <c r="Q182" s="255"/>
      <c r="R182" s="255"/>
      <c r="S182" s="255"/>
      <c r="T182" s="25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7" t="s">
        <v>184</v>
      </c>
      <c r="AU182" s="257" t="s">
        <v>86</v>
      </c>
      <c r="AV182" s="14" t="s">
        <v>173</v>
      </c>
      <c r="AW182" s="14" t="s">
        <v>38</v>
      </c>
      <c r="AX182" s="14" t="s">
        <v>8</v>
      </c>
      <c r="AY182" s="257" t="s">
        <v>167</v>
      </c>
    </row>
    <row r="183" s="2" customFormat="1" ht="41.5" customHeight="1">
      <c r="A183" s="40"/>
      <c r="B183" s="41"/>
      <c r="C183" s="220" t="s">
        <v>274</v>
      </c>
      <c r="D183" s="220" t="s">
        <v>169</v>
      </c>
      <c r="E183" s="221" t="s">
        <v>275</v>
      </c>
      <c r="F183" s="222" t="s">
        <v>276</v>
      </c>
      <c r="G183" s="223" t="s">
        <v>189</v>
      </c>
      <c r="H183" s="224">
        <v>1220.78</v>
      </c>
      <c r="I183" s="225"/>
      <c r="J183" s="224">
        <f>ROUND(I183*H183,0)</f>
        <v>0</v>
      </c>
      <c r="K183" s="222" t="s">
        <v>180</v>
      </c>
      <c r="L183" s="46"/>
      <c r="M183" s="226" t="s">
        <v>20</v>
      </c>
      <c r="N183" s="227" t="s">
        <v>48</v>
      </c>
      <c r="O183" s="86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0" t="s">
        <v>173</v>
      </c>
      <c r="AT183" s="230" t="s">
        <v>169</v>
      </c>
      <c r="AU183" s="230" t="s">
        <v>86</v>
      </c>
      <c r="AY183" s="19" t="s">
        <v>167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9" t="s">
        <v>8</v>
      </c>
      <c r="BK183" s="231">
        <f>ROUND(I183*H183,0)</f>
        <v>0</v>
      </c>
      <c r="BL183" s="19" t="s">
        <v>173</v>
      </c>
      <c r="BM183" s="230" t="s">
        <v>277</v>
      </c>
    </row>
    <row r="184" s="2" customFormat="1">
      <c r="A184" s="40"/>
      <c r="B184" s="41"/>
      <c r="C184" s="42"/>
      <c r="D184" s="232" t="s">
        <v>182</v>
      </c>
      <c r="E184" s="42"/>
      <c r="F184" s="233" t="s">
        <v>263</v>
      </c>
      <c r="G184" s="42"/>
      <c r="H184" s="42"/>
      <c r="I184" s="138"/>
      <c r="J184" s="42"/>
      <c r="K184" s="42"/>
      <c r="L184" s="46"/>
      <c r="M184" s="234"/>
      <c r="N184" s="235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182</v>
      </c>
      <c r="AU184" s="19" t="s">
        <v>86</v>
      </c>
    </row>
    <row r="185" s="13" customFormat="1">
      <c r="A185" s="13"/>
      <c r="B185" s="236"/>
      <c r="C185" s="237"/>
      <c r="D185" s="232" t="s">
        <v>184</v>
      </c>
      <c r="E185" s="238" t="s">
        <v>20</v>
      </c>
      <c r="F185" s="239" t="s">
        <v>278</v>
      </c>
      <c r="G185" s="237"/>
      <c r="H185" s="240">
        <v>1220.78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184</v>
      </c>
      <c r="AU185" s="246" t="s">
        <v>86</v>
      </c>
      <c r="AV185" s="13" t="s">
        <v>86</v>
      </c>
      <c r="AW185" s="13" t="s">
        <v>38</v>
      </c>
      <c r="AX185" s="13" t="s">
        <v>8</v>
      </c>
      <c r="AY185" s="246" t="s">
        <v>167</v>
      </c>
    </row>
    <row r="186" s="2" customFormat="1" ht="41.5" customHeight="1">
      <c r="A186" s="40"/>
      <c r="B186" s="41"/>
      <c r="C186" s="220" t="s">
        <v>279</v>
      </c>
      <c r="D186" s="220" t="s">
        <v>169</v>
      </c>
      <c r="E186" s="221" t="s">
        <v>280</v>
      </c>
      <c r="F186" s="222" t="s">
        <v>281</v>
      </c>
      <c r="G186" s="223" t="s">
        <v>189</v>
      </c>
      <c r="H186" s="224">
        <v>1281.8699999999999</v>
      </c>
      <c r="I186" s="225"/>
      <c r="J186" s="224">
        <f>ROUND(I186*H186,0)</f>
        <v>0</v>
      </c>
      <c r="K186" s="222" t="s">
        <v>180</v>
      </c>
      <c r="L186" s="46"/>
      <c r="M186" s="226" t="s">
        <v>20</v>
      </c>
      <c r="N186" s="227" t="s">
        <v>48</v>
      </c>
      <c r="O186" s="86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0" t="s">
        <v>173</v>
      </c>
      <c r="AT186" s="230" t="s">
        <v>169</v>
      </c>
      <c r="AU186" s="230" t="s">
        <v>86</v>
      </c>
      <c r="AY186" s="19" t="s">
        <v>167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9" t="s">
        <v>8</v>
      </c>
      <c r="BK186" s="231">
        <f>ROUND(I186*H186,0)</f>
        <v>0</v>
      </c>
      <c r="BL186" s="19" t="s">
        <v>173</v>
      </c>
      <c r="BM186" s="230" t="s">
        <v>282</v>
      </c>
    </row>
    <row r="187" s="2" customFormat="1">
      <c r="A187" s="40"/>
      <c r="B187" s="41"/>
      <c r="C187" s="42"/>
      <c r="D187" s="232" t="s">
        <v>182</v>
      </c>
      <c r="E187" s="42"/>
      <c r="F187" s="233" t="s">
        <v>263</v>
      </c>
      <c r="G187" s="42"/>
      <c r="H187" s="42"/>
      <c r="I187" s="138"/>
      <c r="J187" s="42"/>
      <c r="K187" s="42"/>
      <c r="L187" s="46"/>
      <c r="M187" s="234"/>
      <c r="N187" s="235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182</v>
      </c>
      <c r="AU187" s="19" t="s">
        <v>86</v>
      </c>
    </row>
    <row r="188" s="2" customFormat="1">
      <c r="A188" s="40"/>
      <c r="B188" s="41"/>
      <c r="C188" s="42"/>
      <c r="D188" s="232" t="s">
        <v>175</v>
      </c>
      <c r="E188" s="42"/>
      <c r="F188" s="233" t="s">
        <v>283</v>
      </c>
      <c r="G188" s="42"/>
      <c r="H188" s="42"/>
      <c r="I188" s="138"/>
      <c r="J188" s="42"/>
      <c r="K188" s="42"/>
      <c r="L188" s="46"/>
      <c r="M188" s="234"/>
      <c r="N188" s="23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175</v>
      </c>
      <c r="AU188" s="19" t="s">
        <v>86</v>
      </c>
    </row>
    <row r="189" s="13" customFormat="1">
      <c r="A189" s="13"/>
      <c r="B189" s="236"/>
      <c r="C189" s="237"/>
      <c r="D189" s="232" t="s">
        <v>184</v>
      </c>
      <c r="E189" s="238" t="s">
        <v>20</v>
      </c>
      <c r="F189" s="239" t="s">
        <v>284</v>
      </c>
      <c r="G189" s="237"/>
      <c r="H189" s="240">
        <v>1157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184</v>
      </c>
      <c r="AU189" s="246" t="s">
        <v>86</v>
      </c>
      <c r="AV189" s="13" t="s">
        <v>86</v>
      </c>
      <c r="AW189" s="13" t="s">
        <v>38</v>
      </c>
      <c r="AX189" s="13" t="s">
        <v>77</v>
      </c>
      <c r="AY189" s="246" t="s">
        <v>167</v>
      </c>
    </row>
    <row r="190" s="13" customFormat="1">
      <c r="A190" s="13"/>
      <c r="B190" s="236"/>
      <c r="C190" s="237"/>
      <c r="D190" s="232" t="s">
        <v>184</v>
      </c>
      <c r="E190" s="238" t="s">
        <v>20</v>
      </c>
      <c r="F190" s="239" t="s">
        <v>285</v>
      </c>
      <c r="G190" s="237"/>
      <c r="H190" s="240">
        <v>11.76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184</v>
      </c>
      <c r="AU190" s="246" t="s">
        <v>86</v>
      </c>
      <c r="AV190" s="13" t="s">
        <v>86</v>
      </c>
      <c r="AW190" s="13" t="s">
        <v>38</v>
      </c>
      <c r="AX190" s="13" t="s">
        <v>77</v>
      </c>
      <c r="AY190" s="246" t="s">
        <v>167</v>
      </c>
    </row>
    <row r="191" s="13" customFormat="1">
      <c r="A191" s="13"/>
      <c r="B191" s="236"/>
      <c r="C191" s="237"/>
      <c r="D191" s="232" t="s">
        <v>184</v>
      </c>
      <c r="E191" s="238" t="s">
        <v>20</v>
      </c>
      <c r="F191" s="239" t="s">
        <v>286</v>
      </c>
      <c r="G191" s="237"/>
      <c r="H191" s="240">
        <v>3403.9200000000001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184</v>
      </c>
      <c r="AU191" s="246" t="s">
        <v>86</v>
      </c>
      <c r="AV191" s="13" t="s">
        <v>86</v>
      </c>
      <c r="AW191" s="13" t="s">
        <v>38</v>
      </c>
      <c r="AX191" s="13" t="s">
        <v>77</v>
      </c>
      <c r="AY191" s="246" t="s">
        <v>167</v>
      </c>
    </row>
    <row r="192" s="13" customFormat="1">
      <c r="A192" s="13"/>
      <c r="B192" s="236"/>
      <c r="C192" s="237"/>
      <c r="D192" s="232" t="s">
        <v>184</v>
      </c>
      <c r="E192" s="238" t="s">
        <v>20</v>
      </c>
      <c r="F192" s="239" t="s">
        <v>287</v>
      </c>
      <c r="G192" s="237"/>
      <c r="H192" s="240">
        <v>12.6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184</v>
      </c>
      <c r="AU192" s="246" t="s">
        <v>86</v>
      </c>
      <c r="AV192" s="13" t="s">
        <v>86</v>
      </c>
      <c r="AW192" s="13" t="s">
        <v>38</v>
      </c>
      <c r="AX192" s="13" t="s">
        <v>77</v>
      </c>
      <c r="AY192" s="246" t="s">
        <v>167</v>
      </c>
    </row>
    <row r="193" s="16" customFormat="1">
      <c r="A193" s="16"/>
      <c r="B193" s="268"/>
      <c r="C193" s="269"/>
      <c r="D193" s="232" t="s">
        <v>184</v>
      </c>
      <c r="E193" s="270" t="s">
        <v>20</v>
      </c>
      <c r="F193" s="271" t="s">
        <v>212</v>
      </c>
      <c r="G193" s="269"/>
      <c r="H193" s="272">
        <v>4585.2800000000007</v>
      </c>
      <c r="I193" s="273"/>
      <c r="J193" s="269"/>
      <c r="K193" s="269"/>
      <c r="L193" s="274"/>
      <c r="M193" s="275"/>
      <c r="N193" s="276"/>
      <c r="O193" s="276"/>
      <c r="P193" s="276"/>
      <c r="Q193" s="276"/>
      <c r="R193" s="276"/>
      <c r="S193" s="276"/>
      <c r="T193" s="27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8" t="s">
        <v>184</v>
      </c>
      <c r="AU193" s="278" t="s">
        <v>86</v>
      </c>
      <c r="AV193" s="16" t="s">
        <v>186</v>
      </c>
      <c r="AW193" s="16" t="s">
        <v>38</v>
      </c>
      <c r="AX193" s="16" t="s">
        <v>77</v>
      </c>
      <c r="AY193" s="278" t="s">
        <v>167</v>
      </c>
    </row>
    <row r="194" s="13" customFormat="1">
      <c r="A194" s="13"/>
      <c r="B194" s="236"/>
      <c r="C194" s="237"/>
      <c r="D194" s="232" t="s">
        <v>184</v>
      </c>
      <c r="E194" s="238" t="s">
        <v>20</v>
      </c>
      <c r="F194" s="239" t="s">
        <v>288</v>
      </c>
      <c r="G194" s="237"/>
      <c r="H194" s="240">
        <v>-162.63999999999999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184</v>
      </c>
      <c r="AU194" s="246" t="s">
        <v>86</v>
      </c>
      <c r="AV194" s="13" t="s">
        <v>86</v>
      </c>
      <c r="AW194" s="13" t="s">
        <v>38</v>
      </c>
      <c r="AX194" s="13" t="s">
        <v>77</v>
      </c>
      <c r="AY194" s="246" t="s">
        <v>167</v>
      </c>
    </row>
    <row r="195" s="13" customFormat="1">
      <c r="A195" s="13"/>
      <c r="B195" s="236"/>
      <c r="C195" s="237"/>
      <c r="D195" s="232" t="s">
        <v>184</v>
      </c>
      <c r="E195" s="238" t="s">
        <v>20</v>
      </c>
      <c r="F195" s="239" t="s">
        <v>289</v>
      </c>
      <c r="G195" s="237"/>
      <c r="H195" s="240">
        <v>-60.770000000000003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184</v>
      </c>
      <c r="AU195" s="246" t="s">
        <v>86</v>
      </c>
      <c r="AV195" s="13" t="s">
        <v>86</v>
      </c>
      <c r="AW195" s="13" t="s">
        <v>38</v>
      </c>
      <c r="AX195" s="13" t="s">
        <v>77</v>
      </c>
      <c r="AY195" s="246" t="s">
        <v>167</v>
      </c>
    </row>
    <row r="196" s="13" customFormat="1">
      <c r="A196" s="13"/>
      <c r="B196" s="236"/>
      <c r="C196" s="237"/>
      <c r="D196" s="232" t="s">
        <v>184</v>
      </c>
      <c r="E196" s="238" t="s">
        <v>20</v>
      </c>
      <c r="F196" s="239" t="s">
        <v>290</v>
      </c>
      <c r="G196" s="237"/>
      <c r="H196" s="240">
        <v>-3080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184</v>
      </c>
      <c r="AU196" s="246" t="s">
        <v>86</v>
      </c>
      <c r="AV196" s="13" t="s">
        <v>86</v>
      </c>
      <c r="AW196" s="13" t="s">
        <v>38</v>
      </c>
      <c r="AX196" s="13" t="s">
        <v>77</v>
      </c>
      <c r="AY196" s="246" t="s">
        <v>167</v>
      </c>
    </row>
    <row r="197" s="14" customFormat="1">
      <c r="A197" s="14"/>
      <c r="B197" s="247"/>
      <c r="C197" s="248"/>
      <c r="D197" s="232" t="s">
        <v>184</v>
      </c>
      <c r="E197" s="249" t="s">
        <v>20</v>
      </c>
      <c r="F197" s="250" t="s">
        <v>195</v>
      </c>
      <c r="G197" s="248"/>
      <c r="H197" s="251">
        <v>1281.8699999999999</v>
      </c>
      <c r="I197" s="252"/>
      <c r="J197" s="248"/>
      <c r="K197" s="248"/>
      <c r="L197" s="253"/>
      <c r="M197" s="254"/>
      <c r="N197" s="255"/>
      <c r="O197" s="255"/>
      <c r="P197" s="255"/>
      <c r="Q197" s="255"/>
      <c r="R197" s="255"/>
      <c r="S197" s="255"/>
      <c r="T197" s="25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7" t="s">
        <v>184</v>
      </c>
      <c r="AU197" s="257" t="s">
        <v>86</v>
      </c>
      <c r="AV197" s="14" t="s">
        <v>173</v>
      </c>
      <c r="AW197" s="14" t="s">
        <v>38</v>
      </c>
      <c r="AX197" s="14" t="s">
        <v>8</v>
      </c>
      <c r="AY197" s="257" t="s">
        <v>167</v>
      </c>
    </row>
    <row r="198" s="2" customFormat="1" ht="31" customHeight="1">
      <c r="A198" s="40"/>
      <c r="B198" s="41"/>
      <c r="C198" s="220" t="s">
        <v>291</v>
      </c>
      <c r="D198" s="220" t="s">
        <v>169</v>
      </c>
      <c r="E198" s="221" t="s">
        <v>292</v>
      </c>
      <c r="F198" s="222" t="s">
        <v>293</v>
      </c>
      <c r="G198" s="223" t="s">
        <v>189</v>
      </c>
      <c r="H198" s="224">
        <v>10369.870000000001</v>
      </c>
      <c r="I198" s="225"/>
      <c r="J198" s="224">
        <f>ROUND(I198*H198,0)</f>
        <v>0</v>
      </c>
      <c r="K198" s="222" t="s">
        <v>180</v>
      </c>
      <c r="L198" s="46"/>
      <c r="M198" s="226" t="s">
        <v>20</v>
      </c>
      <c r="N198" s="227" t="s">
        <v>48</v>
      </c>
      <c r="O198" s="86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0" t="s">
        <v>173</v>
      </c>
      <c r="AT198" s="230" t="s">
        <v>169</v>
      </c>
      <c r="AU198" s="230" t="s">
        <v>86</v>
      </c>
      <c r="AY198" s="19" t="s">
        <v>167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9" t="s">
        <v>8</v>
      </c>
      <c r="BK198" s="231">
        <f>ROUND(I198*H198,0)</f>
        <v>0</v>
      </c>
      <c r="BL198" s="19" t="s">
        <v>173</v>
      </c>
      <c r="BM198" s="230" t="s">
        <v>294</v>
      </c>
    </row>
    <row r="199" s="2" customFormat="1">
      <c r="A199" s="40"/>
      <c r="B199" s="41"/>
      <c r="C199" s="42"/>
      <c r="D199" s="232" t="s">
        <v>182</v>
      </c>
      <c r="E199" s="42"/>
      <c r="F199" s="233" t="s">
        <v>295</v>
      </c>
      <c r="G199" s="42"/>
      <c r="H199" s="42"/>
      <c r="I199" s="138"/>
      <c r="J199" s="42"/>
      <c r="K199" s="42"/>
      <c r="L199" s="46"/>
      <c r="M199" s="234"/>
      <c r="N199" s="235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182</v>
      </c>
      <c r="AU199" s="19" t="s">
        <v>86</v>
      </c>
    </row>
    <row r="200" s="13" customFormat="1">
      <c r="A200" s="13"/>
      <c r="B200" s="236"/>
      <c r="C200" s="237"/>
      <c r="D200" s="232" t="s">
        <v>184</v>
      </c>
      <c r="E200" s="238" t="s">
        <v>20</v>
      </c>
      <c r="F200" s="239" t="s">
        <v>296</v>
      </c>
      <c r="G200" s="237"/>
      <c r="H200" s="240">
        <v>4563.8100000000004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184</v>
      </c>
      <c r="AU200" s="246" t="s">
        <v>86</v>
      </c>
      <c r="AV200" s="13" t="s">
        <v>86</v>
      </c>
      <c r="AW200" s="13" t="s">
        <v>38</v>
      </c>
      <c r="AX200" s="13" t="s">
        <v>77</v>
      </c>
      <c r="AY200" s="246" t="s">
        <v>167</v>
      </c>
    </row>
    <row r="201" s="13" customFormat="1">
      <c r="A201" s="13"/>
      <c r="B201" s="236"/>
      <c r="C201" s="237"/>
      <c r="D201" s="232" t="s">
        <v>184</v>
      </c>
      <c r="E201" s="238" t="s">
        <v>20</v>
      </c>
      <c r="F201" s="239" t="s">
        <v>297</v>
      </c>
      <c r="G201" s="237"/>
      <c r="H201" s="240">
        <v>1157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184</v>
      </c>
      <c r="AU201" s="246" t="s">
        <v>86</v>
      </c>
      <c r="AV201" s="13" t="s">
        <v>86</v>
      </c>
      <c r="AW201" s="13" t="s">
        <v>38</v>
      </c>
      <c r="AX201" s="13" t="s">
        <v>77</v>
      </c>
      <c r="AY201" s="246" t="s">
        <v>167</v>
      </c>
    </row>
    <row r="202" s="13" customFormat="1">
      <c r="A202" s="13"/>
      <c r="B202" s="236"/>
      <c r="C202" s="237"/>
      <c r="D202" s="232" t="s">
        <v>184</v>
      </c>
      <c r="E202" s="238" t="s">
        <v>20</v>
      </c>
      <c r="F202" s="239" t="s">
        <v>298</v>
      </c>
      <c r="G202" s="237"/>
      <c r="H202" s="240">
        <v>11.76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184</v>
      </c>
      <c r="AU202" s="246" t="s">
        <v>86</v>
      </c>
      <c r="AV202" s="13" t="s">
        <v>86</v>
      </c>
      <c r="AW202" s="13" t="s">
        <v>38</v>
      </c>
      <c r="AX202" s="13" t="s">
        <v>77</v>
      </c>
      <c r="AY202" s="246" t="s">
        <v>167</v>
      </c>
    </row>
    <row r="203" s="13" customFormat="1">
      <c r="A203" s="13"/>
      <c r="B203" s="236"/>
      <c r="C203" s="237"/>
      <c r="D203" s="232" t="s">
        <v>184</v>
      </c>
      <c r="E203" s="238" t="s">
        <v>20</v>
      </c>
      <c r="F203" s="239" t="s">
        <v>299</v>
      </c>
      <c r="G203" s="237"/>
      <c r="H203" s="240">
        <v>3403.9200000000001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184</v>
      </c>
      <c r="AU203" s="246" t="s">
        <v>86</v>
      </c>
      <c r="AV203" s="13" t="s">
        <v>86</v>
      </c>
      <c r="AW203" s="13" t="s">
        <v>38</v>
      </c>
      <c r="AX203" s="13" t="s">
        <v>77</v>
      </c>
      <c r="AY203" s="246" t="s">
        <v>167</v>
      </c>
    </row>
    <row r="204" s="13" customFormat="1">
      <c r="A204" s="13"/>
      <c r="B204" s="236"/>
      <c r="C204" s="237"/>
      <c r="D204" s="232" t="s">
        <v>184</v>
      </c>
      <c r="E204" s="238" t="s">
        <v>20</v>
      </c>
      <c r="F204" s="239" t="s">
        <v>300</v>
      </c>
      <c r="G204" s="237"/>
      <c r="H204" s="240">
        <v>12.6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184</v>
      </c>
      <c r="AU204" s="246" t="s">
        <v>86</v>
      </c>
      <c r="AV204" s="13" t="s">
        <v>86</v>
      </c>
      <c r="AW204" s="13" t="s">
        <v>38</v>
      </c>
      <c r="AX204" s="13" t="s">
        <v>77</v>
      </c>
      <c r="AY204" s="246" t="s">
        <v>167</v>
      </c>
    </row>
    <row r="205" s="13" customFormat="1">
      <c r="A205" s="13"/>
      <c r="B205" s="236"/>
      <c r="C205" s="237"/>
      <c r="D205" s="232" t="s">
        <v>184</v>
      </c>
      <c r="E205" s="238" t="s">
        <v>20</v>
      </c>
      <c r="F205" s="239" t="s">
        <v>301</v>
      </c>
      <c r="G205" s="237"/>
      <c r="H205" s="240">
        <v>1220.78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184</v>
      </c>
      <c r="AU205" s="246" t="s">
        <v>86</v>
      </c>
      <c r="AV205" s="13" t="s">
        <v>86</v>
      </c>
      <c r="AW205" s="13" t="s">
        <v>38</v>
      </c>
      <c r="AX205" s="13" t="s">
        <v>77</v>
      </c>
      <c r="AY205" s="246" t="s">
        <v>167</v>
      </c>
    </row>
    <row r="206" s="14" customFormat="1">
      <c r="A206" s="14"/>
      <c r="B206" s="247"/>
      <c r="C206" s="248"/>
      <c r="D206" s="232" t="s">
        <v>184</v>
      </c>
      <c r="E206" s="249" t="s">
        <v>20</v>
      </c>
      <c r="F206" s="250" t="s">
        <v>195</v>
      </c>
      <c r="G206" s="248"/>
      <c r="H206" s="251">
        <v>10369.870000000003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7" t="s">
        <v>184</v>
      </c>
      <c r="AU206" s="257" t="s">
        <v>86</v>
      </c>
      <c r="AV206" s="14" t="s">
        <v>173</v>
      </c>
      <c r="AW206" s="14" t="s">
        <v>38</v>
      </c>
      <c r="AX206" s="14" t="s">
        <v>8</v>
      </c>
      <c r="AY206" s="257" t="s">
        <v>167</v>
      </c>
    </row>
    <row r="207" s="2" customFormat="1" ht="41.5" customHeight="1">
      <c r="A207" s="40"/>
      <c r="B207" s="41"/>
      <c r="C207" s="220" t="s">
        <v>302</v>
      </c>
      <c r="D207" s="220" t="s">
        <v>169</v>
      </c>
      <c r="E207" s="221" t="s">
        <v>303</v>
      </c>
      <c r="F207" s="222" t="s">
        <v>304</v>
      </c>
      <c r="G207" s="223" t="s">
        <v>189</v>
      </c>
      <c r="H207" s="224">
        <v>162.63999999999999</v>
      </c>
      <c r="I207" s="225"/>
      <c r="J207" s="224">
        <f>ROUND(I207*H207,0)</f>
        <v>0</v>
      </c>
      <c r="K207" s="222" t="s">
        <v>180</v>
      </c>
      <c r="L207" s="46"/>
      <c r="M207" s="226" t="s">
        <v>20</v>
      </c>
      <c r="N207" s="227" t="s">
        <v>48</v>
      </c>
      <c r="O207" s="86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30" t="s">
        <v>173</v>
      </c>
      <c r="AT207" s="230" t="s">
        <v>169</v>
      </c>
      <c r="AU207" s="230" t="s">
        <v>86</v>
      </c>
      <c r="AY207" s="19" t="s">
        <v>167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9" t="s">
        <v>8</v>
      </c>
      <c r="BK207" s="231">
        <f>ROUND(I207*H207,0)</f>
        <v>0</v>
      </c>
      <c r="BL207" s="19" t="s">
        <v>173</v>
      </c>
      <c r="BM207" s="230" t="s">
        <v>305</v>
      </c>
    </row>
    <row r="208" s="2" customFormat="1">
      <c r="A208" s="40"/>
      <c r="B208" s="41"/>
      <c r="C208" s="42"/>
      <c r="D208" s="232" t="s">
        <v>182</v>
      </c>
      <c r="E208" s="42"/>
      <c r="F208" s="233" t="s">
        <v>306</v>
      </c>
      <c r="G208" s="42"/>
      <c r="H208" s="42"/>
      <c r="I208" s="138"/>
      <c r="J208" s="42"/>
      <c r="K208" s="42"/>
      <c r="L208" s="46"/>
      <c r="M208" s="234"/>
      <c r="N208" s="235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182</v>
      </c>
      <c r="AU208" s="19" t="s">
        <v>86</v>
      </c>
    </row>
    <row r="209" s="2" customFormat="1">
      <c r="A209" s="40"/>
      <c r="B209" s="41"/>
      <c r="C209" s="42"/>
      <c r="D209" s="232" t="s">
        <v>175</v>
      </c>
      <c r="E209" s="42"/>
      <c r="F209" s="233" t="s">
        <v>307</v>
      </c>
      <c r="G209" s="42"/>
      <c r="H209" s="42"/>
      <c r="I209" s="138"/>
      <c r="J209" s="42"/>
      <c r="K209" s="42"/>
      <c r="L209" s="46"/>
      <c r="M209" s="234"/>
      <c r="N209" s="23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175</v>
      </c>
      <c r="AU209" s="19" t="s">
        <v>86</v>
      </c>
    </row>
    <row r="210" s="13" customFormat="1">
      <c r="A210" s="13"/>
      <c r="B210" s="236"/>
      <c r="C210" s="237"/>
      <c r="D210" s="232" t="s">
        <v>184</v>
      </c>
      <c r="E210" s="238" t="s">
        <v>20</v>
      </c>
      <c r="F210" s="239" t="s">
        <v>308</v>
      </c>
      <c r="G210" s="237"/>
      <c r="H210" s="240">
        <v>162.63999999999999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184</v>
      </c>
      <c r="AU210" s="246" t="s">
        <v>86</v>
      </c>
      <c r="AV210" s="13" t="s">
        <v>86</v>
      </c>
      <c r="AW210" s="13" t="s">
        <v>38</v>
      </c>
      <c r="AX210" s="13" t="s">
        <v>8</v>
      </c>
      <c r="AY210" s="246" t="s">
        <v>167</v>
      </c>
    </row>
    <row r="211" s="2" customFormat="1" ht="20.5" customHeight="1">
      <c r="A211" s="40"/>
      <c r="B211" s="41"/>
      <c r="C211" s="220" t="s">
        <v>309</v>
      </c>
      <c r="D211" s="220" t="s">
        <v>169</v>
      </c>
      <c r="E211" s="221" t="s">
        <v>310</v>
      </c>
      <c r="F211" s="222" t="s">
        <v>311</v>
      </c>
      <c r="G211" s="223" t="s">
        <v>189</v>
      </c>
      <c r="H211" s="224">
        <v>3080</v>
      </c>
      <c r="I211" s="225"/>
      <c r="J211" s="224">
        <f>ROUND(I211*H211,0)</f>
        <v>0</v>
      </c>
      <c r="K211" s="222" t="s">
        <v>180</v>
      </c>
      <c r="L211" s="46"/>
      <c r="M211" s="226" t="s">
        <v>20</v>
      </c>
      <c r="N211" s="227" t="s">
        <v>48</v>
      </c>
      <c r="O211" s="86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0" t="s">
        <v>173</v>
      </c>
      <c r="AT211" s="230" t="s">
        <v>169</v>
      </c>
      <c r="AU211" s="230" t="s">
        <v>86</v>
      </c>
      <c r="AY211" s="19" t="s">
        <v>167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9" t="s">
        <v>8</v>
      </c>
      <c r="BK211" s="231">
        <f>ROUND(I211*H211,0)</f>
        <v>0</v>
      </c>
      <c r="BL211" s="19" t="s">
        <v>173</v>
      </c>
      <c r="BM211" s="230" t="s">
        <v>312</v>
      </c>
    </row>
    <row r="212" s="2" customFormat="1">
      <c r="A212" s="40"/>
      <c r="B212" s="41"/>
      <c r="C212" s="42"/>
      <c r="D212" s="232" t="s">
        <v>182</v>
      </c>
      <c r="E212" s="42"/>
      <c r="F212" s="233" t="s">
        <v>313</v>
      </c>
      <c r="G212" s="42"/>
      <c r="H212" s="42"/>
      <c r="I212" s="138"/>
      <c r="J212" s="42"/>
      <c r="K212" s="42"/>
      <c r="L212" s="46"/>
      <c r="M212" s="234"/>
      <c r="N212" s="235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182</v>
      </c>
      <c r="AU212" s="19" t="s">
        <v>86</v>
      </c>
    </row>
    <row r="213" s="13" customFormat="1">
      <c r="A213" s="13"/>
      <c r="B213" s="236"/>
      <c r="C213" s="237"/>
      <c r="D213" s="232" t="s">
        <v>184</v>
      </c>
      <c r="E213" s="238" t="s">
        <v>20</v>
      </c>
      <c r="F213" s="239" t="s">
        <v>314</v>
      </c>
      <c r="G213" s="237"/>
      <c r="H213" s="240">
        <v>67.950000000000003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184</v>
      </c>
      <c r="AU213" s="246" t="s">
        <v>86</v>
      </c>
      <c r="AV213" s="13" t="s">
        <v>86</v>
      </c>
      <c r="AW213" s="13" t="s">
        <v>38</v>
      </c>
      <c r="AX213" s="13" t="s">
        <v>77</v>
      </c>
      <c r="AY213" s="246" t="s">
        <v>167</v>
      </c>
    </row>
    <row r="214" s="13" customFormat="1">
      <c r="A214" s="13"/>
      <c r="B214" s="236"/>
      <c r="C214" s="237"/>
      <c r="D214" s="232" t="s">
        <v>184</v>
      </c>
      <c r="E214" s="238" t="s">
        <v>20</v>
      </c>
      <c r="F214" s="239" t="s">
        <v>315</v>
      </c>
      <c r="G214" s="237"/>
      <c r="H214" s="240">
        <v>311.36000000000001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184</v>
      </c>
      <c r="AU214" s="246" t="s">
        <v>86</v>
      </c>
      <c r="AV214" s="13" t="s">
        <v>86</v>
      </c>
      <c r="AW214" s="13" t="s">
        <v>38</v>
      </c>
      <c r="AX214" s="13" t="s">
        <v>77</v>
      </c>
      <c r="AY214" s="246" t="s">
        <v>167</v>
      </c>
    </row>
    <row r="215" s="13" customFormat="1">
      <c r="A215" s="13"/>
      <c r="B215" s="236"/>
      <c r="C215" s="237"/>
      <c r="D215" s="232" t="s">
        <v>184</v>
      </c>
      <c r="E215" s="238" t="s">
        <v>20</v>
      </c>
      <c r="F215" s="239" t="s">
        <v>316</v>
      </c>
      <c r="G215" s="237"/>
      <c r="H215" s="240">
        <v>927.75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184</v>
      </c>
      <c r="AU215" s="246" t="s">
        <v>86</v>
      </c>
      <c r="AV215" s="13" t="s">
        <v>86</v>
      </c>
      <c r="AW215" s="13" t="s">
        <v>38</v>
      </c>
      <c r="AX215" s="13" t="s">
        <v>77</v>
      </c>
      <c r="AY215" s="246" t="s">
        <v>167</v>
      </c>
    </row>
    <row r="216" s="13" customFormat="1">
      <c r="A216" s="13"/>
      <c r="B216" s="236"/>
      <c r="C216" s="237"/>
      <c r="D216" s="232" t="s">
        <v>184</v>
      </c>
      <c r="E216" s="238" t="s">
        <v>20</v>
      </c>
      <c r="F216" s="239" t="s">
        <v>317</v>
      </c>
      <c r="G216" s="237"/>
      <c r="H216" s="240">
        <v>403.88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184</v>
      </c>
      <c r="AU216" s="246" t="s">
        <v>86</v>
      </c>
      <c r="AV216" s="13" t="s">
        <v>86</v>
      </c>
      <c r="AW216" s="13" t="s">
        <v>38</v>
      </c>
      <c r="AX216" s="13" t="s">
        <v>77</v>
      </c>
      <c r="AY216" s="246" t="s">
        <v>167</v>
      </c>
    </row>
    <row r="217" s="13" customFormat="1">
      <c r="A217" s="13"/>
      <c r="B217" s="236"/>
      <c r="C217" s="237"/>
      <c r="D217" s="232" t="s">
        <v>184</v>
      </c>
      <c r="E217" s="238" t="s">
        <v>20</v>
      </c>
      <c r="F217" s="239" t="s">
        <v>318</v>
      </c>
      <c r="G217" s="237"/>
      <c r="H217" s="240">
        <v>635.44000000000005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184</v>
      </c>
      <c r="AU217" s="246" t="s">
        <v>86</v>
      </c>
      <c r="AV217" s="13" t="s">
        <v>86</v>
      </c>
      <c r="AW217" s="13" t="s">
        <v>38</v>
      </c>
      <c r="AX217" s="13" t="s">
        <v>77</v>
      </c>
      <c r="AY217" s="246" t="s">
        <v>167</v>
      </c>
    </row>
    <row r="218" s="13" customFormat="1">
      <c r="A218" s="13"/>
      <c r="B218" s="236"/>
      <c r="C218" s="237"/>
      <c r="D218" s="232" t="s">
        <v>184</v>
      </c>
      <c r="E218" s="238" t="s">
        <v>20</v>
      </c>
      <c r="F218" s="239" t="s">
        <v>319</v>
      </c>
      <c r="G218" s="237"/>
      <c r="H218" s="240">
        <v>733.62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184</v>
      </c>
      <c r="AU218" s="246" t="s">
        <v>86</v>
      </c>
      <c r="AV218" s="13" t="s">
        <v>86</v>
      </c>
      <c r="AW218" s="13" t="s">
        <v>38</v>
      </c>
      <c r="AX218" s="13" t="s">
        <v>77</v>
      </c>
      <c r="AY218" s="246" t="s">
        <v>167</v>
      </c>
    </row>
    <row r="219" s="14" customFormat="1">
      <c r="A219" s="14"/>
      <c r="B219" s="247"/>
      <c r="C219" s="248"/>
      <c r="D219" s="232" t="s">
        <v>184</v>
      </c>
      <c r="E219" s="249" t="s">
        <v>20</v>
      </c>
      <c r="F219" s="250" t="s">
        <v>195</v>
      </c>
      <c r="G219" s="248"/>
      <c r="H219" s="251">
        <v>3080</v>
      </c>
      <c r="I219" s="252"/>
      <c r="J219" s="248"/>
      <c r="K219" s="248"/>
      <c r="L219" s="253"/>
      <c r="M219" s="254"/>
      <c r="N219" s="255"/>
      <c r="O219" s="255"/>
      <c r="P219" s="255"/>
      <c r="Q219" s="255"/>
      <c r="R219" s="255"/>
      <c r="S219" s="255"/>
      <c r="T219" s="25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7" t="s">
        <v>184</v>
      </c>
      <c r="AU219" s="257" t="s">
        <v>86</v>
      </c>
      <c r="AV219" s="14" t="s">
        <v>173</v>
      </c>
      <c r="AW219" s="14" t="s">
        <v>38</v>
      </c>
      <c r="AX219" s="14" t="s">
        <v>8</v>
      </c>
      <c r="AY219" s="257" t="s">
        <v>167</v>
      </c>
    </row>
    <row r="220" s="2" customFormat="1" ht="14.5" customHeight="1">
      <c r="A220" s="40"/>
      <c r="B220" s="41"/>
      <c r="C220" s="220" t="s">
        <v>320</v>
      </c>
      <c r="D220" s="220" t="s">
        <v>169</v>
      </c>
      <c r="E220" s="221" t="s">
        <v>321</v>
      </c>
      <c r="F220" s="222" t="s">
        <v>322</v>
      </c>
      <c r="G220" s="223" t="s">
        <v>323</v>
      </c>
      <c r="H220" s="224">
        <v>2820.1100000000001</v>
      </c>
      <c r="I220" s="225"/>
      <c r="J220" s="224">
        <f>ROUND(I220*H220,0)</f>
        <v>0</v>
      </c>
      <c r="K220" s="222" t="s">
        <v>20</v>
      </c>
      <c r="L220" s="46"/>
      <c r="M220" s="226" t="s">
        <v>20</v>
      </c>
      <c r="N220" s="227" t="s">
        <v>48</v>
      </c>
      <c r="O220" s="86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0" t="s">
        <v>173</v>
      </c>
      <c r="AT220" s="230" t="s">
        <v>169</v>
      </c>
      <c r="AU220" s="230" t="s">
        <v>86</v>
      </c>
      <c r="AY220" s="19" t="s">
        <v>167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9" t="s">
        <v>8</v>
      </c>
      <c r="BK220" s="231">
        <f>ROUND(I220*H220,0)</f>
        <v>0</v>
      </c>
      <c r="BL220" s="19" t="s">
        <v>173</v>
      </c>
      <c r="BM220" s="230" t="s">
        <v>324</v>
      </c>
    </row>
    <row r="221" s="13" customFormat="1">
      <c r="A221" s="13"/>
      <c r="B221" s="236"/>
      <c r="C221" s="237"/>
      <c r="D221" s="232" t="s">
        <v>184</v>
      </c>
      <c r="E221" s="238" t="s">
        <v>20</v>
      </c>
      <c r="F221" s="239" t="s">
        <v>284</v>
      </c>
      <c r="G221" s="237"/>
      <c r="H221" s="240">
        <v>1157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184</v>
      </c>
      <c r="AU221" s="246" t="s">
        <v>86</v>
      </c>
      <c r="AV221" s="13" t="s">
        <v>86</v>
      </c>
      <c r="AW221" s="13" t="s">
        <v>38</v>
      </c>
      <c r="AX221" s="13" t="s">
        <v>77</v>
      </c>
      <c r="AY221" s="246" t="s">
        <v>167</v>
      </c>
    </row>
    <row r="222" s="13" customFormat="1">
      <c r="A222" s="13"/>
      <c r="B222" s="236"/>
      <c r="C222" s="237"/>
      <c r="D222" s="232" t="s">
        <v>184</v>
      </c>
      <c r="E222" s="238" t="s">
        <v>20</v>
      </c>
      <c r="F222" s="239" t="s">
        <v>285</v>
      </c>
      <c r="G222" s="237"/>
      <c r="H222" s="240">
        <v>11.76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6" t="s">
        <v>184</v>
      </c>
      <c r="AU222" s="246" t="s">
        <v>86</v>
      </c>
      <c r="AV222" s="13" t="s">
        <v>86</v>
      </c>
      <c r="AW222" s="13" t="s">
        <v>38</v>
      </c>
      <c r="AX222" s="13" t="s">
        <v>77</v>
      </c>
      <c r="AY222" s="246" t="s">
        <v>167</v>
      </c>
    </row>
    <row r="223" s="13" customFormat="1">
      <c r="A223" s="13"/>
      <c r="B223" s="236"/>
      <c r="C223" s="237"/>
      <c r="D223" s="232" t="s">
        <v>184</v>
      </c>
      <c r="E223" s="238" t="s">
        <v>20</v>
      </c>
      <c r="F223" s="239" t="s">
        <v>286</v>
      </c>
      <c r="G223" s="237"/>
      <c r="H223" s="240">
        <v>3403.9200000000001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184</v>
      </c>
      <c r="AU223" s="246" t="s">
        <v>86</v>
      </c>
      <c r="AV223" s="13" t="s">
        <v>86</v>
      </c>
      <c r="AW223" s="13" t="s">
        <v>38</v>
      </c>
      <c r="AX223" s="13" t="s">
        <v>77</v>
      </c>
      <c r="AY223" s="246" t="s">
        <v>167</v>
      </c>
    </row>
    <row r="224" s="13" customFormat="1">
      <c r="A224" s="13"/>
      <c r="B224" s="236"/>
      <c r="C224" s="237"/>
      <c r="D224" s="232" t="s">
        <v>184</v>
      </c>
      <c r="E224" s="238" t="s">
        <v>20</v>
      </c>
      <c r="F224" s="239" t="s">
        <v>287</v>
      </c>
      <c r="G224" s="237"/>
      <c r="H224" s="240">
        <v>12.6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184</v>
      </c>
      <c r="AU224" s="246" t="s">
        <v>86</v>
      </c>
      <c r="AV224" s="13" t="s">
        <v>86</v>
      </c>
      <c r="AW224" s="13" t="s">
        <v>38</v>
      </c>
      <c r="AX224" s="13" t="s">
        <v>77</v>
      </c>
      <c r="AY224" s="246" t="s">
        <v>167</v>
      </c>
    </row>
    <row r="225" s="13" customFormat="1">
      <c r="A225" s="13"/>
      <c r="B225" s="236"/>
      <c r="C225" s="237"/>
      <c r="D225" s="232" t="s">
        <v>184</v>
      </c>
      <c r="E225" s="238" t="s">
        <v>20</v>
      </c>
      <c r="F225" s="239" t="s">
        <v>288</v>
      </c>
      <c r="G225" s="237"/>
      <c r="H225" s="240">
        <v>-162.63999999999999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6" t="s">
        <v>184</v>
      </c>
      <c r="AU225" s="246" t="s">
        <v>86</v>
      </c>
      <c r="AV225" s="13" t="s">
        <v>86</v>
      </c>
      <c r="AW225" s="13" t="s">
        <v>38</v>
      </c>
      <c r="AX225" s="13" t="s">
        <v>77</v>
      </c>
      <c r="AY225" s="246" t="s">
        <v>167</v>
      </c>
    </row>
    <row r="226" s="13" customFormat="1">
      <c r="A226" s="13"/>
      <c r="B226" s="236"/>
      <c r="C226" s="237"/>
      <c r="D226" s="232" t="s">
        <v>184</v>
      </c>
      <c r="E226" s="238" t="s">
        <v>20</v>
      </c>
      <c r="F226" s="239" t="s">
        <v>289</v>
      </c>
      <c r="G226" s="237"/>
      <c r="H226" s="240">
        <v>-60.770000000000003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184</v>
      </c>
      <c r="AU226" s="246" t="s">
        <v>86</v>
      </c>
      <c r="AV226" s="13" t="s">
        <v>86</v>
      </c>
      <c r="AW226" s="13" t="s">
        <v>38</v>
      </c>
      <c r="AX226" s="13" t="s">
        <v>77</v>
      </c>
      <c r="AY226" s="246" t="s">
        <v>167</v>
      </c>
    </row>
    <row r="227" s="13" customFormat="1">
      <c r="A227" s="13"/>
      <c r="B227" s="236"/>
      <c r="C227" s="237"/>
      <c r="D227" s="232" t="s">
        <v>184</v>
      </c>
      <c r="E227" s="238" t="s">
        <v>20</v>
      </c>
      <c r="F227" s="239" t="s">
        <v>290</v>
      </c>
      <c r="G227" s="237"/>
      <c r="H227" s="240">
        <v>-3080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184</v>
      </c>
      <c r="AU227" s="246" t="s">
        <v>86</v>
      </c>
      <c r="AV227" s="13" t="s">
        <v>86</v>
      </c>
      <c r="AW227" s="13" t="s">
        <v>38</v>
      </c>
      <c r="AX227" s="13" t="s">
        <v>77</v>
      </c>
      <c r="AY227" s="246" t="s">
        <v>167</v>
      </c>
    </row>
    <row r="228" s="16" customFormat="1">
      <c r="A228" s="16"/>
      <c r="B228" s="268"/>
      <c r="C228" s="269"/>
      <c r="D228" s="232" t="s">
        <v>184</v>
      </c>
      <c r="E228" s="270" t="s">
        <v>20</v>
      </c>
      <c r="F228" s="271" t="s">
        <v>212</v>
      </c>
      <c r="G228" s="269"/>
      <c r="H228" s="272">
        <v>1281.8699999999999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78" t="s">
        <v>184</v>
      </c>
      <c r="AU228" s="278" t="s">
        <v>86</v>
      </c>
      <c r="AV228" s="16" t="s">
        <v>186</v>
      </c>
      <c r="AW228" s="16" t="s">
        <v>38</v>
      </c>
      <c r="AX228" s="16" t="s">
        <v>77</v>
      </c>
      <c r="AY228" s="278" t="s">
        <v>167</v>
      </c>
    </row>
    <row r="229" s="13" customFormat="1">
      <c r="A229" s="13"/>
      <c r="B229" s="236"/>
      <c r="C229" s="237"/>
      <c r="D229" s="232" t="s">
        <v>184</v>
      </c>
      <c r="E229" s="238" t="s">
        <v>20</v>
      </c>
      <c r="F229" s="239" t="s">
        <v>325</v>
      </c>
      <c r="G229" s="237"/>
      <c r="H229" s="240">
        <v>2820.1100000000001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6" t="s">
        <v>184</v>
      </c>
      <c r="AU229" s="246" t="s">
        <v>86</v>
      </c>
      <c r="AV229" s="13" t="s">
        <v>86</v>
      </c>
      <c r="AW229" s="13" t="s">
        <v>38</v>
      </c>
      <c r="AX229" s="13" t="s">
        <v>8</v>
      </c>
      <c r="AY229" s="246" t="s">
        <v>167</v>
      </c>
    </row>
    <row r="230" s="2" customFormat="1" ht="20.5" customHeight="1">
      <c r="A230" s="40"/>
      <c r="B230" s="41"/>
      <c r="C230" s="220" t="s">
        <v>326</v>
      </c>
      <c r="D230" s="220" t="s">
        <v>169</v>
      </c>
      <c r="E230" s="221" t="s">
        <v>327</v>
      </c>
      <c r="F230" s="222" t="s">
        <v>328</v>
      </c>
      <c r="G230" s="223" t="s">
        <v>189</v>
      </c>
      <c r="H230" s="224">
        <v>4563.8100000000004</v>
      </c>
      <c r="I230" s="225"/>
      <c r="J230" s="224">
        <f>ROUND(I230*H230,0)</f>
        <v>0</v>
      </c>
      <c r="K230" s="222" t="s">
        <v>180</v>
      </c>
      <c r="L230" s="46"/>
      <c r="M230" s="226" t="s">
        <v>20</v>
      </c>
      <c r="N230" s="227" t="s">
        <v>48</v>
      </c>
      <c r="O230" s="86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0" t="s">
        <v>173</v>
      </c>
      <c r="AT230" s="230" t="s">
        <v>169</v>
      </c>
      <c r="AU230" s="230" t="s">
        <v>86</v>
      </c>
      <c r="AY230" s="19" t="s">
        <v>167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9" t="s">
        <v>8</v>
      </c>
      <c r="BK230" s="231">
        <f>ROUND(I230*H230,0)</f>
        <v>0</v>
      </c>
      <c r="BL230" s="19" t="s">
        <v>173</v>
      </c>
      <c r="BM230" s="230" t="s">
        <v>329</v>
      </c>
    </row>
    <row r="231" s="2" customFormat="1">
      <c r="A231" s="40"/>
      <c r="B231" s="41"/>
      <c r="C231" s="42"/>
      <c r="D231" s="232" t="s">
        <v>182</v>
      </c>
      <c r="E231" s="42"/>
      <c r="F231" s="233" t="s">
        <v>330</v>
      </c>
      <c r="G231" s="42"/>
      <c r="H231" s="42"/>
      <c r="I231" s="138"/>
      <c r="J231" s="42"/>
      <c r="K231" s="42"/>
      <c r="L231" s="46"/>
      <c r="M231" s="234"/>
      <c r="N231" s="235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182</v>
      </c>
      <c r="AU231" s="19" t="s">
        <v>86</v>
      </c>
    </row>
    <row r="232" s="13" customFormat="1">
      <c r="A232" s="13"/>
      <c r="B232" s="236"/>
      <c r="C232" s="237"/>
      <c r="D232" s="232" t="s">
        <v>184</v>
      </c>
      <c r="E232" s="238" t="s">
        <v>20</v>
      </c>
      <c r="F232" s="239" t="s">
        <v>331</v>
      </c>
      <c r="G232" s="237"/>
      <c r="H232" s="240">
        <v>4563.8100000000004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184</v>
      </c>
      <c r="AU232" s="246" t="s">
        <v>86</v>
      </c>
      <c r="AV232" s="13" t="s">
        <v>86</v>
      </c>
      <c r="AW232" s="13" t="s">
        <v>38</v>
      </c>
      <c r="AX232" s="13" t="s">
        <v>8</v>
      </c>
      <c r="AY232" s="246" t="s">
        <v>167</v>
      </c>
    </row>
    <row r="233" s="2" customFormat="1" ht="31" customHeight="1">
      <c r="A233" s="40"/>
      <c r="B233" s="41"/>
      <c r="C233" s="220" t="s">
        <v>9</v>
      </c>
      <c r="D233" s="220" t="s">
        <v>169</v>
      </c>
      <c r="E233" s="221" t="s">
        <v>332</v>
      </c>
      <c r="F233" s="222" t="s">
        <v>333</v>
      </c>
      <c r="G233" s="223" t="s">
        <v>189</v>
      </c>
      <c r="H233" s="224">
        <v>60.770000000000003</v>
      </c>
      <c r="I233" s="225"/>
      <c r="J233" s="224">
        <f>ROUND(I233*H233,0)</f>
        <v>0</v>
      </c>
      <c r="K233" s="222" t="s">
        <v>180</v>
      </c>
      <c r="L233" s="46"/>
      <c r="M233" s="226" t="s">
        <v>20</v>
      </c>
      <c r="N233" s="227" t="s">
        <v>48</v>
      </c>
      <c r="O233" s="86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30" t="s">
        <v>173</v>
      </c>
      <c r="AT233" s="230" t="s">
        <v>169</v>
      </c>
      <c r="AU233" s="230" t="s">
        <v>86</v>
      </c>
      <c r="AY233" s="19" t="s">
        <v>167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9" t="s">
        <v>8</v>
      </c>
      <c r="BK233" s="231">
        <f>ROUND(I233*H233,0)</f>
        <v>0</v>
      </c>
      <c r="BL233" s="19" t="s">
        <v>173</v>
      </c>
      <c r="BM233" s="230" t="s">
        <v>334</v>
      </c>
    </row>
    <row r="234" s="2" customFormat="1">
      <c r="A234" s="40"/>
      <c r="B234" s="41"/>
      <c r="C234" s="42"/>
      <c r="D234" s="232" t="s">
        <v>182</v>
      </c>
      <c r="E234" s="42"/>
      <c r="F234" s="233" t="s">
        <v>335</v>
      </c>
      <c r="G234" s="42"/>
      <c r="H234" s="42"/>
      <c r="I234" s="138"/>
      <c r="J234" s="42"/>
      <c r="K234" s="42"/>
      <c r="L234" s="46"/>
      <c r="M234" s="234"/>
      <c r="N234" s="235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182</v>
      </c>
      <c r="AU234" s="19" t="s">
        <v>86</v>
      </c>
    </row>
    <row r="235" s="13" customFormat="1">
      <c r="A235" s="13"/>
      <c r="B235" s="236"/>
      <c r="C235" s="237"/>
      <c r="D235" s="232" t="s">
        <v>184</v>
      </c>
      <c r="E235" s="238" t="s">
        <v>20</v>
      </c>
      <c r="F235" s="239" t="s">
        <v>336</v>
      </c>
      <c r="G235" s="237"/>
      <c r="H235" s="240">
        <v>60.770000000000003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6" t="s">
        <v>184</v>
      </c>
      <c r="AU235" s="246" t="s">
        <v>86</v>
      </c>
      <c r="AV235" s="13" t="s">
        <v>86</v>
      </c>
      <c r="AW235" s="13" t="s">
        <v>38</v>
      </c>
      <c r="AX235" s="13" t="s">
        <v>8</v>
      </c>
      <c r="AY235" s="246" t="s">
        <v>167</v>
      </c>
    </row>
    <row r="236" s="2" customFormat="1" ht="20.5" customHeight="1">
      <c r="A236" s="40"/>
      <c r="B236" s="41"/>
      <c r="C236" s="220" t="s">
        <v>337</v>
      </c>
      <c r="D236" s="220" t="s">
        <v>169</v>
      </c>
      <c r="E236" s="221" t="s">
        <v>338</v>
      </c>
      <c r="F236" s="222" t="s">
        <v>339</v>
      </c>
      <c r="G236" s="223" t="s">
        <v>179</v>
      </c>
      <c r="H236" s="224">
        <v>1622.9300000000001</v>
      </c>
      <c r="I236" s="225"/>
      <c r="J236" s="224">
        <f>ROUND(I236*H236,0)</f>
        <v>0</v>
      </c>
      <c r="K236" s="222" t="s">
        <v>180</v>
      </c>
      <c r="L236" s="46"/>
      <c r="M236" s="226" t="s">
        <v>20</v>
      </c>
      <c r="N236" s="227" t="s">
        <v>48</v>
      </c>
      <c r="O236" s="86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0" t="s">
        <v>173</v>
      </c>
      <c r="AT236" s="230" t="s">
        <v>169</v>
      </c>
      <c r="AU236" s="230" t="s">
        <v>86</v>
      </c>
      <c r="AY236" s="19" t="s">
        <v>167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9" t="s">
        <v>8</v>
      </c>
      <c r="BK236" s="231">
        <f>ROUND(I236*H236,0)</f>
        <v>0</v>
      </c>
      <c r="BL236" s="19" t="s">
        <v>173</v>
      </c>
      <c r="BM236" s="230" t="s">
        <v>340</v>
      </c>
    </row>
    <row r="237" s="2" customFormat="1">
      <c r="A237" s="40"/>
      <c r="B237" s="41"/>
      <c r="C237" s="42"/>
      <c r="D237" s="232" t="s">
        <v>182</v>
      </c>
      <c r="E237" s="42"/>
      <c r="F237" s="233" t="s">
        <v>341</v>
      </c>
      <c r="G237" s="42"/>
      <c r="H237" s="42"/>
      <c r="I237" s="138"/>
      <c r="J237" s="42"/>
      <c r="K237" s="42"/>
      <c r="L237" s="46"/>
      <c r="M237" s="234"/>
      <c r="N237" s="235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182</v>
      </c>
      <c r="AU237" s="19" t="s">
        <v>86</v>
      </c>
    </row>
    <row r="238" s="13" customFormat="1">
      <c r="A238" s="13"/>
      <c r="B238" s="236"/>
      <c r="C238" s="237"/>
      <c r="D238" s="232" t="s">
        <v>184</v>
      </c>
      <c r="E238" s="238" t="s">
        <v>20</v>
      </c>
      <c r="F238" s="239" t="s">
        <v>342</v>
      </c>
      <c r="G238" s="237"/>
      <c r="H238" s="240">
        <v>179.22999999999999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6" t="s">
        <v>184</v>
      </c>
      <c r="AU238" s="246" t="s">
        <v>86</v>
      </c>
      <c r="AV238" s="13" t="s">
        <v>86</v>
      </c>
      <c r="AW238" s="13" t="s">
        <v>38</v>
      </c>
      <c r="AX238" s="13" t="s">
        <v>77</v>
      </c>
      <c r="AY238" s="246" t="s">
        <v>167</v>
      </c>
    </row>
    <row r="239" s="13" customFormat="1">
      <c r="A239" s="13"/>
      <c r="B239" s="236"/>
      <c r="C239" s="237"/>
      <c r="D239" s="232" t="s">
        <v>184</v>
      </c>
      <c r="E239" s="238" t="s">
        <v>20</v>
      </c>
      <c r="F239" s="239" t="s">
        <v>343</v>
      </c>
      <c r="G239" s="237"/>
      <c r="H239" s="240">
        <v>1443.7000000000001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184</v>
      </c>
      <c r="AU239" s="246" t="s">
        <v>86</v>
      </c>
      <c r="AV239" s="13" t="s">
        <v>86</v>
      </c>
      <c r="AW239" s="13" t="s">
        <v>38</v>
      </c>
      <c r="AX239" s="13" t="s">
        <v>77</v>
      </c>
      <c r="AY239" s="246" t="s">
        <v>167</v>
      </c>
    </row>
    <row r="240" s="14" customFormat="1">
      <c r="A240" s="14"/>
      <c r="B240" s="247"/>
      <c r="C240" s="248"/>
      <c r="D240" s="232" t="s">
        <v>184</v>
      </c>
      <c r="E240" s="249" t="s">
        <v>20</v>
      </c>
      <c r="F240" s="250" t="s">
        <v>195</v>
      </c>
      <c r="G240" s="248"/>
      <c r="H240" s="251">
        <v>1622.9300000000001</v>
      </c>
      <c r="I240" s="252"/>
      <c r="J240" s="248"/>
      <c r="K240" s="248"/>
      <c r="L240" s="253"/>
      <c r="M240" s="254"/>
      <c r="N240" s="255"/>
      <c r="O240" s="255"/>
      <c r="P240" s="255"/>
      <c r="Q240" s="255"/>
      <c r="R240" s="255"/>
      <c r="S240" s="255"/>
      <c r="T240" s="25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7" t="s">
        <v>184</v>
      </c>
      <c r="AU240" s="257" t="s">
        <v>86</v>
      </c>
      <c r="AV240" s="14" t="s">
        <v>173</v>
      </c>
      <c r="AW240" s="14" t="s">
        <v>38</v>
      </c>
      <c r="AX240" s="14" t="s">
        <v>8</v>
      </c>
      <c r="AY240" s="257" t="s">
        <v>167</v>
      </c>
    </row>
    <row r="241" s="2" customFormat="1" ht="20.5" customHeight="1">
      <c r="A241" s="40"/>
      <c r="B241" s="41"/>
      <c r="C241" s="220" t="s">
        <v>344</v>
      </c>
      <c r="D241" s="220" t="s">
        <v>169</v>
      </c>
      <c r="E241" s="221" t="s">
        <v>345</v>
      </c>
      <c r="F241" s="222" t="s">
        <v>339</v>
      </c>
      <c r="G241" s="223" t="s">
        <v>179</v>
      </c>
      <c r="H241" s="224">
        <v>12629.77</v>
      </c>
      <c r="I241" s="225"/>
      <c r="J241" s="224">
        <f>ROUND(I241*H241,0)</f>
        <v>0</v>
      </c>
      <c r="K241" s="222" t="s">
        <v>180</v>
      </c>
      <c r="L241" s="46"/>
      <c r="M241" s="226" t="s">
        <v>20</v>
      </c>
      <c r="N241" s="227" t="s">
        <v>48</v>
      </c>
      <c r="O241" s="86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0" t="s">
        <v>173</v>
      </c>
      <c r="AT241" s="230" t="s">
        <v>169</v>
      </c>
      <c r="AU241" s="230" t="s">
        <v>86</v>
      </c>
      <c r="AY241" s="19" t="s">
        <v>167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9" t="s">
        <v>8</v>
      </c>
      <c r="BK241" s="231">
        <f>ROUND(I241*H241,0)</f>
        <v>0</v>
      </c>
      <c r="BL241" s="19" t="s">
        <v>173</v>
      </c>
      <c r="BM241" s="230" t="s">
        <v>346</v>
      </c>
    </row>
    <row r="242" s="2" customFormat="1">
      <c r="A242" s="40"/>
      <c r="B242" s="41"/>
      <c r="C242" s="42"/>
      <c r="D242" s="232" t="s">
        <v>182</v>
      </c>
      <c r="E242" s="42"/>
      <c r="F242" s="233" t="s">
        <v>341</v>
      </c>
      <c r="G242" s="42"/>
      <c r="H242" s="42"/>
      <c r="I242" s="138"/>
      <c r="J242" s="42"/>
      <c r="K242" s="42"/>
      <c r="L242" s="46"/>
      <c r="M242" s="234"/>
      <c r="N242" s="235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182</v>
      </c>
      <c r="AU242" s="19" t="s">
        <v>86</v>
      </c>
    </row>
    <row r="243" s="13" customFormat="1">
      <c r="A243" s="13"/>
      <c r="B243" s="236"/>
      <c r="C243" s="237"/>
      <c r="D243" s="232" t="s">
        <v>184</v>
      </c>
      <c r="E243" s="238" t="s">
        <v>20</v>
      </c>
      <c r="F243" s="239" t="s">
        <v>347</v>
      </c>
      <c r="G243" s="237"/>
      <c r="H243" s="240">
        <v>12629.77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184</v>
      </c>
      <c r="AU243" s="246" t="s">
        <v>86</v>
      </c>
      <c r="AV243" s="13" t="s">
        <v>86</v>
      </c>
      <c r="AW243" s="13" t="s">
        <v>38</v>
      </c>
      <c r="AX243" s="13" t="s">
        <v>8</v>
      </c>
      <c r="AY243" s="246" t="s">
        <v>167</v>
      </c>
    </row>
    <row r="244" s="2" customFormat="1" ht="20.5" customHeight="1">
      <c r="A244" s="40"/>
      <c r="B244" s="41"/>
      <c r="C244" s="220" t="s">
        <v>348</v>
      </c>
      <c r="D244" s="220" t="s">
        <v>169</v>
      </c>
      <c r="E244" s="221" t="s">
        <v>349</v>
      </c>
      <c r="F244" s="222" t="s">
        <v>350</v>
      </c>
      <c r="G244" s="223" t="s">
        <v>179</v>
      </c>
      <c r="H244" s="224">
        <v>10461.799999999999</v>
      </c>
      <c r="I244" s="225"/>
      <c r="J244" s="224">
        <f>ROUND(I244*H244,0)</f>
        <v>0</v>
      </c>
      <c r="K244" s="222" t="s">
        <v>180</v>
      </c>
      <c r="L244" s="46"/>
      <c r="M244" s="226" t="s">
        <v>20</v>
      </c>
      <c r="N244" s="227" t="s">
        <v>48</v>
      </c>
      <c r="O244" s="86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0" t="s">
        <v>173</v>
      </c>
      <c r="AT244" s="230" t="s">
        <v>169</v>
      </c>
      <c r="AU244" s="230" t="s">
        <v>86</v>
      </c>
      <c r="AY244" s="19" t="s">
        <v>167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9" t="s">
        <v>8</v>
      </c>
      <c r="BK244" s="231">
        <f>ROUND(I244*H244,0)</f>
        <v>0</v>
      </c>
      <c r="BL244" s="19" t="s">
        <v>173</v>
      </c>
      <c r="BM244" s="230" t="s">
        <v>351</v>
      </c>
    </row>
    <row r="245" s="2" customFormat="1">
      <c r="A245" s="40"/>
      <c r="B245" s="41"/>
      <c r="C245" s="42"/>
      <c r="D245" s="232" t="s">
        <v>182</v>
      </c>
      <c r="E245" s="42"/>
      <c r="F245" s="233" t="s">
        <v>341</v>
      </c>
      <c r="G245" s="42"/>
      <c r="H245" s="42"/>
      <c r="I245" s="138"/>
      <c r="J245" s="42"/>
      <c r="K245" s="42"/>
      <c r="L245" s="46"/>
      <c r="M245" s="234"/>
      <c r="N245" s="235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182</v>
      </c>
      <c r="AU245" s="19" t="s">
        <v>86</v>
      </c>
    </row>
    <row r="246" s="13" customFormat="1">
      <c r="A246" s="13"/>
      <c r="B246" s="236"/>
      <c r="C246" s="237"/>
      <c r="D246" s="232" t="s">
        <v>184</v>
      </c>
      <c r="E246" s="238" t="s">
        <v>20</v>
      </c>
      <c r="F246" s="239" t="s">
        <v>352</v>
      </c>
      <c r="G246" s="237"/>
      <c r="H246" s="240">
        <v>1312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184</v>
      </c>
      <c r="AU246" s="246" t="s">
        <v>86</v>
      </c>
      <c r="AV246" s="13" t="s">
        <v>86</v>
      </c>
      <c r="AW246" s="13" t="s">
        <v>38</v>
      </c>
      <c r="AX246" s="13" t="s">
        <v>77</v>
      </c>
      <c r="AY246" s="246" t="s">
        <v>167</v>
      </c>
    </row>
    <row r="247" s="13" customFormat="1">
      <c r="A247" s="13"/>
      <c r="B247" s="236"/>
      <c r="C247" s="237"/>
      <c r="D247" s="232" t="s">
        <v>184</v>
      </c>
      <c r="E247" s="238" t="s">
        <v>20</v>
      </c>
      <c r="F247" s="239" t="s">
        <v>353</v>
      </c>
      <c r="G247" s="237"/>
      <c r="H247" s="240">
        <v>679.5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184</v>
      </c>
      <c r="AU247" s="246" t="s">
        <v>86</v>
      </c>
      <c r="AV247" s="13" t="s">
        <v>86</v>
      </c>
      <c r="AW247" s="13" t="s">
        <v>38</v>
      </c>
      <c r="AX247" s="13" t="s">
        <v>77</v>
      </c>
      <c r="AY247" s="246" t="s">
        <v>167</v>
      </c>
    </row>
    <row r="248" s="13" customFormat="1">
      <c r="A248" s="13"/>
      <c r="B248" s="236"/>
      <c r="C248" s="237"/>
      <c r="D248" s="232" t="s">
        <v>184</v>
      </c>
      <c r="E248" s="238" t="s">
        <v>20</v>
      </c>
      <c r="F248" s="239" t="s">
        <v>354</v>
      </c>
      <c r="G248" s="237"/>
      <c r="H248" s="240">
        <v>1556.8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184</v>
      </c>
      <c r="AU248" s="246" t="s">
        <v>86</v>
      </c>
      <c r="AV248" s="13" t="s">
        <v>86</v>
      </c>
      <c r="AW248" s="13" t="s">
        <v>38</v>
      </c>
      <c r="AX248" s="13" t="s">
        <v>77</v>
      </c>
      <c r="AY248" s="246" t="s">
        <v>167</v>
      </c>
    </row>
    <row r="249" s="13" customFormat="1">
      <c r="A249" s="13"/>
      <c r="B249" s="236"/>
      <c r="C249" s="237"/>
      <c r="D249" s="232" t="s">
        <v>184</v>
      </c>
      <c r="E249" s="238" t="s">
        <v>20</v>
      </c>
      <c r="F249" s="239" t="s">
        <v>355</v>
      </c>
      <c r="G249" s="237"/>
      <c r="H249" s="240">
        <v>3092.5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184</v>
      </c>
      <c r="AU249" s="246" t="s">
        <v>86</v>
      </c>
      <c r="AV249" s="13" t="s">
        <v>86</v>
      </c>
      <c r="AW249" s="13" t="s">
        <v>38</v>
      </c>
      <c r="AX249" s="13" t="s">
        <v>77</v>
      </c>
      <c r="AY249" s="246" t="s">
        <v>167</v>
      </c>
    </row>
    <row r="250" s="13" customFormat="1">
      <c r="A250" s="13"/>
      <c r="B250" s="236"/>
      <c r="C250" s="237"/>
      <c r="D250" s="232" t="s">
        <v>184</v>
      </c>
      <c r="E250" s="238" t="s">
        <v>20</v>
      </c>
      <c r="F250" s="239" t="s">
        <v>356</v>
      </c>
      <c r="G250" s="237"/>
      <c r="H250" s="240">
        <v>1009.7000000000001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184</v>
      </c>
      <c r="AU250" s="246" t="s">
        <v>86</v>
      </c>
      <c r="AV250" s="13" t="s">
        <v>86</v>
      </c>
      <c r="AW250" s="13" t="s">
        <v>38</v>
      </c>
      <c r="AX250" s="13" t="s">
        <v>77</v>
      </c>
      <c r="AY250" s="246" t="s">
        <v>167</v>
      </c>
    </row>
    <row r="251" s="13" customFormat="1">
      <c r="A251" s="13"/>
      <c r="B251" s="236"/>
      <c r="C251" s="237"/>
      <c r="D251" s="232" t="s">
        <v>184</v>
      </c>
      <c r="E251" s="238" t="s">
        <v>20</v>
      </c>
      <c r="F251" s="239" t="s">
        <v>357</v>
      </c>
      <c r="G251" s="237"/>
      <c r="H251" s="240">
        <v>1588.5999999999999</v>
      </c>
      <c r="I251" s="241"/>
      <c r="J251" s="237"/>
      <c r="K251" s="237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184</v>
      </c>
      <c r="AU251" s="246" t="s">
        <v>86</v>
      </c>
      <c r="AV251" s="13" t="s">
        <v>86</v>
      </c>
      <c r="AW251" s="13" t="s">
        <v>38</v>
      </c>
      <c r="AX251" s="13" t="s">
        <v>77</v>
      </c>
      <c r="AY251" s="246" t="s">
        <v>167</v>
      </c>
    </row>
    <row r="252" s="13" customFormat="1">
      <c r="A252" s="13"/>
      <c r="B252" s="236"/>
      <c r="C252" s="237"/>
      <c r="D252" s="232" t="s">
        <v>184</v>
      </c>
      <c r="E252" s="238" t="s">
        <v>20</v>
      </c>
      <c r="F252" s="239" t="s">
        <v>358</v>
      </c>
      <c r="G252" s="237"/>
      <c r="H252" s="240">
        <v>1222.7000000000001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184</v>
      </c>
      <c r="AU252" s="246" t="s">
        <v>86</v>
      </c>
      <c r="AV252" s="13" t="s">
        <v>86</v>
      </c>
      <c r="AW252" s="13" t="s">
        <v>38</v>
      </c>
      <c r="AX252" s="13" t="s">
        <v>77</v>
      </c>
      <c r="AY252" s="246" t="s">
        <v>167</v>
      </c>
    </row>
    <row r="253" s="14" customFormat="1">
      <c r="A253" s="14"/>
      <c r="B253" s="247"/>
      <c r="C253" s="248"/>
      <c r="D253" s="232" t="s">
        <v>184</v>
      </c>
      <c r="E253" s="249" t="s">
        <v>20</v>
      </c>
      <c r="F253" s="250" t="s">
        <v>195</v>
      </c>
      <c r="G253" s="248"/>
      <c r="H253" s="251">
        <v>10461.799999999999</v>
      </c>
      <c r="I253" s="252"/>
      <c r="J253" s="248"/>
      <c r="K253" s="248"/>
      <c r="L253" s="253"/>
      <c r="M253" s="254"/>
      <c r="N253" s="255"/>
      <c r="O253" s="255"/>
      <c r="P253" s="255"/>
      <c r="Q253" s="255"/>
      <c r="R253" s="255"/>
      <c r="S253" s="255"/>
      <c r="T253" s="25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7" t="s">
        <v>184</v>
      </c>
      <c r="AU253" s="257" t="s">
        <v>86</v>
      </c>
      <c r="AV253" s="14" t="s">
        <v>173</v>
      </c>
      <c r="AW253" s="14" t="s">
        <v>38</v>
      </c>
      <c r="AX253" s="14" t="s">
        <v>8</v>
      </c>
      <c r="AY253" s="257" t="s">
        <v>167</v>
      </c>
    </row>
    <row r="254" s="2" customFormat="1" ht="20.5" customHeight="1">
      <c r="A254" s="40"/>
      <c r="B254" s="41"/>
      <c r="C254" s="220" t="s">
        <v>359</v>
      </c>
      <c r="D254" s="220" t="s">
        <v>169</v>
      </c>
      <c r="E254" s="221" t="s">
        <v>360</v>
      </c>
      <c r="F254" s="222" t="s">
        <v>361</v>
      </c>
      <c r="G254" s="223" t="s">
        <v>179</v>
      </c>
      <c r="H254" s="224">
        <v>1544.0699999999999</v>
      </c>
      <c r="I254" s="225"/>
      <c r="J254" s="224">
        <f>ROUND(I254*H254,0)</f>
        <v>0</v>
      </c>
      <c r="K254" s="222" t="s">
        <v>180</v>
      </c>
      <c r="L254" s="46"/>
      <c r="M254" s="226" t="s">
        <v>20</v>
      </c>
      <c r="N254" s="227" t="s">
        <v>48</v>
      </c>
      <c r="O254" s="86"/>
      <c r="P254" s="228">
        <f>O254*H254</f>
        <v>0</v>
      </c>
      <c r="Q254" s="228">
        <v>0.0012727000000000001</v>
      </c>
      <c r="R254" s="228">
        <f>Q254*H254</f>
        <v>1.965137889</v>
      </c>
      <c r="S254" s="228">
        <v>0</v>
      </c>
      <c r="T254" s="229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0" t="s">
        <v>173</v>
      </c>
      <c r="AT254" s="230" t="s">
        <v>169</v>
      </c>
      <c r="AU254" s="230" t="s">
        <v>86</v>
      </c>
      <c r="AY254" s="19" t="s">
        <v>167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9" t="s">
        <v>8</v>
      </c>
      <c r="BK254" s="231">
        <f>ROUND(I254*H254,0)</f>
        <v>0</v>
      </c>
      <c r="BL254" s="19" t="s">
        <v>173</v>
      </c>
      <c r="BM254" s="230" t="s">
        <v>362</v>
      </c>
    </row>
    <row r="255" s="2" customFormat="1">
      <c r="A255" s="40"/>
      <c r="B255" s="41"/>
      <c r="C255" s="42"/>
      <c r="D255" s="232" t="s">
        <v>182</v>
      </c>
      <c r="E255" s="42"/>
      <c r="F255" s="233" t="s">
        <v>363</v>
      </c>
      <c r="G255" s="42"/>
      <c r="H255" s="42"/>
      <c r="I255" s="138"/>
      <c r="J255" s="42"/>
      <c r="K255" s="42"/>
      <c r="L255" s="46"/>
      <c r="M255" s="234"/>
      <c r="N255" s="235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182</v>
      </c>
      <c r="AU255" s="19" t="s">
        <v>86</v>
      </c>
    </row>
    <row r="256" s="13" customFormat="1">
      <c r="A256" s="13"/>
      <c r="B256" s="236"/>
      <c r="C256" s="237"/>
      <c r="D256" s="232" t="s">
        <v>184</v>
      </c>
      <c r="E256" s="238" t="s">
        <v>20</v>
      </c>
      <c r="F256" s="239" t="s">
        <v>364</v>
      </c>
      <c r="G256" s="237"/>
      <c r="H256" s="240">
        <v>1443.7000000000001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184</v>
      </c>
      <c r="AU256" s="246" t="s">
        <v>86</v>
      </c>
      <c r="AV256" s="13" t="s">
        <v>86</v>
      </c>
      <c r="AW256" s="13" t="s">
        <v>38</v>
      </c>
      <c r="AX256" s="13" t="s">
        <v>77</v>
      </c>
      <c r="AY256" s="246" t="s">
        <v>167</v>
      </c>
    </row>
    <row r="257" s="16" customFormat="1">
      <c r="A257" s="16"/>
      <c r="B257" s="268"/>
      <c r="C257" s="269"/>
      <c r="D257" s="232" t="s">
        <v>184</v>
      </c>
      <c r="E257" s="270" t="s">
        <v>20</v>
      </c>
      <c r="F257" s="271" t="s">
        <v>212</v>
      </c>
      <c r="G257" s="269"/>
      <c r="H257" s="272">
        <v>1443.7000000000001</v>
      </c>
      <c r="I257" s="273"/>
      <c r="J257" s="269"/>
      <c r="K257" s="269"/>
      <c r="L257" s="274"/>
      <c r="M257" s="275"/>
      <c r="N257" s="276"/>
      <c r="O257" s="276"/>
      <c r="P257" s="276"/>
      <c r="Q257" s="276"/>
      <c r="R257" s="276"/>
      <c r="S257" s="276"/>
      <c r="T257" s="277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8" t="s">
        <v>184</v>
      </c>
      <c r="AU257" s="278" t="s">
        <v>86</v>
      </c>
      <c r="AV257" s="16" t="s">
        <v>186</v>
      </c>
      <c r="AW257" s="16" t="s">
        <v>38</v>
      </c>
      <c r="AX257" s="16" t="s">
        <v>77</v>
      </c>
      <c r="AY257" s="278" t="s">
        <v>167</v>
      </c>
    </row>
    <row r="258" s="13" customFormat="1">
      <c r="A258" s="13"/>
      <c r="B258" s="236"/>
      <c r="C258" s="237"/>
      <c r="D258" s="232" t="s">
        <v>184</v>
      </c>
      <c r="E258" s="238" t="s">
        <v>20</v>
      </c>
      <c r="F258" s="239" t="s">
        <v>365</v>
      </c>
      <c r="G258" s="237"/>
      <c r="H258" s="240">
        <v>11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184</v>
      </c>
      <c r="AU258" s="246" t="s">
        <v>86</v>
      </c>
      <c r="AV258" s="13" t="s">
        <v>86</v>
      </c>
      <c r="AW258" s="13" t="s">
        <v>38</v>
      </c>
      <c r="AX258" s="13" t="s">
        <v>77</v>
      </c>
      <c r="AY258" s="246" t="s">
        <v>167</v>
      </c>
    </row>
    <row r="259" s="16" customFormat="1">
      <c r="A259" s="16"/>
      <c r="B259" s="268"/>
      <c r="C259" s="269"/>
      <c r="D259" s="232" t="s">
        <v>184</v>
      </c>
      <c r="E259" s="270" t="s">
        <v>20</v>
      </c>
      <c r="F259" s="271" t="s">
        <v>212</v>
      </c>
      <c r="G259" s="269"/>
      <c r="H259" s="272">
        <v>11</v>
      </c>
      <c r="I259" s="273"/>
      <c r="J259" s="269"/>
      <c r="K259" s="269"/>
      <c r="L259" s="274"/>
      <c r="M259" s="275"/>
      <c r="N259" s="276"/>
      <c r="O259" s="276"/>
      <c r="P259" s="276"/>
      <c r="Q259" s="276"/>
      <c r="R259" s="276"/>
      <c r="S259" s="276"/>
      <c r="T259" s="277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78" t="s">
        <v>184</v>
      </c>
      <c r="AU259" s="278" t="s">
        <v>86</v>
      </c>
      <c r="AV259" s="16" t="s">
        <v>186</v>
      </c>
      <c r="AW259" s="16" t="s">
        <v>38</v>
      </c>
      <c r="AX259" s="16" t="s">
        <v>77</v>
      </c>
      <c r="AY259" s="278" t="s">
        <v>167</v>
      </c>
    </row>
    <row r="260" s="15" customFormat="1">
      <c r="A260" s="15"/>
      <c r="B260" s="258"/>
      <c r="C260" s="259"/>
      <c r="D260" s="232" t="s">
        <v>184</v>
      </c>
      <c r="E260" s="260" t="s">
        <v>20</v>
      </c>
      <c r="F260" s="261" t="s">
        <v>237</v>
      </c>
      <c r="G260" s="259"/>
      <c r="H260" s="260" t="s">
        <v>20</v>
      </c>
      <c r="I260" s="262"/>
      <c r="J260" s="259"/>
      <c r="K260" s="259"/>
      <c r="L260" s="263"/>
      <c r="M260" s="264"/>
      <c r="N260" s="265"/>
      <c r="O260" s="265"/>
      <c r="P260" s="265"/>
      <c r="Q260" s="265"/>
      <c r="R260" s="265"/>
      <c r="S260" s="265"/>
      <c r="T260" s="266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7" t="s">
        <v>184</v>
      </c>
      <c r="AU260" s="267" t="s">
        <v>86</v>
      </c>
      <c r="AV260" s="15" t="s">
        <v>8</v>
      </c>
      <c r="AW260" s="15" t="s">
        <v>38</v>
      </c>
      <c r="AX260" s="15" t="s">
        <v>77</v>
      </c>
      <c r="AY260" s="267" t="s">
        <v>167</v>
      </c>
    </row>
    <row r="261" s="13" customFormat="1">
      <c r="A261" s="13"/>
      <c r="B261" s="236"/>
      <c r="C261" s="237"/>
      <c r="D261" s="232" t="s">
        <v>184</v>
      </c>
      <c r="E261" s="238" t="s">
        <v>20</v>
      </c>
      <c r="F261" s="239" t="s">
        <v>366</v>
      </c>
      <c r="G261" s="237"/>
      <c r="H261" s="240">
        <v>2.5299999999999998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184</v>
      </c>
      <c r="AU261" s="246" t="s">
        <v>86</v>
      </c>
      <c r="AV261" s="13" t="s">
        <v>86</v>
      </c>
      <c r="AW261" s="13" t="s">
        <v>38</v>
      </c>
      <c r="AX261" s="13" t="s">
        <v>77</v>
      </c>
      <c r="AY261" s="246" t="s">
        <v>167</v>
      </c>
    </row>
    <row r="262" s="13" customFormat="1">
      <c r="A262" s="13"/>
      <c r="B262" s="236"/>
      <c r="C262" s="237"/>
      <c r="D262" s="232" t="s">
        <v>184</v>
      </c>
      <c r="E262" s="238" t="s">
        <v>20</v>
      </c>
      <c r="F262" s="239" t="s">
        <v>367</v>
      </c>
      <c r="G262" s="237"/>
      <c r="H262" s="240">
        <v>4.1600000000000001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6" t="s">
        <v>184</v>
      </c>
      <c r="AU262" s="246" t="s">
        <v>86</v>
      </c>
      <c r="AV262" s="13" t="s">
        <v>86</v>
      </c>
      <c r="AW262" s="13" t="s">
        <v>38</v>
      </c>
      <c r="AX262" s="13" t="s">
        <v>77</v>
      </c>
      <c r="AY262" s="246" t="s">
        <v>167</v>
      </c>
    </row>
    <row r="263" s="13" customFormat="1">
      <c r="A263" s="13"/>
      <c r="B263" s="236"/>
      <c r="C263" s="237"/>
      <c r="D263" s="232" t="s">
        <v>184</v>
      </c>
      <c r="E263" s="238" t="s">
        <v>20</v>
      </c>
      <c r="F263" s="239" t="s">
        <v>368</v>
      </c>
      <c r="G263" s="237"/>
      <c r="H263" s="240">
        <v>6.0599999999999996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184</v>
      </c>
      <c r="AU263" s="246" t="s">
        <v>86</v>
      </c>
      <c r="AV263" s="13" t="s">
        <v>86</v>
      </c>
      <c r="AW263" s="13" t="s">
        <v>38</v>
      </c>
      <c r="AX263" s="13" t="s">
        <v>77</v>
      </c>
      <c r="AY263" s="246" t="s">
        <v>167</v>
      </c>
    </row>
    <row r="264" s="13" customFormat="1">
      <c r="A264" s="13"/>
      <c r="B264" s="236"/>
      <c r="C264" s="237"/>
      <c r="D264" s="232" t="s">
        <v>184</v>
      </c>
      <c r="E264" s="238" t="s">
        <v>20</v>
      </c>
      <c r="F264" s="239" t="s">
        <v>369</v>
      </c>
      <c r="G264" s="237"/>
      <c r="H264" s="240">
        <v>1.8100000000000001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6" t="s">
        <v>184</v>
      </c>
      <c r="AU264" s="246" t="s">
        <v>86</v>
      </c>
      <c r="AV264" s="13" t="s">
        <v>86</v>
      </c>
      <c r="AW264" s="13" t="s">
        <v>38</v>
      </c>
      <c r="AX264" s="13" t="s">
        <v>77</v>
      </c>
      <c r="AY264" s="246" t="s">
        <v>167</v>
      </c>
    </row>
    <row r="265" s="13" customFormat="1">
      <c r="A265" s="13"/>
      <c r="B265" s="236"/>
      <c r="C265" s="237"/>
      <c r="D265" s="232" t="s">
        <v>184</v>
      </c>
      <c r="E265" s="238" t="s">
        <v>20</v>
      </c>
      <c r="F265" s="239" t="s">
        <v>370</v>
      </c>
      <c r="G265" s="237"/>
      <c r="H265" s="240">
        <v>9.3499999999999996</v>
      </c>
      <c r="I265" s="241"/>
      <c r="J265" s="237"/>
      <c r="K265" s="237"/>
      <c r="L265" s="242"/>
      <c r="M265" s="243"/>
      <c r="N265" s="244"/>
      <c r="O265" s="244"/>
      <c r="P265" s="244"/>
      <c r="Q265" s="244"/>
      <c r="R265" s="244"/>
      <c r="S265" s="244"/>
      <c r="T265" s="24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6" t="s">
        <v>184</v>
      </c>
      <c r="AU265" s="246" t="s">
        <v>86</v>
      </c>
      <c r="AV265" s="13" t="s">
        <v>86</v>
      </c>
      <c r="AW265" s="13" t="s">
        <v>38</v>
      </c>
      <c r="AX265" s="13" t="s">
        <v>77</v>
      </c>
      <c r="AY265" s="246" t="s">
        <v>167</v>
      </c>
    </row>
    <row r="266" s="13" customFormat="1">
      <c r="A266" s="13"/>
      <c r="B266" s="236"/>
      <c r="C266" s="237"/>
      <c r="D266" s="232" t="s">
        <v>184</v>
      </c>
      <c r="E266" s="238" t="s">
        <v>20</v>
      </c>
      <c r="F266" s="239" t="s">
        <v>371</v>
      </c>
      <c r="G266" s="237"/>
      <c r="H266" s="240">
        <v>1.3300000000000001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184</v>
      </c>
      <c r="AU266" s="246" t="s">
        <v>86</v>
      </c>
      <c r="AV266" s="13" t="s">
        <v>86</v>
      </c>
      <c r="AW266" s="13" t="s">
        <v>38</v>
      </c>
      <c r="AX266" s="13" t="s">
        <v>77</v>
      </c>
      <c r="AY266" s="246" t="s">
        <v>167</v>
      </c>
    </row>
    <row r="267" s="13" customFormat="1">
      <c r="A267" s="13"/>
      <c r="B267" s="236"/>
      <c r="C267" s="237"/>
      <c r="D267" s="232" t="s">
        <v>184</v>
      </c>
      <c r="E267" s="238" t="s">
        <v>20</v>
      </c>
      <c r="F267" s="239" t="s">
        <v>372</v>
      </c>
      <c r="G267" s="237"/>
      <c r="H267" s="240">
        <v>1.3300000000000001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184</v>
      </c>
      <c r="AU267" s="246" t="s">
        <v>86</v>
      </c>
      <c r="AV267" s="13" t="s">
        <v>86</v>
      </c>
      <c r="AW267" s="13" t="s">
        <v>38</v>
      </c>
      <c r="AX267" s="13" t="s">
        <v>77</v>
      </c>
      <c r="AY267" s="246" t="s">
        <v>167</v>
      </c>
    </row>
    <row r="268" s="13" customFormat="1">
      <c r="A268" s="13"/>
      <c r="B268" s="236"/>
      <c r="C268" s="237"/>
      <c r="D268" s="232" t="s">
        <v>184</v>
      </c>
      <c r="E268" s="238" t="s">
        <v>20</v>
      </c>
      <c r="F268" s="239" t="s">
        <v>373</v>
      </c>
      <c r="G268" s="237"/>
      <c r="H268" s="240">
        <v>3.8300000000000001</v>
      </c>
      <c r="I268" s="241"/>
      <c r="J268" s="237"/>
      <c r="K268" s="237"/>
      <c r="L268" s="242"/>
      <c r="M268" s="243"/>
      <c r="N268" s="244"/>
      <c r="O268" s="244"/>
      <c r="P268" s="244"/>
      <c r="Q268" s="244"/>
      <c r="R268" s="244"/>
      <c r="S268" s="244"/>
      <c r="T268" s="24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6" t="s">
        <v>184</v>
      </c>
      <c r="AU268" s="246" t="s">
        <v>86</v>
      </c>
      <c r="AV268" s="13" t="s">
        <v>86</v>
      </c>
      <c r="AW268" s="13" t="s">
        <v>38</v>
      </c>
      <c r="AX268" s="13" t="s">
        <v>77</v>
      </c>
      <c r="AY268" s="246" t="s">
        <v>167</v>
      </c>
    </row>
    <row r="269" s="13" customFormat="1">
      <c r="A269" s="13"/>
      <c r="B269" s="236"/>
      <c r="C269" s="237"/>
      <c r="D269" s="232" t="s">
        <v>184</v>
      </c>
      <c r="E269" s="238" t="s">
        <v>20</v>
      </c>
      <c r="F269" s="239" t="s">
        <v>374</v>
      </c>
      <c r="G269" s="237"/>
      <c r="H269" s="240">
        <v>0.75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184</v>
      </c>
      <c r="AU269" s="246" t="s">
        <v>86</v>
      </c>
      <c r="AV269" s="13" t="s">
        <v>86</v>
      </c>
      <c r="AW269" s="13" t="s">
        <v>38</v>
      </c>
      <c r="AX269" s="13" t="s">
        <v>77</v>
      </c>
      <c r="AY269" s="246" t="s">
        <v>167</v>
      </c>
    </row>
    <row r="270" s="13" customFormat="1">
      <c r="A270" s="13"/>
      <c r="B270" s="236"/>
      <c r="C270" s="237"/>
      <c r="D270" s="232" t="s">
        <v>184</v>
      </c>
      <c r="E270" s="238" t="s">
        <v>20</v>
      </c>
      <c r="F270" s="239" t="s">
        <v>375</v>
      </c>
      <c r="G270" s="237"/>
      <c r="H270" s="240">
        <v>2.6600000000000001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184</v>
      </c>
      <c r="AU270" s="246" t="s">
        <v>86</v>
      </c>
      <c r="AV270" s="13" t="s">
        <v>86</v>
      </c>
      <c r="AW270" s="13" t="s">
        <v>38</v>
      </c>
      <c r="AX270" s="13" t="s">
        <v>77</v>
      </c>
      <c r="AY270" s="246" t="s">
        <v>167</v>
      </c>
    </row>
    <row r="271" s="16" customFormat="1">
      <c r="A271" s="16"/>
      <c r="B271" s="268"/>
      <c r="C271" s="269"/>
      <c r="D271" s="232" t="s">
        <v>184</v>
      </c>
      <c r="E271" s="270" t="s">
        <v>20</v>
      </c>
      <c r="F271" s="271" t="s">
        <v>212</v>
      </c>
      <c r="G271" s="269"/>
      <c r="H271" s="272">
        <v>33.810000000000002</v>
      </c>
      <c r="I271" s="273"/>
      <c r="J271" s="269"/>
      <c r="K271" s="269"/>
      <c r="L271" s="274"/>
      <c r="M271" s="275"/>
      <c r="N271" s="276"/>
      <c r="O271" s="276"/>
      <c r="P271" s="276"/>
      <c r="Q271" s="276"/>
      <c r="R271" s="276"/>
      <c r="S271" s="276"/>
      <c r="T271" s="277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78" t="s">
        <v>184</v>
      </c>
      <c r="AU271" s="278" t="s">
        <v>86</v>
      </c>
      <c r="AV271" s="16" t="s">
        <v>186</v>
      </c>
      <c r="AW271" s="16" t="s">
        <v>38</v>
      </c>
      <c r="AX271" s="16" t="s">
        <v>77</v>
      </c>
      <c r="AY271" s="278" t="s">
        <v>167</v>
      </c>
    </row>
    <row r="272" s="15" customFormat="1">
      <c r="A272" s="15"/>
      <c r="B272" s="258"/>
      <c r="C272" s="259"/>
      <c r="D272" s="232" t="s">
        <v>184</v>
      </c>
      <c r="E272" s="260" t="s">
        <v>20</v>
      </c>
      <c r="F272" s="261" t="s">
        <v>376</v>
      </c>
      <c r="G272" s="259"/>
      <c r="H272" s="260" t="s">
        <v>20</v>
      </c>
      <c r="I272" s="262"/>
      <c r="J272" s="259"/>
      <c r="K272" s="259"/>
      <c r="L272" s="263"/>
      <c r="M272" s="264"/>
      <c r="N272" s="265"/>
      <c r="O272" s="265"/>
      <c r="P272" s="265"/>
      <c r="Q272" s="265"/>
      <c r="R272" s="265"/>
      <c r="S272" s="265"/>
      <c r="T272" s="26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7" t="s">
        <v>184</v>
      </c>
      <c r="AU272" s="267" t="s">
        <v>86</v>
      </c>
      <c r="AV272" s="15" t="s">
        <v>8</v>
      </c>
      <c r="AW272" s="15" t="s">
        <v>38</v>
      </c>
      <c r="AX272" s="15" t="s">
        <v>77</v>
      </c>
      <c r="AY272" s="267" t="s">
        <v>167</v>
      </c>
    </row>
    <row r="273" s="13" customFormat="1">
      <c r="A273" s="13"/>
      <c r="B273" s="236"/>
      <c r="C273" s="237"/>
      <c r="D273" s="232" t="s">
        <v>184</v>
      </c>
      <c r="E273" s="238" t="s">
        <v>20</v>
      </c>
      <c r="F273" s="239" t="s">
        <v>377</v>
      </c>
      <c r="G273" s="237"/>
      <c r="H273" s="240">
        <v>37.079999999999998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184</v>
      </c>
      <c r="AU273" s="246" t="s">
        <v>86</v>
      </c>
      <c r="AV273" s="13" t="s">
        <v>86</v>
      </c>
      <c r="AW273" s="13" t="s">
        <v>38</v>
      </c>
      <c r="AX273" s="13" t="s">
        <v>77</v>
      </c>
      <c r="AY273" s="246" t="s">
        <v>167</v>
      </c>
    </row>
    <row r="274" s="16" customFormat="1">
      <c r="A274" s="16"/>
      <c r="B274" s="268"/>
      <c r="C274" s="269"/>
      <c r="D274" s="232" t="s">
        <v>184</v>
      </c>
      <c r="E274" s="270" t="s">
        <v>20</v>
      </c>
      <c r="F274" s="271" t="s">
        <v>212</v>
      </c>
      <c r="G274" s="269"/>
      <c r="H274" s="272">
        <v>37.079999999999998</v>
      </c>
      <c r="I274" s="273"/>
      <c r="J274" s="269"/>
      <c r="K274" s="269"/>
      <c r="L274" s="274"/>
      <c r="M274" s="275"/>
      <c r="N274" s="276"/>
      <c r="O274" s="276"/>
      <c r="P274" s="276"/>
      <c r="Q274" s="276"/>
      <c r="R274" s="276"/>
      <c r="S274" s="276"/>
      <c r="T274" s="277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78" t="s">
        <v>184</v>
      </c>
      <c r="AU274" s="278" t="s">
        <v>86</v>
      </c>
      <c r="AV274" s="16" t="s">
        <v>186</v>
      </c>
      <c r="AW274" s="16" t="s">
        <v>38</v>
      </c>
      <c r="AX274" s="16" t="s">
        <v>77</v>
      </c>
      <c r="AY274" s="278" t="s">
        <v>167</v>
      </c>
    </row>
    <row r="275" s="15" customFormat="1">
      <c r="A275" s="15"/>
      <c r="B275" s="258"/>
      <c r="C275" s="259"/>
      <c r="D275" s="232" t="s">
        <v>184</v>
      </c>
      <c r="E275" s="260" t="s">
        <v>20</v>
      </c>
      <c r="F275" s="261" t="s">
        <v>378</v>
      </c>
      <c r="G275" s="259"/>
      <c r="H275" s="260" t="s">
        <v>20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7" t="s">
        <v>184</v>
      </c>
      <c r="AU275" s="267" t="s">
        <v>86</v>
      </c>
      <c r="AV275" s="15" t="s">
        <v>8</v>
      </c>
      <c r="AW275" s="15" t="s">
        <v>38</v>
      </c>
      <c r="AX275" s="15" t="s">
        <v>77</v>
      </c>
      <c r="AY275" s="267" t="s">
        <v>167</v>
      </c>
    </row>
    <row r="276" s="13" customFormat="1">
      <c r="A276" s="13"/>
      <c r="B276" s="236"/>
      <c r="C276" s="237"/>
      <c r="D276" s="232" t="s">
        <v>184</v>
      </c>
      <c r="E276" s="238" t="s">
        <v>20</v>
      </c>
      <c r="F276" s="239" t="s">
        <v>379</v>
      </c>
      <c r="G276" s="237"/>
      <c r="H276" s="240">
        <v>18.48</v>
      </c>
      <c r="I276" s="241"/>
      <c r="J276" s="237"/>
      <c r="K276" s="237"/>
      <c r="L276" s="242"/>
      <c r="M276" s="243"/>
      <c r="N276" s="244"/>
      <c r="O276" s="244"/>
      <c r="P276" s="244"/>
      <c r="Q276" s="244"/>
      <c r="R276" s="244"/>
      <c r="S276" s="244"/>
      <c r="T276" s="24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6" t="s">
        <v>184</v>
      </c>
      <c r="AU276" s="246" t="s">
        <v>86</v>
      </c>
      <c r="AV276" s="13" t="s">
        <v>86</v>
      </c>
      <c r="AW276" s="13" t="s">
        <v>38</v>
      </c>
      <c r="AX276" s="13" t="s">
        <v>77</v>
      </c>
      <c r="AY276" s="246" t="s">
        <v>167</v>
      </c>
    </row>
    <row r="277" s="16" customFormat="1">
      <c r="A277" s="16"/>
      <c r="B277" s="268"/>
      <c r="C277" s="269"/>
      <c r="D277" s="232" t="s">
        <v>184</v>
      </c>
      <c r="E277" s="270" t="s">
        <v>20</v>
      </c>
      <c r="F277" s="271" t="s">
        <v>212</v>
      </c>
      <c r="G277" s="269"/>
      <c r="H277" s="272">
        <v>18.48</v>
      </c>
      <c r="I277" s="273"/>
      <c r="J277" s="269"/>
      <c r="K277" s="269"/>
      <c r="L277" s="274"/>
      <c r="M277" s="275"/>
      <c r="N277" s="276"/>
      <c r="O277" s="276"/>
      <c r="P277" s="276"/>
      <c r="Q277" s="276"/>
      <c r="R277" s="276"/>
      <c r="S277" s="276"/>
      <c r="T277" s="277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278" t="s">
        <v>184</v>
      </c>
      <c r="AU277" s="278" t="s">
        <v>86</v>
      </c>
      <c r="AV277" s="16" t="s">
        <v>186</v>
      </c>
      <c r="AW277" s="16" t="s">
        <v>38</v>
      </c>
      <c r="AX277" s="16" t="s">
        <v>77</v>
      </c>
      <c r="AY277" s="278" t="s">
        <v>167</v>
      </c>
    </row>
    <row r="278" s="14" customFormat="1">
      <c r="A278" s="14"/>
      <c r="B278" s="247"/>
      <c r="C278" s="248"/>
      <c r="D278" s="232" t="s">
        <v>184</v>
      </c>
      <c r="E278" s="249" t="s">
        <v>20</v>
      </c>
      <c r="F278" s="250" t="s">
        <v>195</v>
      </c>
      <c r="G278" s="248"/>
      <c r="H278" s="251">
        <v>1544.0699999999999</v>
      </c>
      <c r="I278" s="252"/>
      <c r="J278" s="248"/>
      <c r="K278" s="248"/>
      <c r="L278" s="253"/>
      <c r="M278" s="254"/>
      <c r="N278" s="255"/>
      <c r="O278" s="255"/>
      <c r="P278" s="255"/>
      <c r="Q278" s="255"/>
      <c r="R278" s="255"/>
      <c r="S278" s="255"/>
      <c r="T278" s="25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7" t="s">
        <v>184</v>
      </c>
      <c r="AU278" s="257" t="s">
        <v>86</v>
      </c>
      <c r="AV278" s="14" t="s">
        <v>173</v>
      </c>
      <c r="AW278" s="14" t="s">
        <v>38</v>
      </c>
      <c r="AX278" s="14" t="s">
        <v>8</v>
      </c>
      <c r="AY278" s="257" t="s">
        <v>167</v>
      </c>
    </row>
    <row r="279" s="2" customFormat="1" ht="14.5" customHeight="1">
      <c r="A279" s="40"/>
      <c r="B279" s="41"/>
      <c r="C279" s="279" t="s">
        <v>380</v>
      </c>
      <c r="D279" s="279" t="s">
        <v>381</v>
      </c>
      <c r="E279" s="280" t="s">
        <v>382</v>
      </c>
      <c r="F279" s="281" t="s">
        <v>383</v>
      </c>
      <c r="G279" s="282" t="s">
        <v>384</v>
      </c>
      <c r="H279" s="283">
        <v>38.600000000000001</v>
      </c>
      <c r="I279" s="284"/>
      <c r="J279" s="283">
        <f>ROUND(I279*H279,0)</f>
        <v>0</v>
      </c>
      <c r="K279" s="281" t="s">
        <v>20</v>
      </c>
      <c r="L279" s="285"/>
      <c r="M279" s="286" t="s">
        <v>20</v>
      </c>
      <c r="N279" s="287" t="s">
        <v>48</v>
      </c>
      <c r="O279" s="86"/>
      <c r="P279" s="228">
        <f>O279*H279</f>
        <v>0</v>
      </c>
      <c r="Q279" s="228">
        <v>0.001</v>
      </c>
      <c r="R279" s="228">
        <f>Q279*H279</f>
        <v>0.038600000000000002</v>
      </c>
      <c r="S279" s="228">
        <v>0</v>
      </c>
      <c r="T279" s="229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0" t="s">
        <v>274</v>
      </c>
      <c r="AT279" s="230" t="s">
        <v>381</v>
      </c>
      <c r="AU279" s="230" t="s">
        <v>86</v>
      </c>
      <c r="AY279" s="19" t="s">
        <v>167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9" t="s">
        <v>8</v>
      </c>
      <c r="BK279" s="231">
        <f>ROUND(I279*H279,0)</f>
        <v>0</v>
      </c>
      <c r="BL279" s="19" t="s">
        <v>173</v>
      </c>
      <c r="BM279" s="230" t="s">
        <v>385</v>
      </c>
    </row>
    <row r="280" s="13" customFormat="1">
      <c r="A280" s="13"/>
      <c r="B280" s="236"/>
      <c r="C280" s="237"/>
      <c r="D280" s="232" t="s">
        <v>184</v>
      </c>
      <c r="E280" s="237"/>
      <c r="F280" s="239" t="s">
        <v>386</v>
      </c>
      <c r="G280" s="237"/>
      <c r="H280" s="240">
        <v>38.600000000000001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184</v>
      </c>
      <c r="AU280" s="246" t="s">
        <v>86</v>
      </c>
      <c r="AV280" s="13" t="s">
        <v>86</v>
      </c>
      <c r="AW280" s="13" t="s">
        <v>4</v>
      </c>
      <c r="AX280" s="13" t="s">
        <v>8</v>
      </c>
      <c r="AY280" s="246" t="s">
        <v>167</v>
      </c>
    </row>
    <row r="281" s="2" customFormat="1" ht="20.5" customHeight="1">
      <c r="A281" s="40"/>
      <c r="B281" s="41"/>
      <c r="C281" s="220" t="s">
        <v>7</v>
      </c>
      <c r="D281" s="220" t="s">
        <v>169</v>
      </c>
      <c r="E281" s="221" t="s">
        <v>387</v>
      </c>
      <c r="F281" s="222" t="s">
        <v>388</v>
      </c>
      <c r="G281" s="223" t="s">
        <v>389</v>
      </c>
      <c r="H281" s="224">
        <v>234.84999999999999</v>
      </c>
      <c r="I281" s="225"/>
      <c r="J281" s="224">
        <f>ROUND(I281*H281,0)</f>
        <v>0</v>
      </c>
      <c r="K281" s="222" t="s">
        <v>20</v>
      </c>
      <c r="L281" s="46"/>
      <c r="M281" s="226" t="s">
        <v>20</v>
      </c>
      <c r="N281" s="227" t="s">
        <v>48</v>
      </c>
      <c r="O281" s="86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0" t="s">
        <v>173</v>
      </c>
      <c r="AT281" s="230" t="s">
        <v>169</v>
      </c>
      <c r="AU281" s="230" t="s">
        <v>86</v>
      </c>
      <c r="AY281" s="19" t="s">
        <v>167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9" t="s">
        <v>8</v>
      </c>
      <c r="BK281" s="231">
        <f>ROUND(I281*H281,0)</f>
        <v>0</v>
      </c>
      <c r="BL281" s="19" t="s">
        <v>173</v>
      </c>
      <c r="BM281" s="230" t="s">
        <v>390</v>
      </c>
    </row>
    <row r="282" s="2" customFormat="1">
      <c r="A282" s="40"/>
      <c r="B282" s="41"/>
      <c r="C282" s="42"/>
      <c r="D282" s="232" t="s">
        <v>175</v>
      </c>
      <c r="E282" s="42"/>
      <c r="F282" s="233" t="s">
        <v>391</v>
      </c>
      <c r="G282" s="42"/>
      <c r="H282" s="42"/>
      <c r="I282" s="138"/>
      <c r="J282" s="42"/>
      <c r="K282" s="42"/>
      <c r="L282" s="46"/>
      <c r="M282" s="234"/>
      <c r="N282" s="235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175</v>
      </c>
      <c r="AU282" s="19" t="s">
        <v>86</v>
      </c>
    </row>
    <row r="283" s="13" customFormat="1">
      <c r="A283" s="13"/>
      <c r="B283" s="236"/>
      <c r="C283" s="237"/>
      <c r="D283" s="232" t="s">
        <v>184</v>
      </c>
      <c r="E283" s="238" t="s">
        <v>20</v>
      </c>
      <c r="F283" s="239" t="s">
        <v>392</v>
      </c>
      <c r="G283" s="237"/>
      <c r="H283" s="240">
        <v>234.84999999999999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6" t="s">
        <v>184</v>
      </c>
      <c r="AU283" s="246" t="s">
        <v>86</v>
      </c>
      <c r="AV283" s="13" t="s">
        <v>86</v>
      </c>
      <c r="AW283" s="13" t="s">
        <v>38</v>
      </c>
      <c r="AX283" s="13" t="s">
        <v>8</v>
      </c>
      <c r="AY283" s="246" t="s">
        <v>167</v>
      </c>
    </row>
    <row r="284" s="12" customFormat="1" ht="22.8" customHeight="1">
      <c r="A284" s="12"/>
      <c r="B284" s="204"/>
      <c r="C284" s="205"/>
      <c r="D284" s="206" t="s">
        <v>76</v>
      </c>
      <c r="E284" s="218" t="s">
        <v>86</v>
      </c>
      <c r="F284" s="218" t="s">
        <v>393</v>
      </c>
      <c r="G284" s="205"/>
      <c r="H284" s="205"/>
      <c r="I284" s="208"/>
      <c r="J284" s="219">
        <f>BK284</f>
        <v>0</v>
      </c>
      <c r="K284" s="205"/>
      <c r="L284" s="210"/>
      <c r="M284" s="211"/>
      <c r="N284" s="212"/>
      <c r="O284" s="212"/>
      <c r="P284" s="213">
        <f>SUM(P285:P303)</f>
        <v>0</v>
      </c>
      <c r="Q284" s="212"/>
      <c r="R284" s="213">
        <f>SUM(R285:R303)</f>
        <v>21.511702600000003</v>
      </c>
      <c r="S284" s="212"/>
      <c r="T284" s="214">
        <f>SUM(T285:T303)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15" t="s">
        <v>8</v>
      </c>
      <c r="AT284" s="216" t="s">
        <v>76</v>
      </c>
      <c r="AU284" s="216" t="s">
        <v>8</v>
      </c>
      <c r="AY284" s="215" t="s">
        <v>167</v>
      </c>
      <c r="BK284" s="217">
        <f>SUM(BK285:BK303)</f>
        <v>0</v>
      </c>
    </row>
    <row r="285" s="2" customFormat="1" ht="41.5" customHeight="1">
      <c r="A285" s="40"/>
      <c r="B285" s="41"/>
      <c r="C285" s="220" t="s">
        <v>394</v>
      </c>
      <c r="D285" s="220" t="s">
        <v>169</v>
      </c>
      <c r="E285" s="221" t="s">
        <v>395</v>
      </c>
      <c r="F285" s="222" t="s">
        <v>396</v>
      </c>
      <c r="G285" s="223" t="s">
        <v>397</v>
      </c>
      <c r="H285" s="224">
        <v>4</v>
      </c>
      <c r="I285" s="225"/>
      <c r="J285" s="224">
        <f>ROUND(I285*H285,0)</f>
        <v>0</v>
      </c>
      <c r="K285" s="222" t="s">
        <v>180</v>
      </c>
      <c r="L285" s="46"/>
      <c r="M285" s="226" t="s">
        <v>20</v>
      </c>
      <c r="N285" s="227" t="s">
        <v>48</v>
      </c>
      <c r="O285" s="86"/>
      <c r="P285" s="228">
        <f>O285*H285</f>
        <v>0</v>
      </c>
      <c r="Q285" s="228">
        <v>0.20449000000000001</v>
      </c>
      <c r="R285" s="228">
        <f>Q285*H285</f>
        <v>0.81796000000000002</v>
      </c>
      <c r="S285" s="228">
        <v>0</v>
      </c>
      <c r="T285" s="229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0" t="s">
        <v>173</v>
      </c>
      <c r="AT285" s="230" t="s">
        <v>169</v>
      </c>
      <c r="AU285" s="230" t="s">
        <v>86</v>
      </c>
      <c r="AY285" s="19" t="s">
        <v>167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9" t="s">
        <v>8</v>
      </c>
      <c r="BK285" s="231">
        <f>ROUND(I285*H285,0)</f>
        <v>0</v>
      </c>
      <c r="BL285" s="19" t="s">
        <v>173</v>
      </c>
      <c r="BM285" s="230" t="s">
        <v>398</v>
      </c>
    </row>
    <row r="286" s="2" customFormat="1">
      <c r="A286" s="40"/>
      <c r="B286" s="41"/>
      <c r="C286" s="42"/>
      <c r="D286" s="232" t="s">
        <v>182</v>
      </c>
      <c r="E286" s="42"/>
      <c r="F286" s="233" t="s">
        <v>399</v>
      </c>
      <c r="G286" s="42"/>
      <c r="H286" s="42"/>
      <c r="I286" s="138"/>
      <c r="J286" s="42"/>
      <c r="K286" s="42"/>
      <c r="L286" s="46"/>
      <c r="M286" s="234"/>
      <c r="N286" s="235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182</v>
      </c>
      <c r="AU286" s="19" t="s">
        <v>86</v>
      </c>
    </row>
    <row r="287" s="13" customFormat="1">
      <c r="A287" s="13"/>
      <c r="B287" s="236"/>
      <c r="C287" s="237"/>
      <c r="D287" s="232" t="s">
        <v>184</v>
      </c>
      <c r="E287" s="238" t="s">
        <v>20</v>
      </c>
      <c r="F287" s="239" t="s">
        <v>400</v>
      </c>
      <c r="G287" s="237"/>
      <c r="H287" s="240">
        <v>4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184</v>
      </c>
      <c r="AU287" s="246" t="s">
        <v>86</v>
      </c>
      <c r="AV287" s="13" t="s">
        <v>86</v>
      </c>
      <c r="AW287" s="13" t="s">
        <v>38</v>
      </c>
      <c r="AX287" s="13" t="s">
        <v>8</v>
      </c>
      <c r="AY287" s="246" t="s">
        <v>167</v>
      </c>
    </row>
    <row r="288" s="2" customFormat="1" ht="20.5" customHeight="1">
      <c r="A288" s="40"/>
      <c r="B288" s="41"/>
      <c r="C288" s="279" t="s">
        <v>401</v>
      </c>
      <c r="D288" s="279" t="s">
        <v>381</v>
      </c>
      <c r="E288" s="280" t="s">
        <v>402</v>
      </c>
      <c r="F288" s="281" t="s">
        <v>403</v>
      </c>
      <c r="G288" s="282" t="s">
        <v>397</v>
      </c>
      <c r="H288" s="283">
        <v>0.69999999999999996</v>
      </c>
      <c r="I288" s="284"/>
      <c r="J288" s="283">
        <f>ROUND(I288*H288,0)</f>
        <v>0</v>
      </c>
      <c r="K288" s="281" t="s">
        <v>180</v>
      </c>
      <c r="L288" s="285"/>
      <c r="M288" s="286" t="s">
        <v>20</v>
      </c>
      <c r="N288" s="287" t="s">
        <v>48</v>
      </c>
      <c r="O288" s="86"/>
      <c r="P288" s="228">
        <f>O288*H288</f>
        <v>0</v>
      </c>
      <c r="Q288" s="228">
        <v>0.00054000000000000001</v>
      </c>
      <c r="R288" s="228">
        <f>Q288*H288</f>
        <v>0.00037799999999999997</v>
      </c>
      <c r="S288" s="228">
        <v>0</v>
      </c>
      <c r="T288" s="229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0" t="s">
        <v>274</v>
      </c>
      <c r="AT288" s="230" t="s">
        <v>381</v>
      </c>
      <c r="AU288" s="230" t="s">
        <v>86</v>
      </c>
      <c r="AY288" s="19" t="s">
        <v>167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9" t="s">
        <v>8</v>
      </c>
      <c r="BK288" s="231">
        <f>ROUND(I288*H288,0)</f>
        <v>0</v>
      </c>
      <c r="BL288" s="19" t="s">
        <v>173</v>
      </c>
      <c r="BM288" s="230" t="s">
        <v>404</v>
      </c>
    </row>
    <row r="289" s="13" customFormat="1">
      <c r="A289" s="13"/>
      <c r="B289" s="236"/>
      <c r="C289" s="237"/>
      <c r="D289" s="232" t="s">
        <v>184</v>
      </c>
      <c r="E289" s="238" t="s">
        <v>20</v>
      </c>
      <c r="F289" s="239" t="s">
        <v>405</v>
      </c>
      <c r="G289" s="237"/>
      <c r="H289" s="240">
        <v>0.69999999999999996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184</v>
      </c>
      <c r="AU289" s="246" t="s">
        <v>86</v>
      </c>
      <c r="AV289" s="13" t="s">
        <v>86</v>
      </c>
      <c r="AW289" s="13" t="s">
        <v>38</v>
      </c>
      <c r="AX289" s="13" t="s">
        <v>8</v>
      </c>
      <c r="AY289" s="246" t="s">
        <v>167</v>
      </c>
    </row>
    <row r="290" s="2" customFormat="1" ht="41.5" customHeight="1">
      <c r="A290" s="40"/>
      <c r="B290" s="41"/>
      <c r="C290" s="220" t="s">
        <v>406</v>
      </c>
      <c r="D290" s="220" t="s">
        <v>169</v>
      </c>
      <c r="E290" s="221" t="s">
        <v>407</v>
      </c>
      <c r="F290" s="222" t="s">
        <v>408</v>
      </c>
      <c r="G290" s="223" t="s">
        <v>189</v>
      </c>
      <c r="H290" s="224">
        <v>7.7300000000000004</v>
      </c>
      <c r="I290" s="225"/>
      <c r="J290" s="224">
        <f>ROUND(I290*H290,0)</f>
        <v>0</v>
      </c>
      <c r="K290" s="222" t="s">
        <v>180</v>
      </c>
      <c r="L290" s="46"/>
      <c r="M290" s="226" t="s">
        <v>20</v>
      </c>
      <c r="N290" s="227" t="s">
        <v>48</v>
      </c>
      <c r="O290" s="86"/>
      <c r="P290" s="228">
        <f>O290*H290</f>
        <v>0</v>
      </c>
      <c r="Q290" s="228">
        <v>2.6770200000000002</v>
      </c>
      <c r="R290" s="228">
        <f>Q290*H290</f>
        <v>20.693364600000002</v>
      </c>
      <c r="S290" s="228">
        <v>0</v>
      </c>
      <c r="T290" s="229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0" t="s">
        <v>173</v>
      </c>
      <c r="AT290" s="230" t="s">
        <v>169</v>
      </c>
      <c r="AU290" s="230" t="s">
        <v>86</v>
      </c>
      <c r="AY290" s="19" t="s">
        <v>167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9" t="s">
        <v>8</v>
      </c>
      <c r="BK290" s="231">
        <f>ROUND(I290*H290,0)</f>
        <v>0</v>
      </c>
      <c r="BL290" s="19" t="s">
        <v>173</v>
      </c>
      <c r="BM290" s="230" t="s">
        <v>409</v>
      </c>
    </row>
    <row r="291" s="2" customFormat="1">
      <c r="A291" s="40"/>
      <c r="B291" s="41"/>
      <c r="C291" s="42"/>
      <c r="D291" s="232" t="s">
        <v>182</v>
      </c>
      <c r="E291" s="42"/>
      <c r="F291" s="233" t="s">
        <v>410</v>
      </c>
      <c r="G291" s="42"/>
      <c r="H291" s="42"/>
      <c r="I291" s="138"/>
      <c r="J291" s="42"/>
      <c r="K291" s="42"/>
      <c r="L291" s="46"/>
      <c r="M291" s="234"/>
      <c r="N291" s="235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182</v>
      </c>
      <c r="AU291" s="19" t="s">
        <v>86</v>
      </c>
    </row>
    <row r="292" s="13" customFormat="1">
      <c r="A292" s="13"/>
      <c r="B292" s="236"/>
      <c r="C292" s="237"/>
      <c r="D292" s="232" t="s">
        <v>184</v>
      </c>
      <c r="E292" s="238" t="s">
        <v>20</v>
      </c>
      <c r="F292" s="239" t="s">
        <v>411</v>
      </c>
      <c r="G292" s="237"/>
      <c r="H292" s="240">
        <v>1.6000000000000001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6" t="s">
        <v>184</v>
      </c>
      <c r="AU292" s="246" t="s">
        <v>86</v>
      </c>
      <c r="AV292" s="13" t="s">
        <v>86</v>
      </c>
      <c r="AW292" s="13" t="s">
        <v>38</v>
      </c>
      <c r="AX292" s="13" t="s">
        <v>77</v>
      </c>
      <c r="AY292" s="246" t="s">
        <v>167</v>
      </c>
    </row>
    <row r="293" s="13" customFormat="1">
      <c r="A293" s="13"/>
      <c r="B293" s="236"/>
      <c r="C293" s="237"/>
      <c r="D293" s="232" t="s">
        <v>184</v>
      </c>
      <c r="E293" s="238" t="s">
        <v>20</v>
      </c>
      <c r="F293" s="239" t="s">
        <v>412</v>
      </c>
      <c r="G293" s="237"/>
      <c r="H293" s="240">
        <v>1.6000000000000001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6" t="s">
        <v>184</v>
      </c>
      <c r="AU293" s="246" t="s">
        <v>86</v>
      </c>
      <c r="AV293" s="13" t="s">
        <v>86</v>
      </c>
      <c r="AW293" s="13" t="s">
        <v>38</v>
      </c>
      <c r="AX293" s="13" t="s">
        <v>77</v>
      </c>
      <c r="AY293" s="246" t="s">
        <v>167</v>
      </c>
    </row>
    <row r="294" s="13" customFormat="1">
      <c r="A294" s="13"/>
      <c r="B294" s="236"/>
      <c r="C294" s="237"/>
      <c r="D294" s="232" t="s">
        <v>184</v>
      </c>
      <c r="E294" s="238" t="s">
        <v>20</v>
      </c>
      <c r="F294" s="239" t="s">
        <v>413</v>
      </c>
      <c r="G294" s="237"/>
      <c r="H294" s="240">
        <v>2.9399999999999999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6" t="s">
        <v>184</v>
      </c>
      <c r="AU294" s="246" t="s">
        <v>86</v>
      </c>
      <c r="AV294" s="13" t="s">
        <v>86</v>
      </c>
      <c r="AW294" s="13" t="s">
        <v>38</v>
      </c>
      <c r="AX294" s="13" t="s">
        <v>77</v>
      </c>
      <c r="AY294" s="246" t="s">
        <v>167</v>
      </c>
    </row>
    <row r="295" s="13" customFormat="1">
      <c r="A295" s="13"/>
      <c r="B295" s="236"/>
      <c r="C295" s="237"/>
      <c r="D295" s="232" t="s">
        <v>184</v>
      </c>
      <c r="E295" s="238" t="s">
        <v>20</v>
      </c>
      <c r="F295" s="239" t="s">
        <v>414</v>
      </c>
      <c r="G295" s="237"/>
      <c r="H295" s="240">
        <v>1.5900000000000001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184</v>
      </c>
      <c r="AU295" s="246" t="s">
        <v>86</v>
      </c>
      <c r="AV295" s="13" t="s">
        <v>86</v>
      </c>
      <c r="AW295" s="13" t="s">
        <v>38</v>
      </c>
      <c r="AX295" s="13" t="s">
        <v>77</v>
      </c>
      <c r="AY295" s="246" t="s">
        <v>167</v>
      </c>
    </row>
    <row r="296" s="14" customFormat="1">
      <c r="A296" s="14"/>
      <c r="B296" s="247"/>
      <c r="C296" s="248"/>
      <c r="D296" s="232" t="s">
        <v>184</v>
      </c>
      <c r="E296" s="249" t="s">
        <v>20</v>
      </c>
      <c r="F296" s="250" t="s">
        <v>195</v>
      </c>
      <c r="G296" s="248"/>
      <c r="H296" s="251">
        <v>7.7300000000000004</v>
      </c>
      <c r="I296" s="252"/>
      <c r="J296" s="248"/>
      <c r="K296" s="248"/>
      <c r="L296" s="253"/>
      <c r="M296" s="254"/>
      <c r="N296" s="255"/>
      <c r="O296" s="255"/>
      <c r="P296" s="255"/>
      <c r="Q296" s="255"/>
      <c r="R296" s="255"/>
      <c r="S296" s="255"/>
      <c r="T296" s="25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7" t="s">
        <v>184</v>
      </c>
      <c r="AU296" s="257" t="s">
        <v>86</v>
      </c>
      <c r="AV296" s="14" t="s">
        <v>173</v>
      </c>
      <c r="AW296" s="14" t="s">
        <v>38</v>
      </c>
      <c r="AX296" s="14" t="s">
        <v>8</v>
      </c>
      <c r="AY296" s="257" t="s">
        <v>167</v>
      </c>
    </row>
    <row r="297" s="2" customFormat="1" ht="20.5" customHeight="1">
      <c r="A297" s="40"/>
      <c r="B297" s="41"/>
      <c r="C297" s="220" t="s">
        <v>415</v>
      </c>
      <c r="D297" s="220" t="s">
        <v>169</v>
      </c>
      <c r="E297" s="221" t="s">
        <v>416</v>
      </c>
      <c r="F297" s="222" t="s">
        <v>417</v>
      </c>
      <c r="G297" s="223" t="s">
        <v>189</v>
      </c>
      <c r="H297" s="224">
        <v>0.5</v>
      </c>
      <c r="I297" s="225"/>
      <c r="J297" s="224">
        <f>ROUND(I297*H297,0)</f>
        <v>0</v>
      </c>
      <c r="K297" s="222" t="s">
        <v>180</v>
      </c>
      <c r="L297" s="46"/>
      <c r="M297" s="226" t="s">
        <v>20</v>
      </c>
      <c r="N297" s="227" t="s">
        <v>48</v>
      </c>
      <c r="O297" s="86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30" t="s">
        <v>173</v>
      </c>
      <c r="AT297" s="230" t="s">
        <v>169</v>
      </c>
      <c r="AU297" s="230" t="s">
        <v>86</v>
      </c>
      <c r="AY297" s="19" t="s">
        <v>167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9" t="s">
        <v>8</v>
      </c>
      <c r="BK297" s="231">
        <f>ROUND(I297*H297,0)</f>
        <v>0</v>
      </c>
      <c r="BL297" s="19" t="s">
        <v>173</v>
      </c>
      <c r="BM297" s="230" t="s">
        <v>418</v>
      </c>
    </row>
    <row r="298" s="2" customFormat="1">
      <c r="A298" s="40"/>
      <c r="B298" s="41"/>
      <c r="C298" s="42"/>
      <c r="D298" s="232" t="s">
        <v>182</v>
      </c>
      <c r="E298" s="42"/>
      <c r="F298" s="233" t="s">
        <v>419</v>
      </c>
      <c r="G298" s="42"/>
      <c r="H298" s="42"/>
      <c r="I298" s="138"/>
      <c r="J298" s="42"/>
      <c r="K298" s="42"/>
      <c r="L298" s="46"/>
      <c r="M298" s="234"/>
      <c r="N298" s="235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182</v>
      </c>
      <c r="AU298" s="19" t="s">
        <v>86</v>
      </c>
    </row>
    <row r="299" s="13" customFormat="1">
      <c r="A299" s="13"/>
      <c r="B299" s="236"/>
      <c r="C299" s="237"/>
      <c r="D299" s="232" t="s">
        <v>184</v>
      </c>
      <c r="E299" s="238" t="s">
        <v>20</v>
      </c>
      <c r="F299" s="239" t="s">
        <v>420</v>
      </c>
      <c r="G299" s="237"/>
      <c r="H299" s="240">
        <v>0.5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184</v>
      </c>
      <c r="AU299" s="246" t="s">
        <v>86</v>
      </c>
      <c r="AV299" s="13" t="s">
        <v>86</v>
      </c>
      <c r="AW299" s="13" t="s">
        <v>38</v>
      </c>
      <c r="AX299" s="13" t="s">
        <v>8</v>
      </c>
      <c r="AY299" s="246" t="s">
        <v>167</v>
      </c>
    </row>
    <row r="300" s="2" customFormat="1" ht="20.5" customHeight="1">
      <c r="A300" s="40"/>
      <c r="B300" s="41"/>
      <c r="C300" s="220" t="s">
        <v>421</v>
      </c>
      <c r="D300" s="220" t="s">
        <v>169</v>
      </c>
      <c r="E300" s="221" t="s">
        <v>422</v>
      </c>
      <c r="F300" s="222" t="s">
        <v>423</v>
      </c>
      <c r="G300" s="223" t="s">
        <v>189</v>
      </c>
      <c r="H300" s="224">
        <v>1.3200000000000001</v>
      </c>
      <c r="I300" s="225"/>
      <c r="J300" s="224">
        <f>ROUND(I300*H300,0)</f>
        <v>0</v>
      </c>
      <c r="K300" s="222" t="s">
        <v>180</v>
      </c>
      <c r="L300" s="46"/>
      <c r="M300" s="226" t="s">
        <v>20</v>
      </c>
      <c r="N300" s="227" t="s">
        <v>48</v>
      </c>
      <c r="O300" s="86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30" t="s">
        <v>173</v>
      </c>
      <c r="AT300" s="230" t="s">
        <v>169</v>
      </c>
      <c r="AU300" s="230" t="s">
        <v>86</v>
      </c>
      <c r="AY300" s="19" t="s">
        <v>167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9" t="s">
        <v>8</v>
      </c>
      <c r="BK300" s="231">
        <f>ROUND(I300*H300,0)</f>
        <v>0</v>
      </c>
      <c r="BL300" s="19" t="s">
        <v>173</v>
      </c>
      <c r="BM300" s="230" t="s">
        <v>424</v>
      </c>
    </row>
    <row r="301" s="2" customFormat="1">
      <c r="A301" s="40"/>
      <c r="B301" s="41"/>
      <c r="C301" s="42"/>
      <c r="D301" s="232" t="s">
        <v>182</v>
      </c>
      <c r="E301" s="42"/>
      <c r="F301" s="233" t="s">
        <v>419</v>
      </c>
      <c r="G301" s="42"/>
      <c r="H301" s="42"/>
      <c r="I301" s="138"/>
      <c r="J301" s="42"/>
      <c r="K301" s="42"/>
      <c r="L301" s="46"/>
      <c r="M301" s="234"/>
      <c r="N301" s="235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182</v>
      </c>
      <c r="AU301" s="19" t="s">
        <v>86</v>
      </c>
    </row>
    <row r="302" s="2" customFormat="1">
      <c r="A302" s="40"/>
      <c r="B302" s="41"/>
      <c r="C302" s="42"/>
      <c r="D302" s="232" t="s">
        <v>175</v>
      </c>
      <c r="E302" s="42"/>
      <c r="F302" s="233" t="s">
        <v>425</v>
      </c>
      <c r="G302" s="42"/>
      <c r="H302" s="42"/>
      <c r="I302" s="138"/>
      <c r="J302" s="42"/>
      <c r="K302" s="42"/>
      <c r="L302" s="46"/>
      <c r="M302" s="234"/>
      <c r="N302" s="235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175</v>
      </c>
      <c r="AU302" s="19" t="s">
        <v>86</v>
      </c>
    </row>
    <row r="303" s="13" customFormat="1">
      <c r="A303" s="13"/>
      <c r="B303" s="236"/>
      <c r="C303" s="237"/>
      <c r="D303" s="232" t="s">
        <v>184</v>
      </c>
      <c r="E303" s="238" t="s">
        <v>20</v>
      </c>
      <c r="F303" s="239" t="s">
        <v>426</v>
      </c>
      <c r="G303" s="237"/>
      <c r="H303" s="240">
        <v>1.3200000000000001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184</v>
      </c>
      <c r="AU303" s="246" t="s">
        <v>86</v>
      </c>
      <c r="AV303" s="13" t="s">
        <v>86</v>
      </c>
      <c r="AW303" s="13" t="s">
        <v>38</v>
      </c>
      <c r="AX303" s="13" t="s">
        <v>8</v>
      </c>
      <c r="AY303" s="246" t="s">
        <v>167</v>
      </c>
    </row>
    <row r="304" s="12" customFormat="1" ht="22.8" customHeight="1">
      <c r="A304" s="12"/>
      <c r="B304" s="204"/>
      <c r="C304" s="205"/>
      <c r="D304" s="206" t="s">
        <v>76</v>
      </c>
      <c r="E304" s="218" t="s">
        <v>186</v>
      </c>
      <c r="F304" s="218" t="s">
        <v>427</v>
      </c>
      <c r="G304" s="205"/>
      <c r="H304" s="205"/>
      <c r="I304" s="208"/>
      <c r="J304" s="219">
        <f>BK304</f>
        <v>0</v>
      </c>
      <c r="K304" s="205"/>
      <c r="L304" s="210"/>
      <c r="M304" s="211"/>
      <c r="N304" s="212"/>
      <c r="O304" s="212"/>
      <c r="P304" s="213">
        <f>SUM(P305:P359)</f>
        <v>0</v>
      </c>
      <c r="Q304" s="212"/>
      <c r="R304" s="213">
        <f>SUM(R305:R359)</f>
        <v>26.710969476999001</v>
      </c>
      <c r="S304" s="212"/>
      <c r="T304" s="214">
        <f>SUM(T305:T359)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15" t="s">
        <v>8</v>
      </c>
      <c r="AT304" s="216" t="s">
        <v>76</v>
      </c>
      <c r="AU304" s="216" t="s">
        <v>8</v>
      </c>
      <c r="AY304" s="215" t="s">
        <v>167</v>
      </c>
      <c r="BK304" s="217">
        <f>SUM(BK305:BK359)</f>
        <v>0</v>
      </c>
    </row>
    <row r="305" s="2" customFormat="1" ht="52" customHeight="1">
      <c r="A305" s="40"/>
      <c r="B305" s="41"/>
      <c r="C305" s="220" t="s">
        <v>428</v>
      </c>
      <c r="D305" s="220" t="s">
        <v>169</v>
      </c>
      <c r="E305" s="221" t="s">
        <v>429</v>
      </c>
      <c r="F305" s="222" t="s">
        <v>430</v>
      </c>
      <c r="G305" s="223" t="s">
        <v>189</v>
      </c>
      <c r="H305" s="224">
        <v>5.21</v>
      </c>
      <c r="I305" s="225"/>
      <c r="J305" s="224">
        <f>ROUND(I305*H305,0)</f>
        <v>0</v>
      </c>
      <c r="K305" s="222" t="s">
        <v>180</v>
      </c>
      <c r="L305" s="46"/>
      <c r="M305" s="226" t="s">
        <v>20</v>
      </c>
      <c r="N305" s="227" t="s">
        <v>48</v>
      </c>
      <c r="O305" s="86"/>
      <c r="P305" s="228">
        <f>O305*H305</f>
        <v>0</v>
      </c>
      <c r="Q305" s="228">
        <v>3.1138838199999999</v>
      </c>
      <c r="R305" s="228">
        <f>Q305*H305</f>
        <v>16.223334702199999</v>
      </c>
      <c r="S305" s="228">
        <v>0</v>
      </c>
      <c r="T305" s="229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30" t="s">
        <v>173</v>
      </c>
      <c r="AT305" s="230" t="s">
        <v>169</v>
      </c>
      <c r="AU305" s="230" t="s">
        <v>86</v>
      </c>
      <c r="AY305" s="19" t="s">
        <v>167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9" t="s">
        <v>8</v>
      </c>
      <c r="BK305" s="231">
        <f>ROUND(I305*H305,0)</f>
        <v>0</v>
      </c>
      <c r="BL305" s="19" t="s">
        <v>173</v>
      </c>
      <c r="BM305" s="230" t="s">
        <v>431</v>
      </c>
    </row>
    <row r="306" s="2" customFormat="1">
      <c r="A306" s="40"/>
      <c r="B306" s="41"/>
      <c r="C306" s="42"/>
      <c r="D306" s="232" t="s">
        <v>182</v>
      </c>
      <c r="E306" s="42"/>
      <c r="F306" s="233" t="s">
        <v>432</v>
      </c>
      <c r="G306" s="42"/>
      <c r="H306" s="42"/>
      <c r="I306" s="138"/>
      <c r="J306" s="42"/>
      <c r="K306" s="42"/>
      <c r="L306" s="46"/>
      <c r="M306" s="234"/>
      <c r="N306" s="235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182</v>
      </c>
      <c r="AU306" s="19" t="s">
        <v>86</v>
      </c>
    </row>
    <row r="307" s="13" customFormat="1">
      <c r="A307" s="13"/>
      <c r="B307" s="236"/>
      <c r="C307" s="237"/>
      <c r="D307" s="232" t="s">
        <v>184</v>
      </c>
      <c r="E307" s="238" t="s">
        <v>20</v>
      </c>
      <c r="F307" s="239" t="s">
        <v>433</v>
      </c>
      <c r="G307" s="237"/>
      <c r="H307" s="240">
        <v>2.7599999999999998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6" t="s">
        <v>184</v>
      </c>
      <c r="AU307" s="246" t="s">
        <v>86</v>
      </c>
      <c r="AV307" s="13" t="s">
        <v>86</v>
      </c>
      <c r="AW307" s="13" t="s">
        <v>38</v>
      </c>
      <c r="AX307" s="13" t="s">
        <v>77</v>
      </c>
      <c r="AY307" s="246" t="s">
        <v>167</v>
      </c>
    </row>
    <row r="308" s="13" customFormat="1">
      <c r="A308" s="13"/>
      <c r="B308" s="236"/>
      <c r="C308" s="237"/>
      <c r="D308" s="232" t="s">
        <v>184</v>
      </c>
      <c r="E308" s="238" t="s">
        <v>20</v>
      </c>
      <c r="F308" s="239" t="s">
        <v>434</v>
      </c>
      <c r="G308" s="237"/>
      <c r="H308" s="240">
        <v>2.4500000000000002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6" t="s">
        <v>184</v>
      </c>
      <c r="AU308" s="246" t="s">
        <v>86</v>
      </c>
      <c r="AV308" s="13" t="s">
        <v>86</v>
      </c>
      <c r="AW308" s="13" t="s">
        <v>38</v>
      </c>
      <c r="AX308" s="13" t="s">
        <v>77</v>
      </c>
      <c r="AY308" s="246" t="s">
        <v>167</v>
      </c>
    </row>
    <row r="309" s="14" customFormat="1">
      <c r="A309" s="14"/>
      <c r="B309" s="247"/>
      <c r="C309" s="248"/>
      <c r="D309" s="232" t="s">
        <v>184</v>
      </c>
      <c r="E309" s="249" t="s">
        <v>20</v>
      </c>
      <c r="F309" s="250" t="s">
        <v>195</v>
      </c>
      <c r="G309" s="248"/>
      <c r="H309" s="251">
        <v>5.21</v>
      </c>
      <c r="I309" s="252"/>
      <c r="J309" s="248"/>
      <c r="K309" s="248"/>
      <c r="L309" s="253"/>
      <c r="M309" s="254"/>
      <c r="N309" s="255"/>
      <c r="O309" s="255"/>
      <c r="P309" s="255"/>
      <c r="Q309" s="255"/>
      <c r="R309" s="255"/>
      <c r="S309" s="255"/>
      <c r="T309" s="25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7" t="s">
        <v>184</v>
      </c>
      <c r="AU309" s="257" t="s">
        <v>86</v>
      </c>
      <c r="AV309" s="14" t="s">
        <v>173</v>
      </c>
      <c r="AW309" s="14" t="s">
        <v>38</v>
      </c>
      <c r="AX309" s="14" t="s">
        <v>8</v>
      </c>
      <c r="AY309" s="257" t="s">
        <v>167</v>
      </c>
    </row>
    <row r="310" s="2" customFormat="1" ht="41.5" customHeight="1">
      <c r="A310" s="40"/>
      <c r="B310" s="41"/>
      <c r="C310" s="220" t="s">
        <v>435</v>
      </c>
      <c r="D310" s="220" t="s">
        <v>169</v>
      </c>
      <c r="E310" s="221" t="s">
        <v>436</v>
      </c>
      <c r="F310" s="222" t="s">
        <v>437</v>
      </c>
      <c r="G310" s="223" t="s">
        <v>189</v>
      </c>
      <c r="H310" s="224">
        <v>6.8799999999999999</v>
      </c>
      <c r="I310" s="225"/>
      <c r="J310" s="224">
        <f>ROUND(I310*H310,0)</f>
        <v>0</v>
      </c>
      <c r="K310" s="222" t="s">
        <v>180</v>
      </c>
      <c r="L310" s="46"/>
      <c r="M310" s="226" t="s">
        <v>20</v>
      </c>
      <c r="N310" s="227" t="s">
        <v>48</v>
      </c>
      <c r="O310" s="86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30" t="s">
        <v>173</v>
      </c>
      <c r="AT310" s="230" t="s">
        <v>169</v>
      </c>
      <c r="AU310" s="230" t="s">
        <v>86</v>
      </c>
      <c r="AY310" s="19" t="s">
        <v>167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9" t="s">
        <v>8</v>
      </c>
      <c r="BK310" s="231">
        <f>ROUND(I310*H310,0)</f>
        <v>0</v>
      </c>
      <c r="BL310" s="19" t="s">
        <v>173</v>
      </c>
      <c r="BM310" s="230" t="s">
        <v>438</v>
      </c>
    </row>
    <row r="311" s="2" customFormat="1">
      <c r="A311" s="40"/>
      <c r="B311" s="41"/>
      <c r="C311" s="42"/>
      <c r="D311" s="232" t="s">
        <v>182</v>
      </c>
      <c r="E311" s="42"/>
      <c r="F311" s="233" t="s">
        <v>439</v>
      </c>
      <c r="G311" s="42"/>
      <c r="H311" s="42"/>
      <c r="I311" s="138"/>
      <c r="J311" s="42"/>
      <c r="K311" s="42"/>
      <c r="L311" s="46"/>
      <c r="M311" s="234"/>
      <c r="N311" s="235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182</v>
      </c>
      <c r="AU311" s="19" t="s">
        <v>86</v>
      </c>
    </row>
    <row r="312" s="2" customFormat="1">
      <c r="A312" s="40"/>
      <c r="B312" s="41"/>
      <c r="C312" s="42"/>
      <c r="D312" s="232" t="s">
        <v>175</v>
      </c>
      <c r="E312" s="42"/>
      <c r="F312" s="233" t="s">
        <v>440</v>
      </c>
      <c r="G312" s="42"/>
      <c r="H312" s="42"/>
      <c r="I312" s="138"/>
      <c r="J312" s="42"/>
      <c r="K312" s="42"/>
      <c r="L312" s="46"/>
      <c r="M312" s="234"/>
      <c r="N312" s="235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175</v>
      </c>
      <c r="AU312" s="19" t="s">
        <v>86</v>
      </c>
    </row>
    <row r="313" s="13" customFormat="1">
      <c r="A313" s="13"/>
      <c r="B313" s="236"/>
      <c r="C313" s="237"/>
      <c r="D313" s="232" t="s">
        <v>184</v>
      </c>
      <c r="E313" s="238" t="s">
        <v>20</v>
      </c>
      <c r="F313" s="239" t="s">
        <v>441</v>
      </c>
      <c r="G313" s="237"/>
      <c r="H313" s="240">
        <v>4.2199999999999998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184</v>
      </c>
      <c r="AU313" s="246" t="s">
        <v>86</v>
      </c>
      <c r="AV313" s="13" t="s">
        <v>86</v>
      </c>
      <c r="AW313" s="13" t="s">
        <v>38</v>
      </c>
      <c r="AX313" s="13" t="s">
        <v>77</v>
      </c>
      <c r="AY313" s="246" t="s">
        <v>167</v>
      </c>
    </row>
    <row r="314" s="13" customFormat="1">
      <c r="A314" s="13"/>
      <c r="B314" s="236"/>
      <c r="C314" s="237"/>
      <c r="D314" s="232" t="s">
        <v>184</v>
      </c>
      <c r="E314" s="238" t="s">
        <v>20</v>
      </c>
      <c r="F314" s="239" t="s">
        <v>442</v>
      </c>
      <c r="G314" s="237"/>
      <c r="H314" s="240">
        <v>2.6600000000000001</v>
      </c>
      <c r="I314" s="241"/>
      <c r="J314" s="237"/>
      <c r="K314" s="237"/>
      <c r="L314" s="242"/>
      <c r="M314" s="243"/>
      <c r="N314" s="244"/>
      <c r="O314" s="244"/>
      <c r="P314" s="244"/>
      <c r="Q314" s="244"/>
      <c r="R314" s="244"/>
      <c r="S314" s="244"/>
      <c r="T314" s="24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6" t="s">
        <v>184</v>
      </c>
      <c r="AU314" s="246" t="s">
        <v>86</v>
      </c>
      <c r="AV314" s="13" t="s">
        <v>86</v>
      </c>
      <c r="AW314" s="13" t="s">
        <v>38</v>
      </c>
      <c r="AX314" s="13" t="s">
        <v>77</v>
      </c>
      <c r="AY314" s="246" t="s">
        <v>167</v>
      </c>
    </row>
    <row r="315" s="14" customFormat="1">
      <c r="A315" s="14"/>
      <c r="B315" s="247"/>
      <c r="C315" s="248"/>
      <c r="D315" s="232" t="s">
        <v>184</v>
      </c>
      <c r="E315" s="249" t="s">
        <v>20</v>
      </c>
      <c r="F315" s="250" t="s">
        <v>195</v>
      </c>
      <c r="G315" s="248"/>
      <c r="H315" s="251">
        <v>6.8799999999999999</v>
      </c>
      <c r="I315" s="252"/>
      <c r="J315" s="248"/>
      <c r="K315" s="248"/>
      <c r="L315" s="253"/>
      <c r="M315" s="254"/>
      <c r="N315" s="255"/>
      <c r="O315" s="255"/>
      <c r="P315" s="255"/>
      <c r="Q315" s="255"/>
      <c r="R315" s="255"/>
      <c r="S315" s="255"/>
      <c r="T315" s="25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7" t="s">
        <v>184</v>
      </c>
      <c r="AU315" s="257" t="s">
        <v>86</v>
      </c>
      <c r="AV315" s="14" t="s">
        <v>173</v>
      </c>
      <c r="AW315" s="14" t="s">
        <v>38</v>
      </c>
      <c r="AX315" s="14" t="s">
        <v>8</v>
      </c>
      <c r="AY315" s="257" t="s">
        <v>167</v>
      </c>
    </row>
    <row r="316" s="2" customFormat="1" ht="41.5" customHeight="1">
      <c r="A316" s="40"/>
      <c r="B316" s="41"/>
      <c r="C316" s="220" t="s">
        <v>443</v>
      </c>
      <c r="D316" s="220" t="s">
        <v>169</v>
      </c>
      <c r="E316" s="221" t="s">
        <v>444</v>
      </c>
      <c r="F316" s="222" t="s">
        <v>445</v>
      </c>
      <c r="G316" s="223" t="s">
        <v>189</v>
      </c>
      <c r="H316" s="224">
        <v>2.2200000000000002</v>
      </c>
      <c r="I316" s="225"/>
      <c r="J316" s="224">
        <f>ROUND(I316*H316,0)</f>
        <v>0</v>
      </c>
      <c r="K316" s="222" t="s">
        <v>180</v>
      </c>
      <c r="L316" s="46"/>
      <c r="M316" s="226" t="s">
        <v>20</v>
      </c>
      <c r="N316" s="227" t="s">
        <v>48</v>
      </c>
      <c r="O316" s="86"/>
      <c r="P316" s="228">
        <f>O316*H316</f>
        <v>0</v>
      </c>
      <c r="Q316" s="228">
        <v>0</v>
      </c>
      <c r="R316" s="228">
        <f>Q316*H316</f>
        <v>0</v>
      </c>
      <c r="S316" s="228">
        <v>0</v>
      </c>
      <c r="T316" s="229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30" t="s">
        <v>173</v>
      </c>
      <c r="AT316" s="230" t="s">
        <v>169</v>
      </c>
      <c r="AU316" s="230" t="s">
        <v>86</v>
      </c>
      <c r="AY316" s="19" t="s">
        <v>167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9" t="s">
        <v>8</v>
      </c>
      <c r="BK316" s="231">
        <f>ROUND(I316*H316,0)</f>
        <v>0</v>
      </c>
      <c r="BL316" s="19" t="s">
        <v>173</v>
      </c>
      <c r="BM316" s="230" t="s">
        <v>446</v>
      </c>
    </row>
    <row r="317" s="2" customFormat="1">
      <c r="A317" s="40"/>
      <c r="B317" s="41"/>
      <c r="C317" s="42"/>
      <c r="D317" s="232" t="s">
        <v>182</v>
      </c>
      <c r="E317" s="42"/>
      <c r="F317" s="233" t="s">
        <v>439</v>
      </c>
      <c r="G317" s="42"/>
      <c r="H317" s="42"/>
      <c r="I317" s="138"/>
      <c r="J317" s="42"/>
      <c r="K317" s="42"/>
      <c r="L317" s="46"/>
      <c r="M317" s="234"/>
      <c r="N317" s="235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182</v>
      </c>
      <c r="AU317" s="19" t="s">
        <v>86</v>
      </c>
    </row>
    <row r="318" s="2" customFormat="1">
      <c r="A318" s="40"/>
      <c r="B318" s="41"/>
      <c r="C318" s="42"/>
      <c r="D318" s="232" t="s">
        <v>175</v>
      </c>
      <c r="E318" s="42"/>
      <c r="F318" s="233" t="s">
        <v>447</v>
      </c>
      <c r="G318" s="42"/>
      <c r="H318" s="42"/>
      <c r="I318" s="138"/>
      <c r="J318" s="42"/>
      <c r="K318" s="42"/>
      <c r="L318" s="46"/>
      <c r="M318" s="234"/>
      <c r="N318" s="235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175</v>
      </c>
      <c r="AU318" s="19" t="s">
        <v>86</v>
      </c>
    </row>
    <row r="319" s="15" customFormat="1">
      <c r="A319" s="15"/>
      <c r="B319" s="258"/>
      <c r="C319" s="259"/>
      <c r="D319" s="232" t="s">
        <v>184</v>
      </c>
      <c r="E319" s="260" t="s">
        <v>20</v>
      </c>
      <c r="F319" s="261" t="s">
        <v>448</v>
      </c>
      <c r="G319" s="259"/>
      <c r="H319" s="260" t="s">
        <v>20</v>
      </c>
      <c r="I319" s="262"/>
      <c r="J319" s="259"/>
      <c r="K319" s="259"/>
      <c r="L319" s="263"/>
      <c r="M319" s="264"/>
      <c r="N319" s="265"/>
      <c r="O319" s="265"/>
      <c r="P319" s="265"/>
      <c r="Q319" s="265"/>
      <c r="R319" s="265"/>
      <c r="S319" s="265"/>
      <c r="T319" s="266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7" t="s">
        <v>184</v>
      </c>
      <c r="AU319" s="267" t="s">
        <v>86</v>
      </c>
      <c r="AV319" s="15" t="s">
        <v>8</v>
      </c>
      <c r="AW319" s="15" t="s">
        <v>38</v>
      </c>
      <c r="AX319" s="15" t="s">
        <v>77</v>
      </c>
      <c r="AY319" s="267" t="s">
        <v>167</v>
      </c>
    </row>
    <row r="320" s="13" customFormat="1">
      <c r="A320" s="13"/>
      <c r="B320" s="236"/>
      <c r="C320" s="237"/>
      <c r="D320" s="232" t="s">
        <v>184</v>
      </c>
      <c r="E320" s="238" t="s">
        <v>20</v>
      </c>
      <c r="F320" s="239" t="s">
        <v>449</v>
      </c>
      <c r="G320" s="237"/>
      <c r="H320" s="240">
        <v>2.2200000000000002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184</v>
      </c>
      <c r="AU320" s="246" t="s">
        <v>86</v>
      </c>
      <c r="AV320" s="13" t="s">
        <v>86</v>
      </c>
      <c r="AW320" s="13" t="s">
        <v>38</v>
      </c>
      <c r="AX320" s="13" t="s">
        <v>8</v>
      </c>
      <c r="AY320" s="246" t="s">
        <v>167</v>
      </c>
    </row>
    <row r="321" s="2" customFormat="1" ht="41.5" customHeight="1">
      <c r="A321" s="40"/>
      <c r="B321" s="41"/>
      <c r="C321" s="220" t="s">
        <v>450</v>
      </c>
      <c r="D321" s="220" t="s">
        <v>169</v>
      </c>
      <c r="E321" s="221" t="s">
        <v>451</v>
      </c>
      <c r="F321" s="222" t="s">
        <v>452</v>
      </c>
      <c r="G321" s="223" t="s">
        <v>179</v>
      </c>
      <c r="H321" s="224">
        <v>64.390000000000001</v>
      </c>
      <c r="I321" s="225"/>
      <c r="J321" s="224">
        <f>ROUND(I321*H321,0)</f>
        <v>0</v>
      </c>
      <c r="K321" s="222" t="s">
        <v>180</v>
      </c>
      <c r="L321" s="46"/>
      <c r="M321" s="226" t="s">
        <v>20</v>
      </c>
      <c r="N321" s="227" t="s">
        <v>48</v>
      </c>
      <c r="O321" s="86"/>
      <c r="P321" s="228">
        <f>O321*H321</f>
        <v>0</v>
      </c>
      <c r="Q321" s="228">
        <v>0.0072580040000000002</v>
      </c>
      <c r="R321" s="228">
        <f>Q321*H321</f>
        <v>0.46734287756000004</v>
      </c>
      <c r="S321" s="228">
        <v>0</v>
      </c>
      <c r="T321" s="229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0" t="s">
        <v>173</v>
      </c>
      <c r="AT321" s="230" t="s">
        <v>169</v>
      </c>
      <c r="AU321" s="230" t="s">
        <v>86</v>
      </c>
      <c r="AY321" s="19" t="s">
        <v>167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9" t="s">
        <v>8</v>
      </c>
      <c r="BK321" s="231">
        <f>ROUND(I321*H321,0)</f>
        <v>0</v>
      </c>
      <c r="BL321" s="19" t="s">
        <v>173</v>
      </c>
      <c r="BM321" s="230" t="s">
        <v>453</v>
      </c>
    </row>
    <row r="322" s="2" customFormat="1">
      <c r="A322" s="40"/>
      <c r="B322" s="41"/>
      <c r="C322" s="42"/>
      <c r="D322" s="232" t="s">
        <v>182</v>
      </c>
      <c r="E322" s="42"/>
      <c r="F322" s="233" t="s">
        <v>454</v>
      </c>
      <c r="G322" s="42"/>
      <c r="H322" s="42"/>
      <c r="I322" s="138"/>
      <c r="J322" s="42"/>
      <c r="K322" s="42"/>
      <c r="L322" s="46"/>
      <c r="M322" s="234"/>
      <c r="N322" s="235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182</v>
      </c>
      <c r="AU322" s="19" t="s">
        <v>86</v>
      </c>
    </row>
    <row r="323" s="13" customFormat="1">
      <c r="A323" s="13"/>
      <c r="B323" s="236"/>
      <c r="C323" s="237"/>
      <c r="D323" s="232" t="s">
        <v>184</v>
      </c>
      <c r="E323" s="238" t="s">
        <v>20</v>
      </c>
      <c r="F323" s="239" t="s">
        <v>455</v>
      </c>
      <c r="G323" s="237"/>
      <c r="H323" s="240">
        <v>8.4399999999999995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6" t="s">
        <v>184</v>
      </c>
      <c r="AU323" s="246" t="s">
        <v>86</v>
      </c>
      <c r="AV323" s="13" t="s">
        <v>86</v>
      </c>
      <c r="AW323" s="13" t="s">
        <v>38</v>
      </c>
      <c r="AX323" s="13" t="s">
        <v>77</v>
      </c>
      <c r="AY323" s="246" t="s">
        <v>167</v>
      </c>
    </row>
    <row r="324" s="13" customFormat="1">
      <c r="A324" s="13"/>
      <c r="B324" s="236"/>
      <c r="C324" s="237"/>
      <c r="D324" s="232" t="s">
        <v>184</v>
      </c>
      <c r="E324" s="238" t="s">
        <v>20</v>
      </c>
      <c r="F324" s="239" t="s">
        <v>456</v>
      </c>
      <c r="G324" s="237"/>
      <c r="H324" s="240">
        <v>13.310000000000001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6" t="s">
        <v>184</v>
      </c>
      <c r="AU324" s="246" t="s">
        <v>86</v>
      </c>
      <c r="AV324" s="13" t="s">
        <v>86</v>
      </c>
      <c r="AW324" s="13" t="s">
        <v>38</v>
      </c>
      <c r="AX324" s="13" t="s">
        <v>77</v>
      </c>
      <c r="AY324" s="246" t="s">
        <v>167</v>
      </c>
    </row>
    <row r="325" s="16" customFormat="1">
      <c r="A325" s="16"/>
      <c r="B325" s="268"/>
      <c r="C325" s="269"/>
      <c r="D325" s="232" t="s">
        <v>184</v>
      </c>
      <c r="E325" s="270" t="s">
        <v>20</v>
      </c>
      <c r="F325" s="271" t="s">
        <v>212</v>
      </c>
      <c r="G325" s="269"/>
      <c r="H325" s="272">
        <v>21.75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8" t="s">
        <v>184</v>
      </c>
      <c r="AU325" s="278" t="s">
        <v>86</v>
      </c>
      <c r="AV325" s="16" t="s">
        <v>186</v>
      </c>
      <c r="AW325" s="16" t="s">
        <v>38</v>
      </c>
      <c r="AX325" s="16" t="s">
        <v>77</v>
      </c>
      <c r="AY325" s="278" t="s">
        <v>167</v>
      </c>
    </row>
    <row r="326" s="13" customFormat="1">
      <c r="A326" s="13"/>
      <c r="B326" s="236"/>
      <c r="C326" s="237"/>
      <c r="D326" s="232" t="s">
        <v>184</v>
      </c>
      <c r="E326" s="238" t="s">
        <v>20</v>
      </c>
      <c r="F326" s="239" t="s">
        <v>457</v>
      </c>
      <c r="G326" s="237"/>
      <c r="H326" s="240">
        <v>9.9399999999999995</v>
      </c>
      <c r="I326" s="241"/>
      <c r="J326" s="237"/>
      <c r="K326" s="237"/>
      <c r="L326" s="242"/>
      <c r="M326" s="243"/>
      <c r="N326" s="244"/>
      <c r="O326" s="244"/>
      <c r="P326" s="244"/>
      <c r="Q326" s="244"/>
      <c r="R326" s="244"/>
      <c r="S326" s="244"/>
      <c r="T326" s="24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6" t="s">
        <v>184</v>
      </c>
      <c r="AU326" s="246" t="s">
        <v>86</v>
      </c>
      <c r="AV326" s="13" t="s">
        <v>86</v>
      </c>
      <c r="AW326" s="13" t="s">
        <v>38</v>
      </c>
      <c r="AX326" s="13" t="s">
        <v>77</v>
      </c>
      <c r="AY326" s="246" t="s">
        <v>167</v>
      </c>
    </row>
    <row r="327" s="13" customFormat="1">
      <c r="A327" s="13"/>
      <c r="B327" s="236"/>
      <c r="C327" s="237"/>
      <c r="D327" s="232" t="s">
        <v>184</v>
      </c>
      <c r="E327" s="238" t="s">
        <v>20</v>
      </c>
      <c r="F327" s="239" t="s">
        <v>458</v>
      </c>
      <c r="G327" s="237"/>
      <c r="H327" s="240">
        <v>7.3600000000000003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6" t="s">
        <v>184</v>
      </c>
      <c r="AU327" s="246" t="s">
        <v>86</v>
      </c>
      <c r="AV327" s="13" t="s">
        <v>86</v>
      </c>
      <c r="AW327" s="13" t="s">
        <v>38</v>
      </c>
      <c r="AX327" s="13" t="s">
        <v>77</v>
      </c>
      <c r="AY327" s="246" t="s">
        <v>167</v>
      </c>
    </row>
    <row r="328" s="13" customFormat="1">
      <c r="A328" s="13"/>
      <c r="B328" s="236"/>
      <c r="C328" s="237"/>
      <c r="D328" s="232" t="s">
        <v>184</v>
      </c>
      <c r="E328" s="238" t="s">
        <v>20</v>
      </c>
      <c r="F328" s="239" t="s">
        <v>459</v>
      </c>
      <c r="G328" s="237"/>
      <c r="H328" s="240">
        <v>9.1999999999999993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6" t="s">
        <v>184</v>
      </c>
      <c r="AU328" s="246" t="s">
        <v>86</v>
      </c>
      <c r="AV328" s="13" t="s">
        <v>86</v>
      </c>
      <c r="AW328" s="13" t="s">
        <v>38</v>
      </c>
      <c r="AX328" s="13" t="s">
        <v>77</v>
      </c>
      <c r="AY328" s="246" t="s">
        <v>167</v>
      </c>
    </row>
    <row r="329" s="13" customFormat="1">
      <c r="A329" s="13"/>
      <c r="B329" s="236"/>
      <c r="C329" s="237"/>
      <c r="D329" s="232" t="s">
        <v>184</v>
      </c>
      <c r="E329" s="238" t="s">
        <v>20</v>
      </c>
      <c r="F329" s="239" t="s">
        <v>460</v>
      </c>
      <c r="G329" s="237"/>
      <c r="H329" s="240">
        <v>4.5999999999999996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184</v>
      </c>
      <c r="AU329" s="246" t="s">
        <v>86</v>
      </c>
      <c r="AV329" s="13" t="s">
        <v>86</v>
      </c>
      <c r="AW329" s="13" t="s">
        <v>38</v>
      </c>
      <c r="AX329" s="13" t="s">
        <v>77</v>
      </c>
      <c r="AY329" s="246" t="s">
        <v>167</v>
      </c>
    </row>
    <row r="330" s="16" customFormat="1">
      <c r="A330" s="16"/>
      <c r="B330" s="268"/>
      <c r="C330" s="269"/>
      <c r="D330" s="232" t="s">
        <v>184</v>
      </c>
      <c r="E330" s="270" t="s">
        <v>20</v>
      </c>
      <c r="F330" s="271" t="s">
        <v>212</v>
      </c>
      <c r="G330" s="269"/>
      <c r="H330" s="272">
        <v>31.100000000000001</v>
      </c>
      <c r="I330" s="273"/>
      <c r="J330" s="269"/>
      <c r="K330" s="269"/>
      <c r="L330" s="274"/>
      <c r="M330" s="275"/>
      <c r="N330" s="276"/>
      <c r="O330" s="276"/>
      <c r="P330" s="276"/>
      <c r="Q330" s="276"/>
      <c r="R330" s="276"/>
      <c r="S330" s="276"/>
      <c r="T330" s="27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8" t="s">
        <v>184</v>
      </c>
      <c r="AU330" s="278" t="s">
        <v>86</v>
      </c>
      <c r="AV330" s="16" t="s">
        <v>186</v>
      </c>
      <c r="AW330" s="16" t="s">
        <v>38</v>
      </c>
      <c r="AX330" s="16" t="s">
        <v>77</v>
      </c>
      <c r="AY330" s="278" t="s">
        <v>167</v>
      </c>
    </row>
    <row r="331" s="13" customFormat="1">
      <c r="A331" s="13"/>
      <c r="B331" s="236"/>
      <c r="C331" s="237"/>
      <c r="D331" s="232" t="s">
        <v>184</v>
      </c>
      <c r="E331" s="238" t="s">
        <v>20</v>
      </c>
      <c r="F331" s="239" t="s">
        <v>461</v>
      </c>
      <c r="G331" s="237"/>
      <c r="H331" s="240">
        <v>4.54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6" t="s">
        <v>184</v>
      </c>
      <c r="AU331" s="246" t="s">
        <v>86</v>
      </c>
      <c r="AV331" s="13" t="s">
        <v>86</v>
      </c>
      <c r="AW331" s="13" t="s">
        <v>38</v>
      </c>
      <c r="AX331" s="13" t="s">
        <v>77</v>
      </c>
      <c r="AY331" s="246" t="s">
        <v>167</v>
      </c>
    </row>
    <row r="332" s="13" customFormat="1">
      <c r="A332" s="13"/>
      <c r="B332" s="236"/>
      <c r="C332" s="237"/>
      <c r="D332" s="232" t="s">
        <v>184</v>
      </c>
      <c r="E332" s="238" t="s">
        <v>20</v>
      </c>
      <c r="F332" s="239" t="s">
        <v>462</v>
      </c>
      <c r="G332" s="237"/>
      <c r="H332" s="240">
        <v>7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184</v>
      </c>
      <c r="AU332" s="246" t="s">
        <v>86</v>
      </c>
      <c r="AV332" s="13" t="s">
        <v>86</v>
      </c>
      <c r="AW332" s="13" t="s">
        <v>38</v>
      </c>
      <c r="AX332" s="13" t="s">
        <v>77</v>
      </c>
      <c r="AY332" s="246" t="s">
        <v>167</v>
      </c>
    </row>
    <row r="333" s="16" customFormat="1">
      <c r="A333" s="16"/>
      <c r="B333" s="268"/>
      <c r="C333" s="269"/>
      <c r="D333" s="232" t="s">
        <v>184</v>
      </c>
      <c r="E333" s="270" t="s">
        <v>20</v>
      </c>
      <c r="F333" s="271" t="s">
        <v>212</v>
      </c>
      <c r="G333" s="269"/>
      <c r="H333" s="272">
        <v>11.539999999999999</v>
      </c>
      <c r="I333" s="273"/>
      <c r="J333" s="269"/>
      <c r="K333" s="269"/>
      <c r="L333" s="274"/>
      <c r="M333" s="275"/>
      <c r="N333" s="276"/>
      <c r="O333" s="276"/>
      <c r="P333" s="276"/>
      <c r="Q333" s="276"/>
      <c r="R333" s="276"/>
      <c r="S333" s="276"/>
      <c r="T333" s="277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78" t="s">
        <v>184</v>
      </c>
      <c r="AU333" s="278" t="s">
        <v>86</v>
      </c>
      <c r="AV333" s="16" t="s">
        <v>186</v>
      </c>
      <c r="AW333" s="16" t="s">
        <v>38</v>
      </c>
      <c r="AX333" s="16" t="s">
        <v>77</v>
      </c>
      <c r="AY333" s="278" t="s">
        <v>167</v>
      </c>
    </row>
    <row r="334" s="14" customFormat="1">
      <c r="A334" s="14"/>
      <c r="B334" s="247"/>
      <c r="C334" s="248"/>
      <c r="D334" s="232" t="s">
        <v>184</v>
      </c>
      <c r="E334" s="249" t="s">
        <v>20</v>
      </c>
      <c r="F334" s="250" t="s">
        <v>195</v>
      </c>
      <c r="G334" s="248"/>
      <c r="H334" s="251">
        <v>64.390000000000001</v>
      </c>
      <c r="I334" s="252"/>
      <c r="J334" s="248"/>
      <c r="K334" s="248"/>
      <c r="L334" s="253"/>
      <c r="M334" s="254"/>
      <c r="N334" s="255"/>
      <c r="O334" s="255"/>
      <c r="P334" s="255"/>
      <c r="Q334" s="255"/>
      <c r="R334" s="255"/>
      <c r="S334" s="255"/>
      <c r="T334" s="25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7" t="s">
        <v>184</v>
      </c>
      <c r="AU334" s="257" t="s">
        <v>86</v>
      </c>
      <c r="AV334" s="14" t="s">
        <v>173</v>
      </c>
      <c r="AW334" s="14" t="s">
        <v>38</v>
      </c>
      <c r="AX334" s="14" t="s">
        <v>8</v>
      </c>
      <c r="AY334" s="257" t="s">
        <v>167</v>
      </c>
    </row>
    <row r="335" s="2" customFormat="1" ht="41.5" customHeight="1">
      <c r="A335" s="40"/>
      <c r="B335" s="41"/>
      <c r="C335" s="220" t="s">
        <v>463</v>
      </c>
      <c r="D335" s="220" t="s">
        <v>169</v>
      </c>
      <c r="E335" s="221" t="s">
        <v>464</v>
      </c>
      <c r="F335" s="222" t="s">
        <v>465</v>
      </c>
      <c r="G335" s="223" t="s">
        <v>179</v>
      </c>
      <c r="H335" s="224">
        <v>64.390000000000001</v>
      </c>
      <c r="I335" s="225"/>
      <c r="J335" s="224">
        <f>ROUND(I335*H335,0)</f>
        <v>0</v>
      </c>
      <c r="K335" s="222" t="s">
        <v>180</v>
      </c>
      <c r="L335" s="46"/>
      <c r="M335" s="226" t="s">
        <v>20</v>
      </c>
      <c r="N335" s="227" t="s">
        <v>48</v>
      </c>
      <c r="O335" s="86"/>
      <c r="P335" s="228">
        <f>O335*H335</f>
        <v>0</v>
      </c>
      <c r="Q335" s="228">
        <v>0.00085693499999999997</v>
      </c>
      <c r="R335" s="228">
        <f>Q335*H335</f>
        <v>0.055178044650000001</v>
      </c>
      <c r="S335" s="228">
        <v>0</v>
      </c>
      <c r="T335" s="229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0" t="s">
        <v>173</v>
      </c>
      <c r="AT335" s="230" t="s">
        <v>169</v>
      </c>
      <c r="AU335" s="230" t="s">
        <v>86</v>
      </c>
      <c r="AY335" s="19" t="s">
        <v>167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9" t="s">
        <v>8</v>
      </c>
      <c r="BK335" s="231">
        <f>ROUND(I335*H335,0)</f>
        <v>0</v>
      </c>
      <c r="BL335" s="19" t="s">
        <v>173</v>
      </c>
      <c r="BM335" s="230" t="s">
        <v>466</v>
      </c>
    </row>
    <row r="336" s="2" customFormat="1">
      <c r="A336" s="40"/>
      <c r="B336" s="41"/>
      <c r="C336" s="42"/>
      <c r="D336" s="232" t="s">
        <v>182</v>
      </c>
      <c r="E336" s="42"/>
      <c r="F336" s="233" t="s">
        <v>454</v>
      </c>
      <c r="G336" s="42"/>
      <c r="H336" s="42"/>
      <c r="I336" s="138"/>
      <c r="J336" s="42"/>
      <c r="K336" s="42"/>
      <c r="L336" s="46"/>
      <c r="M336" s="234"/>
      <c r="N336" s="23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182</v>
      </c>
      <c r="AU336" s="19" t="s">
        <v>86</v>
      </c>
    </row>
    <row r="337" s="2" customFormat="1" ht="52" customHeight="1">
      <c r="A337" s="40"/>
      <c r="B337" s="41"/>
      <c r="C337" s="220" t="s">
        <v>467</v>
      </c>
      <c r="D337" s="220" t="s">
        <v>169</v>
      </c>
      <c r="E337" s="221" t="s">
        <v>468</v>
      </c>
      <c r="F337" s="222" t="s">
        <v>469</v>
      </c>
      <c r="G337" s="223" t="s">
        <v>323</v>
      </c>
      <c r="H337" s="224">
        <v>0.070000000000000007</v>
      </c>
      <c r="I337" s="225"/>
      <c r="J337" s="224">
        <f>ROUND(I337*H337,0)</f>
        <v>0</v>
      </c>
      <c r="K337" s="222" t="s">
        <v>180</v>
      </c>
      <c r="L337" s="46"/>
      <c r="M337" s="226" t="s">
        <v>20</v>
      </c>
      <c r="N337" s="227" t="s">
        <v>48</v>
      </c>
      <c r="O337" s="86"/>
      <c r="P337" s="228">
        <f>O337*H337</f>
        <v>0</v>
      </c>
      <c r="Q337" s="228">
        <v>1.0957950000000001</v>
      </c>
      <c r="R337" s="228">
        <f>Q337*H337</f>
        <v>0.076705650000000014</v>
      </c>
      <c r="S337" s="228">
        <v>0</v>
      </c>
      <c r="T337" s="229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0" t="s">
        <v>173</v>
      </c>
      <c r="AT337" s="230" t="s">
        <v>169</v>
      </c>
      <c r="AU337" s="230" t="s">
        <v>86</v>
      </c>
      <c r="AY337" s="19" t="s">
        <v>167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9" t="s">
        <v>8</v>
      </c>
      <c r="BK337" s="231">
        <f>ROUND(I337*H337,0)</f>
        <v>0</v>
      </c>
      <c r="BL337" s="19" t="s">
        <v>173</v>
      </c>
      <c r="BM337" s="230" t="s">
        <v>470</v>
      </c>
    </row>
    <row r="338" s="2" customFormat="1">
      <c r="A338" s="40"/>
      <c r="B338" s="41"/>
      <c r="C338" s="42"/>
      <c r="D338" s="232" t="s">
        <v>182</v>
      </c>
      <c r="E338" s="42"/>
      <c r="F338" s="233" t="s">
        <v>471</v>
      </c>
      <c r="G338" s="42"/>
      <c r="H338" s="42"/>
      <c r="I338" s="138"/>
      <c r="J338" s="42"/>
      <c r="K338" s="42"/>
      <c r="L338" s="46"/>
      <c r="M338" s="234"/>
      <c r="N338" s="235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182</v>
      </c>
      <c r="AU338" s="19" t="s">
        <v>86</v>
      </c>
    </row>
    <row r="339" s="13" customFormat="1">
      <c r="A339" s="13"/>
      <c r="B339" s="236"/>
      <c r="C339" s="237"/>
      <c r="D339" s="232" t="s">
        <v>184</v>
      </c>
      <c r="E339" s="238" t="s">
        <v>20</v>
      </c>
      <c r="F339" s="239" t="s">
        <v>472</v>
      </c>
      <c r="G339" s="237"/>
      <c r="H339" s="240">
        <v>0.02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6" t="s">
        <v>184</v>
      </c>
      <c r="AU339" s="246" t="s">
        <v>86</v>
      </c>
      <c r="AV339" s="13" t="s">
        <v>86</v>
      </c>
      <c r="AW339" s="13" t="s">
        <v>38</v>
      </c>
      <c r="AX339" s="13" t="s">
        <v>77</v>
      </c>
      <c r="AY339" s="246" t="s">
        <v>167</v>
      </c>
    </row>
    <row r="340" s="13" customFormat="1">
      <c r="A340" s="13"/>
      <c r="B340" s="236"/>
      <c r="C340" s="237"/>
      <c r="D340" s="232" t="s">
        <v>184</v>
      </c>
      <c r="E340" s="238" t="s">
        <v>20</v>
      </c>
      <c r="F340" s="239" t="s">
        <v>473</v>
      </c>
      <c r="G340" s="237"/>
      <c r="H340" s="240">
        <v>0.050000000000000003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6" t="s">
        <v>184</v>
      </c>
      <c r="AU340" s="246" t="s">
        <v>86</v>
      </c>
      <c r="AV340" s="13" t="s">
        <v>86</v>
      </c>
      <c r="AW340" s="13" t="s">
        <v>38</v>
      </c>
      <c r="AX340" s="13" t="s">
        <v>77</v>
      </c>
      <c r="AY340" s="246" t="s">
        <v>167</v>
      </c>
    </row>
    <row r="341" s="14" customFormat="1">
      <c r="A341" s="14"/>
      <c r="B341" s="247"/>
      <c r="C341" s="248"/>
      <c r="D341" s="232" t="s">
        <v>184</v>
      </c>
      <c r="E341" s="249" t="s">
        <v>20</v>
      </c>
      <c r="F341" s="250" t="s">
        <v>195</v>
      </c>
      <c r="G341" s="248"/>
      <c r="H341" s="251">
        <v>0.070000000000000007</v>
      </c>
      <c r="I341" s="252"/>
      <c r="J341" s="248"/>
      <c r="K341" s="248"/>
      <c r="L341" s="253"/>
      <c r="M341" s="254"/>
      <c r="N341" s="255"/>
      <c r="O341" s="255"/>
      <c r="P341" s="255"/>
      <c r="Q341" s="255"/>
      <c r="R341" s="255"/>
      <c r="S341" s="255"/>
      <c r="T341" s="25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7" t="s">
        <v>184</v>
      </c>
      <c r="AU341" s="257" t="s">
        <v>86</v>
      </c>
      <c r="AV341" s="14" t="s">
        <v>173</v>
      </c>
      <c r="AW341" s="14" t="s">
        <v>38</v>
      </c>
      <c r="AX341" s="14" t="s">
        <v>8</v>
      </c>
      <c r="AY341" s="257" t="s">
        <v>167</v>
      </c>
    </row>
    <row r="342" s="2" customFormat="1" ht="52" customHeight="1">
      <c r="A342" s="40"/>
      <c r="B342" s="41"/>
      <c r="C342" s="220" t="s">
        <v>474</v>
      </c>
      <c r="D342" s="220" t="s">
        <v>169</v>
      </c>
      <c r="E342" s="221" t="s">
        <v>475</v>
      </c>
      <c r="F342" s="222" t="s">
        <v>476</v>
      </c>
      <c r="G342" s="223" t="s">
        <v>323</v>
      </c>
      <c r="H342" s="224">
        <v>0.19</v>
      </c>
      <c r="I342" s="225"/>
      <c r="J342" s="224">
        <f>ROUND(I342*H342,0)</f>
        <v>0</v>
      </c>
      <c r="K342" s="222" t="s">
        <v>180</v>
      </c>
      <c r="L342" s="46"/>
      <c r="M342" s="226" t="s">
        <v>20</v>
      </c>
      <c r="N342" s="227" t="s">
        <v>48</v>
      </c>
      <c r="O342" s="86"/>
      <c r="P342" s="228">
        <f>O342*H342</f>
        <v>0</v>
      </c>
      <c r="Q342" s="228">
        <v>1.0395058031</v>
      </c>
      <c r="R342" s="228">
        <f>Q342*H342</f>
        <v>0.197506102589</v>
      </c>
      <c r="S342" s="228">
        <v>0</v>
      </c>
      <c r="T342" s="229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0" t="s">
        <v>173</v>
      </c>
      <c r="AT342" s="230" t="s">
        <v>169</v>
      </c>
      <c r="AU342" s="230" t="s">
        <v>86</v>
      </c>
      <c r="AY342" s="19" t="s">
        <v>167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9" t="s">
        <v>8</v>
      </c>
      <c r="BK342" s="231">
        <f>ROUND(I342*H342,0)</f>
        <v>0</v>
      </c>
      <c r="BL342" s="19" t="s">
        <v>173</v>
      </c>
      <c r="BM342" s="230" t="s">
        <v>477</v>
      </c>
    </row>
    <row r="343" s="2" customFormat="1">
      <c r="A343" s="40"/>
      <c r="B343" s="41"/>
      <c r="C343" s="42"/>
      <c r="D343" s="232" t="s">
        <v>182</v>
      </c>
      <c r="E343" s="42"/>
      <c r="F343" s="233" t="s">
        <v>471</v>
      </c>
      <c r="G343" s="42"/>
      <c r="H343" s="42"/>
      <c r="I343" s="138"/>
      <c r="J343" s="42"/>
      <c r="K343" s="42"/>
      <c r="L343" s="46"/>
      <c r="M343" s="234"/>
      <c r="N343" s="235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182</v>
      </c>
      <c r="AU343" s="19" t="s">
        <v>86</v>
      </c>
    </row>
    <row r="344" s="13" customFormat="1">
      <c r="A344" s="13"/>
      <c r="B344" s="236"/>
      <c r="C344" s="237"/>
      <c r="D344" s="232" t="s">
        <v>184</v>
      </c>
      <c r="E344" s="238" t="s">
        <v>20</v>
      </c>
      <c r="F344" s="239" t="s">
        <v>478</v>
      </c>
      <c r="G344" s="237"/>
      <c r="H344" s="240">
        <v>0.11</v>
      </c>
      <c r="I344" s="241"/>
      <c r="J344" s="237"/>
      <c r="K344" s="237"/>
      <c r="L344" s="242"/>
      <c r="M344" s="243"/>
      <c r="N344" s="244"/>
      <c r="O344" s="244"/>
      <c r="P344" s="244"/>
      <c r="Q344" s="244"/>
      <c r="R344" s="244"/>
      <c r="S344" s="244"/>
      <c r="T344" s="24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6" t="s">
        <v>184</v>
      </c>
      <c r="AU344" s="246" t="s">
        <v>86</v>
      </c>
      <c r="AV344" s="13" t="s">
        <v>86</v>
      </c>
      <c r="AW344" s="13" t="s">
        <v>38</v>
      </c>
      <c r="AX344" s="13" t="s">
        <v>77</v>
      </c>
      <c r="AY344" s="246" t="s">
        <v>167</v>
      </c>
    </row>
    <row r="345" s="15" customFormat="1">
      <c r="A345" s="15"/>
      <c r="B345" s="258"/>
      <c r="C345" s="259"/>
      <c r="D345" s="232" t="s">
        <v>184</v>
      </c>
      <c r="E345" s="260" t="s">
        <v>20</v>
      </c>
      <c r="F345" s="261" t="s">
        <v>448</v>
      </c>
      <c r="G345" s="259"/>
      <c r="H345" s="260" t="s">
        <v>20</v>
      </c>
      <c r="I345" s="262"/>
      <c r="J345" s="259"/>
      <c r="K345" s="259"/>
      <c r="L345" s="263"/>
      <c r="M345" s="264"/>
      <c r="N345" s="265"/>
      <c r="O345" s="265"/>
      <c r="P345" s="265"/>
      <c r="Q345" s="265"/>
      <c r="R345" s="265"/>
      <c r="S345" s="265"/>
      <c r="T345" s="266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7" t="s">
        <v>184</v>
      </c>
      <c r="AU345" s="267" t="s">
        <v>86</v>
      </c>
      <c r="AV345" s="15" t="s">
        <v>8</v>
      </c>
      <c r="AW345" s="15" t="s">
        <v>38</v>
      </c>
      <c r="AX345" s="15" t="s">
        <v>77</v>
      </c>
      <c r="AY345" s="267" t="s">
        <v>167</v>
      </c>
    </row>
    <row r="346" s="13" customFormat="1">
      <c r="A346" s="13"/>
      <c r="B346" s="236"/>
      <c r="C346" s="237"/>
      <c r="D346" s="232" t="s">
        <v>184</v>
      </c>
      <c r="E346" s="238" t="s">
        <v>20</v>
      </c>
      <c r="F346" s="239" t="s">
        <v>479</v>
      </c>
      <c r="G346" s="237"/>
      <c r="H346" s="240">
        <v>0.029999999999999999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6" t="s">
        <v>184</v>
      </c>
      <c r="AU346" s="246" t="s">
        <v>86</v>
      </c>
      <c r="AV346" s="13" t="s">
        <v>86</v>
      </c>
      <c r="AW346" s="13" t="s">
        <v>38</v>
      </c>
      <c r="AX346" s="13" t="s">
        <v>77</v>
      </c>
      <c r="AY346" s="246" t="s">
        <v>167</v>
      </c>
    </row>
    <row r="347" s="13" customFormat="1">
      <c r="A347" s="13"/>
      <c r="B347" s="236"/>
      <c r="C347" s="237"/>
      <c r="D347" s="232" t="s">
        <v>184</v>
      </c>
      <c r="E347" s="238" t="s">
        <v>20</v>
      </c>
      <c r="F347" s="239" t="s">
        <v>480</v>
      </c>
      <c r="G347" s="237"/>
      <c r="H347" s="240">
        <v>0.050000000000000003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6" t="s">
        <v>184</v>
      </c>
      <c r="AU347" s="246" t="s">
        <v>86</v>
      </c>
      <c r="AV347" s="13" t="s">
        <v>86</v>
      </c>
      <c r="AW347" s="13" t="s">
        <v>38</v>
      </c>
      <c r="AX347" s="13" t="s">
        <v>77</v>
      </c>
      <c r="AY347" s="246" t="s">
        <v>167</v>
      </c>
    </row>
    <row r="348" s="14" customFormat="1">
      <c r="A348" s="14"/>
      <c r="B348" s="247"/>
      <c r="C348" s="248"/>
      <c r="D348" s="232" t="s">
        <v>184</v>
      </c>
      <c r="E348" s="249" t="s">
        <v>20</v>
      </c>
      <c r="F348" s="250" t="s">
        <v>195</v>
      </c>
      <c r="G348" s="248"/>
      <c r="H348" s="251">
        <v>0.19</v>
      </c>
      <c r="I348" s="252"/>
      <c r="J348" s="248"/>
      <c r="K348" s="248"/>
      <c r="L348" s="253"/>
      <c r="M348" s="254"/>
      <c r="N348" s="255"/>
      <c r="O348" s="255"/>
      <c r="P348" s="255"/>
      <c r="Q348" s="255"/>
      <c r="R348" s="255"/>
      <c r="S348" s="255"/>
      <c r="T348" s="25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7" t="s">
        <v>184</v>
      </c>
      <c r="AU348" s="257" t="s">
        <v>86</v>
      </c>
      <c r="AV348" s="14" t="s">
        <v>173</v>
      </c>
      <c r="AW348" s="14" t="s">
        <v>38</v>
      </c>
      <c r="AX348" s="14" t="s">
        <v>8</v>
      </c>
      <c r="AY348" s="257" t="s">
        <v>167</v>
      </c>
    </row>
    <row r="349" s="2" customFormat="1" ht="41.5" customHeight="1">
      <c r="A349" s="40"/>
      <c r="B349" s="41"/>
      <c r="C349" s="220" t="s">
        <v>481</v>
      </c>
      <c r="D349" s="220" t="s">
        <v>169</v>
      </c>
      <c r="E349" s="221" t="s">
        <v>482</v>
      </c>
      <c r="F349" s="222" t="s">
        <v>483</v>
      </c>
      <c r="G349" s="223" t="s">
        <v>189</v>
      </c>
      <c r="H349" s="224">
        <v>2.9700000000000002</v>
      </c>
      <c r="I349" s="225"/>
      <c r="J349" s="224">
        <f>ROUND(I349*H349,0)</f>
        <v>0</v>
      </c>
      <c r="K349" s="222" t="s">
        <v>180</v>
      </c>
      <c r="L349" s="46"/>
      <c r="M349" s="226" t="s">
        <v>20</v>
      </c>
      <c r="N349" s="227" t="s">
        <v>48</v>
      </c>
      <c r="O349" s="86"/>
      <c r="P349" s="228">
        <f>O349*H349</f>
        <v>0</v>
      </c>
      <c r="Q349" s="228">
        <v>0.18293000000000001</v>
      </c>
      <c r="R349" s="228">
        <f>Q349*H349</f>
        <v>0.54330210000000001</v>
      </c>
      <c r="S349" s="228">
        <v>0</v>
      </c>
      <c r="T349" s="229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0" t="s">
        <v>173</v>
      </c>
      <c r="AT349" s="230" t="s">
        <v>169</v>
      </c>
      <c r="AU349" s="230" t="s">
        <v>86</v>
      </c>
      <c r="AY349" s="19" t="s">
        <v>167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9" t="s">
        <v>8</v>
      </c>
      <c r="BK349" s="231">
        <f>ROUND(I349*H349,0)</f>
        <v>0</v>
      </c>
      <c r="BL349" s="19" t="s">
        <v>173</v>
      </c>
      <c r="BM349" s="230" t="s">
        <v>484</v>
      </c>
    </row>
    <row r="350" s="2" customFormat="1">
      <c r="A350" s="40"/>
      <c r="B350" s="41"/>
      <c r="C350" s="42"/>
      <c r="D350" s="232" t="s">
        <v>182</v>
      </c>
      <c r="E350" s="42"/>
      <c r="F350" s="233" t="s">
        <v>485</v>
      </c>
      <c r="G350" s="42"/>
      <c r="H350" s="42"/>
      <c r="I350" s="138"/>
      <c r="J350" s="42"/>
      <c r="K350" s="42"/>
      <c r="L350" s="46"/>
      <c r="M350" s="234"/>
      <c r="N350" s="235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182</v>
      </c>
      <c r="AU350" s="19" t="s">
        <v>86</v>
      </c>
    </row>
    <row r="351" s="13" customFormat="1">
      <c r="A351" s="13"/>
      <c r="B351" s="236"/>
      <c r="C351" s="237"/>
      <c r="D351" s="232" t="s">
        <v>184</v>
      </c>
      <c r="E351" s="238" t="s">
        <v>20</v>
      </c>
      <c r="F351" s="239" t="s">
        <v>486</v>
      </c>
      <c r="G351" s="237"/>
      <c r="H351" s="240">
        <v>1.0900000000000001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6" t="s">
        <v>184</v>
      </c>
      <c r="AU351" s="246" t="s">
        <v>86</v>
      </c>
      <c r="AV351" s="13" t="s">
        <v>86</v>
      </c>
      <c r="AW351" s="13" t="s">
        <v>38</v>
      </c>
      <c r="AX351" s="13" t="s">
        <v>77</v>
      </c>
      <c r="AY351" s="246" t="s">
        <v>167</v>
      </c>
    </row>
    <row r="352" s="13" customFormat="1">
      <c r="A352" s="13"/>
      <c r="B352" s="236"/>
      <c r="C352" s="237"/>
      <c r="D352" s="232" t="s">
        <v>184</v>
      </c>
      <c r="E352" s="238" t="s">
        <v>20</v>
      </c>
      <c r="F352" s="239" t="s">
        <v>487</v>
      </c>
      <c r="G352" s="237"/>
      <c r="H352" s="240">
        <v>1.22</v>
      </c>
      <c r="I352" s="241"/>
      <c r="J352" s="237"/>
      <c r="K352" s="237"/>
      <c r="L352" s="242"/>
      <c r="M352" s="243"/>
      <c r="N352" s="244"/>
      <c r="O352" s="244"/>
      <c r="P352" s="244"/>
      <c r="Q352" s="244"/>
      <c r="R352" s="244"/>
      <c r="S352" s="244"/>
      <c r="T352" s="24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6" t="s">
        <v>184</v>
      </c>
      <c r="AU352" s="246" t="s">
        <v>86</v>
      </c>
      <c r="AV352" s="13" t="s">
        <v>86</v>
      </c>
      <c r="AW352" s="13" t="s">
        <v>38</v>
      </c>
      <c r="AX352" s="13" t="s">
        <v>77</v>
      </c>
      <c r="AY352" s="246" t="s">
        <v>167</v>
      </c>
    </row>
    <row r="353" s="13" customFormat="1">
      <c r="A353" s="13"/>
      <c r="B353" s="236"/>
      <c r="C353" s="237"/>
      <c r="D353" s="232" t="s">
        <v>184</v>
      </c>
      <c r="E353" s="238" t="s">
        <v>20</v>
      </c>
      <c r="F353" s="239" t="s">
        <v>488</v>
      </c>
      <c r="G353" s="237"/>
      <c r="H353" s="240">
        <v>0.66000000000000003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184</v>
      </c>
      <c r="AU353" s="246" t="s">
        <v>86</v>
      </c>
      <c r="AV353" s="13" t="s">
        <v>86</v>
      </c>
      <c r="AW353" s="13" t="s">
        <v>38</v>
      </c>
      <c r="AX353" s="13" t="s">
        <v>77</v>
      </c>
      <c r="AY353" s="246" t="s">
        <v>167</v>
      </c>
    </row>
    <row r="354" s="14" customFormat="1">
      <c r="A354" s="14"/>
      <c r="B354" s="247"/>
      <c r="C354" s="248"/>
      <c r="D354" s="232" t="s">
        <v>184</v>
      </c>
      <c r="E354" s="249" t="s">
        <v>20</v>
      </c>
      <c r="F354" s="250" t="s">
        <v>195</v>
      </c>
      <c r="G354" s="248"/>
      <c r="H354" s="251">
        <v>2.9700000000000002</v>
      </c>
      <c r="I354" s="252"/>
      <c r="J354" s="248"/>
      <c r="K354" s="248"/>
      <c r="L354" s="253"/>
      <c r="M354" s="254"/>
      <c r="N354" s="255"/>
      <c r="O354" s="255"/>
      <c r="P354" s="255"/>
      <c r="Q354" s="255"/>
      <c r="R354" s="255"/>
      <c r="S354" s="255"/>
      <c r="T354" s="25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7" t="s">
        <v>184</v>
      </c>
      <c r="AU354" s="257" t="s">
        <v>86</v>
      </c>
      <c r="AV354" s="14" t="s">
        <v>173</v>
      </c>
      <c r="AW354" s="14" t="s">
        <v>38</v>
      </c>
      <c r="AX354" s="14" t="s">
        <v>8</v>
      </c>
      <c r="AY354" s="257" t="s">
        <v>167</v>
      </c>
    </row>
    <row r="355" s="2" customFormat="1" ht="20.5" customHeight="1">
      <c r="A355" s="40"/>
      <c r="B355" s="41"/>
      <c r="C355" s="279" t="s">
        <v>489</v>
      </c>
      <c r="D355" s="279" t="s">
        <v>381</v>
      </c>
      <c r="E355" s="280" t="s">
        <v>490</v>
      </c>
      <c r="F355" s="281" t="s">
        <v>491</v>
      </c>
      <c r="G355" s="282" t="s">
        <v>179</v>
      </c>
      <c r="H355" s="283">
        <v>11.880000000000001</v>
      </c>
      <c r="I355" s="284"/>
      <c r="J355" s="283">
        <f>ROUND(I355*H355,0)</f>
        <v>0</v>
      </c>
      <c r="K355" s="281" t="s">
        <v>180</v>
      </c>
      <c r="L355" s="285"/>
      <c r="M355" s="286" t="s">
        <v>20</v>
      </c>
      <c r="N355" s="287" t="s">
        <v>48</v>
      </c>
      <c r="O355" s="86"/>
      <c r="P355" s="228">
        <f>O355*H355</f>
        <v>0</v>
      </c>
      <c r="Q355" s="228">
        <v>0.77000000000000002</v>
      </c>
      <c r="R355" s="228">
        <f>Q355*H355</f>
        <v>9.1476000000000006</v>
      </c>
      <c r="S355" s="228">
        <v>0</v>
      </c>
      <c r="T355" s="229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0" t="s">
        <v>274</v>
      </c>
      <c r="AT355" s="230" t="s">
        <v>381</v>
      </c>
      <c r="AU355" s="230" t="s">
        <v>86</v>
      </c>
      <c r="AY355" s="19" t="s">
        <v>167</v>
      </c>
      <c r="BE355" s="231">
        <f>IF(N355="základní",J355,0)</f>
        <v>0</v>
      </c>
      <c r="BF355" s="231">
        <f>IF(N355="snížená",J355,0)</f>
        <v>0</v>
      </c>
      <c r="BG355" s="231">
        <f>IF(N355="zákl. přenesená",J355,0)</f>
        <v>0</v>
      </c>
      <c r="BH355" s="231">
        <f>IF(N355="sníž. přenesená",J355,0)</f>
        <v>0</v>
      </c>
      <c r="BI355" s="231">
        <f>IF(N355="nulová",J355,0)</f>
        <v>0</v>
      </c>
      <c r="BJ355" s="19" t="s">
        <v>8</v>
      </c>
      <c r="BK355" s="231">
        <f>ROUND(I355*H355,0)</f>
        <v>0</v>
      </c>
      <c r="BL355" s="19" t="s">
        <v>173</v>
      </c>
      <c r="BM355" s="230" t="s">
        <v>492</v>
      </c>
    </row>
    <row r="356" s="13" customFormat="1">
      <c r="A356" s="13"/>
      <c r="B356" s="236"/>
      <c r="C356" s="237"/>
      <c r="D356" s="232" t="s">
        <v>184</v>
      </c>
      <c r="E356" s="238" t="s">
        <v>20</v>
      </c>
      <c r="F356" s="239" t="s">
        <v>493</v>
      </c>
      <c r="G356" s="237"/>
      <c r="H356" s="240">
        <v>4.3700000000000001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184</v>
      </c>
      <c r="AU356" s="246" t="s">
        <v>86</v>
      </c>
      <c r="AV356" s="13" t="s">
        <v>86</v>
      </c>
      <c r="AW356" s="13" t="s">
        <v>38</v>
      </c>
      <c r="AX356" s="13" t="s">
        <v>77</v>
      </c>
      <c r="AY356" s="246" t="s">
        <v>167</v>
      </c>
    </row>
    <row r="357" s="13" customFormat="1">
      <c r="A357" s="13"/>
      <c r="B357" s="236"/>
      <c r="C357" s="237"/>
      <c r="D357" s="232" t="s">
        <v>184</v>
      </c>
      <c r="E357" s="238" t="s">
        <v>20</v>
      </c>
      <c r="F357" s="239" t="s">
        <v>494</v>
      </c>
      <c r="G357" s="237"/>
      <c r="H357" s="240">
        <v>4.8700000000000001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184</v>
      </c>
      <c r="AU357" s="246" t="s">
        <v>86</v>
      </c>
      <c r="AV357" s="13" t="s">
        <v>86</v>
      </c>
      <c r="AW357" s="13" t="s">
        <v>38</v>
      </c>
      <c r="AX357" s="13" t="s">
        <v>77</v>
      </c>
      <c r="AY357" s="246" t="s">
        <v>167</v>
      </c>
    </row>
    <row r="358" s="13" customFormat="1">
      <c r="A358" s="13"/>
      <c r="B358" s="236"/>
      <c r="C358" s="237"/>
      <c r="D358" s="232" t="s">
        <v>184</v>
      </c>
      <c r="E358" s="238" t="s">
        <v>20</v>
      </c>
      <c r="F358" s="239" t="s">
        <v>495</v>
      </c>
      <c r="G358" s="237"/>
      <c r="H358" s="240">
        <v>2.6400000000000001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6" t="s">
        <v>184</v>
      </c>
      <c r="AU358" s="246" t="s">
        <v>86</v>
      </c>
      <c r="AV358" s="13" t="s">
        <v>86</v>
      </c>
      <c r="AW358" s="13" t="s">
        <v>38</v>
      </c>
      <c r="AX358" s="13" t="s">
        <v>77</v>
      </c>
      <c r="AY358" s="246" t="s">
        <v>167</v>
      </c>
    </row>
    <row r="359" s="14" customFormat="1">
      <c r="A359" s="14"/>
      <c r="B359" s="247"/>
      <c r="C359" s="248"/>
      <c r="D359" s="232" t="s">
        <v>184</v>
      </c>
      <c r="E359" s="249" t="s">
        <v>20</v>
      </c>
      <c r="F359" s="250" t="s">
        <v>195</v>
      </c>
      <c r="G359" s="248"/>
      <c r="H359" s="251">
        <v>11.880000000000001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7" t="s">
        <v>184</v>
      </c>
      <c r="AU359" s="257" t="s">
        <v>86</v>
      </c>
      <c r="AV359" s="14" t="s">
        <v>173</v>
      </c>
      <c r="AW359" s="14" t="s">
        <v>38</v>
      </c>
      <c r="AX359" s="14" t="s">
        <v>8</v>
      </c>
      <c r="AY359" s="257" t="s">
        <v>167</v>
      </c>
    </row>
    <row r="360" s="12" customFormat="1" ht="22.8" customHeight="1">
      <c r="A360" s="12"/>
      <c r="B360" s="204"/>
      <c r="C360" s="205"/>
      <c r="D360" s="206" t="s">
        <v>76</v>
      </c>
      <c r="E360" s="218" t="s">
        <v>173</v>
      </c>
      <c r="F360" s="218" t="s">
        <v>496</v>
      </c>
      <c r="G360" s="205"/>
      <c r="H360" s="205"/>
      <c r="I360" s="208"/>
      <c r="J360" s="219">
        <f>BK360</f>
        <v>0</v>
      </c>
      <c r="K360" s="205"/>
      <c r="L360" s="210"/>
      <c r="M360" s="211"/>
      <c r="N360" s="212"/>
      <c r="O360" s="212"/>
      <c r="P360" s="213">
        <f>SUM(P361:P499)</f>
        <v>0</v>
      </c>
      <c r="Q360" s="212"/>
      <c r="R360" s="213">
        <f>SUM(R361:R499)</f>
        <v>526.3195824533999</v>
      </c>
      <c r="S360" s="212"/>
      <c r="T360" s="214">
        <f>SUM(T361:T499)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5" t="s">
        <v>8</v>
      </c>
      <c r="AT360" s="216" t="s">
        <v>76</v>
      </c>
      <c r="AU360" s="216" t="s">
        <v>8</v>
      </c>
      <c r="AY360" s="215" t="s">
        <v>167</v>
      </c>
      <c r="BK360" s="217">
        <f>SUM(BK361:BK499)</f>
        <v>0</v>
      </c>
    </row>
    <row r="361" s="2" customFormat="1" ht="20.5" customHeight="1">
      <c r="A361" s="40"/>
      <c r="B361" s="41"/>
      <c r="C361" s="220" t="s">
        <v>497</v>
      </c>
      <c r="D361" s="220" t="s">
        <v>169</v>
      </c>
      <c r="E361" s="221" t="s">
        <v>498</v>
      </c>
      <c r="F361" s="222" t="s">
        <v>499</v>
      </c>
      <c r="G361" s="223" t="s">
        <v>189</v>
      </c>
      <c r="H361" s="224">
        <v>2.7200000000000002</v>
      </c>
      <c r="I361" s="225"/>
      <c r="J361" s="224">
        <f>ROUND(I361*H361,0)</f>
        <v>0</v>
      </c>
      <c r="K361" s="222" t="s">
        <v>180</v>
      </c>
      <c r="L361" s="46"/>
      <c r="M361" s="226" t="s">
        <v>20</v>
      </c>
      <c r="N361" s="227" t="s">
        <v>48</v>
      </c>
      <c r="O361" s="86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0" t="s">
        <v>173</v>
      </c>
      <c r="AT361" s="230" t="s">
        <v>169</v>
      </c>
      <c r="AU361" s="230" t="s">
        <v>86</v>
      </c>
      <c r="AY361" s="19" t="s">
        <v>167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9" t="s">
        <v>8</v>
      </c>
      <c r="BK361" s="231">
        <f>ROUND(I361*H361,0)</f>
        <v>0</v>
      </c>
      <c r="BL361" s="19" t="s">
        <v>173</v>
      </c>
      <c r="BM361" s="230" t="s">
        <v>500</v>
      </c>
    </row>
    <row r="362" s="2" customFormat="1">
      <c r="A362" s="40"/>
      <c r="B362" s="41"/>
      <c r="C362" s="42"/>
      <c r="D362" s="232" t="s">
        <v>182</v>
      </c>
      <c r="E362" s="42"/>
      <c r="F362" s="233" t="s">
        <v>501</v>
      </c>
      <c r="G362" s="42"/>
      <c r="H362" s="42"/>
      <c r="I362" s="138"/>
      <c r="J362" s="42"/>
      <c r="K362" s="42"/>
      <c r="L362" s="46"/>
      <c r="M362" s="234"/>
      <c r="N362" s="235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182</v>
      </c>
      <c r="AU362" s="19" t="s">
        <v>86</v>
      </c>
    </row>
    <row r="363" s="2" customFormat="1">
      <c r="A363" s="40"/>
      <c r="B363" s="41"/>
      <c r="C363" s="42"/>
      <c r="D363" s="232" t="s">
        <v>175</v>
      </c>
      <c r="E363" s="42"/>
      <c r="F363" s="233" t="s">
        <v>502</v>
      </c>
      <c r="G363" s="42"/>
      <c r="H363" s="42"/>
      <c r="I363" s="138"/>
      <c r="J363" s="42"/>
      <c r="K363" s="42"/>
      <c r="L363" s="46"/>
      <c r="M363" s="234"/>
      <c r="N363" s="235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175</v>
      </c>
      <c r="AU363" s="19" t="s">
        <v>86</v>
      </c>
    </row>
    <row r="364" s="13" customFormat="1">
      <c r="A364" s="13"/>
      <c r="B364" s="236"/>
      <c r="C364" s="237"/>
      <c r="D364" s="232" t="s">
        <v>184</v>
      </c>
      <c r="E364" s="238" t="s">
        <v>20</v>
      </c>
      <c r="F364" s="239" t="s">
        <v>503</v>
      </c>
      <c r="G364" s="237"/>
      <c r="H364" s="240">
        <v>2.7200000000000002</v>
      </c>
      <c r="I364" s="241"/>
      <c r="J364" s="237"/>
      <c r="K364" s="237"/>
      <c r="L364" s="242"/>
      <c r="M364" s="243"/>
      <c r="N364" s="244"/>
      <c r="O364" s="244"/>
      <c r="P364" s="244"/>
      <c r="Q364" s="244"/>
      <c r="R364" s="244"/>
      <c r="S364" s="244"/>
      <c r="T364" s="24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6" t="s">
        <v>184</v>
      </c>
      <c r="AU364" s="246" t="s">
        <v>86</v>
      </c>
      <c r="AV364" s="13" t="s">
        <v>86</v>
      </c>
      <c r="AW364" s="13" t="s">
        <v>38</v>
      </c>
      <c r="AX364" s="13" t="s">
        <v>8</v>
      </c>
      <c r="AY364" s="246" t="s">
        <v>167</v>
      </c>
    </row>
    <row r="365" s="2" customFormat="1" ht="20.5" customHeight="1">
      <c r="A365" s="40"/>
      <c r="B365" s="41"/>
      <c r="C365" s="220" t="s">
        <v>504</v>
      </c>
      <c r="D365" s="220" t="s">
        <v>169</v>
      </c>
      <c r="E365" s="221" t="s">
        <v>505</v>
      </c>
      <c r="F365" s="222" t="s">
        <v>506</v>
      </c>
      <c r="G365" s="223" t="s">
        <v>179</v>
      </c>
      <c r="H365" s="224">
        <v>3.7200000000000002</v>
      </c>
      <c r="I365" s="225"/>
      <c r="J365" s="224">
        <f>ROUND(I365*H365,0)</f>
        <v>0</v>
      </c>
      <c r="K365" s="222" t="s">
        <v>180</v>
      </c>
      <c r="L365" s="46"/>
      <c r="M365" s="226" t="s">
        <v>20</v>
      </c>
      <c r="N365" s="227" t="s">
        <v>48</v>
      </c>
      <c r="O365" s="86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0" t="s">
        <v>173</v>
      </c>
      <c r="AT365" s="230" t="s">
        <v>169</v>
      </c>
      <c r="AU365" s="230" t="s">
        <v>86</v>
      </c>
      <c r="AY365" s="19" t="s">
        <v>167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9" t="s">
        <v>8</v>
      </c>
      <c r="BK365" s="231">
        <f>ROUND(I365*H365,0)</f>
        <v>0</v>
      </c>
      <c r="BL365" s="19" t="s">
        <v>173</v>
      </c>
      <c r="BM365" s="230" t="s">
        <v>507</v>
      </c>
    </row>
    <row r="366" s="2" customFormat="1">
      <c r="A366" s="40"/>
      <c r="B366" s="41"/>
      <c r="C366" s="42"/>
      <c r="D366" s="232" t="s">
        <v>182</v>
      </c>
      <c r="E366" s="42"/>
      <c r="F366" s="233" t="s">
        <v>508</v>
      </c>
      <c r="G366" s="42"/>
      <c r="H366" s="42"/>
      <c r="I366" s="138"/>
      <c r="J366" s="42"/>
      <c r="K366" s="42"/>
      <c r="L366" s="46"/>
      <c r="M366" s="234"/>
      <c r="N366" s="235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182</v>
      </c>
      <c r="AU366" s="19" t="s">
        <v>86</v>
      </c>
    </row>
    <row r="367" s="2" customFormat="1">
      <c r="A367" s="40"/>
      <c r="B367" s="41"/>
      <c r="C367" s="42"/>
      <c r="D367" s="232" t="s">
        <v>175</v>
      </c>
      <c r="E367" s="42"/>
      <c r="F367" s="233" t="s">
        <v>509</v>
      </c>
      <c r="G367" s="42"/>
      <c r="H367" s="42"/>
      <c r="I367" s="138"/>
      <c r="J367" s="42"/>
      <c r="K367" s="42"/>
      <c r="L367" s="46"/>
      <c r="M367" s="234"/>
      <c r="N367" s="235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175</v>
      </c>
      <c r="AU367" s="19" t="s">
        <v>86</v>
      </c>
    </row>
    <row r="368" s="13" customFormat="1">
      <c r="A368" s="13"/>
      <c r="B368" s="236"/>
      <c r="C368" s="237"/>
      <c r="D368" s="232" t="s">
        <v>184</v>
      </c>
      <c r="E368" s="238" t="s">
        <v>20</v>
      </c>
      <c r="F368" s="239" t="s">
        <v>510</v>
      </c>
      <c r="G368" s="237"/>
      <c r="H368" s="240">
        <v>1.8600000000000001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184</v>
      </c>
      <c r="AU368" s="246" t="s">
        <v>86</v>
      </c>
      <c r="AV368" s="13" t="s">
        <v>86</v>
      </c>
      <c r="AW368" s="13" t="s">
        <v>38</v>
      </c>
      <c r="AX368" s="13" t="s">
        <v>77</v>
      </c>
      <c r="AY368" s="246" t="s">
        <v>167</v>
      </c>
    </row>
    <row r="369" s="13" customFormat="1">
      <c r="A369" s="13"/>
      <c r="B369" s="236"/>
      <c r="C369" s="237"/>
      <c r="D369" s="232" t="s">
        <v>184</v>
      </c>
      <c r="E369" s="238" t="s">
        <v>20</v>
      </c>
      <c r="F369" s="239" t="s">
        <v>511</v>
      </c>
      <c r="G369" s="237"/>
      <c r="H369" s="240">
        <v>1.8600000000000001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6" t="s">
        <v>184</v>
      </c>
      <c r="AU369" s="246" t="s">
        <v>86</v>
      </c>
      <c r="AV369" s="13" t="s">
        <v>86</v>
      </c>
      <c r="AW369" s="13" t="s">
        <v>38</v>
      </c>
      <c r="AX369" s="13" t="s">
        <v>77</v>
      </c>
      <c r="AY369" s="246" t="s">
        <v>167</v>
      </c>
    </row>
    <row r="370" s="14" customFormat="1">
      <c r="A370" s="14"/>
      <c r="B370" s="247"/>
      <c r="C370" s="248"/>
      <c r="D370" s="232" t="s">
        <v>184</v>
      </c>
      <c r="E370" s="249" t="s">
        <v>20</v>
      </c>
      <c r="F370" s="250" t="s">
        <v>195</v>
      </c>
      <c r="G370" s="248"/>
      <c r="H370" s="251">
        <v>3.7200000000000002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7" t="s">
        <v>184</v>
      </c>
      <c r="AU370" s="257" t="s">
        <v>86</v>
      </c>
      <c r="AV370" s="14" t="s">
        <v>173</v>
      </c>
      <c r="AW370" s="14" t="s">
        <v>38</v>
      </c>
      <c r="AX370" s="14" t="s">
        <v>8</v>
      </c>
      <c r="AY370" s="257" t="s">
        <v>167</v>
      </c>
    </row>
    <row r="371" s="2" customFormat="1" ht="31" customHeight="1">
      <c r="A371" s="40"/>
      <c r="B371" s="41"/>
      <c r="C371" s="220" t="s">
        <v>512</v>
      </c>
      <c r="D371" s="220" t="s">
        <v>169</v>
      </c>
      <c r="E371" s="221" t="s">
        <v>513</v>
      </c>
      <c r="F371" s="222" t="s">
        <v>514</v>
      </c>
      <c r="G371" s="223" t="s">
        <v>179</v>
      </c>
      <c r="H371" s="224">
        <v>160.78</v>
      </c>
      <c r="I371" s="225"/>
      <c r="J371" s="224">
        <f>ROUND(I371*H371,0)</f>
        <v>0</v>
      </c>
      <c r="K371" s="222" t="s">
        <v>180</v>
      </c>
      <c r="L371" s="46"/>
      <c r="M371" s="226" t="s">
        <v>20</v>
      </c>
      <c r="N371" s="227" t="s">
        <v>48</v>
      </c>
      <c r="O371" s="86"/>
      <c r="P371" s="228">
        <f>O371*H371</f>
        <v>0</v>
      </c>
      <c r="Q371" s="228">
        <v>0.0023467700000000002</v>
      </c>
      <c r="R371" s="228">
        <f>Q371*H371</f>
        <v>0.37731368060000003</v>
      </c>
      <c r="S371" s="228">
        <v>0</v>
      </c>
      <c r="T371" s="229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0" t="s">
        <v>173</v>
      </c>
      <c r="AT371" s="230" t="s">
        <v>169</v>
      </c>
      <c r="AU371" s="230" t="s">
        <v>86</v>
      </c>
      <c r="AY371" s="19" t="s">
        <v>167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9" t="s">
        <v>8</v>
      </c>
      <c r="BK371" s="231">
        <f>ROUND(I371*H371,0)</f>
        <v>0</v>
      </c>
      <c r="BL371" s="19" t="s">
        <v>173</v>
      </c>
      <c r="BM371" s="230" t="s">
        <v>515</v>
      </c>
    </row>
    <row r="372" s="2" customFormat="1">
      <c r="A372" s="40"/>
      <c r="B372" s="41"/>
      <c r="C372" s="42"/>
      <c r="D372" s="232" t="s">
        <v>182</v>
      </c>
      <c r="E372" s="42"/>
      <c r="F372" s="233" t="s">
        <v>516</v>
      </c>
      <c r="G372" s="42"/>
      <c r="H372" s="42"/>
      <c r="I372" s="138"/>
      <c r="J372" s="42"/>
      <c r="K372" s="42"/>
      <c r="L372" s="46"/>
      <c r="M372" s="234"/>
      <c r="N372" s="235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182</v>
      </c>
      <c r="AU372" s="19" t="s">
        <v>86</v>
      </c>
    </row>
    <row r="373" s="15" customFormat="1">
      <c r="A373" s="15"/>
      <c r="B373" s="258"/>
      <c r="C373" s="259"/>
      <c r="D373" s="232" t="s">
        <v>184</v>
      </c>
      <c r="E373" s="260" t="s">
        <v>20</v>
      </c>
      <c r="F373" s="261" t="s">
        <v>207</v>
      </c>
      <c r="G373" s="259"/>
      <c r="H373" s="260" t="s">
        <v>20</v>
      </c>
      <c r="I373" s="262"/>
      <c r="J373" s="259"/>
      <c r="K373" s="259"/>
      <c r="L373" s="263"/>
      <c r="M373" s="264"/>
      <c r="N373" s="265"/>
      <c r="O373" s="265"/>
      <c r="P373" s="265"/>
      <c r="Q373" s="265"/>
      <c r="R373" s="265"/>
      <c r="S373" s="265"/>
      <c r="T373" s="266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7" t="s">
        <v>184</v>
      </c>
      <c r="AU373" s="267" t="s">
        <v>86</v>
      </c>
      <c r="AV373" s="15" t="s">
        <v>8</v>
      </c>
      <c r="AW373" s="15" t="s">
        <v>38</v>
      </c>
      <c r="AX373" s="15" t="s">
        <v>77</v>
      </c>
      <c r="AY373" s="267" t="s">
        <v>167</v>
      </c>
    </row>
    <row r="374" s="13" customFormat="1">
      <c r="A374" s="13"/>
      <c r="B374" s="236"/>
      <c r="C374" s="237"/>
      <c r="D374" s="232" t="s">
        <v>184</v>
      </c>
      <c r="E374" s="238" t="s">
        <v>20</v>
      </c>
      <c r="F374" s="239" t="s">
        <v>517</v>
      </c>
      <c r="G374" s="237"/>
      <c r="H374" s="240">
        <v>15.800000000000001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6" t="s">
        <v>184</v>
      </c>
      <c r="AU374" s="246" t="s">
        <v>86</v>
      </c>
      <c r="AV374" s="13" t="s">
        <v>86</v>
      </c>
      <c r="AW374" s="13" t="s">
        <v>38</v>
      </c>
      <c r="AX374" s="13" t="s">
        <v>77</v>
      </c>
      <c r="AY374" s="246" t="s">
        <v>167</v>
      </c>
    </row>
    <row r="375" s="13" customFormat="1">
      <c r="A375" s="13"/>
      <c r="B375" s="236"/>
      <c r="C375" s="237"/>
      <c r="D375" s="232" t="s">
        <v>184</v>
      </c>
      <c r="E375" s="238" t="s">
        <v>20</v>
      </c>
      <c r="F375" s="239" t="s">
        <v>518</v>
      </c>
      <c r="G375" s="237"/>
      <c r="H375" s="240">
        <v>7.9000000000000004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6" t="s">
        <v>184</v>
      </c>
      <c r="AU375" s="246" t="s">
        <v>86</v>
      </c>
      <c r="AV375" s="13" t="s">
        <v>86</v>
      </c>
      <c r="AW375" s="13" t="s">
        <v>38</v>
      </c>
      <c r="AX375" s="13" t="s">
        <v>77</v>
      </c>
      <c r="AY375" s="246" t="s">
        <v>167</v>
      </c>
    </row>
    <row r="376" s="16" customFormat="1">
      <c r="A376" s="16"/>
      <c r="B376" s="268"/>
      <c r="C376" s="269"/>
      <c r="D376" s="232" t="s">
        <v>184</v>
      </c>
      <c r="E376" s="270" t="s">
        <v>20</v>
      </c>
      <c r="F376" s="271" t="s">
        <v>212</v>
      </c>
      <c r="G376" s="269"/>
      <c r="H376" s="272">
        <v>23.699999999999999</v>
      </c>
      <c r="I376" s="273"/>
      <c r="J376" s="269"/>
      <c r="K376" s="269"/>
      <c r="L376" s="274"/>
      <c r="M376" s="275"/>
      <c r="N376" s="276"/>
      <c r="O376" s="276"/>
      <c r="P376" s="276"/>
      <c r="Q376" s="276"/>
      <c r="R376" s="276"/>
      <c r="S376" s="276"/>
      <c r="T376" s="277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8" t="s">
        <v>184</v>
      </c>
      <c r="AU376" s="278" t="s">
        <v>86</v>
      </c>
      <c r="AV376" s="16" t="s">
        <v>186</v>
      </c>
      <c r="AW376" s="16" t="s">
        <v>38</v>
      </c>
      <c r="AX376" s="16" t="s">
        <v>77</v>
      </c>
      <c r="AY376" s="278" t="s">
        <v>167</v>
      </c>
    </row>
    <row r="377" s="15" customFormat="1">
      <c r="A377" s="15"/>
      <c r="B377" s="258"/>
      <c r="C377" s="259"/>
      <c r="D377" s="232" t="s">
        <v>184</v>
      </c>
      <c r="E377" s="260" t="s">
        <v>20</v>
      </c>
      <c r="F377" s="261" t="s">
        <v>200</v>
      </c>
      <c r="G377" s="259"/>
      <c r="H377" s="260" t="s">
        <v>20</v>
      </c>
      <c r="I377" s="262"/>
      <c r="J377" s="259"/>
      <c r="K377" s="259"/>
      <c r="L377" s="263"/>
      <c r="M377" s="264"/>
      <c r="N377" s="265"/>
      <c r="O377" s="265"/>
      <c r="P377" s="265"/>
      <c r="Q377" s="265"/>
      <c r="R377" s="265"/>
      <c r="S377" s="265"/>
      <c r="T377" s="266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7" t="s">
        <v>184</v>
      </c>
      <c r="AU377" s="267" t="s">
        <v>86</v>
      </c>
      <c r="AV377" s="15" t="s">
        <v>8</v>
      </c>
      <c r="AW377" s="15" t="s">
        <v>38</v>
      </c>
      <c r="AX377" s="15" t="s">
        <v>77</v>
      </c>
      <c r="AY377" s="267" t="s">
        <v>167</v>
      </c>
    </row>
    <row r="378" s="13" customFormat="1">
      <c r="A378" s="13"/>
      <c r="B378" s="236"/>
      <c r="C378" s="237"/>
      <c r="D378" s="232" t="s">
        <v>184</v>
      </c>
      <c r="E378" s="238" t="s">
        <v>20</v>
      </c>
      <c r="F378" s="239" t="s">
        <v>519</v>
      </c>
      <c r="G378" s="237"/>
      <c r="H378" s="240">
        <v>45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6" t="s">
        <v>184</v>
      </c>
      <c r="AU378" s="246" t="s">
        <v>86</v>
      </c>
      <c r="AV378" s="13" t="s">
        <v>86</v>
      </c>
      <c r="AW378" s="13" t="s">
        <v>38</v>
      </c>
      <c r="AX378" s="13" t="s">
        <v>77</v>
      </c>
      <c r="AY378" s="246" t="s">
        <v>167</v>
      </c>
    </row>
    <row r="379" s="13" customFormat="1">
      <c r="A379" s="13"/>
      <c r="B379" s="236"/>
      <c r="C379" s="237"/>
      <c r="D379" s="232" t="s">
        <v>184</v>
      </c>
      <c r="E379" s="238" t="s">
        <v>20</v>
      </c>
      <c r="F379" s="239" t="s">
        <v>520</v>
      </c>
      <c r="G379" s="237"/>
      <c r="H379" s="240">
        <v>28.120000000000001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6" t="s">
        <v>184</v>
      </c>
      <c r="AU379" s="246" t="s">
        <v>86</v>
      </c>
      <c r="AV379" s="13" t="s">
        <v>86</v>
      </c>
      <c r="AW379" s="13" t="s">
        <v>38</v>
      </c>
      <c r="AX379" s="13" t="s">
        <v>77</v>
      </c>
      <c r="AY379" s="246" t="s">
        <v>167</v>
      </c>
    </row>
    <row r="380" s="16" customFormat="1">
      <c r="A380" s="16"/>
      <c r="B380" s="268"/>
      <c r="C380" s="269"/>
      <c r="D380" s="232" t="s">
        <v>184</v>
      </c>
      <c r="E380" s="270" t="s">
        <v>20</v>
      </c>
      <c r="F380" s="271" t="s">
        <v>212</v>
      </c>
      <c r="G380" s="269"/>
      <c r="H380" s="272">
        <v>73.120000000000005</v>
      </c>
      <c r="I380" s="273"/>
      <c r="J380" s="269"/>
      <c r="K380" s="269"/>
      <c r="L380" s="274"/>
      <c r="M380" s="275"/>
      <c r="N380" s="276"/>
      <c r="O380" s="276"/>
      <c r="P380" s="276"/>
      <c r="Q380" s="276"/>
      <c r="R380" s="276"/>
      <c r="S380" s="276"/>
      <c r="T380" s="277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78" t="s">
        <v>184</v>
      </c>
      <c r="AU380" s="278" t="s">
        <v>86</v>
      </c>
      <c r="AV380" s="16" t="s">
        <v>186</v>
      </c>
      <c r="AW380" s="16" t="s">
        <v>38</v>
      </c>
      <c r="AX380" s="16" t="s">
        <v>77</v>
      </c>
      <c r="AY380" s="278" t="s">
        <v>167</v>
      </c>
    </row>
    <row r="381" s="15" customFormat="1">
      <c r="A381" s="15"/>
      <c r="B381" s="258"/>
      <c r="C381" s="259"/>
      <c r="D381" s="232" t="s">
        <v>184</v>
      </c>
      <c r="E381" s="260" t="s">
        <v>20</v>
      </c>
      <c r="F381" s="261" t="s">
        <v>233</v>
      </c>
      <c r="G381" s="259"/>
      <c r="H381" s="260" t="s">
        <v>20</v>
      </c>
      <c r="I381" s="262"/>
      <c r="J381" s="259"/>
      <c r="K381" s="259"/>
      <c r="L381" s="263"/>
      <c r="M381" s="264"/>
      <c r="N381" s="265"/>
      <c r="O381" s="265"/>
      <c r="P381" s="265"/>
      <c r="Q381" s="265"/>
      <c r="R381" s="265"/>
      <c r="S381" s="265"/>
      <c r="T381" s="266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7" t="s">
        <v>184</v>
      </c>
      <c r="AU381" s="267" t="s">
        <v>86</v>
      </c>
      <c r="AV381" s="15" t="s">
        <v>8</v>
      </c>
      <c r="AW381" s="15" t="s">
        <v>38</v>
      </c>
      <c r="AX381" s="15" t="s">
        <v>77</v>
      </c>
      <c r="AY381" s="267" t="s">
        <v>167</v>
      </c>
    </row>
    <row r="382" s="13" customFormat="1">
      <c r="A382" s="13"/>
      <c r="B382" s="236"/>
      <c r="C382" s="237"/>
      <c r="D382" s="232" t="s">
        <v>184</v>
      </c>
      <c r="E382" s="238" t="s">
        <v>20</v>
      </c>
      <c r="F382" s="239" t="s">
        <v>517</v>
      </c>
      <c r="G382" s="237"/>
      <c r="H382" s="240">
        <v>15.800000000000001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6" t="s">
        <v>184</v>
      </c>
      <c r="AU382" s="246" t="s">
        <v>86</v>
      </c>
      <c r="AV382" s="13" t="s">
        <v>86</v>
      </c>
      <c r="AW382" s="13" t="s">
        <v>38</v>
      </c>
      <c r="AX382" s="13" t="s">
        <v>77</v>
      </c>
      <c r="AY382" s="246" t="s">
        <v>167</v>
      </c>
    </row>
    <row r="383" s="13" customFormat="1">
      <c r="A383" s="13"/>
      <c r="B383" s="236"/>
      <c r="C383" s="237"/>
      <c r="D383" s="232" t="s">
        <v>184</v>
      </c>
      <c r="E383" s="238" t="s">
        <v>20</v>
      </c>
      <c r="F383" s="239" t="s">
        <v>518</v>
      </c>
      <c r="G383" s="237"/>
      <c r="H383" s="240">
        <v>7.9000000000000004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6" t="s">
        <v>184</v>
      </c>
      <c r="AU383" s="246" t="s">
        <v>86</v>
      </c>
      <c r="AV383" s="13" t="s">
        <v>86</v>
      </c>
      <c r="AW383" s="13" t="s">
        <v>38</v>
      </c>
      <c r="AX383" s="13" t="s">
        <v>77</v>
      </c>
      <c r="AY383" s="246" t="s">
        <v>167</v>
      </c>
    </row>
    <row r="384" s="16" customFormat="1">
      <c r="A384" s="16"/>
      <c r="B384" s="268"/>
      <c r="C384" s="269"/>
      <c r="D384" s="232" t="s">
        <v>184</v>
      </c>
      <c r="E384" s="270" t="s">
        <v>20</v>
      </c>
      <c r="F384" s="271" t="s">
        <v>212</v>
      </c>
      <c r="G384" s="269"/>
      <c r="H384" s="272">
        <v>23.699999999999999</v>
      </c>
      <c r="I384" s="273"/>
      <c r="J384" s="269"/>
      <c r="K384" s="269"/>
      <c r="L384" s="274"/>
      <c r="M384" s="275"/>
      <c r="N384" s="276"/>
      <c r="O384" s="276"/>
      <c r="P384" s="276"/>
      <c r="Q384" s="276"/>
      <c r="R384" s="276"/>
      <c r="S384" s="276"/>
      <c r="T384" s="277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78" t="s">
        <v>184</v>
      </c>
      <c r="AU384" s="278" t="s">
        <v>86</v>
      </c>
      <c r="AV384" s="16" t="s">
        <v>186</v>
      </c>
      <c r="AW384" s="16" t="s">
        <v>38</v>
      </c>
      <c r="AX384" s="16" t="s">
        <v>77</v>
      </c>
      <c r="AY384" s="278" t="s">
        <v>167</v>
      </c>
    </row>
    <row r="385" s="15" customFormat="1">
      <c r="A385" s="15"/>
      <c r="B385" s="258"/>
      <c r="C385" s="259"/>
      <c r="D385" s="232" t="s">
        <v>184</v>
      </c>
      <c r="E385" s="260" t="s">
        <v>20</v>
      </c>
      <c r="F385" s="261" t="s">
        <v>237</v>
      </c>
      <c r="G385" s="259"/>
      <c r="H385" s="260" t="s">
        <v>20</v>
      </c>
      <c r="I385" s="262"/>
      <c r="J385" s="259"/>
      <c r="K385" s="259"/>
      <c r="L385" s="263"/>
      <c r="M385" s="264"/>
      <c r="N385" s="265"/>
      <c r="O385" s="265"/>
      <c r="P385" s="265"/>
      <c r="Q385" s="265"/>
      <c r="R385" s="265"/>
      <c r="S385" s="265"/>
      <c r="T385" s="266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7" t="s">
        <v>184</v>
      </c>
      <c r="AU385" s="267" t="s">
        <v>86</v>
      </c>
      <c r="AV385" s="15" t="s">
        <v>8</v>
      </c>
      <c r="AW385" s="15" t="s">
        <v>38</v>
      </c>
      <c r="AX385" s="15" t="s">
        <v>77</v>
      </c>
      <c r="AY385" s="267" t="s">
        <v>167</v>
      </c>
    </row>
    <row r="386" s="13" customFormat="1">
      <c r="A386" s="13"/>
      <c r="B386" s="236"/>
      <c r="C386" s="237"/>
      <c r="D386" s="232" t="s">
        <v>184</v>
      </c>
      <c r="E386" s="238" t="s">
        <v>20</v>
      </c>
      <c r="F386" s="239" t="s">
        <v>521</v>
      </c>
      <c r="G386" s="237"/>
      <c r="H386" s="240">
        <v>5.2999999999999998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6" t="s">
        <v>184</v>
      </c>
      <c r="AU386" s="246" t="s">
        <v>86</v>
      </c>
      <c r="AV386" s="13" t="s">
        <v>86</v>
      </c>
      <c r="AW386" s="13" t="s">
        <v>38</v>
      </c>
      <c r="AX386" s="13" t="s">
        <v>77</v>
      </c>
      <c r="AY386" s="246" t="s">
        <v>167</v>
      </c>
    </row>
    <row r="387" s="13" customFormat="1">
      <c r="A387" s="13"/>
      <c r="B387" s="236"/>
      <c r="C387" s="237"/>
      <c r="D387" s="232" t="s">
        <v>184</v>
      </c>
      <c r="E387" s="238" t="s">
        <v>20</v>
      </c>
      <c r="F387" s="239" t="s">
        <v>522</v>
      </c>
      <c r="G387" s="237"/>
      <c r="H387" s="240">
        <v>3.3900000000000001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6" t="s">
        <v>184</v>
      </c>
      <c r="AU387" s="246" t="s">
        <v>86</v>
      </c>
      <c r="AV387" s="13" t="s">
        <v>86</v>
      </c>
      <c r="AW387" s="13" t="s">
        <v>38</v>
      </c>
      <c r="AX387" s="13" t="s">
        <v>77</v>
      </c>
      <c r="AY387" s="246" t="s">
        <v>167</v>
      </c>
    </row>
    <row r="388" s="13" customFormat="1">
      <c r="A388" s="13"/>
      <c r="B388" s="236"/>
      <c r="C388" s="237"/>
      <c r="D388" s="232" t="s">
        <v>184</v>
      </c>
      <c r="E388" s="238" t="s">
        <v>20</v>
      </c>
      <c r="F388" s="239" t="s">
        <v>523</v>
      </c>
      <c r="G388" s="237"/>
      <c r="H388" s="240">
        <v>15.720000000000001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6" t="s">
        <v>184</v>
      </c>
      <c r="AU388" s="246" t="s">
        <v>86</v>
      </c>
      <c r="AV388" s="13" t="s">
        <v>86</v>
      </c>
      <c r="AW388" s="13" t="s">
        <v>38</v>
      </c>
      <c r="AX388" s="13" t="s">
        <v>77</v>
      </c>
      <c r="AY388" s="246" t="s">
        <v>167</v>
      </c>
    </row>
    <row r="389" s="13" customFormat="1">
      <c r="A389" s="13"/>
      <c r="B389" s="236"/>
      <c r="C389" s="237"/>
      <c r="D389" s="232" t="s">
        <v>184</v>
      </c>
      <c r="E389" s="238" t="s">
        <v>20</v>
      </c>
      <c r="F389" s="239" t="s">
        <v>524</v>
      </c>
      <c r="G389" s="237"/>
      <c r="H389" s="240">
        <v>15.85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6" t="s">
        <v>184</v>
      </c>
      <c r="AU389" s="246" t="s">
        <v>86</v>
      </c>
      <c r="AV389" s="13" t="s">
        <v>86</v>
      </c>
      <c r="AW389" s="13" t="s">
        <v>38</v>
      </c>
      <c r="AX389" s="13" t="s">
        <v>77</v>
      </c>
      <c r="AY389" s="246" t="s">
        <v>167</v>
      </c>
    </row>
    <row r="390" s="16" customFormat="1">
      <c r="A390" s="16"/>
      <c r="B390" s="268"/>
      <c r="C390" s="269"/>
      <c r="D390" s="232" t="s">
        <v>184</v>
      </c>
      <c r="E390" s="270" t="s">
        <v>20</v>
      </c>
      <c r="F390" s="271" t="s">
        <v>212</v>
      </c>
      <c r="G390" s="269"/>
      <c r="H390" s="272">
        <v>40.259999999999998</v>
      </c>
      <c r="I390" s="273"/>
      <c r="J390" s="269"/>
      <c r="K390" s="269"/>
      <c r="L390" s="274"/>
      <c r="M390" s="275"/>
      <c r="N390" s="276"/>
      <c r="O390" s="276"/>
      <c r="P390" s="276"/>
      <c r="Q390" s="276"/>
      <c r="R390" s="276"/>
      <c r="S390" s="276"/>
      <c r="T390" s="277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78" t="s">
        <v>184</v>
      </c>
      <c r="AU390" s="278" t="s">
        <v>86</v>
      </c>
      <c r="AV390" s="16" t="s">
        <v>186</v>
      </c>
      <c r="AW390" s="16" t="s">
        <v>38</v>
      </c>
      <c r="AX390" s="16" t="s">
        <v>77</v>
      </c>
      <c r="AY390" s="278" t="s">
        <v>167</v>
      </c>
    </row>
    <row r="391" s="14" customFormat="1">
      <c r="A391" s="14"/>
      <c r="B391" s="247"/>
      <c r="C391" s="248"/>
      <c r="D391" s="232" t="s">
        <v>184</v>
      </c>
      <c r="E391" s="249" t="s">
        <v>20</v>
      </c>
      <c r="F391" s="250" t="s">
        <v>195</v>
      </c>
      <c r="G391" s="248"/>
      <c r="H391" s="251">
        <v>160.78</v>
      </c>
      <c r="I391" s="252"/>
      <c r="J391" s="248"/>
      <c r="K391" s="248"/>
      <c r="L391" s="253"/>
      <c r="M391" s="254"/>
      <c r="N391" s="255"/>
      <c r="O391" s="255"/>
      <c r="P391" s="255"/>
      <c r="Q391" s="255"/>
      <c r="R391" s="255"/>
      <c r="S391" s="255"/>
      <c r="T391" s="25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7" t="s">
        <v>184</v>
      </c>
      <c r="AU391" s="257" t="s">
        <v>86</v>
      </c>
      <c r="AV391" s="14" t="s">
        <v>173</v>
      </c>
      <c r="AW391" s="14" t="s">
        <v>38</v>
      </c>
      <c r="AX391" s="14" t="s">
        <v>8</v>
      </c>
      <c r="AY391" s="257" t="s">
        <v>167</v>
      </c>
    </row>
    <row r="392" s="2" customFormat="1" ht="20.5" customHeight="1">
      <c r="A392" s="40"/>
      <c r="B392" s="41"/>
      <c r="C392" s="279" t="s">
        <v>525</v>
      </c>
      <c r="D392" s="279" t="s">
        <v>381</v>
      </c>
      <c r="E392" s="280" t="s">
        <v>526</v>
      </c>
      <c r="F392" s="281" t="s">
        <v>527</v>
      </c>
      <c r="G392" s="282" t="s">
        <v>179</v>
      </c>
      <c r="H392" s="283">
        <v>160.78</v>
      </c>
      <c r="I392" s="284"/>
      <c r="J392" s="283">
        <f>ROUND(I392*H392,0)</f>
        <v>0</v>
      </c>
      <c r="K392" s="281" t="s">
        <v>180</v>
      </c>
      <c r="L392" s="285"/>
      <c r="M392" s="286" t="s">
        <v>20</v>
      </c>
      <c r="N392" s="287" t="s">
        <v>48</v>
      </c>
      <c r="O392" s="86"/>
      <c r="P392" s="228">
        <f>O392*H392</f>
        <v>0</v>
      </c>
      <c r="Q392" s="228">
        <v>0.00050000000000000001</v>
      </c>
      <c r="R392" s="228">
        <f>Q392*H392</f>
        <v>0.080390000000000003</v>
      </c>
      <c r="S392" s="228">
        <v>0</v>
      </c>
      <c r="T392" s="229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30" t="s">
        <v>274</v>
      </c>
      <c r="AT392" s="230" t="s">
        <v>381</v>
      </c>
      <c r="AU392" s="230" t="s">
        <v>86</v>
      </c>
      <c r="AY392" s="19" t="s">
        <v>167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9" t="s">
        <v>8</v>
      </c>
      <c r="BK392" s="231">
        <f>ROUND(I392*H392,0)</f>
        <v>0</v>
      </c>
      <c r="BL392" s="19" t="s">
        <v>173</v>
      </c>
      <c r="BM392" s="230" t="s">
        <v>528</v>
      </c>
    </row>
    <row r="393" s="2" customFormat="1" ht="20.5" customHeight="1">
      <c r="A393" s="40"/>
      <c r="B393" s="41"/>
      <c r="C393" s="220" t="s">
        <v>529</v>
      </c>
      <c r="D393" s="220" t="s">
        <v>169</v>
      </c>
      <c r="E393" s="221" t="s">
        <v>530</v>
      </c>
      <c r="F393" s="222" t="s">
        <v>531</v>
      </c>
      <c r="G393" s="223" t="s">
        <v>189</v>
      </c>
      <c r="H393" s="224">
        <v>0.35999999999999999</v>
      </c>
      <c r="I393" s="225"/>
      <c r="J393" s="224">
        <f>ROUND(I393*H393,0)</f>
        <v>0</v>
      </c>
      <c r="K393" s="222" t="s">
        <v>180</v>
      </c>
      <c r="L393" s="46"/>
      <c r="M393" s="226" t="s">
        <v>20</v>
      </c>
      <c r="N393" s="227" t="s">
        <v>48</v>
      </c>
      <c r="O393" s="86"/>
      <c r="P393" s="228">
        <f>O393*H393</f>
        <v>0</v>
      </c>
      <c r="Q393" s="228">
        <v>2.0874999999999999</v>
      </c>
      <c r="R393" s="228">
        <f>Q393*H393</f>
        <v>0.75149999999999995</v>
      </c>
      <c r="S393" s="228">
        <v>0</v>
      </c>
      <c r="T393" s="229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0" t="s">
        <v>173</v>
      </c>
      <c r="AT393" s="230" t="s">
        <v>169</v>
      </c>
      <c r="AU393" s="230" t="s">
        <v>86</v>
      </c>
      <c r="AY393" s="19" t="s">
        <v>167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19" t="s">
        <v>8</v>
      </c>
      <c r="BK393" s="231">
        <f>ROUND(I393*H393,0)</f>
        <v>0</v>
      </c>
      <c r="BL393" s="19" t="s">
        <v>173</v>
      </c>
      <c r="BM393" s="230" t="s">
        <v>532</v>
      </c>
    </row>
    <row r="394" s="2" customFormat="1">
      <c r="A394" s="40"/>
      <c r="B394" s="41"/>
      <c r="C394" s="42"/>
      <c r="D394" s="232" t="s">
        <v>182</v>
      </c>
      <c r="E394" s="42"/>
      <c r="F394" s="233" t="s">
        <v>533</v>
      </c>
      <c r="G394" s="42"/>
      <c r="H394" s="42"/>
      <c r="I394" s="138"/>
      <c r="J394" s="42"/>
      <c r="K394" s="42"/>
      <c r="L394" s="46"/>
      <c r="M394" s="234"/>
      <c r="N394" s="235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182</v>
      </c>
      <c r="AU394" s="19" t="s">
        <v>86</v>
      </c>
    </row>
    <row r="395" s="13" customFormat="1">
      <c r="A395" s="13"/>
      <c r="B395" s="236"/>
      <c r="C395" s="237"/>
      <c r="D395" s="232" t="s">
        <v>184</v>
      </c>
      <c r="E395" s="238" t="s">
        <v>20</v>
      </c>
      <c r="F395" s="239" t="s">
        <v>534</v>
      </c>
      <c r="G395" s="237"/>
      <c r="H395" s="240">
        <v>0.35999999999999999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6" t="s">
        <v>184</v>
      </c>
      <c r="AU395" s="246" t="s">
        <v>86</v>
      </c>
      <c r="AV395" s="13" t="s">
        <v>86</v>
      </c>
      <c r="AW395" s="13" t="s">
        <v>38</v>
      </c>
      <c r="AX395" s="13" t="s">
        <v>8</v>
      </c>
      <c r="AY395" s="246" t="s">
        <v>167</v>
      </c>
    </row>
    <row r="396" s="2" customFormat="1" ht="31" customHeight="1">
      <c r="A396" s="40"/>
      <c r="B396" s="41"/>
      <c r="C396" s="220" t="s">
        <v>535</v>
      </c>
      <c r="D396" s="220" t="s">
        <v>169</v>
      </c>
      <c r="E396" s="221" t="s">
        <v>536</v>
      </c>
      <c r="F396" s="222" t="s">
        <v>537</v>
      </c>
      <c r="G396" s="223" t="s">
        <v>189</v>
      </c>
      <c r="H396" s="224">
        <v>47.82</v>
      </c>
      <c r="I396" s="225"/>
      <c r="J396" s="224">
        <f>ROUND(I396*H396,0)</f>
        <v>0</v>
      </c>
      <c r="K396" s="222" t="s">
        <v>180</v>
      </c>
      <c r="L396" s="46"/>
      <c r="M396" s="226" t="s">
        <v>20</v>
      </c>
      <c r="N396" s="227" t="s">
        <v>48</v>
      </c>
      <c r="O396" s="86"/>
      <c r="P396" s="228">
        <f>O396*H396</f>
        <v>0</v>
      </c>
      <c r="Q396" s="228">
        <v>1.8700000000000001</v>
      </c>
      <c r="R396" s="228">
        <f>Q396*H396</f>
        <v>89.423400000000001</v>
      </c>
      <c r="S396" s="228">
        <v>0</v>
      </c>
      <c r="T396" s="229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0" t="s">
        <v>173</v>
      </c>
      <c r="AT396" s="230" t="s">
        <v>169</v>
      </c>
      <c r="AU396" s="230" t="s">
        <v>86</v>
      </c>
      <c r="AY396" s="19" t="s">
        <v>167</v>
      </c>
      <c r="BE396" s="231">
        <f>IF(N396="základní",J396,0)</f>
        <v>0</v>
      </c>
      <c r="BF396" s="231">
        <f>IF(N396="snížená",J396,0)</f>
        <v>0</v>
      </c>
      <c r="BG396" s="231">
        <f>IF(N396="zákl. přenesená",J396,0)</f>
        <v>0</v>
      </c>
      <c r="BH396" s="231">
        <f>IF(N396="sníž. přenesená",J396,0)</f>
        <v>0</v>
      </c>
      <c r="BI396" s="231">
        <f>IF(N396="nulová",J396,0)</f>
        <v>0</v>
      </c>
      <c r="BJ396" s="19" t="s">
        <v>8</v>
      </c>
      <c r="BK396" s="231">
        <f>ROUND(I396*H396,0)</f>
        <v>0</v>
      </c>
      <c r="BL396" s="19" t="s">
        <v>173</v>
      </c>
      <c r="BM396" s="230" t="s">
        <v>538</v>
      </c>
    </row>
    <row r="397" s="2" customFormat="1">
      <c r="A397" s="40"/>
      <c r="B397" s="41"/>
      <c r="C397" s="42"/>
      <c r="D397" s="232" t="s">
        <v>182</v>
      </c>
      <c r="E397" s="42"/>
      <c r="F397" s="233" t="s">
        <v>539</v>
      </c>
      <c r="G397" s="42"/>
      <c r="H397" s="42"/>
      <c r="I397" s="138"/>
      <c r="J397" s="42"/>
      <c r="K397" s="42"/>
      <c r="L397" s="46"/>
      <c r="M397" s="234"/>
      <c r="N397" s="235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182</v>
      </c>
      <c r="AU397" s="19" t="s">
        <v>86</v>
      </c>
    </row>
    <row r="398" s="13" customFormat="1">
      <c r="A398" s="13"/>
      <c r="B398" s="236"/>
      <c r="C398" s="237"/>
      <c r="D398" s="232" t="s">
        <v>184</v>
      </c>
      <c r="E398" s="238" t="s">
        <v>20</v>
      </c>
      <c r="F398" s="239" t="s">
        <v>540</v>
      </c>
      <c r="G398" s="237"/>
      <c r="H398" s="240">
        <v>47.82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6" t="s">
        <v>184</v>
      </c>
      <c r="AU398" s="246" t="s">
        <v>86</v>
      </c>
      <c r="AV398" s="13" t="s">
        <v>86</v>
      </c>
      <c r="AW398" s="13" t="s">
        <v>38</v>
      </c>
      <c r="AX398" s="13" t="s">
        <v>8</v>
      </c>
      <c r="AY398" s="246" t="s">
        <v>167</v>
      </c>
    </row>
    <row r="399" s="2" customFormat="1" ht="31" customHeight="1">
      <c r="A399" s="40"/>
      <c r="B399" s="41"/>
      <c r="C399" s="220" t="s">
        <v>541</v>
      </c>
      <c r="D399" s="220" t="s">
        <v>169</v>
      </c>
      <c r="E399" s="221" t="s">
        <v>542</v>
      </c>
      <c r="F399" s="222" t="s">
        <v>543</v>
      </c>
      <c r="G399" s="223" t="s">
        <v>179</v>
      </c>
      <c r="H399" s="224">
        <v>162.69</v>
      </c>
      <c r="I399" s="225"/>
      <c r="J399" s="224">
        <f>ROUND(I399*H399,0)</f>
        <v>0</v>
      </c>
      <c r="K399" s="222" t="s">
        <v>180</v>
      </c>
      <c r="L399" s="46"/>
      <c r="M399" s="226" t="s">
        <v>20</v>
      </c>
      <c r="N399" s="227" t="s">
        <v>48</v>
      </c>
      <c r="O399" s="86"/>
      <c r="P399" s="228">
        <f>O399*H399</f>
        <v>0</v>
      </c>
      <c r="Q399" s="228">
        <v>0</v>
      </c>
      <c r="R399" s="228">
        <f>Q399*H399</f>
        <v>0</v>
      </c>
      <c r="S399" s="228">
        <v>0</v>
      </c>
      <c r="T399" s="229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30" t="s">
        <v>173</v>
      </c>
      <c r="AT399" s="230" t="s">
        <v>169</v>
      </c>
      <c r="AU399" s="230" t="s">
        <v>86</v>
      </c>
      <c r="AY399" s="19" t="s">
        <v>167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9" t="s">
        <v>8</v>
      </c>
      <c r="BK399" s="231">
        <f>ROUND(I399*H399,0)</f>
        <v>0</v>
      </c>
      <c r="BL399" s="19" t="s">
        <v>173</v>
      </c>
      <c r="BM399" s="230" t="s">
        <v>544</v>
      </c>
    </row>
    <row r="400" s="2" customFormat="1">
      <c r="A400" s="40"/>
      <c r="B400" s="41"/>
      <c r="C400" s="42"/>
      <c r="D400" s="232" t="s">
        <v>182</v>
      </c>
      <c r="E400" s="42"/>
      <c r="F400" s="233" t="s">
        <v>539</v>
      </c>
      <c r="G400" s="42"/>
      <c r="H400" s="42"/>
      <c r="I400" s="138"/>
      <c r="J400" s="42"/>
      <c r="K400" s="42"/>
      <c r="L400" s="46"/>
      <c r="M400" s="234"/>
      <c r="N400" s="235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182</v>
      </c>
      <c r="AU400" s="19" t="s">
        <v>86</v>
      </c>
    </row>
    <row r="401" s="13" customFormat="1">
      <c r="A401" s="13"/>
      <c r="B401" s="236"/>
      <c r="C401" s="237"/>
      <c r="D401" s="232" t="s">
        <v>184</v>
      </c>
      <c r="E401" s="238" t="s">
        <v>20</v>
      </c>
      <c r="F401" s="239" t="s">
        <v>545</v>
      </c>
      <c r="G401" s="237"/>
      <c r="H401" s="240">
        <v>162.69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6" t="s">
        <v>184</v>
      </c>
      <c r="AU401" s="246" t="s">
        <v>86</v>
      </c>
      <c r="AV401" s="13" t="s">
        <v>86</v>
      </c>
      <c r="AW401" s="13" t="s">
        <v>38</v>
      </c>
      <c r="AX401" s="13" t="s">
        <v>8</v>
      </c>
      <c r="AY401" s="246" t="s">
        <v>167</v>
      </c>
    </row>
    <row r="402" s="2" customFormat="1" ht="31" customHeight="1">
      <c r="A402" s="40"/>
      <c r="B402" s="41"/>
      <c r="C402" s="220" t="s">
        <v>546</v>
      </c>
      <c r="D402" s="220" t="s">
        <v>169</v>
      </c>
      <c r="E402" s="221" t="s">
        <v>547</v>
      </c>
      <c r="F402" s="222" t="s">
        <v>548</v>
      </c>
      <c r="G402" s="223" t="s">
        <v>189</v>
      </c>
      <c r="H402" s="224">
        <v>115.84999999999999</v>
      </c>
      <c r="I402" s="225"/>
      <c r="J402" s="224">
        <f>ROUND(I402*H402,0)</f>
        <v>0</v>
      </c>
      <c r="K402" s="222" t="s">
        <v>180</v>
      </c>
      <c r="L402" s="46"/>
      <c r="M402" s="226" t="s">
        <v>20</v>
      </c>
      <c r="N402" s="227" t="s">
        <v>48</v>
      </c>
      <c r="O402" s="86"/>
      <c r="P402" s="228">
        <f>O402*H402</f>
        <v>0</v>
      </c>
      <c r="Q402" s="228">
        <v>2.0032199999999998</v>
      </c>
      <c r="R402" s="228">
        <f>Q402*H402</f>
        <v>232.07303699999997</v>
      </c>
      <c r="S402" s="228">
        <v>0</v>
      </c>
      <c r="T402" s="229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30" t="s">
        <v>173</v>
      </c>
      <c r="AT402" s="230" t="s">
        <v>169</v>
      </c>
      <c r="AU402" s="230" t="s">
        <v>86</v>
      </c>
      <c r="AY402" s="19" t="s">
        <v>167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9" t="s">
        <v>8</v>
      </c>
      <c r="BK402" s="231">
        <f>ROUND(I402*H402,0)</f>
        <v>0</v>
      </c>
      <c r="BL402" s="19" t="s">
        <v>173</v>
      </c>
      <c r="BM402" s="230" t="s">
        <v>549</v>
      </c>
    </row>
    <row r="403" s="2" customFormat="1">
      <c r="A403" s="40"/>
      <c r="B403" s="41"/>
      <c r="C403" s="42"/>
      <c r="D403" s="232" t="s">
        <v>182</v>
      </c>
      <c r="E403" s="42"/>
      <c r="F403" s="233" t="s">
        <v>539</v>
      </c>
      <c r="G403" s="42"/>
      <c r="H403" s="42"/>
      <c r="I403" s="138"/>
      <c r="J403" s="42"/>
      <c r="K403" s="42"/>
      <c r="L403" s="46"/>
      <c r="M403" s="234"/>
      <c r="N403" s="23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182</v>
      </c>
      <c r="AU403" s="19" t="s">
        <v>86</v>
      </c>
    </row>
    <row r="404" s="15" customFormat="1">
      <c r="A404" s="15"/>
      <c r="B404" s="258"/>
      <c r="C404" s="259"/>
      <c r="D404" s="232" t="s">
        <v>184</v>
      </c>
      <c r="E404" s="260" t="s">
        <v>20</v>
      </c>
      <c r="F404" s="261" t="s">
        <v>207</v>
      </c>
      <c r="G404" s="259"/>
      <c r="H404" s="260" t="s">
        <v>20</v>
      </c>
      <c r="I404" s="262"/>
      <c r="J404" s="259"/>
      <c r="K404" s="259"/>
      <c r="L404" s="263"/>
      <c r="M404" s="264"/>
      <c r="N404" s="265"/>
      <c r="O404" s="265"/>
      <c r="P404" s="265"/>
      <c r="Q404" s="265"/>
      <c r="R404" s="265"/>
      <c r="S404" s="265"/>
      <c r="T404" s="26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7" t="s">
        <v>184</v>
      </c>
      <c r="AU404" s="267" t="s">
        <v>86</v>
      </c>
      <c r="AV404" s="15" t="s">
        <v>8</v>
      </c>
      <c r="AW404" s="15" t="s">
        <v>38</v>
      </c>
      <c r="AX404" s="15" t="s">
        <v>77</v>
      </c>
      <c r="AY404" s="267" t="s">
        <v>167</v>
      </c>
    </row>
    <row r="405" s="13" customFormat="1">
      <c r="A405" s="13"/>
      <c r="B405" s="236"/>
      <c r="C405" s="237"/>
      <c r="D405" s="232" t="s">
        <v>184</v>
      </c>
      <c r="E405" s="238" t="s">
        <v>20</v>
      </c>
      <c r="F405" s="239" t="s">
        <v>550</v>
      </c>
      <c r="G405" s="237"/>
      <c r="H405" s="240">
        <v>7.5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184</v>
      </c>
      <c r="AU405" s="246" t="s">
        <v>86</v>
      </c>
      <c r="AV405" s="13" t="s">
        <v>86</v>
      </c>
      <c r="AW405" s="13" t="s">
        <v>38</v>
      </c>
      <c r="AX405" s="13" t="s">
        <v>77</v>
      </c>
      <c r="AY405" s="246" t="s">
        <v>167</v>
      </c>
    </row>
    <row r="406" s="13" customFormat="1">
      <c r="A406" s="13"/>
      <c r="B406" s="236"/>
      <c r="C406" s="237"/>
      <c r="D406" s="232" t="s">
        <v>184</v>
      </c>
      <c r="E406" s="238" t="s">
        <v>20</v>
      </c>
      <c r="F406" s="239" t="s">
        <v>551</v>
      </c>
      <c r="G406" s="237"/>
      <c r="H406" s="240">
        <v>3.75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6" t="s">
        <v>184</v>
      </c>
      <c r="AU406" s="246" t="s">
        <v>86</v>
      </c>
      <c r="AV406" s="13" t="s">
        <v>86</v>
      </c>
      <c r="AW406" s="13" t="s">
        <v>38</v>
      </c>
      <c r="AX406" s="13" t="s">
        <v>77</v>
      </c>
      <c r="AY406" s="246" t="s">
        <v>167</v>
      </c>
    </row>
    <row r="407" s="13" customFormat="1">
      <c r="A407" s="13"/>
      <c r="B407" s="236"/>
      <c r="C407" s="237"/>
      <c r="D407" s="232" t="s">
        <v>184</v>
      </c>
      <c r="E407" s="238" t="s">
        <v>20</v>
      </c>
      <c r="F407" s="239" t="s">
        <v>552</v>
      </c>
      <c r="G407" s="237"/>
      <c r="H407" s="240">
        <v>7.9199999999999999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6" t="s">
        <v>184</v>
      </c>
      <c r="AU407" s="246" t="s">
        <v>86</v>
      </c>
      <c r="AV407" s="13" t="s">
        <v>86</v>
      </c>
      <c r="AW407" s="13" t="s">
        <v>38</v>
      </c>
      <c r="AX407" s="13" t="s">
        <v>77</v>
      </c>
      <c r="AY407" s="246" t="s">
        <v>167</v>
      </c>
    </row>
    <row r="408" s="13" customFormat="1">
      <c r="A408" s="13"/>
      <c r="B408" s="236"/>
      <c r="C408" s="237"/>
      <c r="D408" s="232" t="s">
        <v>184</v>
      </c>
      <c r="E408" s="238" t="s">
        <v>20</v>
      </c>
      <c r="F408" s="239" t="s">
        <v>553</v>
      </c>
      <c r="G408" s="237"/>
      <c r="H408" s="240">
        <v>13.65</v>
      </c>
      <c r="I408" s="241"/>
      <c r="J408" s="237"/>
      <c r="K408" s="237"/>
      <c r="L408" s="242"/>
      <c r="M408" s="243"/>
      <c r="N408" s="244"/>
      <c r="O408" s="244"/>
      <c r="P408" s="244"/>
      <c r="Q408" s="244"/>
      <c r="R408" s="244"/>
      <c r="S408" s="244"/>
      <c r="T408" s="24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6" t="s">
        <v>184</v>
      </c>
      <c r="AU408" s="246" t="s">
        <v>86</v>
      </c>
      <c r="AV408" s="13" t="s">
        <v>86</v>
      </c>
      <c r="AW408" s="13" t="s">
        <v>38</v>
      </c>
      <c r="AX408" s="13" t="s">
        <v>77</v>
      </c>
      <c r="AY408" s="246" t="s">
        <v>167</v>
      </c>
    </row>
    <row r="409" s="16" customFormat="1">
      <c r="A409" s="16"/>
      <c r="B409" s="268"/>
      <c r="C409" s="269"/>
      <c r="D409" s="232" t="s">
        <v>184</v>
      </c>
      <c r="E409" s="270" t="s">
        <v>20</v>
      </c>
      <c r="F409" s="271" t="s">
        <v>212</v>
      </c>
      <c r="G409" s="269"/>
      <c r="H409" s="272">
        <v>32.82</v>
      </c>
      <c r="I409" s="273"/>
      <c r="J409" s="269"/>
      <c r="K409" s="269"/>
      <c r="L409" s="274"/>
      <c r="M409" s="275"/>
      <c r="N409" s="276"/>
      <c r="O409" s="276"/>
      <c r="P409" s="276"/>
      <c r="Q409" s="276"/>
      <c r="R409" s="276"/>
      <c r="S409" s="276"/>
      <c r="T409" s="277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78" t="s">
        <v>184</v>
      </c>
      <c r="AU409" s="278" t="s">
        <v>86</v>
      </c>
      <c r="AV409" s="16" t="s">
        <v>186</v>
      </c>
      <c r="AW409" s="16" t="s">
        <v>38</v>
      </c>
      <c r="AX409" s="16" t="s">
        <v>77</v>
      </c>
      <c r="AY409" s="278" t="s">
        <v>167</v>
      </c>
    </row>
    <row r="410" s="15" customFormat="1">
      <c r="A410" s="15"/>
      <c r="B410" s="258"/>
      <c r="C410" s="259"/>
      <c r="D410" s="232" t="s">
        <v>184</v>
      </c>
      <c r="E410" s="260" t="s">
        <v>20</v>
      </c>
      <c r="F410" s="261" t="s">
        <v>554</v>
      </c>
      <c r="G410" s="259"/>
      <c r="H410" s="260" t="s">
        <v>20</v>
      </c>
      <c r="I410" s="262"/>
      <c r="J410" s="259"/>
      <c r="K410" s="259"/>
      <c r="L410" s="263"/>
      <c r="M410" s="264"/>
      <c r="N410" s="265"/>
      <c r="O410" s="265"/>
      <c r="P410" s="265"/>
      <c r="Q410" s="265"/>
      <c r="R410" s="265"/>
      <c r="S410" s="265"/>
      <c r="T410" s="266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7" t="s">
        <v>184</v>
      </c>
      <c r="AU410" s="267" t="s">
        <v>86</v>
      </c>
      <c r="AV410" s="15" t="s">
        <v>8</v>
      </c>
      <c r="AW410" s="15" t="s">
        <v>38</v>
      </c>
      <c r="AX410" s="15" t="s">
        <v>77</v>
      </c>
      <c r="AY410" s="267" t="s">
        <v>167</v>
      </c>
    </row>
    <row r="411" s="13" customFormat="1">
      <c r="A411" s="13"/>
      <c r="B411" s="236"/>
      <c r="C411" s="237"/>
      <c r="D411" s="232" t="s">
        <v>184</v>
      </c>
      <c r="E411" s="238" t="s">
        <v>20</v>
      </c>
      <c r="F411" s="239" t="s">
        <v>555</v>
      </c>
      <c r="G411" s="237"/>
      <c r="H411" s="240">
        <v>0.22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6" t="s">
        <v>184</v>
      </c>
      <c r="AU411" s="246" t="s">
        <v>86</v>
      </c>
      <c r="AV411" s="13" t="s">
        <v>86</v>
      </c>
      <c r="AW411" s="13" t="s">
        <v>38</v>
      </c>
      <c r="AX411" s="13" t="s">
        <v>77</v>
      </c>
      <c r="AY411" s="246" t="s">
        <v>167</v>
      </c>
    </row>
    <row r="412" s="13" customFormat="1">
      <c r="A412" s="13"/>
      <c r="B412" s="236"/>
      <c r="C412" s="237"/>
      <c r="D412" s="232" t="s">
        <v>184</v>
      </c>
      <c r="E412" s="238" t="s">
        <v>20</v>
      </c>
      <c r="F412" s="239" t="s">
        <v>556</v>
      </c>
      <c r="G412" s="237"/>
      <c r="H412" s="240">
        <v>1.03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6" t="s">
        <v>184</v>
      </c>
      <c r="AU412" s="246" t="s">
        <v>86</v>
      </c>
      <c r="AV412" s="13" t="s">
        <v>86</v>
      </c>
      <c r="AW412" s="13" t="s">
        <v>38</v>
      </c>
      <c r="AX412" s="13" t="s">
        <v>77</v>
      </c>
      <c r="AY412" s="246" t="s">
        <v>167</v>
      </c>
    </row>
    <row r="413" s="13" customFormat="1">
      <c r="A413" s="13"/>
      <c r="B413" s="236"/>
      <c r="C413" s="237"/>
      <c r="D413" s="232" t="s">
        <v>184</v>
      </c>
      <c r="E413" s="238" t="s">
        <v>20</v>
      </c>
      <c r="F413" s="239" t="s">
        <v>557</v>
      </c>
      <c r="G413" s="237"/>
      <c r="H413" s="240">
        <v>0.73999999999999999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6" t="s">
        <v>184</v>
      </c>
      <c r="AU413" s="246" t="s">
        <v>86</v>
      </c>
      <c r="AV413" s="13" t="s">
        <v>86</v>
      </c>
      <c r="AW413" s="13" t="s">
        <v>38</v>
      </c>
      <c r="AX413" s="13" t="s">
        <v>77</v>
      </c>
      <c r="AY413" s="246" t="s">
        <v>167</v>
      </c>
    </row>
    <row r="414" s="16" customFormat="1">
      <c r="A414" s="16"/>
      <c r="B414" s="268"/>
      <c r="C414" s="269"/>
      <c r="D414" s="232" t="s">
        <v>184</v>
      </c>
      <c r="E414" s="270" t="s">
        <v>20</v>
      </c>
      <c r="F414" s="271" t="s">
        <v>212</v>
      </c>
      <c r="G414" s="269"/>
      <c r="H414" s="272">
        <v>1.99</v>
      </c>
      <c r="I414" s="273"/>
      <c r="J414" s="269"/>
      <c r="K414" s="269"/>
      <c r="L414" s="274"/>
      <c r="M414" s="275"/>
      <c r="N414" s="276"/>
      <c r="O414" s="276"/>
      <c r="P414" s="276"/>
      <c r="Q414" s="276"/>
      <c r="R414" s="276"/>
      <c r="S414" s="276"/>
      <c r="T414" s="27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78" t="s">
        <v>184</v>
      </c>
      <c r="AU414" s="278" t="s">
        <v>86</v>
      </c>
      <c r="AV414" s="16" t="s">
        <v>186</v>
      </c>
      <c r="AW414" s="16" t="s">
        <v>38</v>
      </c>
      <c r="AX414" s="16" t="s">
        <v>77</v>
      </c>
      <c r="AY414" s="278" t="s">
        <v>167</v>
      </c>
    </row>
    <row r="415" s="15" customFormat="1">
      <c r="A415" s="15"/>
      <c r="B415" s="258"/>
      <c r="C415" s="259"/>
      <c r="D415" s="232" t="s">
        <v>184</v>
      </c>
      <c r="E415" s="260" t="s">
        <v>20</v>
      </c>
      <c r="F415" s="261" t="s">
        <v>200</v>
      </c>
      <c r="G415" s="259"/>
      <c r="H415" s="260" t="s">
        <v>20</v>
      </c>
      <c r="I415" s="262"/>
      <c r="J415" s="259"/>
      <c r="K415" s="259"/>
      <c r="L415" s="263"/>
      <c r="M415" s="264"/>
      <c r="N415" s="265"/>
      <c r="O415" s="265"/>
      <c r="P415" s="265"/>
      <c r="Q415" s="265"/>
      <c r="R415" s="265"/>
      <c r="S415" s="265"/>
      <c r="T415" s="266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7" t="s">
        <v>184</v>
      </c>
      <c r="AU415" s="267" t="s">
        <v>86</v>
      </c>
      <c r="AV415" s="15" t="s">
        <v>8</v>
      </c>
      <c r="AW415" s="15" t="s">
        <v>38</v>
      </c>
      <c r="AX415" s="15" t="s">
        <v>77</v>
      </c>
      <c r="AY415" s="267" t="s">
        <v>167</v>
      </c>
    </row>
    <row r="416" s="13" customFormat="1">
      <c r="A416" s="13"/>
      <c r="B416" s="236"/>
      <c r="C416" s="237"/>
      <c r="D416" s="232" t="s">
        <v>184</v>
      </c>
      <c r="E416" s="238" t="s">
        <v>20</v>
      </c>
      <c r="F416" s="239" t="s">
        <v>558</v>
      </c>
      <c r="G416" s="237"/>
      <c r="H416" s="240">
        <v>12.6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6" t="s">
        <v>184</v>
      </c>
      <c r="AU416" s="246" t="s">
        <v>86</v>
      </c>
      <c r="AV416" s="13" t="s">
        <v>86</v>
      </c>
      <c r="AW416" s="13" t="s">
        <v>38</v>
      </c>
      <c r="AX416" s="13" t="s">
        <v>77</v>
      </c>
      <c r="AY416" s="246" t="s">
        <v>167</v>
      </c>
    </row>
    <row r="417" s="13" customFormat="1">
      <c r="A417" s="13"/>
      <c r="B417" s="236"/>
      <c r="C417" s="237"/>
      <c r="D417" s="232" t="s">
        <v>184</v>
      </c>
      <c r="E417" s="238" t="s">
        <v>20</v>
      </c>
      <c r="F417" s="239" t="s">
        <v>559</v>
      </c>
      <c r="G417" s="237"/>
      <c r="H417" s="240">
        <v>11.76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6" t="s">
        <v>184</v>
      </c>
      <c r="AU417" s="246" t="s">
        <v>86</v>
      </c>
      <c r="AV417" s="13" t="s">
        <v>86</v>
      </c>
      <c r="AW417" s="13" t="s">
        <v>38</v>
      </c>
      <c r="AX417" s="13" t="s">
        <v>77</v>
      </c>
      <c r="AY417" s="246" t="s">
        <v>167</v>
      </c>
    </row>
    <row r="418" s="16" customFormat="1">
      <c r="A418" s="16"/>
      <c r="B418" s="268"/>
      <c r="C418" s="269"/>
      <c r="D418" s="232" t="s">
        <v>184</v>
      </c>
      <c r="E418" s="270" t="s">
        <v>20</v>
      </c>
      <c r="F418" s="271" t="s">
        <v>212</v>
      </c>
      <c r="G418" s="269"/>
      <c r="H418" s="272">
        <v>24.359999999999999</v>
      </c>
      <c r="I418" s="273"/>
      <c r="J418" s="269"/>
      <c r="K418" s="269"/>
      <c r="L418" s="274"/>
      <c r="M418" s="275"/>
      <c r="N418" s="276"/>
      <c r="O418" s="276"/>
      <c r="P418" s="276"/>
      <c r="Q418" s="276"/>
      <c r="R418" s="276"/>
      <c r="S418" s="276"/>
      <c r="T418" s="277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78" t="s">
        <v>184</v>
      </c>
      <c r="AU418" s="278" t="s">
        <v>86</v>
      </c>
      <c r="AV418" s="16" t="s">
        <v>186</v>
      </c>
      <c r="AW418" s="16" t="s">
        <v>38</v>
      </c>
      <c r="AX418" s="16" t="s">
        <v>77</v>
      </c>
      <c r="AY418" s="278" t="s">
        <v>167</v>
      </c>
    </row>
    <row r="419" s="15" customFormat="1">
      <c r="A419" s="15"/>
      <c r="B419" s="258"/>
      <c r="C419" s="259"/>
      <c r="D419" s="232" t="s">
        <v>184</v>
      </c>
      <c r="E419" s="260" t="s">
        <v>20</v>
      </c>
      <c r="F419" s="261" t="s">
        <v>233</v>
      </c>
      <c r="G419" s="259"/>
      <c r="H419" s="260" t="s">
        <v>20</v>
      </c>
      <c r="I419" s="262"/>
      <c r="J419" s="259"/>
      <c r="K419" s="259"/>
      <c r="L419" s="263"/>
      <c r="M419" s="264"/>
      <c r="N419" s="265"/>
      <c r="O419" s="265"/>
      <c r="P419" s="265"/>
      <c r="Q419" s="265"/>
      <c r="R419" s="265"/>
      <c r="S419" s="265"/>
      <c r="T419" s="26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7" t="s">
        <v>184</v>
      </c>
      <c r="AU419" s="267" t="s">
        <v>86</v>
      </c>
      <c r="AV419" s="15" t="s">
        <v>8</v>
      </c>
      <c r="AW419" s="15" t="s">
        <v>38</v>
      </c>
      <c r="AX419" s="15" t="s">
        <v>77</v>
      </c>
      <c r="AY419" s="267" t="s">
        <v>167</v>
      </c>
    </row>
    <row r="420" s="13" customFormat="1">
      <c r="A420" s="13"/>
      <c r="B420" s="236"/>
      <c r="C420" s="237"/>
      <c r="D420" s="232" t="s">
        <v>184</v>
      </c>
      <c r="E420" s="238" t="s">
        <v>20</v>
      </c>
      <c r="F420" s="239" t="s">
        <v>550</v>
      </c>
      <c r="G420" s="237"/>
      <c r="H420" s="240">
        <v>7.5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6" t="s">
        <v>184</v>
      </c>
      <c r="AU420" s="246" t="s">
        <v>86</v>
      </c>
      <c r="AV420" s="13" t="s">
        <v>86</v>
      </c>
      <c r="AW420" s="13" t="s">
        <v>38</v>
      </c>
      <c r="AX420" s="13" t="s">
        <v>77</v>
      </c>
      <c r="AY420" s="246" t="s">
        <v>167</v>
      </c>
    </row>
    <row r="421" s="13" customFormat="1">
      <c r="A421" s="13"/>
      <c r="B421" s="236"/>
      <c r="C421" s="237"/>
      <c r="D421" s="232" t="s">
        <v>184</v>
      </c>
      <c r="E421" s="238" t="s">
        <v>20</v>
      </c>
      <c r="F421" s="239" t="s">
        <v>560</v>
      </c>
      <c r="G421" s="237"/>
      <c r="H421" s="240">
        <v>6.4800000000000004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6" t="s">
        <v>184</v>
      </c>
      <c r="AU421" s="246" t="s">
        <v>86</v>
      </c>
      <c r="AV421" s="13" t="s">
        <v>86</v>
      </c>
      <c r="AW421" s="13" t="s">
        <v>38</v>
      </c>
      <c r="AX421" s="13" t="s">
        <v>77</v>
      </c>
      <c r="AY421" s="246" t="s">
        <v>167</v>
      </c>
    </row>
    <row r="422" s="13" customFormat="1">
      <c r="A422" s="13"/>
      <c r="B422" s="236"/>
      <c r="C422" s="237"/>
      <c r="D422" s="232" t="s">
        <v>184</v>
      </c>
      <c r="E422" s="238" t="s">
        <v>20</v>
      </c>
      <c r="F422" s="239" t="s">
        <v>561</v>
      </c>
      <c r="G422" s="237"/>
      <c r="H422" s="240">
        <v>4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184</v>
      </c>
      <c r="AU422" s="246" t="s">
        <v>86</v>
      </c>
      <c r="AV422" s="13" t="s">
        <v>86</v>
      </c>
      <c r="AW422" s="13" t="s">
        <v>38</v>
      </c>
      <c r="AX422" s="13" t="s">
        <v>77</v>
      </c>
      <c r="AY422" s="246" t="s">
        <v>167</v>
      </c>
    </row>
    <row r="423" s="13" customFormat="1">
      <c r="A423" s="13"/>
      <c r="B423" s="236"/>
      <c r="C423" s="237"/>
      <c r="D423" s="232" t="s">
        <v>184</v>
      </c>
      <c r="E423" s="238" t="s">
        <v>20</v>
      </c>
      <c r="F423" s="239" t="s">
        <v>551</v>
      </c>
      <c r="G423" s="237"/>
      <c r="H423" s="240">
        <v>3.75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6" t="s">
        <v>184</v>
      </c>
      <c r="AU423" s="246" t="s">
        <v>86</v>
      </c>
      <c r="AV423" s="13" t="s">
        <v>86</v>
      </c>
      <c r="AW423" s="13" t="s">
        <v>38</v>
      </c>
      <c r="AX423" s="13" t="s">
        <v>77</v>
      </c>
      <c r="AY423" s="246" t="s">
        <v>167</v>
      </c>
    </row>
    <row r="424" s="16" customFormat="1">
      <c r="A424" s="16"/>
      <c r="B424" s="268"/>
      <c r="C424" s="269"/>
      <c r="D424" s="232" t="s">
        <v>184</v>
      </c>
      <c r="E424" s="270" t="s">
        <v>20</v>
      </c>
      <c r="F424" s="271" t="s">
        <v>212</v>
      </c>
      <c r="G424" s="269"/>
      <c r="H424" s="272">
        <v>21.73</v>
      </c>
      <c r="I424" s="273"/>
      <c r="J424" s="269"/>
      <c r="K424" s="269"/>
      <c r="L424" s="274"/>
      <c r="M424" s="275"/>
      <c r="N424" s="276"/>
      <c r="O424" s="276"/>
      <c r="P424" s="276"/>
      <c r="Q424" s="276"/>
      <c r="R424" s="276"/>
      <c r="S424" s="276"/>
      <c r="T424" s="277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78" t="s">
        <v>184</v>
      </c>
      <c r="AU424" s="278" t="s">
        <v>86</v>
      </c>
      <c r="AV424" s="16" t="s">
        <v>186</v>
      </c>
      <c r="AW424" s="16" t="s">
        <v>38</v>
      </c>
      <c r="AX424" s="16" t="s">
        <v>77</v>
      </c>
      <c r="AY424" s="278" t="s">
        <v>167</v>
      </c>
    </row>
    <row r="425" s="15" customFormat="1">
      <c r="A425" s="15"/>
      <c r="B425" s="258"/>
      <c r="C425" s="259"/>
      <c r="D425" s="232" t="s">
        <v>184</v>
      </c>
      <c r="E425" s="260" t="s">
        <v>20</v>
      </c>
      <c r="F425" s="261" t="s">
        <v>237</v>
      </c>
      <c r="G425" s="259"/>
      <c r="H425" s="260" t="s">
        <v>20</v>
      </c>
      <c r="I425" s="262"/>
      <c r="J425" s="259"/>
      <c r="K425" s="259"/>
      <c r="L425" s="263"/>
      <c r="M425" s="264"/>
      <c r="N425" s="265"/>
      <c r="O425" s="265"/>
      <c r="P425" s="265"/>
      <c r="Q425" s="265"/>
      <c r="R425" s="265"/>
      <c r="S425" s="265"/>
      <c r="T425" s="266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7" t="s">
        <v>184</v>
      </c>
      <c r="AU425" s="267" t="s">
        <v>86</v>
      </c>
      <c r="AV425" s="15" t="s">
        <v>8</v>
      </c>
      <c r="AW425" s="15" t="s">
        <v>38</v>
      </c>
      <c r="AX425" s="15" t="s">
        <v>77</v>
      </c>
      <c r="AY425" s="267" t="s">
        <v>167</v>
      </c>
    </row>
    <row r="426" s="13" customFormat="1">
      <c r="A426" s="13"/>
      <c r="B426" s="236"/>
      <c r="C426" s="237"/>
      <c r="D426" s="232" t="s">
        <v>184</v>
      </c>
      <c r="E426" s="238" t="s">
        <v>20</v>
      </c>
      <c r="F426" s="239" t="s">
        <v>238</v>
      </c>
      <c r="G426" s="237"/>
      <c r="H426" s="240">
        <v>1.6000000000000001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6" t="s">
        <v>184</v>
      </c>
      <c r="AU426" s="246" t="s">
        <v>86</v>
      </c>
      <c r="AV426" s="13" t="s">
        <v>86</v>
      </c>
      <c r="AW426" s="13" t="s">
        <v>38</v>
      </c>
      <c r="AX426" s="13" t="s">
        <v>77</v>
      </c>
      <c r="AY426" s="246" t="s">
        <v>167</v>
      </c>
    </row>
    <row r="427" s="13" customFormat="1">
      <c r="A427" s="13"/>
      <c r="B427" s="236"/>
      <c r="C427" s="237"/>
      <c r="D427" s="232" t="s">
        <v>184</v>
      </c>
      <c r="E427" s="238" t="s">
        <v>20</v>
      </c>
      <c r="F427" s="239" t="s">
        <v>241</v>
      </c>
      <c r="G427" s="237"/>
      <c r="H427" s="240">
        <v>7.5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6" t="s">
        <v>184</v>
      </c>
      <c r="AU427" s="246" t="s">
        <v>86</v>
      </c>
      <c r="AV427" s="13" t="s">
        <v>86</v>
      </c>
      <c r="AW427" s="13" t="s">
        <v>38</v>
      </c>
      <c r="AX427" s="13" t="s">
        <v>77</v>
      </c>
      <c r="AY427" s="246" t="s">
        <v>167</v>
      </c>
    </row>
    <row r="428" s="13" customFormat="1">
      <c r="A428" s="13"/>
      <c r="B428" s="236"/>
      <c r="C428" s="237"/>
      <c r="D428" s="232" t="s">
        <v>184</v>
      </c>
      <c r="E428" s="238" t="s">
        <v>20</v>
      </c>
      <c r="F428" s="239" t="s">
        <v>562</v>
      </c>
      <c r="G428" s="237"/>
      <c r="H428" s="240">
        <v>19.91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184</v>
      </c>
      <c r="AU428" s="246" t="s">
        <v>86</v>
      </c>
      <c r="AV428" s="13" t="s">
        <v>86</v>
      </c>
      <c r="AW428" s="13" t="s">
        <v>38</v>
      </c>
      <c r="AX428" s="13" t="s">
        <v>77</v>
      </c>
      <c r="AY428" s="246" t="s">
        <v>167</v>
      </c>
    </row>
    <row r="429" s="13" customFormat="1">
      <c r="A429" s="13"/>
      <c r="B429" s="236"/>
      <c r="C429" s="237"/>
      <c r="D429" s="232" t="s">
        <v>184</v>
      </c>
      <c r="E429" s="238" t="s">
        <v>20</v>
      </c>
      <c r="F429" s="239" t="s">
        <v>244</v>
      </c>
      <c r="G429" s="237"/>
      <c r="H429" s="240">
        <v>5.9400000000000004</v>
      </c>
      <c r="I429" s="241"/>
      <c r="J429" s="237"/>
      <c r="K429" s="237"/>
      <c r="L429" s="242"/>
      <c r="M429" s="243"/>
      <c r="N429" s="244"/>
      <c r="O429" s="244"/>
      <c r="P429" s="244"/>
      <c r="Q429" s="244"/>
      <c r="R429" s="244"/>
      <c r="S429" s="244"/>
      <c r="T429" s="24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6" t="s">
        <v>184</v>
      </c>
      <c r="AU429" s="246" t="s">
        <v>86</v>
      </c>
      <c r="AV429" s="13" t="s">
        <v>86</v>
      </c>
      <c r="AW429" s="13" t="s">
        <v>38</v>
      </c>
      <c r="AX429" s="13" t="s">
        <v>77</v>
      </c>
      <c r="AY429" s="246" t="s">
        <v>167</v>
      </c>
    </row>
    <row r="430" s="16" customFormat="1">
      <c r="A430" s="16"/>
      <c r="B430" s="268"/>
      <c r="C430" s="269"/>
      <c r="D430" s="232" t="s">
        <v>184</v>
      </c>
      <c r="E430" s="270" t="s">
        <v>20</v>
      </c>
      <c r="F430" s="271" t="s">
        <v>212</v>
      </c>
      <c r="G430" s="269"/>
      <c r="H430" s="272">
        <v>34.950000000000003</v>
      </c>
      <c r="I430" s="273"/>
      <c r="J430" s="269"/>
      <c r="K430" s="269"/>
      <c r="L430" s="274"/>
      <c r="M430" s="275"/>
      <c r="N430" s="276"/>
      <c r="O430" s="276"/>
      <c r="P430" s="276"/>
      <c r="Q430" s="276"/>
      <c r="R430" s="276"/>
      <c r="S430" s="276"/>
      <c r="T430" s="277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78" t="s">
        <v>184</v>
      </c>
      <c r="AU430" s="278" t="s">
        <v>86</v>
      </c>
      <c r="AV430" s="16" t="s">
        <v>186</v>
      </c>
      <c r="AW430" s="16" t="s">
        <v>38</v>
      </c>
      <c r="AX430" s="16" t="s">
        <v>77</v>
      </c>
      <c r="AY430" s="278" t="s">
        <v>167</v>
      </c>
    </row>
    <row r="431" s="14" customFormat="1">
      <c r="A431" s="14"/>
      <c r="B431" s="247"/>
      <c r="C431" s="248"/>
      <c r="D431" s="232" t="s">
        <v>184</v>
      </c>
      <c r="E431" s="249" t="s">
        <v>20</v>
      </c>
      <c r="F431" s="250" t="s">
        <v>195</v>
      </c>
      <c r="G431" s="248"/>
      <c r="H431" s="251">
        <v>115.84999999999999</v>
      </c>
      <c r="I431" s="252"/>
      <c r="J431" s="248"/>
      <c r="K431" s="248"/>
      <c r="L431" s="253"/>
      <c r="M431" s="254"/>
      <c r="N431" s="255"/>
      <c r="O431" s="255"/>
      <c r="P431" s="255"/>
      <c r="Q431" s="255"/>
      <c r="R431" s="255"/>
      <c r="S431" s="255"/>
      <c r="T431" s="25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7" t="s">
        <v>184</v>
      </c>
      <c r="AU431" s="257" t="s">
        <v>86</v>
      </c>
      <c r="AV431" s="14" t="s">
        <v>173</v>
      </c>
      <c r="AW431" s="14" t="s">
        <v>38</v>
      </c>
      <c r="AX431" s="14" t="s">
        <v>8</v>
      </c>
      <c r="AY431" s="257" t="s">
        <v>167</v>
      </c>
    </row>
    <row r="432" s="2" customFormat="1" ht="31" customHeight="1">
      <c r="A432" s="40"/>
      <c r="B432" s="41"/>
      <c r="C432" s="220" t="s">
        <v>563</v>
      </c>
      <c r="D432" s="220" t="s">
        <v>169</v>
      </c>
      <c r="E432" s="221" t="s">
        <v>564</v>
      </c>
      <c r="F432" s="222" t="s">
        <v>565</v>
      </c>
      <c r="G432" s="223" t="s">
        <v>179</v>
      </c>
      <c r="H432" s="224">
        <v>281.06</v>
      </c>
      <c r="I432" s="225"/>
      <c r="J432" s="224">
        <f>ROUND(I432*H432,0)</f>
        <v>0</v>
      </c>
      <c r="K432" s="222" t="s">
        <v>180</v>
      </c>
      <c r="L432" s="46"/>
      <c r="M432" s="226" t="s">
        <v>20</v>
      </c>
      <c r="N432" s="227" t="s">
        <v>48</v>
      </c>
      <c r="O432" s="86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30" t="s">
        <v>173</v>
      </c>
      <c r="AT432" s="230" t="s">
        <v>169</v>
      </c>
      <c r="AU432" s="230" t="s">
        <v>86</v>
      </c>
      <c r="AY432" s="19" t="s">
        <v>167</v>
      </c>
      <c r="BE432" s="231">
        <f>IF(N432="základní",J432,0)</f>
        <v>0</v>
      </c>
      <c r="BF432" s="231">
        <f>IF(N432="snížená",J432,0)</f>
        <v>0</v>
      </c>
      <c r="BG432" s="231">
        <f>IF(N432="zákl. přenesená",J432,0)</f>
        <v>0</v>
      </c>
      <c r="BH432" s="231">
        <f>IF(N432="sníž. přenesená",J432,0)</f>
        <v>0</v>
      </c>
      <c r="BI432" s="231">
        <f>IF(N432="nulová",J432,0)</f>
        <v>0</v>
      </c>
      <c r="BJ432" s="19" t="s">
        <v>8</v>
      </c>
      <c r="BK432" s="231">
        <f>ROUND(I432*H432,0)</f>
        <v>0</v>
      </c>
      <c r="BL432" s="19" t="s">
        <v>173</v>
      </c>
      <c r="BM432" s="230" t="s">
        <v>566</v>
      </c>
    </row>
    <row r="433" s="2" customFormat="1">
      <c r="A433" s="40"/>
      <c r="B433" s="41"/>
      <c r="C433" s="42"/>
      <c r="D433" s="232" t="s">
        <v>182</v>
      </c>
      <c r="E433" s="42"/>
      <c r="F433" s="233" t="s">
        <v>539</v>
      </c>
      <c r="G433" s="42"/>
      <c r="H433" s="42"/>
      <c r="I433" s="138"/>
      <c r="J433" s="42"/>
      <c r="K433" s="42"/>
      <c r="L433" s="46"/>
      <c r="M433" s="234"/>
      <c r="N433" s="235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182</v>
      </c>
      <c r="AU433" s="19" t="s">
        <v>86</v>
      </c>
    </row>
    <row r="434" s="15" customFormat="1">
      <c r="A434" s="15"/>
      <c r="B434" s="258"/>
      <c r="C434" s="259"/>
      <c r="D434" s="232" t="s">
        <v>184</v>
      </c>
      <c r="E434" s="260" t="s">
        <v>20</v>
      </c>
      <c r="F434" s="261" t="s">
        <v>207</v>
      </c>
      <c r="G434" s="259"/>
      <c r="H434" s="260" t="s">
        <v>20</v>
      </c>
      <c r="I434" s="262"/>
      <c r="J434" s="259"/>
      <c r="K434" s="259"/>
      <c r="L434" s="263"/>
      <c r="M434" s="264"/>
      <c r="N434" s="265"/>
      <c r="O434" s="265"/>
      <c r="P434" s="265"/>
      <c r="Q434" s="265"/>
      <c r="R434" s="265"/>
      <c r="S434" s="265"/>
      <c r="T434" s="26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7" t="s">
        <v>184</v>
      </c>
      <c r="AU434" s="267" t="s">
        <v>86</v>
      </c>
      <c r="AV434" s="15" t="s">
        <v>8</v>
      </c>
      <c r="AW434" s="15" t="s">
        <v>38</v>
      </c>
      <c r="AX434" s="15" t="s">
        <v>77</v>
      </c>
      <c r="AY434" s="267" t="s">
        <v>167</v>
      </c>
    </row>
    <row r="435" s="13" customFormat="1">
      <c r="A435" s="13"/>
      <c r="B435" s="236"/>
      <c r="C435" s="237"/>
      <c r="D435" s="232" t="s">
        <v>184</v>
      </c>
      <c r="E435" s="238" t="s">
        <v>20</v>
      </c>
      <c r="F435" s="239" t="s">
        <v>567</v>
      </c>
      <c r="G435" s="237"/>
      <c r="H435" s="240">
        <v>31.379999999999999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6" t="s">
        <v>184</v>
      </c>
      <c r="AU435" s="246" t="s">
        <v>86</v>
      </c>
      <c r="AV435" s="13" t="s">
        <v>86</v>
      </c>
      <c r="AW435" s="13" t="s">
        <v>38</v>
      </c>
      <c r="AX435" s="13" t="s">
        <v>77</v>
      </c>
      <c r="AY435" s="246" t="s">
        <v>167</v>
      </c>
    </row>
    <row r="436" s="16" customFormat="1">
      <c r="A436" s="16"/>
      <c r="B436" s="268"/>
      <c r="C436" s="269"/>
      <c r="D436" s="232" t="s">
        <v>184</v>
      </c>
      <c r="E436" s="270" t="s">
        <v>20</v>
      </c>
      <c r="F436" s="271" t="s">
        <v>212</v>
      </c>
      <c r="G436" s="269"/>
      <c r="H436" s="272">
        <v>31.379999999999999</v>
      </c>
      <c r="I436" s="273"/>
      <c r="J436" s="269"/>
      <c r="K436" s="269"/>
      <c r="L436" s="274"/>
      <c r="M436" s="275"/>
      <c r="N436" s="276"/>
      <c r="O436" s="276"/>
      <c r="P436" s="276"/>
      <c r="Q436" s="276"/>
      <c r="R436" s="276"/>
      <c r="S436" s="276"/>
      <c r="T436" s="277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T436" s="278" t="s">
        <v>184</v>
      </c>
      <c r="AU436" s="278" t="s">
        <v>86</v>
      </c>
      <c r="AV436" s="16" t="s">
        <v>186</v>
      </c>
      <c r="AW436" s="16" t="s">
        <v>38</v>
      </c>
      <c r="AX436" s="16" t="s">
        <v>77</v>
      </c>
      <c r="AY436" s="278" t="s">
        <v>167</v>
      </c>
    </row>
    <row r="437" s="15" customFormat="1">
      <c r="A437" s="15"/>
      <c r="B437" s="258"/>
      <c r="C437" s="259"/>
      <c r="D437" s="232" t="s">
        <v>184</v>
      </c>
      <c r="E437" s="260" t="s">
        <v>20</v>
      </c>
      <c r="F437" s="261" t="s">
        <v>554</v>
      </c>
      <c r="G437" s="259"/>
      <c r="H437" s="260" t="s">
        <v>20</v>
      </c>
      <c r="I437" s="262"/>
      <c r="J437" s="259"/>
      <c r="K437" s="259"/>
      <c r="L437" s="263"/>
      <c r="M437" s="264"/>
      <c r="N437" s="265"/>
      <c r="O437" s="265"/>
      <c r="P437" s="265"/>
      <c r="Q437" s="265"/>
      <c r="R437" s="265"/>
      <c r="S437" s="265"/>
      <c r="T437" s="266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7" t="s">
        <v>184</v>
      </c>
      <c r="AU437" s="267" t="s">
        <v>86</v>
      </c>
      <c r="AV437" s="15" t="s">
        <v>8</v>
      </c>
      <c r="AW437" s="15" t="s">
        <v>38</v>
      </c>
      <c r="AX437" s="15" t="s">
        <v>77</v>
      </c>
      <c r="AY437" s="267" t="s">
        <v>167</v>
      </c>
    </row>
    <row r="438" s="13" customFormat="1">
      <c r="A438" s="13"/>
      <c r="B438" s="236"/>
      <c r="C438" s="237"/>
      <c r="D438" s="232" t="s">
        <v>184</v>
      </c>
      <c r="E438" s="238" t="s">
        <v>20</v>
      </c>
      <c r="F438" s="239" t="s">
        <v>568</v>
      </c>
      <c r="G438" s="237"/>
      <c r="H438" s="240">
        <v>145.5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184</v>
      </c>
      <c r="AU438" s="246" t="s">
        <v>86</v>
      </c>
      <c r="AV438" s="13" t="s">
        <v>86</v>
      </c>
      <c r="AW438" s="13" t="s">
        <v>38</v>
      </c>
      <c r="AX438" s="13" t="s">
        <v>77</v>
      </c>
      <c r="AY438" s="246" t="s">
        <v>167</v>
      </c>
    </row>
    <row r="439" s="13" customFormat="1">
      <c r="A439" s="13"/>
      <c r="B439" s="236"/>
      <c r="C439" s="237"/>
      <c r="D439" s="232" t="s">
        <v>184</v>
      </c>
      <c r="E439" s="238" t="s">
        <v>20</v>
      </c>
      <c r="F439" s="239" t="s">
        <v>569</v>
      </c>
      <c r="G439" s="237"/>
      <c r="H439" s="240">
        <v>1.7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6" t="s">
        <v>184</v>
      </c>
      <c r="AU439" s="246" t="s">
        <v>86</v>
      </c>
      <c r="AV439" s="13" t="s">
        <v>86</v>
      </c>
      <c r="AW439" s="13" t="s">
        <v>38</v>
      </c>
      <c r="AX439" s="13" t="s">
        <v>77</v>
      </c>
      <c r="AY439" s="246" t="s">
        <v>167</v>
      </c>
    </row>
    <row r="440" s="16" customFormat="1">
      <c r="A440" s="16"/>
      <c r="B440" s="268"/>
      <c r="C440" s="269"/>
      <c r="D440" s="232" t="s">
        <v>184</v>
      </c>
      <c r="E440" s="270" t="s">
        <v>20</v>
      </c>
      <c r="F440" s="271" t="s">
        <v>212</v>
      </c>
      <c r="G440" s="269"/>
      <c r="H440" s="272">
        <v>147.19999999999999</v>
      </c>
      <c r="I440" s="273"/>
      <c r="J440" s="269"/>
      <c r="K440" s="269"/>
      <c r="L440" s="274"/>
      <c r="M440" s="275"/>
      <c r="N440" s="276"/>
      <c r="O440" s="276"/>
      <c r="P440" s="276"/>
      <c r="Q440" s="276"/>
      <c r="R440" s="276"/>
      <c r="S440" s="276"/>
      <c r="T440" s="27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78" t="s">
        <v>184</v>
      </c>
      <c r="AU440" s="278" t="s">
        <v>86</v>
      </c>
      <c r="AV440" s="16" t="s">
        <v>186</v>
      </c>
      <c r="AW440" s="16" t="s">
        <v>38</v>
      </c>
      <c r="AX440" s="16" t="s">
        <v>77</v>
      </c>
      <c r="AY440" s="278" t="s">
        <v>167</v>
      </c>
    </row>
    <row r="441" s="15" customFormat="1">
      <c r="A441" s="15"/>
      <c r="B441" s="258"/>
      <c r="C441" s="259"/>
      <c r="D441" s="232" t="s">
        <v>184</v>
      </c>
      <c r="E441" s="260" t="s">
        <v>20</v>
      </c>
      <c r="F441" s="261" t="s">
        <v>200</v>
      </c>
      <c r="G441" s="259"/>
      <c r="H441" s="260" t="s">
        <v>20</v>
      </c>
      <c r="I441" s="262"/>
      <c r="J441" s="259"/>
      <c r="K441" s="259"/>
      <c r="L441" s="263"/>
      <c r="M441" s="264"/>
      <c r="N441" s="265"/>
      <c r="O441" s="265"/>
      <c r="P441" s="265"/>
      <c r="Q441" s="265"/>
      <c r="R441" s="265"/>
      <c r="S441" s="265"/>
      <c r="T441" s="266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7" t="s">
        <v>184</v>
      </c>
      <c r="AU441" s="267" t="s">
        <v>86</v>
      </c>
      <c r="AV441" s="15" t="s">
        <v>8</v>
      </c>
      <c r="AW441" s="15" t="s">
        <v>38</v>
      </c>
      <c r="AX441" s="15" t="s">
        <v>77</v>
      </c>
      <c r="AY441" s="267" t="s">
        <v>167</v>
      </c>
    </row>
    <row r="442" s="13" customFormat="1">
      <c r="A442" s="13"/>
      <c r="B442" s="236"/>
      <c r="C442" s="237"/>
      <c r="D442" s="232" t="s">
        <v>184</v>
      </c>
      <c r="E442" s="238" t="s">
        <v>20</v>
      </c>
      <c r="F442" s="239" t="s">
        <v>570</v>
      </c>
      <c r="G442" s="237"/>
      <c r="H442" s="240">
        <v>22.5</v>
      </c>
      <c r="I442" s="241"/>
      <c r="J442" s="237"/>
      <c r="K442" s="237"/>
      <c r="L442" s="242"/>
      <c r="M442" s="243"/>
      <c r="N442" s="244"/>
      <c r="O442" s="244"/>
      <c r="P442" s="244"/>
      <c r="Q442" s="244"/>
      <c r="R442" s="244"/>
      <c r="S442" s="244"/>
      <c r="T442" s="24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6" t="s">
        <v>184</v>
      </c>
      <c r="AU442" s="246" t="s">
        <v>86</v>
      </c>
      <c r="AV442" s="13" t="s">
        <v>86</v>
      </c>
      <c r="AW442" s="13" t="s">
        <v>38</v>
      </c>
      <c r="AX442" s="13" t="s">
        <v>77</v>
      </c>
      <c r="AY442" s="246" t="s">
        <v>167</v>
      </c>
    </row>
    <row r="443" s="13" customFormat="1">
      <c r="A443" s="13"/>
      <c r="B443" s="236"/>
      <c r="C443" s="237"/>
      <c r="D443" s="232" t="s">
        <v>184</v>
      </c>
      <c r="E443" s="238" t="s">
        <v>20</v>
      </c>
      <c r="F443" s="239" t="s">
        <v>571</v>
      </c>
      <c r="G443" s="237"/>
      <c r="H443" s="240">
        <v>10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6" t="s">
        <v>184</v>
      </c>
      <c r="AU443" s="246" t="s">
        <v>86</v>
      </c>
      <c r="AV443" s="13" t="s">
        <v>86</v>
      </c>
      <c r="AW443" s="13" t="s">
        <v>38</v>
      </c>
      <c r="AX443" s="13" t="s">
        <v>77</v>
      </c>
      <c r="AY443" s="246" t="s">
        <v>167</v>
      </c>
    </row>
    <row r="444" s="16" customFormat="1">
      <c r="A444" s="16"/>
      <c r="B444" s="268"/>
      <c r="C444" s="269"/>
      <c r="D444" s="232" t="s">
        <v>184</v>
      </c>
      <c r="E444" s="270" t="s">
        <v>20</v>
      </c>
      <c r="F444" s="271" t="s">
        <v>212</v>
      </c>
      <c r="G444" s="269"/>
      <c r="H444" s="272">
        <v>32.5</v>
      </c>
      <c r="I444" s="273"/>
      <c r="J444" s="269"/>
      <c r="K444" s="269"/>
      <c r="L444" s="274"/>
      <c r="M444" s="275"/>
      <c r="N444" s="276"/>
      <c r="O444" s="276"/>
      <c r="P444" s="276"/>
      <c r="Q444" s="276"/>
      <c r="R444" s="276"/>
      <c r="S444" s="276"/>
      <c r="T444" s="277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78" t="s">
        <v>184</v>
      </c>
      <c r="AU444" s="278" t="s">
        <v>86</v>
      </c>
      <c r="AV444" s="16" t="s">
        <v>186</v>
      </c>
      <c r="AW444" s="16" t="s">
        <v>38</v>
      </c>
      <c r="AX444" s="16" t="s">
        <v>77</v>
      </c>
      <c r="AY444" s="278" t="s">
        <v>167</v>
      </c>
    </row>
    <row r="445" s="15" customFormat="1">
      <c r="A445" s="15"/>
      <c r="B445" s="258"/>
      <c r="C445" s="259"/>
      <c r="D445" s="232" t="s">
        <v>184</v>
      </c>
      <c r="E445" s="260" t="s">
        <v>20</v>
      </c>
      <c r="F445" s="261" t="s">
        <v>233</v>
      </c>
      <c r="G445" s="259"/>
      <c r="H445" s="260" t="s">
        <v>20</v>
      </c>
      <c r="I445" s="262"/>
      <c r="J445" s="259"/>
      <c r="K445" s="259"/>
      <c r="L445" s="263"/>
      <c r="M445" s="264"/>
      <c r="N445" s="265"/>
      <c r="O445" s="265"/>
      <c r="P445" s="265"/>
      <c r="Q445" s="265"/>
      <c r="R445" s="265"/>
      <c r="S445" s="265"/>
      <c r="T445" s="266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7" t="s">
        <v>184</v>
      </c>
      <c r="AU445" s="267" t="s">
        <v>86</v>
      </c>
      <c r="AV445" s="15" t="s">
        <v>8</v>
      </c>
      <c r="AW445" s="15" t="s">
        <v>38</v>
      </c>
      <c r="AX445" s="15" t="s">
        <v>77</v>
      </c>
      <c r="AY445" s="267" t="s">
        <v>167</v>
      </c>
    </row>
    <row r="446" s="13" customFormat="1">
      <c r="A446" s="13"/>
      <c r="B446" s="236"/>
      <c r="C446" s="237"/>
      <c r="D446" s="232" t="s">
        <v>184</v>
      </c>
      <c r="E446" s="238" t="s">
        <v>20</v>
      </c>
      <c r="F446" s="239" t="s">
        <v>572</v>
      </c>
      <c r="G446" s="237"/>
      <c r="H446" s="240">
        <v>25.199999999999999</v>
      </c>
      <c r="I446" s="241"/>
      <c r="J446" s="237"/>
      <c r="K446" s="237"/>
      <c r="L446" s="242"/>
      <c r="M446" s="243"/>
      <c r="N446" s="244"/>
      <c r="O446" s="244"/>
      <c r="P446" s="244"/>
      <c r="Q446" s="244"/>
      <c r="R446" s="244"/>
      <c r="S446" s="244"/>
      <c r="T446" s="24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6" t="s">
        <v>184</v>
      </c>
      <c r="AU446" s="246" t="s">
        <v>86</v>
      </c>
      <c r="AV446" s="13" t="s">
        <v>86</v>
      </c>
      <c r="AW446" s="13" t="s">
        <v>38</v>
      </c>
      <c r="AX446" s="13" t="s">
        <v>77</v>
      </c>
      <c r="AY446" s="246" t="s">
        <v>167</v>
      </c>
    </row>
    <row r="447" s="16" customFormat="1">
      <c r="A447" s="16"/>
      <c r="B447" s="268"/>
      <c r="C447" s="269"/>
      <c r="D447" s="232" t="s">
        <v>184</v>
      </c>
      <c r="E447" s="270" t="s">
        <v>20</v>
      </c>
      <c r="F447" s="271" t="s">
        <v>212</v>
      </c>
      <c r="G447" s="269"/>
      <c r="H447" s="272">
        <v>25.199999999999999</v>
      </c>
      <c r="I447" s="273"/>
      <c r="J447" s="269"/>
      <c r="K447" s="269"/>
      <c r="L447" s="274"/>
      <c r="M447" s="275"/>
      <c r="N447" s="276"/>
      <c r="O447" s="276"/>
      <c r="P447" s="276"/>
      <c r="Q447" s="276"/>
      <c r="R447" s="276"/>
      <c r="S447" s="276"/>
      <c r="T447" s="277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T447" s="278" t="s">
        <v>184</v>
      </c>
      <c r="AU447" s="278" t="s">
        <v>86</v>
      </c>
      <c r="AV447" s="16" t="s">
        <v>186</v>
      </c>
      <c r="AW447" s="16" t="s">
        <v>38</v>
      </c>
      <c r="AX447" s="16" t="s">
        <v>77</v>
      </c>
      <c r="AY447" s="278" t="s">
        <v>167</v>
      </c>
    </row>
    <row r="448" s="15" customFormat="1">
      <c r="A448" s="15"/>
      <c r="B448" s="258"/>
      <c r="C448" s="259"/>
      <c r="D448" s="232" t="s">
        <v>184</v>
      </c>
      <c r="E448" s="260" t="s">
        <v>20</v>
      </c>
      <c r="F448" s="261" t="s">
        <v>573</v>
      </c>
      <c r="G448" s="259"/>
      <c r="H448" s="260" t="s">
        <v>20</v>
      </c>
      <c r="I448" s="262"/>
      <c r="J448" s="259"/>
      <c r="K448" s="259"/>
      <c r="L448" s="263"/>
      <c r="M448" s="264"/>
      <c r="N448" s="265"/>
      <c r="O448" s="265"/>
      <c r="P448" s="265"/>
      <c r="Q448" s="265"/>
      <c r="R448" s="265"/>
      <c r="S448" s="265"/>
      <c r="T448" s="266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7" t="s">
        <v>184</v>
      </c>
      <c r="AU448" s="267" t="s">
        <v>86</v>
      </c>
      <c r="AV448" s="15" t="s">
        <v>8</v>
      </c>
      <c r="AW448" s="15" t="s">
        <v>38</v>
      </c>
      <c r="AX448" s="15" t="s">
        <v>77</v>
      </c>
      <c r="AY448" s="267" t="s">
        <v>167</v>
      </c>
    </row>
    <row r="449" s="13" customFormat="1">
      <c r="A449" s="13"/>
      <c r="B449" s="236"/>
      <c r="C449" s="237"/>
      <c r="D449" s="232" t="s">
        <v>184</v>
      </c>
      <c r="E449" s="238" t="s">
        <v>20</v>
      </c>
      <c r="F449" s="239" t="s">
        <v>574</v>
      </c>
      <c r="G449" s="237"/>
      <c r="H449" s="240">
        <v>1.8400000000000001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6" t="s">
        <v>184</v>
      </c>
      <c r="AU449" s="246" t="s">
        <v>86</v>
      </c>
      <c r="AV449" s="13" t="s">
        <v>86</v>
      </c>
      <c r="AW449" s="13" t="s">
        <v>38</v>
      </c>
      <c r="AX449" s="13" t="s">
        <v>77</v>
      </c>
      <c r="AY449" s="246" t="s">
        <v>167</v>
      </c>
    </row>
    <row r="450" s="13" customFormat="1">
      <c r="A450" s="13"/>
      <c r="B450" s="236"/>
      <c r="C450" s="237"/>
      <c r="D450" s="232" t="s">
        <v>184</v>
      </c>
      <c r="E450" s="238" t="s">
        <v>20</v>
      </c>
      <c r="F450" s="239" t="s">
        <v>575</v>
      </c>
      <c r="G450" s="237"/>
      <c r="H450" s="240">
        <v>5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6" t="s">
        <v>184</v>
      </c>
      <c r="AU450" s="246" t="s">
        <v>86</v>
      </c>
      <c r="AV450" s="13" t="s">
        <v>86</v>
      </c>
      <c r="AW450" s="13" t="s">
        <v>38</v>
      </c>
      <c r="AX450" s="13" t="s">
        <v>77</v>
      </c>
      <c r="AY450" s="246" t="s">
        <v>167</v>
      </c>
    </row>
    <row r="451" s="13" customFormat="1">
      <c r="A451" s="13"/>
      <c r="B451" s="236"/>
      <c r="C451" s="237"/>
      <c r="D451" s="232" t="s">
        <v>184</v>
      </c>
      <c r="E451" s="238" t="s">
        <v>20</v>
      </c>
      <c r="F451" s="239" t="s">
        <v>576</v>
      </c>
      <c r="G451" s="237"/>
      <c r="H451" s="240">
        <v>8.6400000000000006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6" t="s">
        <v>184</v>
      </c>
      <c r="AU451" s="246" t="s">
        <v>86</v>
      </c>
      <c r="AV451" s="13" t="s">
        <v>86</v>
      </c>
      <c r="AW451" s="13" t="s">
        <v>38</v>
      </c>
      <c r="AX451" s="13" t="s">
        <v>77</v>
      </c>
      <c r="AY451" s="246" t="s">
        <v>167</v>
      </c>
    </row>
    <row r="452" s="13" customFormat="1">
      <c r="A452" s="13"/>
      <c r="B452" s="236"/>
      <c r="C452" s="237"/>
      <c r="D452" s="232" t="s">
        <v>184</v>
      </c>
      <c r="E452" s="238" t="s">
        <v>20</v>
      </c>
      <c r="F452" s="239" t="s">
        <v>577</v>
      </c>
      <c r="G452" s="237"/>
      <c r="H452" s="240">
        <v>18.050000000000001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184</v>
      </c>
      <c r="AU452" s="246" t="s">
        <v>86</v>
      </c>
      <c r="AV452" s="13" t="s">
        <v>86</v>
      </c>
      <c r="AW452" s="13" t="s">
        <v>38</v>
      </c>
      <c r="AX452" s="13" t="s">
        <v>77</v>
      </c>
      <c r="AY452" s="246" t="s">
        <v>167</v>
      </c>
    </row>
    <row r="453" s="13" customFormat="1">
      <c r="A453" s="13"/>
      <c r="B453" s="236"/>
      <c r="C453" s="237"/>
      <c r="D453" s="232" t="s">
        <v>184</v>
      </c>
      <c r="E453" s="238" t="s">
        <v>20</v>
      </c>
      <c r="F453" s="239" t="s">
        <v>578</v>
      </c>
      <c r="G453" s="237"/>
      <c r="H453" s="240">
        <v>11.25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6" t="s">
        <v>184</v>
      </c>
      <c r="AU453" s="246" t="s">
        <v>86</v>
      </c>
      <c r="AV453" s="13" t="s">
        <v>86</v>
      </c>
      <c r="AW453" s="13" t="s">
        <v>38</v>
      </c>
      <c r="AX453" s="13" t="s">
        <v>77</v>
      </c>
      <c r="AY453" s="246" t="s">
        <v>167</v>
      </c>
    </row>
    <row r="454" s="16" customFormat="1">
      <c r="A454" s="16"/>
      <c r="B454" s="268"/>
      <c r="C454" s="269"/>
      <c r="D454" s="232" t="s">
        <v>184</v>
      </c>
      <c r="E454" s="270" t="s">
        <v>20</v>
      </c>
      <c r="F454" s="271" t="s">
        <v>212</v>
      </c>
      <c r="G454" s="269"/>
      <c r="H454" s="272">
        <v>44.780000000000001</v>
      </c>
      <c r="I454" s="273"/>
      <c r="J454" s="269"/>
      <c r="K454" s="269"/>
      <c r="L454" s="274"/>
      <c r="M454" s="275"/>
      <c r="N454" s="276"/>
      <c r="O454" s="276"/>
      <c r="P454" s="276"/>
      <c r="Q454" s="276"/>
      <c r="R454" s="276"/>
      <c r="S454" s="276"/>
      <c r="T454" s="277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78" t="s">
        <v>184</v>
      </c>
      <c r="AU454" s="278" t="s">
        <v>86</v>
      </c>
      <c r="AV454" s="16" t="s">
        <v>186</v>
      </c>
      <c r="AW454" s="16" t="s">
        <v>38</v>
      </c>
      <c r="AX454" s="16" t="s">
        <v>77</v>
      </c>
      <c r="AY454" s="278" t="s">
        <v>167</v>
      </c>
    </row>
    <row r="455" s="14" customFormat="1">
      <c r="A455" s="14"/>
      <c r="B455" s="247"/>
      <c r="C455" s="248"/>
      <c r="D455" s="232" t="s">
        <v>184</v>
      </c>
      <c r="E455" s="249" t="s">
        <v>20</v>
      </c>
      <c r="F455" s="250" t="s">
        <v>195</v>
      </c>
      <c r="G455" s="248"/>
      <c r="H455" s="251">
        <v>281.06</v>
      </c>
      <c r="I455" s="252"/>
      <c r="J455" s="248"/>
      <c r="K455" s="248"/>
      <c r="L455" s="253"/>
      <c r="M455" s="254"/>
      <c r="N455" s="255"/>
      <c r="O455" s="255"/>
      <c r="P455" s="255"/>
      <c r="Q455" s="255"/>
      <c r="R455" s="255"/>
      <c r="S455" s="255"/>
      <c r="T455" s="25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7" t="s">
        <v>184</v>
      </c>
      <c r="AU455" s="257" t="s">
        <v>86</v>
      </c>
      <c r="AV455" s="14" t="s">
        <v>173</v>
      </c>
      <c r="AW455" s="14" t="s">
        <v>38</v>
      </c>
      <c r="AX455" s="14" t="s">
        <v>8</v>
      </c>
      <c r="AY455" s="257" t="s">
        <v>167</v>
      </c>
    </row>
    <row r="456" s="2" customFormat="1" ht="31" customHeight="1">
      <c r="A456" s="40"/>
      <c r="B456" s="41"/>
      <c r="C456" s="220" t="s">
        <v>579</v>
      </c>
      <c r="D456" s="220" t="s">
        <v>169</v>
      </c>
      <c r="E456" s="221" t="s">
        <v>580</v>
      </c>
      <c r="F456" s="222" t="s">
        <v>581</v>
      </c>
      <c r="G456" s="223" t="s">
        <v>189</v>
      </c>
      <c r="H456" s="224">
        <v>32.700000000000003</v>
      </c>
      <c r="I456" s="225"/>
      <c r="J456" s="224">
        <f>ROUND(I456*H456,0)</f>
        <v>0</v>
      </c>
      <c r="K456" s="222" t="s">
        <v>180</v>
      </c>
      <c r="L456" s="46"/>
      <c r="M456" s="226" t="s">
        <v>20</v>
      </c>
      <c r="N456" s="227" t="s">
        <v>48</v>
      </c>
      <c r="O456" s="86"/>
      <c r="P456" s="228">
        <f>O456*H456</f>
        <v>0</v>
      </c>
      <c r="Q456" s="228">
        <v>2.0019999999999998</v>
      </c>
      <c r="R456" s="228">
        <f>Q456*H456</f>
        <v>65.465400000000002</v>
      </c>
      <c r="S456" s="228">
        <v>0</v>
      </c>
      <c r="T456" s="229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0" t="s">
        <v>173</v>
      </c>
      <c r="AT456" s="230" t="s">
        <v>169</v>
      </c>
      <c r="AU456" s="230" t="s">
        <v>86</v>
      </c>
      <c r="AY456" s="19" t="s">
        <v>167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9" t="s">
        <v>8</v>
      </c>
      <c r="BK456" s="231">
        <f>ROUND(I456*H456,0)</f>
        <v>0</v>
      </c>
      <c r="BL456" s="19" t="s">
        <v>173</v>
      </c>
      <c r="BM456" s="230" t="s">
        <v>582</v>
      </c>
    </row>
    <row r="457" s="2" customFormat="1">
      <c r="A457" s="40"/>
      <c r="B457" s="41"/>
      <c r="C457" s="42"/>
      <c r="D457" s="232" t="s">
        <v>182</v>
      </c>
      <c r="E457" s="42"/>
      <c r="F457" s="233" t="s">
        <v>539</v>
      </c>
      <c r="G457" s="42"/>
      <c r="H457" s="42"/>
      <c r="I457" s="138"/>
      <c r="J457" s="42"/>
      <c r="K457" s="42"/>
      <c r="L457" s="46"/>
      <c r="M457" s="234"/>
      <c r="N457" s="235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182</v>
      </c>
      <c r="AU457" s="19" t="s">
        <v>86</v>
      </c>
    </row>
    <row r="458" s="15" customFormat="1">
      <c r="A458" s="15"/>
      <c r="B458" s="258"/>
      <c r="C458" s="259"/>
      <c r="D458" s="232" t="s">
        <v>184</v>
      </c>
      <c r="E458" s="260" t="s">
        <v>20</v>
      </c>
      <c r="F458" s="261" t="s">
        <v>583</v>
      </c>
      <c r="G458" s="259"/>
      <c r="H458" s="260" t="s">
        <v>20</v>
      </c>
      <c r="I458" s="262"/>
      <c r="J458" s="259"/>
      <c r="K458" s="259"/>
      <c r="L458" s="263"/>
      <c r="M458" s="264"/>
      <c r="N458" s="265"/>
      <c r="O458" s="265"/>
      <c r="P458" s="265"/>
      <c r="Q458" s="265"/>
      <c r="R458" s="265"/>
      <c r="S458" s="265"/>
      <c r="T458" s="26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7" t="s">
        <v>184</v>
      </c>
      <c r="AU458" s="267" t="s">
        <v>86</v>
      </c>
      <c r="AV458" s="15" t="s">
        <v>8</v>
      </c>
      <c r="AW458" s="15" t="s">
        <v>38</v>
      </c>
      <c r="AX458" s="15" t="s">
        <v>77</v>
      </c>
      <c r="AY458" s="267" t="s">
        <v>167</v>
      </c>
    </row>
    <row r="459" s="13" customFormat="1">
      <c r="A459" s="13"/>
      <c r="B459" s="236"/>
      <c r="C459" s="237"/>
      <c r="D459" s="232" t="s">
        <v>184</v>
      </c>
      <c r="E459" s="238" t="s">
        <v>20</v>
      </c>
      <c r="F459" s="239" t="s">
        <v>584</v>
      </c>
      <c r="G459" s="237"/>
      <c r="H459" s="240">
        <v>3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6" t="s">
        <v>184</v>
      </c>
      <c r="AU459" s="246" t="s">
        <v>86</v>
      </c>
      <c r="AV459" s="13" t="s">
        <v>86</v>
      </c>
      <c r="AW459" s="13" t="s">
        <v>38</v>
      </c>
      <c r="AX459" s="13" t="s">
        <v>77</v>
      </c>
      <c r="AY459" s="246" t="s">
        <v>167</v>
      </c>
    </row>
    <row r="460" s="13" customFormat="1">
      <c r="A460" s="13"/>
      <c r="B460" s="236"/>
      <c r="C460" s="237"/>
      <c r="D460" s="232" t="s">
        <v>184</v>
      </c>
      <c r="E460" s="238" t="s">
        <v>20</v>
      </c>
      <c r="F460" s="239" t="s">
        <v>585</v>
      </c>
      <c r="G460" s="237"/>
      <c r="H460" s="240">
        <v>4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6" t="s">
        <v>184</v>
      </c>
      <c r="AU460" s="246" t="s">
        <v>86</v>
      </c>
      <c r="AV460" s="13" t="s">
        <v>86</v>
      </c>
      <c r="AW460" s="13" t="s">
        <v>38</v>
      </c>
      <c r="AX460" s="13" t="s">
        <v>77</v>
      </c>
      <c r="AY460" s="246" t="s">
        <v>167</v>
      </c>
    </row>
    <row r="461" s="13" customFormat="1">
      <c r="A461" s="13"/>
      <c r="B461" s="236"/>
      <c r="C461" s="237"/>
      <c r="D461" s="232" t="s">
        <v>184</v>
      </c>
      <c r="E461" s="238" t="s">
        <v>20</v>
      </c>
      <c r="F461" s="239" t="s">
        <v>586</v>
      </c>
      <c r="G461" s="237"/>
      <c r="H461" s="240">
        <v>0.69999999999999996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6" t="s">
        <v>184</v>
      </c>
      <c r="AU461" s="246" t="s">
        <v>86</v>
      </c>
      <c r="AV461" s="13" t="s">
        <v>86</v>
      </c>
      <c r="AW461" s="13" t="s">
        <v>38</v>
      </c>
      <c r="AX461" s="13" t="s">
        <v>77</v>
      </c>
      <c r="AY461" s="246" t="s">
        <v>167</v>
      </c>
    </row>
    <row r="462" s="13" customFormat="1">
      <c r="A462" s="13"/>
      <c r="B462" s="236"/>
      <c r="C462" s="237"/>
      <c r="D462" s="232" t="s">
        <v>184</v>
      </c>
      <c r="E462" s="238" t="s">
        <v>20</v>
      </c>
      <c r="F462" s="239" t="s">
        <v>587</v>
      </c>
      <c r="G462" s="237"/>
      <c r="H462" s="240">
        <v>8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6" t="s">
        <v>184</v>
      </c>
      <c r="AU462" s="246" t="s">
        <v>86</v>
      </c>
      <c r="AV462" s="13" t="s">
        <v>86</v>
      </c>
      <c r="AW462" s="13" t="s">
        <v>38</v>
      </c>
      <c r="AX462" s="13" t="s">
        <v>77</v>
      </c>
      <c r="AY462" s="246" t="s">
        <v>167</v>
      </c>
    </row>
    <row r="463" s="13" customFormat="1">
      <c r="A463" s="13"/>
      <c r="B463" s="236"/>
      <c r="C463" s="237"/>
      <c r="D463" s="232" t="s">
        <v>184</v>
      </c>
      <c r="E463" s="238" t="s">
        <v>20</v>
      </c>
      <c r="F463" s="239" t="s">
        <v>588</v>
      </c>
      <c r="G463" s="237"/>
      <c r="H463" s="240">
        <v>17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184</v>
      </c>
      <c r="AU463" s="246" t="s">
        <v>86</v>
      </c>
      <c r="AV463" s="13" t="s">
        <v>86</v>
      </c>
      <c r="AW463" s="13" t="s">
        <v>38</v>
      </c>
      <c r="AX463" s="13" t="s">
        <v>77</v>
      </c>
      <c r="AY463" s="246" t="s">
        <v>167</v>
      </c>
    </row>
    <row r="464" s="14" customFormat="1">
      <c r="A464" s="14"/>
      <c r="B464" s="247"/>
      <c r="C464" s="248"/>
      <c r="D464" s="232" t="s">
        <v>184</v>
      </c>
      <c r="E464" s="249" t="s">
        <v>20</v>
      </c>
      <c r="F464" s="250" t="s">
        <v>195</v>
      </c>
      <c r="G464" s="248"/>
      <c r="H464" s="251">
        <v>32.700000000000003</v>
      </c>
      <c r="I464" s="252"/>
      <c r="J464" s="248"/>
      <c r="K464" s="248"/>
      <c r="L464" s="253"/>
      <c r="M464" s="254"/>
      <c r="N464" s="255"/>
      <c r="O464" s="255"/>
      <c r="P464" s="255"/>
      <c r="Q464" s="255"/>
      <c r="R464" s="255"/>
      <c r="S464" s="255"/>
      <c r="T464" s="25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7" t="s">
        <v>184</v>
      </c>
      <c r="AU464" s="257" t="s">
        <v>86</v>
      </c>
      <c r="AV464" s="14" t="s">
        <v>173</v>
      </c>
      <c r="AW464" s="14" t="s">
        <v>38</v>
      </c>
      <c r="AX464" s="14" t="s">
        <v>8</v>
      </c>
      <c r="AY464" s="257" t="s">
        <v>167</v>
      </c>
    </row>
    <row r="465" s="2" customFormat="1" ht="31" customHeight="1">
      <c r="A465" s="40"/>
      <c r="B465" s="41"/>
      <c r="C465" s="220" t="s">
        <v>589</v>
      </c>
      <c r="D465" s="220" t="s">
        <v>169</v>
      </c>
      <c r="E465" s="221" t="s">
        <v>590</v>
      </c>
      <c r="F465" s="222" t="s">
        <v>591</v>
      </c>
      <c r="G465" s="223" t="s">
        <v>189</v>
      </c>
      <c r="H465" s="224">
        <v>33.609999999999999</v>
      </c>
      <c r="I465" s="225"/>
      <c r="J465" s="224">
        <f>ROUND(I465*H465,0)</f>
        <v>0</v>
      </c>
      <c r="K465" s="222" t="s">
        <v>180</v>
      </c>
      <c r="L465" s="46"/>
      <c r="M465" s="226" t="s">
        <v>20</v>
      </c>
      <c r="N465" s="227" t="s">
        <v>48</v>
      </c>
      <c r="O465" s="86"/>
      <c r="P465" s="228">
        <f>O465*H465</f>
        <v>0</v>
      </c>
      <c r="Q465" s="228">
        <v>1.8480000000000001</v>
      </c>
      <c r="R465" s="228">
        <f>Q465*H465</f>
        <v>62.111280000000001</v>
      </c>
      <c r="S465" s="228">
        <v>0</v>
      </c>
      <c r="T465" s="229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30" t="s">
        <v>173</v>
      </c>
      <c r="AT465" s="230" t="s">
        <v>169</v>
      </c>
      <c r="AU465" s="230" t="s">
        <v>86</v>
      </c>
      <c r="AY465" s="19" t="s">
        <v>167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9" t="s">
        <v>8</v>
      </c>
      <c r="BK465" s="231">
        <f>ROUND(I465*H465,0)</f>
        <v>0</v>
      </c>
      <c r="BL465" s="19" t="s">
        <v>173</v>
      </c>
      <c r="BM465" s="230" t="s">
        <v>592</v>
      </c>
    </row>
    <row r="466" s="2" customFormat="1">
      <c r="A466" s="40"/>
      <c r="B466" s="41"/>
      <c r="C466" s="42"/>
      <c r="D466" s="232" t="s">
        <v>182</v>
      </c>
      <c r="E466" s="42"/>
      <c r="F466" s="233" t="s">
        <v>593</v>
      </c>
      <c r="G466" s="42"/>
      <c r="H466" s="42"/>
      <c r="I466" s="138"/>
      <c r="J466" s="42"/>
      <c r="K466" s="42"/>
      <c r="L466" s="46"/>
      <c r="M466" s="234"/>
      <c r="N466" s="235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182</v>
      </c>
      <c r="AU466" s="19" t="s">
        <v>86</v>
      </c>
    </row>
    <row r="467" s="2" customFormat="1">
      <c r="A467" s="40"/>
      <c r="B467" s="41"/>
      <c r="C467" s="42"/>
      <c r="D467" s="232" t="s">
        <v>175</v>
      </c>
      <c r="E467" s="42"/>
      <c r="F467" s="233" t="s">
        <v>594</v>
      </c>
      <c r="G467" s="42"/>
      <c r="H467" s="42"/>
      <c r="I467" s="138"/>
      <c r="J467" s="42"/>
      <c r="K467" s="42"/>
      <c r="L467" s="46"/>
      <c r="M467" s="234"/>
      <c r="N467" s="235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175</v>
      </c>
      <c r="AU467" s="19" t="s">
        <v>86</v>
      </c>
    </row>
    <row r="468" s="13" customFormat="1">
      <c r="A468" s="13"/>
      <c r="B468" s="236"/>
      <c r="C468" s="237"/>
      <c r="D468" s="232" t="s">
        <v>184</v>
      </c>
      <c r="E468" s="238" t="s">
        <v>20</v>
      </c>
      <c r="F468" s="239" t="s">
        <v>595</v>
      </c>
      <c r="G468" s="237"/>
      <c r="H468" s="240">
        <v>5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6" t="s">
        <v>184</v>
      </c>
      <c r="AU468" s="246" t="s">
        <v>86</v>
      </c>
      <c r="AV468" s="13" t="s">
        <v>86</v>
      </c>
      <c r="AW468" s="13" t="s">
        <v>38</v>
      </c>
      <c r="AX468" s="13" t="s">
        <v>77</v>
      </c>
      <c r="AY468" s="246" t="s">
        <v>167</v>
      </c>
    </row>
    <row r="469" s="13" customFormat="1">
      <c r="A469" s="13"/>
      <c r="B469" s="236"/>
      <c r="C469" s="237"/>
      <c r="D469" s="232" t="s">
        <v>184</v>
      </c>
      <c r="E469" s="238" t="s">
        <v>20</v>
      </c>
      <c r="F469" s="239" t="s">
        <v>596</v>
      </c>
      <c r="G469" s="237"/>
      <c r="H469" s="240">
        <v>5</v>
      </c>
      <c r="I469" s="241"/>
      <c r="J469" s="237"/>
      <c r="K469" s="237"/>
      <c r="L469" s="242"/>
      <c r="M469" s="243"/>
      <c r="N469" s="244"/>
      <c r="O469" s="244"/>
      <c r="P469" s="244"/>
      <c r="Q469" s="244"/>
      <c r="R469" s="244"/>
      <c r="S469" s="244"/>
      <c r="T469" s="24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6" t="s">
        <v>184</v>
      </c>
      <c r="AU469" s="246" t="s">
        <v>86</v>
      </c>
      <c r="AV469" s="13" t="s">
        <v>86</v>
      </c>
      <c r="AW469" s="13" t="s">
        <v>38</v>
      </c>
      <c r="AX469" s="13" t="s">
        <v>77</v>
      </c>
      <c r="AY469" s="246" t="s">
        <v>167</v>
      </c>
    </row>
    <row r="470" s="13" customFormat="1">
      <c r="A470" s="13"/>
      <c r="B470" s="236"/>
      <c r="C470" s="237"/>
      <c r="D470" s="232" t="s">
        <v>184</v>
      </c>
      <c r="E470" s="238" t="s">
        <v>20</v>
      </c>
      <c r="F470" s="239" t="s">
        <v>597</v>
      </c>
      <c r="G470" s="237"/>
      <c r="H470" s="240">
        <v>6.2999999999999998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6" t="s">
        <v>184</v>
      </c>
      <c r="AU470" s="246" t="s">
        <v>86</v>
      </c>
      <c r="AV470" s="13" t="s">
        <v>86</v>
      </c>
      <c r="AW470" s="13" t="s">
        <v>38</v>
      </c>
      <c r="AX470" s="13" t="s">
        <v>77</v>
      </c>
      <c r="AY470" s="246" t="s">
        <v>167</v>
      </c>
    </row>
    <row r="471" s="13" customFormat="1">
      <c r="A471" s="13"/>
      <c r="B471" s="236"/>
      <c r="C471" s="237"/>
      <c r="D471" s="232" t="s">
        <v>184</v>
      </c>
      <c r="E471" s="238" t="s">
        <v>20</v>
      </c>
      <c r="F471" s="239" t="s">
        <v>598</v>
      </c>
      <c r="G471" s="237"/>
      <c r="H471" s="240">
        <v>0.59999999999999998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184</v>
      </c>
      <c r="AU471" s="246" t="s">
        <v>86</v>
      </c>
      <c r="AV471" s="13" t="s">
        <v>86</v>
      </c>
      <c r="AW471" s="13" t="s">
        <v>38</v>
      </c>
      <c r="AX471" s="13" t="s">
        <v>77</v>
      </c>
      <c r="AY471" s="246" t="s">
        <v>167</v>
      </c>
    </row>
    <row r="472" s="13" customFormat="1">
      <c r="A472" s="13"/>
      <c r="B472" s="236"/>
      <c r="C472" s="237"/>
      <c r="D472" s="232" t="s">
        <v>184</v>
      </c>
      <c r="E472" s="238" t="s">
        <v>20</v>
      </c>
      <c r="F472" s="239" t="s">
        <v>599</v>
      </c>
      <c r="G472" s="237"/>
      <c r="H472" s="240">
        <v>7.2000000000000002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6" t="s">
        <v>184</v>
      </c>
      <c r="AU472" s="246" t="s">
        <v>86</v>
      </c>
      <c r="AV472" s="13" t="s">
        <v>86</v>
      </c>
      <c r="AW472" s="13" t="s">
        <v>38</v>
      </c>
      <c r="AX472" s="13" t="s">
        <v>77</v>
      </c>
      <c r="AY472" s="246" t="s">
        <v>167</v>
      </c>
    </row>
    <row r="473" s="13" customFormat="1">
      <c r="A473" s="13"/>
      <c r="B473" s="236"/>
      <c r="C473" s="237"/>
      <c r="D473" s="232" t="s">
        <v>184</v>
      </c>
      <c r="E473" s="238" t="s">
        <v>20</v>
      </c>
      <c r="F473" s="239" t="s">
        <v>600</v>
      </c>
      <c r="G473" s="237"/>
      <c r="H473" s="240">
        <v>2.7000000000000002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6" t="s">
        <v>184</v>
      </c>
      <c r="AU473" s="246" t="s">
        <v>86</v>
      </c>
      <c r="AV473" s="13" t="s">
        <v>86</v>
      </c>
      <c r="AW473" s="13" t="s">
        <v>38</v>
      </c>
      <c r="AX473" s="13" t="s">
        <v>77</v>
      </c>
      <c r="AY473" s="246" t="s">
        <v>167</v>
      </c>
    </row>
    <row r="474" s="13" customFormat="1">
      <c r="A474" s="13"/>
      <c r="B474" s="236"/>
      <c r="C474" s="237"/>
      <c r="D474" s="232" t="s">
        <v>184</v>
      </c>
      <c r="E474" s="238" t="s">
        <v>20</v>
      </c>
      <c r="F474" s="239" t="s">
        <v>601</v>
      </c>
      <c r="G474" s="237"/>
      <c r="H474" s="240">
        <v>4.2000000000000002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184</v>
      </c>
      <c r="AU474" s="246" t="s">
        <v>86</v>
      </c>
      <c r="AV474" s="13" t="s">
        <v>86</v>
      </c>
      <c r="AW474" s="13" t="s">
        <v>38</v>
      </c>
      <c r="AX474" s="13" t="s">
        <v>77</v>
      </c>
      <c r="AY474" s="246" t="s">
        <v>167</v>
      </c>
    </row>
    <row r="475" s="16" customFormat="1">
      <c r="A475" s="16"/>
      <c r="B475" s="268"/>
      <c r="C475" s="269"/>
      <c r="D475" s="232" t="s">
        <v>184</v>
      </c>
      <c r="E475" s="270" t="s">
        <v>20</v>
      </c>
      <c r="F475" s="271" t="s">
        <v>212</v>
      </c>
      <c r="G475" s="269"/>
      <c r="H475" s="272">
        <v>31</v>
      </c>
      <c r="I475" s="273"/>
      <c r="J475" s="269"/>
      <c r="K475" s="269"/>
      <c r="L475" s="274"/>
      <c r="M475" s="275"/>
      <c r="N475" s="276"/>
      <c r="O475" s="276"/>
      <c r="P475" s="276"/>
      <c r="Q475" s="276"/>
      <c r="R475" s="276"/>
      <c r="S475" s="276"/>
      <c r="T475" s="277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78" t="s">
        <v>184</v>
      </c>
      <c r="AU475" s="278" t="s">
        <v>86</v>
      </c>
      <c r="AV475" s="16" t="s">
        <v>186</v>
      </c>
      <c r="AW475" s="16" t="s">
        <v>38</v>
      </c>
      <c r="AX475" s="16" t="s">
        <v>77</v>
      </c>
      <c r="AY475" s="278" t="s">
        <v>167</v>
      </c>
    </row>
    <row r="476" s="15" customFormat="1">
      <c r="A476" s="15"/>
      <c r="B476" s="258"/>
      <c r="C476" s="259"/>
      <c r="D476" s="232" t="s">
        <v>184</v>
      </c>
      <c r="E476" s="260" t="s">
        <v>20</v>
      </c>
      <c r="F476" s="261" t="s">
        <v>602</v>
      </c>
      <c r="G476" s="259"/>
      <c r="H476" s="260" t="s">
        <v>20</v>
      </c>
      <c r="I476" s="262"/>
      <c r="J476" s="259"/>
      <c r="K476" s="259"/>
      <c r="L476" s="263"/>
      <c r="M476" s="264"/>
      <c r="N476" s="265"/>
      <c r="O476" s="265"/>
      <c r="P476" s="265"/>
      <c r="Q476" s="265"/>
      <c r="R476" s="265"/>
      <c r="S476" s="265"/>
      <c r="T476" s="266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7" t="s">
        <v>184</v>
      </c>
      <c r="AU476" s="267" t="s">
        <v>86</v>
      </c>
      <c r="AV476" s="15" t="s">
        <v>8</v>
      </c>
      <c r="AW476" s="15" t="s">
        <v>38</v>
      </c>
      <c r="AX476" s="15" t="s">
        <v>77</v>
      </c>
      <c r="AY476" s="267" t="s">
        <v>167</v>
      </c>
    </row>
    <row r="477" s="13" customFormat="1">
      <c r="A477" s="13"/>
      <c r="B477" s="236"/>
      <c r="C477" s="237"/>
      <c r="D477" s="232" t="s">
        <v>184</v>
      </c>
      <c r="E477" s="238" t="s">
        <v>20</v>
      </c>
      <c r="F477" s="239" t="s">
        <v>603</v>
      </c>
      <c r="G477" s="237"/>
      <c r="H477" s="240">
        <v>0.96999999999999997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6" t="s">
        <v>184</v>
      </c>
      <c r="AU477" s="246" t="s">
        <v>86</v>
      </c>
      <c r="AV477" s="13" t="s">
        <v>86</v>
      </c>
      <c r="AW477" s="13" t="s">
        <v>38</v>
      </c>
      <c r="AX477" s="13" t="s">
        <v>77</v>
      </c>
      <c r="AY477" s="246" t="s">
        <v>167</v>
      </c>
    </row>
    <row r="478" s="13" customFormat="1">
      <c r="A478" s="13"/>
      <c r="B478" s="236"/>
      <c r="C478" s="237"/>
      <c r="D478" s="232" t="s">
        <v>184</v>
      </c>
      <c r="E478" s="238" t="s">
        <v>20</v>
      </c>
      <c r="F478" s="239" t="s">
        <v>604</v>
      </c>
      <c r="G478" s="237"/>
      <c r="H478" s="240">
        <v>0.78000000000000003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184</v>
      </c>
      <c r="AU478" s="246" t="s">
        <v>86</v>
      </c>
      <c r="AV478" s="13" t="s">
        <v>86</v>
      </c>
      <c r="AW478" s="13" t="s">
        <v>38</v>
      </c>
      <c r="AX478" s="13" t="s">
        <v>77</v>
      </c>
      <c r="AY478" s="246" t="s">
        <v>167</v>
      </c>
    </row>
    <row r="479" s="13" customFormat="1">
      <c r="A479" s="13"/>
      <c r="B479" s="236"/>
      <c r="C479" s="237"/>
      <c r="D479" s="232" t="s">
        <v>184</v>
      </c>
      <c r="E479" s="238" t="s">
        <v>20</v>
      </c>
      <c r="F479" s="239" t="s">
        <v>605</v>
      </c>
      <c r="G479" s="237"/>
      <c r="H479" s="240">
        <v>0.56000000000000005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6" t="s">
        <v>184</v>
      </c>
      <c r="AU479" s="246" t="s">
        <v>86</v>
      </c>
      <c r="AV479" s="13" t="s">
        <v>86</v>
      </c>
      <c r="AW479" s="13" t="s">
        <v>38</v>
      </c>
      <c r="AX479" s="13" t="s">
        <v>77</v>
      </c>
      <c r="AY479" s="246" t="s">
        <v>167</v>
      </c>
    </row>
    <row r="480" s="13" customFormat="1">
      <c r="A480" s="13"/>
      <c r="B480" s="236"/>
      <c r="C480" s="237"/>
      <c r="D480" s="232" t="s">
        <v>184</v>
      </c>
      <c r="E480" s="238" t="s">
        <v>20</v>
      </c>
      <c r="F480" s="239" t="s">
        <v>606</v>
      </c>
      <c r="G480" s="237"/>
      <c r="H480" s="240">
        <v>0.29999999999999999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6" t="s">
        <v>184</v>
      </c>
      <c r="AU480" s="246" t="s">
        <v>86</v>
      </c>
      <c r="AV480" s="13" t="s">
        <v>86</v>
      </c>
      <c r="AW480" s="13" t="s">
        <v>38</v>
      </c>
      <c r="AX480" s="13" t="s">
        <v>77</v>
      </c>
      <c r="AY480" s="246" t="s">
        <v>167</v>
      </c>
    </row>
    <row r="481" s="16" customFormat="1">
      <c r="A481" s="16"/>
      <c r="B481" s="268"/>
      <c r="C481" s="269"/>
      <c r="D481" s="232" t="s">
        <v>184</v>
      </c>
      <c r="E481" s="270" t="s">
        <v>20</v>
      </c>
      <c r="F481" s="271" t="s">
        <v>212</v>
      </c>
      <c r="G481" s="269"/>
      <c r="H481" s="272">
        <v>2.6099999999999999</v>
      </c>
      <c r="I481" s="273"/>
      <c r="J481" s="269"/>
      <c r="K481" s="269"/>
      <c r="L481" s="274"/>
      <c r="M481" s="275"/>
      <c r="N481" s="276"/>
      <c r="O481" s="276"/>
      <c r="P481" s="276"/>
      <c r="Q481" s="276"/>
      <c r="R481" s="276"/>
      <c r="S481" s="276"/>
      <c r="T481" s="277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78" t="s">
        <v>184</v>
      </c>
      <c r="AU481" s="278" t="s">
        <v>86</v>
      </c>
      <c r="AV481" s="16" t="s">
        <v>186</v>
      </c>
      <c r="AW481" s="16" t="s">
        <v>38</v>
      </c>
      <c r="AX481" s="16" t="s">
        <v>77</v>
      </c>
      <c r="AY481" s="278" t="s">
        <v>167</v>
      </c>
    </row>
    <row r="482" s="14" customFormat="1">
      <c r="A482" s="14"/>
      <c r="B482" s="247"/>
      <c r="C482" s="248"/>
      <c r="D482" s="232" t="s">
        <v>184</v>
      </c>
      <c r="E482" s="249" t="s">
        <v>20</v>
      </c>
      <c r="F482" s="250" t="s">
        <v>195</v>
      </c>
      <c r="G482" s="248"/>
      <c r="H482" s="251">
        <v>33.609999999999999</v>
      </c>
      <c r="I482" s="252"/>
      <c r="J482" s="248"/>
      <c r="K482" s="248"/>
      <c r="L482" s="253"/>
      <c r="M482" s="254"/>
      <c r="N482" s="255"/>
      <c r="O482" s="255"/>
      <c r="P482" s="255"/>
      <c r="Q482" s="255"/>
      <c r="R482" s="255"/>
      <c r="S482" s="255"/>
      <c r="T482" s="25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7" t="s">
        <v>184</v>
      </c>
      <c r="AU482" s="257" t="s">
        <v>86</v>
      </c>
      <c r="AV482" s="14" t="s">
        <v>173</v>
      </c>
      <c r="AW482" s="14" t="s">
        <v>38</v>
      </c>
      <c r="AX482" s="14" t="s">
        <v>8</v>
      </c>
      <c r="AY482" s="257" t="s">
        <v>167</v>
      </c>
    </row>
    <row r="483" s="2" customFormat="1" ht="31" customHeight="1">
      <c r="A483" s="40"/>
      <c r="B483" s="41"/>
      <c r="C483" s="220" t="s">
        <v>607</v>
      </c>
      <c r="D483" s="220" t="s">
        <v>169</v>
      </c>
      <c r="E483" s="221" t="s">
        <v>608</v>
      </c>
      <c r="F483" s="222" t="s">
        <v>609</v>
      </c>
      <c r="G483" s="223" t="s">
        <v>189</v>
      </c>
      <c r="H483" s="224">
        <v>13.35</v>
      </c>
      <c r="I483" s="225"/>
      <c r="J483" s="224">
        <f>ROUND(I483*H483,0)</f>
        <v>0</v>
      </c>
      <c r="K483" s="222" t="s">
        <v>180</v>
      </c>
      <c r="L483" s="46"/>
      <c r="M483" s="226" t="s">
        <v>20</v>
      </c>
      <c r="N483" s="227" t="s">
        <v>48</v>
      </c>
      <c r="O483" s="86"/>
      <c r="P483" s="228">
        <f>O483*H483</f>
        <v>0</v>
      </c>
      <c r="Q483" s="228">
        <v>1.8480000000000001</v>
      </c>
      <c r="R483" s="228">
        <f>Q483*H483</f>
        <v>24.6708</v>
      </c>
      <c r="S483" s="228">
        <v>0</v>
      </c>
      <c r="T483" s="229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0" t="s">
        <v>173</v>
      </c>
      <c r="AT483" s="230" t="s">
        <v>169</v>
      </c>
      <c r="AU483" s="230" t="s">
        <v>86</v>
      </c>
      <c r="AY483" s="19" t="s">
        <v>167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9" t="s">
        <v>8</v>
      </c>
      <c r="BK483" s="231">
        <f>ROUND(I483*H483,0)</f>
        <v>0</v>
      </c>
      <c r="BL483" s="19" t="s">
        <v>173</v>
      </c>
      <c r="BM483" s="230" t="s">
        <v>610</v>
      </c>
    </row>
    <row r="484" s="2" customFormat="1">
      <c r="A484" s="40"/>
      <c r="B484" s="41"/>
      <c r="C484" s="42"/>
      <c r="D484" s="232" t="s">
        <v>182</v>
      </c>
      <c r="E484" s="42"/>
      <c r="F484" s="233" t="s">
        <v>593</v>
      </c>
      <c r="G484" s="42"/>
      <c r="H484" s="42"/>
      <c r="I484" s="138"/>
      <c r="J484" s="42"/>
      <c r="K484" s="42"/>
      <c r="L484" s="46"/>
      <c r="M484" s="234"/>
      <c r="N484" s="235"/>
      <c r="O484" s="86"/>
      <c r="P484" s="86"/>
      <c r="Q484" s="86"/>
      <c r="R484" s="86"/>
      <c r="S484" s="86"/>
      <c r="T484" s="87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T484" s="19" t="s">
        <v>182</v>
      </c>
      <c r="AU484" s="19" t="s">
        <v>86</v>
      </c>
    </row>
    <row r="485" s="13" customFormat="1">
      <c r="A485" s="13"/>
      <c r="B485" s="236"/>
      <c r="C485" s="237"/>
      <c r="D485" s="232" t="s">
        <v>184</v>
      </c>
      <c r="E485" s="238" t="s">
        <v>20</v>
      </c>
      <c r="F485" s="239" t="s">
        <v>611</v>
      </c>
      <c r="G485" s="237"/>
      <c r="H485" s="240">
        <v>4.4500000000000002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6" t="s">
        <v>184</v>
      </c>
      <c r="AU485" s="246" t="s">
        <v>86</v>
      </c>
      <c r="AV485" s="13" t="s">
        <v>86</v>
      </c>
      <c r="AW485" s="13" t="s">
        <v>38</v>
      </c>
      <c r="AX485" s="13" t="s">
        <v>77</v>
      </c>
      <c r="AY485" s="246" t="s">
        <v>167</v>
      </c>
    </row>
    <row r="486" s="13" customFormat="1">
      <c r="A486" s="13"/>
      <c r="B486" s="236"/>
      <c r="C486" s="237"/>
      <c r="D486" s="232" t="s">
        <v>184</v>
      </c>
      <c r="E486" s="238" t="s">
        <v>20</v>
      </c>
      <c r="F486" s="239" t="s">
        <v>612</v>
      </c>
      <c r="G486" s="237"/>
      <c r="H486" s="240">
        <v>8.9000000000000004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184</v>
      </c>
      <c r="AU486" s="246" t="s">
        <v>86</v>
      </c>
      <c r="AV486" s="13" t="s">
        <v>86</v>
      </c>
      <c r="AW486" s="13" t="s">
        <v>38</v>
      </c>
      <c r="AX486" s="13" t="s">
        <v>77</v>
      </c>
      <c r="AY486" s="246" t="s">
        <v>167</v>
      </c>
    </row>
    <row r="487" s="14" customFormat="1">
      <c r="A487" s="14"/>
      <c r="B487" s="247"/>
      <c r="C487" s="248"/>
      <c r="D487" s="232" t="s">
        <v>184</v>
      </c>
      <c r="E487" s="249" t="s">
        <v>20</v>
      </c>
      <c r="F487" s="250" t="s">
        <v>195</v>
      </c>
      <c r="G487" s="248"/>
      <c r="H487" s="251">
        <v>13.35</v>
      </c>
      <c r="I487" s="252"/>
      <c r="J487" s="248"/>
      <c r="K487" s="248"/>
      <c r="L487" s="253"/>
      <c r="M487" s="254"/>
      <c r="N487" s="255"/>
      <c r="O487" s="255"/>
      <c r="P487" s="255"/>
      <c r="Q487" s="255"/>
      <c r="R487" s="255"/>
      <c r="S487" s="255"/>
      <c r="T487" s="256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7" t="s">
        <v>184</v>
      </c>
      <c r="AU487" s="257" t="s">
        <v>86</v>
      </c>
      <c r="AV487" s="14" t="s">
        <v>173</v>
      </c>
      <c r="AW487" s="14" t="s">
        <v>38</v>
      </c>
      <c r="AX487" s="14" t="s">
        <v>8</v>
      </c>
      <c r="AY487" s="257" t="s">
        <v>167</v>
      </c>
    </row>
    <row r="488" s="2" customFormat="1" ht="20.5" customHeight="1">
      <c r="A488" s="40"/>
      <c r="B488" s="41"/>
      <c r="C488" s="220" t="s">
        <v>613</v>
      </c>
      <c r="D488" s="220" t="s">
        <v>169</v>
      </c>
      <c r="E488" s="221" t="s">
        <v>614</v>
      </c>
      <c r="F488" s="222" t="s">
        <v>615</v>
      </c>
      <c r="G488" s="223" t="s">
        <v>189</v>
      </c>
      <c r="H488" s="224">
        <v>21.52</v>
      </c>
      <c r="I488" s="225"/>
      <c r="J488" s="224">
        <f>ROUND(I488*H488,0)</f>
        <v>0</v>
      </c>
      <c r="K488" s="222" t="s">
        <v>180</v>
      </c>
      <c r="L488" s="46"/>
      <c r="M488" s="226" t="s">
        <v>20</v>
      </c>
      <c r="N488" s="227" t="s">
        <v>48</v>
      </c>
      <c r="O488" s="86"/>
      <c r="P488" s="228">
        <f>O488*H488</f>
        <v>0</v>
      </c>
      <c r="Q488" s="228">
        <v>2.1600000000000001</v>
      </c>
      <c r="R488" s="228">
        <f>Q488*H488</f>
        <v>46.483200000000004</v>
      </c>
      <c r="S488" s="228">
        <v>0</v>
      </c>
      <c r="T488" s="229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30" t="s">
        <v>173</v>
      </c>
      <c r="AT488" s="230" t="s">
        <v>169</v>
      </c>
      <c r="AU488" s="230" t="s">
        <v>86</v>
      </c>
      <c r="AY488" s="19" t="s">
        <v>167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9" t="s">
        <v>8</v>
      </c>
      <c r="BK488" s="231">
        <f>ROUND(I488*H488,0)</f>
        <v>0</v>
      </c>
      <c r="BL488" s="19" t="s">
        <v>173</v>
      </c>
      <c r="BM488" s="230" t="s">
        <v>616</v>
      </c>
    </row>
    <row r="489" s="2" customFormat="1">
      <c r="A489" s="40"/>
      <c r="B489" s="41"/>
      <c r="C489" s="42"/>
      <c r="D489" s="232" t="s">
        <v>182</v>
      </c>
      <c r="E489" s="42"/>
      <c r="F489" s="233" t="s">
        <v>617</v>
      </c>
      <c r="G489" s="42"/>
      <c r="H489" s="42"/>
      <c r="I489" s="138"/>
      <c r="J489" s="42"/>
      <c r="K489" s="42"/>
      <c r="L489" s="46"/>
      <c r="M489" s="234"/>
      <c r="N489" s="235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182</v>
      </c>
      <c r="AU489" s="19" t="s">
        <v>86</v>
      </c>
    </row>
    <row r="490" s="13" customFormat="1">
      <c r="A490" s="13"/>
      <c r="B490" s="236"/>
      <c r="C490" s="237"/>
      <c r="D490" s="232" t="s">
        <v>184</v>
      </c>
      <c r="E490" s="238" t="s">
        <v>20</v>
      </c>
      <c r="F490" s="239" t="s">
        <v>618</v>
      </c>
      <c r="G490" s="237"/>
      <c r="H490" s="240">
        <v>21.52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184</v>
      </c>
      <c r="AU490" s="246" t="s">
        <v>86</v>
      </c>
      <c r="AV490" s="13" t="s">
        <v>86</v>
      </c>
      <c r="AW490" s="13" t="s">
        <v>38</v>
      </c>
      <c r="AX490" s="13" t="s">
        <v>8</v>
      </c>
      <c r="AY490" s="246" t="s">
        <v>167</v>
      </c>
    </row>
    <row r="491" s="2" customFormat="1" ht="31" customHeight="1">
      <c r="A491" s="40"/>
      <c r="B491" s="41"/>
      <c r="C491" s="220" t="s">
        <v>619</v>
      </c>
      <c r="D491" s="220" t="s">
        <v>169</v>
      </c>
      <c r="E491" s="221" t="s">
        <v>620</v>
      </c>
      <c r="F491" s="222" t="s">
        <v>621</v>
      </c>
      <c r="G491" s="223" t="s">
        <v>179</v>
      </c>
      <c r="H491" s="224">
        <v>3.7200000000000002</v>
      </c>
      <c r="I491" s="225"/>
      <c r="J491" s="224">
        <f>ROUND(I491*H491,0)</f>
        <v>0</v>
      </c>
      <c r="K491" s="222" t="s">
        <v>180</v>
      </c>
      <c r="L491" s="46"/>
      <c r="M491" s="226" t="s">
        <v>20</v>
      </c>
      <c r="N491" s="227" t="s">
        <v>48</v>
      </c>
      <c r="O491" s="86"/>
      <c r="P491" s="228">
        <f>O491*H491</f>
        <v>0</v>
      </c>
      <c r="Q491" s="228">
        <v>0.90200424000000001</v>
      </c>
      <c r="R491" s="228">
        <f>Q491*H491</f>
        <v>3.3554557728000001</v>
      </c>
      <c r="S491" s="228">
        <v>0</v>
      </c>
      <c r="T491" s="229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30" t="s">
        <v>173</v>
      </c>
      <c r="AT491" s="230" t="s">
        <v>169</v>
      </c>
      <c r="AU491" s="230" t="s">
        <v>86</v>
      </c>
      <c r="AY491" s="19" t="s">
        <v>167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9" t="s">
        <v>8</v>
      </c>
      <c r="BK491" s="231">
        <f>ROUND(I491*H491,0)</f>
        <v>0</v>
      </c>
      <c r="BL491" s="19" t="s">
        <v>173</v>
      </c>
      <c r="BM491" s="230" t="s">
        <v>622</v>
      </c>
    </row>
    <row r="492" s="2" customFormat="1">
      <c r="A492" s="40"/>
      <c r="B492" s="41"/>
      <c r="C492" s="42"/>
      <c r="D492" s="232" t="s">
        <v>175</v>
      </c>
      <c r="E492" s="42"/>
      <c r="F492" s="233" t="s">
        <v>623</v>
      </c>
      <c r="G492" s="42"/>
      <c r="H492" s="42"/>
      <c r="I492" s="138"/>
      <c r="J492" s="42"/>
      <c r="K492" s="42"/>
      <c r="L492" s="46"/>
      <c r="M492" s="234"/>
      <c r="N492" s="235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175</v>
      </c>
      <c r="AU492" s="19" t="s">
        <v>86</v>
      </c>
    </row>
    <row r="493" s="13" customFormat="1">
      <c r="A493" s="13"/>
      <c r="B493" s="236"/>
      <c r="C493" s="237"/>
      <c r="D493" s="232" t="s">
        <v>184</v>
      </c>
      <c r="E493" s="238" t="s">
        <v>20</v>
      </c>
      <c r="F493" s="239" t="s">
        <v>510</v>
      </c>
      <c r="G493" s="237"/>
      <c r="H493" s="240">
        <v>1.8600000000000001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6" t="s">
        <v>184</v>
      </c>
      <c r="AU493" s="246" t="s">
        <v>86</v>
      </c>
      <c r="AV493" s="13" t="s">
        <v>86</v>
      </c>
      <c r="AW493" s="13" t="s">
        <v>38</v>
      </c>
      <c r="AX493" s="13" t="s">
        <v>77</v>
      </c>
      <c r="AY493" s="246" t="s">
        <v>167</v>
      </c>
    </row>
    <row r="494" s="13" customFormat="1">
      <c r="A494" s="13"/>
      <c r="B494" s="236"/>
      <c r="C494" s="237"/>
      <c r="D494" s="232" t="s">
        <v>184</v>
      </c>
      <c r="E494" s="238" t="s">
        <v>20</v>
      </c>
      <c r="F494" s="239" t="s">
        <v>511</v>
      </c>
      <c r="G494" s="237"/>
      <c r="H494" s="240">
        <v>1.8600000000000001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6" t="s">
        <v>184</v>
      </c>
      <c r="AU494" s="246" t="s">
        <v>86</v>
      </c>
      <c r="AV494" s="13" t="s">
        <v>86</v>
      </c>
      <c r="AW494" s="13" t="s">
        <v>38</v>
      </c>
      <c r="AX494" s="13" t="s">
        <v>77</v>
      </c>
      <c r="AY494" s="246" t="s">
        <v>167</v>
      </c>
    </row>
    <row r="495" s="14" customFormat="1">
      <c r="A495" s="14"/>
      <c r="B495" s="247"/>
      <c r="C495" s="248"/>
      <c r="D495" s="232" t="s">
        <v>184</v>
      </c>
      <c r="E495" s="249" t="s">
        <v>20</v>
      </c>
      <c r="F495" s="250" t="s">
        <v>195</v>
      </c>
      <c r="G495" s="248"/>
      <c r="H495" s="251">
        <v>3.7200000000000002</v>
      </c>
      <c r="I495" s="252"/>
      <c r="J495" s="248"/>
      <c r="K495" s="248"/>
      <c r="L495" s="253"/>
      <c r="M495" s="254"/>
      <c r="N495" s="255"/>
      <c r="O495" s="255"/>
      <c r="P495" s="255"/>
      <c r="Q495" s="255"/>
      <c r="R495" s="255"/>
      <c r="S495" s="255"/>
      <c r="T495" s="25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7" t="s">
        <v>184</v>
      </c>
      <c r="AU495" s="257" t="s">
        <v>86</v>
      </c>
      <c r="AV495" s="14" t="s">
        <v>173</v>
      </c>
      <c r="AW495" s="14" t="s">
        <v>38</v>
      </c>
      <c r="AX495" s="14" t="s">
        <v>8</v>
      </c>
      <c r="AY495" s="257" t="s">
        <v>167</v>
      </c>
    </row>
    <row r="496" s="2" customFormat="1" ht="41.5" customHeight="1">
      <c r="A496" s="40"/>
      <c r="B496" s="41"/>
      <c r="C496" s="220" t="s">
        <v>624</v>
      </c>
      <c r="D496" s="220" t="s">
        <v>169</v>
      </c>
      <c r="E496" s="221" t="s">
        <v>625</v>
      </c>
      <c r="F496" s="222" t="s">
        <v>626</v>
      </c>
      <c r="G496" s="223" t="s">
        <v>397</v>
      </c>
      <c r="H496" s="224">
        <v>85.400000000000006</v>
      </c>
      <c r="I496" s="225"/>
      <c r="J496" s="224">
        <f>ROUND(I496*H496,0)</f>
        <v>0</v>
      </c>
      <c r="K496" s="222" t="s">
        <v>20</v>
      </c>
      <c r="L496" s="46"/>
      <c r="M496" s="226" t="s">
        <v>20</v>
      </c>
      <c r="N496" s="227" t="s">
        <v>48</v>
      </c>
      <c r="O496" s="86"/>
      <c r="P496" s="228">
        <f>O496*H496</f>
        <v>0</v>
      </c>
      <c r="Q496" s="228">
        <v>0.01789</v>
      </c>
      <c r="R496" s="228">
        <f>Q496*H496</f>
        <v>1.527806</v>
      </c>
      <c r="S496" s="228">
        <v>0</v>
      </c>
      <c r="T496" s="229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30" t="s">
        <v>173</v>
      </c>
      <c r="AT496" s="230" t="s">
        <v>169</v>
      </c>
      <c r="AU496" s="230" t="s">
        <v>86</v>
      </c>
      <c r="AY496" s="19" t="s">
        <v>167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9" t="s">
        <v>8</v>
      </c>
      <c r="BK496" s="231">
        <f>ROUND(I496*H496,0)</f>
        <v>0</v>
      </c>
      <c r="BL496" s="19" t="s">
        <v>173</v>
      </c>
      <c r="BM496" s="230" t="s">
        <v>627</v>
      </c>
    </row>
    <row r="497" s="2" customFormat="1">
      <c r="A497" s="40"/>
      <c r="B497" s="41"/>
      <c r="C497" s="42"/>
      <c r="D497" s="232" t="s">
        <v>182</v>
      </c>
      <c r="E497" s="42"/>
      <c r="F497" s="233" t="s">
        <v>628</v>
      </c>
      <c r="G497" s="42"/>
      <c r="H497" s="42"/>
      <c r="I497" s="138"/>
      <c r="J497" s="42"/>
      <c r="K497" s="42"/>
      <c r="L497" s="46"/>
      <c r="M497" s="234"/>
      <c r="N497" s="235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182</v>
      </c>
      <c r="AU497" s="19" t="s">
        <v>86</v>
      </c>
    </row>
    <row r="498" s="2" customFormat="1">
      <c r="A498" s="40"/>
      <c r="B498" s="41"/>
      <c r="C498" s="42"/>
      <c r="D498" s="232" t="s">
        <v>175</v>
      </c>
      <c r="E498" s="42"/>
      <c r="F498" s="233" t="s">
        <v>629</v>
      </c>
      <c r="G498" s="42"/>
      <c r="H498" s="42"/>
      <c r="I498" s="138"/>
      <c r="J498" s="42"/>
      <c r="K498" s="42"/>
      <c r="L498" s="46"/>
      <c r="M498" s="234"/>
      <c r="N498" s="235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175</v>
      </c>
      <c r="AU498" s="19" t="s">
        <v>86</v>
      </c>
    </row>
    <row r="499" s="13" customFormat="1">
      <c r="A499" s="13"/>
      <c r="B499" s="236"/>
      <c r="C499" s="237"/>
      <c r="D499" s="232" t="s">
        <v>184</v>
      </c>
      <c r="E499" s="238" t="s">
        <v>20</v>
      </c>
      <c r="F499" s="239" t="s">
        <v>630</v>
      </c>
      <c r="G499" s="237"/>
      <c r="H499" s="240">
        <v>85.400000000000006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6" t="s">
        <v>184</v>
      </c>
      <c r="AU499" s="246" t="s">
        <v>86</v>
      </c>
      <c r="AV499" s="13" t="s">
        <v>86</v>
      </c>
      <c r="AW499" s="13" t="s">
        <v>38</v>
      </c>
      <c r="AX499" s="13" t="s">
        <v>8</v>
      </c>
      <c r="AY499" s="246" t="s">
        <v>167</v>
      </c>
    </row>
    <row r="500" s="12" customFormat="1" ht="22.8" customHeight="1">
      <c r="A500" s="12"/>
      <c r="B500" s="204"/>
      <c r="C500" s="205"/>
      <c r="D500" s="206" t="s">
        <v>76</v>
      </c>
      <c r="E500" s="218" t="s">
        <v>202</v>
      </c>
      <c r="F500" s="218" t="s">
        <v>631</v>
      </c>
      <c r="G500" s="205"/>
      <c r="H500" s="205"/>
      <c r="I500" s="208"/>
      <c r="J500" s="219">
        <f>BK500</f>
        <v>0</v>
      </c>
      <c r="K500" s="205"/>
      <c r="L500" s="210"/>
      <c r="M500" s="211"/>
      <c r="N500" s="212"/>
      <c r="O500" s="212"/>
      <c r="P500" s="213">
        <f>SUM(P501:P502)</f>
        <v>0</v>
      </c>
      <c r="Q500" s="212"/>
      <c r="R500" s="213">
        <f>SUM(R501:R502)</f>
        <v>0</v>
      </c>
      <c r="S500" s="212"/>
      <c r="T500" s="214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5" t="s">
        <v>8</v>
      </c>
      <c r="AT500" s="216" t="s">
        <v>76</v>
      </c>
      <c r="AU500" s="216" t="s">
        <v>8</v>
      </c>
      <c r="AY500" s="215" t="s">
        <v>167</v>
      </c>
      <c r="BK500" s="217">
        <f>SUM(BK501:BK502)</f>
        <v>0</v>
      </c>
    </row>
    <row r="501" s="2" customFormat="1" ht="20.5" customHeight="1">
      <c r="A501" s="40"/>
      <c r="B501" s="41"/>
      <c r="C501" s="220" t="s">
        <v>632</v>
      </c>
      <c r="D501" s="220" t="s">
        <v>169</v>
      </c>
      <c r="E501" s="221" t="s">
        <v>633</v>
      </c>
      <c r="F501" s="222" t="s">
        <v>634</v>
      </c>
      <c r="G501" s="223" t="s">
        <v>179</v>
      </c>
      <c r="H501" s="224">
        <v>152.87000000000001</v>
      </c>
      <c r="I501" s="225"/>
      <c r="J501" s="224">
        <f>ROUND(I501*H501,0)</f>
        <v>0</v>
      </c>
      <c r="K501" s="222" t="s">
        <v>180</v>
      </c>
      <c r="L501" s="46"/>
      <c r="M501" s="226" t="s">
        <v>20</v>
      </c>
      <c r="N501" s="227" t="s">
        <v>48</v>
      </c>
      <c r="O501" s="86"/>
      <c r="P501" s="228">
        <f>O501*H501</f>
        <v>0</v>
      </c>
      <c r="Q501" s="228">
        <v>0</v>
      </c>
      <c r="R501" s="228">
        <f>Q501*H501</f>
        <v>0</v>
      </c>
      <c r="S501" s="228">
        <v>0</v>
      </c>
      <c r="T501" s="229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30" t="s">
        <v>173</v>
      </c>
      <c r="AT501" s="230" t="s">
        <v>169</v>
      </c>
      <c r="AU501" s="230" t="s">
        <v>86</v>
      </c>
      <c r="AY501" s="19" t="s">
        <v>167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9" t="s">
        <v>8</v>
      </c>
      <c r="BK501" s="231">
        <f>ROUND(I501*H501,0)</f>
        <v>0</v>
      </c>
      <c r="BL501" s="19" t="s">
        <v>173</v>
      </c>
      <c r="BM501" s="230" t="s">
        <v>635</v>
      </c>
    </row>
    <row r="502" s="13" customFormat="1">
      <c r="A502" s="13"/>
      <c r="B502" s="236"/>
      <c r="C502" s="237"/>
      <c r="D502" s="232" t="s">
        <v>184</v>
      </c>
      <c r="E502" s="238" t="s">
        <v>20</v>
      </c>
      <c r="F502" s="239" t="s">
        <v>636</v>
      </c>
      <c r="G502" s="237"/>
      <c r="H502" s="240">
        <v>152.87000000000001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6" t="s">
        <v>184</v>
      </c>
      <c r="AU502" s="246" t="s">
        <v>86</v>
      </c>
      <c r="AV502" s="13" t="s">
        <v>86</v>
      </c>
      <c r="AW502" s="13" t="s">
        <v>38</v>
      </c>
      <c r="AX502" s="13" t="s">
        <v>8</v>
      </c>
      <c r="AY502" s="246" t="s">
        <v>167</v>
      </c>
    </row>
    <row r="503" s="12" customFormat="1" ht="22.8" customHeight="1">
      <c r="A503" s="12"/>
      <c r="B503" s="204"/>
      <c r="C503" s="205"/>
      <c r="D503" s="206" t="s">
        <v>76</v>
      </c>
      <c r="E503" s="218" t="s">
        <v>253</v>
      </c>
      <c r="F503" s="218" t="s">
        <v>637</v>
      </c>
      <c r="G503" s="205"/>
      <c r="H503" s="205"/>
      <c r="I503" s="208"/>
      <c r="J503" s="219">
        <f>BK503</f>
        <v>0</v>
      </c>
      <c r="K503" s="205"/>
      <c r="L503" s="210"/>
      <c r="M503" s="211"/>
      <c r="N503" s="212"/>
      <c r="O503" s="212"/>
      <c r="P503" s="213">
        <f>SUM(P504:P509)</f>
        <v>0</v>
      </c>
      <c r="Q503" s="212"/>
      <c r="R503" s="213">
        <f>SUM(R504:R509)</f>
        <v>0</v>
      </c>
      <c r="S503" s="212"/>
      <c r="T503" s="214">
        <f>SUM(T504:T509)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5" t="s">
        <v>8</v>
      </c>
      <c r="AT503" s="216" t="s">
        <v>76</v>
      </c>
      <c r="AU503" s="216" t="s">
        <v>8</v>
      </c>
      <c r="AY503" s="215" t="s">
        <v>167</v>
      </c>
      <c r="BK503" s="217">
        <f>SUM(BK504:BK509)</f>
        <v>0</v>
      </c>
    </row>
    <row r="504" s="2" customFormat="1" ht="20.5" customHeight="1">
      <c r="A504" s="40"/>
      <c r="B504" s="41"/>
      <c r="C504" s="220" t="s">
        <v>638</v>
      </c>
      <c r="D504" s="220" t="s">
        <v>169</v>
      </c>
      <c r="E504" s="221" t="s">
        <v>639</v>
      </c>
      <c r="F504" s="222" t="s">
        <v>640</v>
      </c>
      <c r="G504" s="223" t="s">
        <v>179</v>
      </c>
      <c r="H504" s="224">
        <v>11.880000000000001</v>
      </c>
      <c r="I504" s="225"/>
      <c r="J504" s="224">
        <f>ROUND(I504*H504,0)</f>
        <v>0</v>
      </c>
      <c r="K504" s="222" t="s">
        <v>20</v>
      </c>
      <c r="L504" s="46"/>
      <c r="M504" s="226" t="s">
        <v>20</v>
      </c>
      <c r="N504" s="227" t="s">
        <v>48</v>
      </c>
      <c r="O504" s="86"/>
      <c r="P504" s="228">
        <f>O504*H504</f>
        <v>0</v>
      </c>
      <c r="Q504" s="228">
        <v>0</v>
      </c>
      <c r="R504" s="228">
        <f>Q504*H504</f>
        <v>0</v>
      </c>
      <c r="S504" s="228">
        <v>0</v>
      </c>
      <c r="T504" s="229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30" t="s">
        <v>173</v>
      </c>
      <c r="AT504" s="230" t="s">
        <v>169</v>
      </c>
      <c r="AU504" s="230" t="s">
        <v>86</v>
      </c>
      <c r="AY504" s="19" t="s">
        <v>167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9" t="s">
        <v>8</v>
      </c>
      <c r="BK504" s="231">
        <f>ROUND(I504*H504,0)</f>
        <v>0</v>
      </c>
      <c r="BL504" s="19" t="s">
        <v>173</v>
      </c>
      <c r="BM504" s="230" t="s">
        <v>641</v>
      </c>
    </row>
    <row r="505" s="2" customFormat="1">
      <c r="A505" s="40"/>
      <c r="B505" s="41"/>
      <c r="C505" s="42"/>
      <c r="D505" s="232" t="s">
        <v>175</v>
      </c>
      <c r="E505" s="42"/>
      <c r="F505" s="233" t="s">
        <v>642</v>
      </c>
      <c r="G505" s="42"/>
      <c r="H505" s="42"/>
      <c r="I505" s="138"/>
      <c r="J505" s="42"/>
      <c r="K505" s="42"/>
      <c r="L505" s="46"/>
      <c r="M505" s="234"/>
      <c r="N505" s="235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175</v>
      </c>
      <c r="AU505" s="19" t="s">
        <v>86</v>
      </c>
    </row>
    <row r="506" s="13" customFormat="1">
      <c r="A506" s="13"/>
      <c r="B506" s="236"/>
      <c r="C506" s="237"/>
      <c r="D506" s="232" t="s">
        <v>184</v>
      </c>
      <c r="E506" s="238" t="s">
        <v>20</v>
      </c>
      <c r="F506" s="239" t="s">
        <v>643</v>
      </c>
      <c r="G506" s="237"/>
      <c r="H506" s="240">
        <v>4.3700000000000001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6" t="s">
        <v>184</v>
      </c>
      <c r="AU506" s="246" t="s">
        <v>86</v>
      </c>
      <c r="AV506" s="13" t="s">
        <v>86</v>
      </c>
      <c r="AW506" s="13" t="s">
        <v>38</v>
      </c>
      <c r="AX506" s="13" t="s">
        <v>77</v>
      </c>
      <c r="AY506" s="246" t="s">
        <v>167</v>
      </c>
    </row>
    <row r="507" s="13" customFormat="1">
      <c r="A507" s="13"/>
      <c r="B507" s="236"/>
      <c r="C507" s="237"/>
      <c r="D507" s="232" t="s">
        <v>184</v>
      </c>
      <c r="E507" s="238" t="s">
        <v>20</v>
      </c>
      <c r="F507" s="239" t="s">
        <v>644</v>
      </c>
      <c r="G507" s="237"/>
      <c r="H507" s="240">
        <v>4.8700000000000001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184</v>
      </c>
      <c r="AU507" s="246" t="s">
        <v>86</v>
      </c>
      <c r="AV507" s="13" t="s">
        <v>86</v>
      </c>
      <c r="AW507" s="13" t="s">
        <v>38</v>
      </c>
      <c r="AX507" s="13" t="s">
        <v>77</v>
      </c>
      <c r="AY507" s="246" t="s">
        <v>167</v>
      </c>
    </row>
    <row r="508" s="13" customFormat="1">
      <c r="A508" s="13"/>
      <c r="B508" s="236"/>
      <c r="C508" s="237"/>
      <c r="D508" s="232" t="s">
        <v>184</v>
      </c>
      <c r="E508" s="238" t="s">
        <v>20</v>
      </c>
      <c r="F508" s="239" t="s">
        <v>645</v>
      </c>
      <c r="G508" s="237"/>
      <c r="H508" s="240">
        <v>2.6400000000000001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6" t="s">
        <v>184</v>
      </c>
      <c r="AU508" s="246" t="s">
        <v>86</v>
      </c>
      <c r="AV508" s="13" t="s">
        <v>86</v>
      </c>
      <c r="AW508" s="13" t="s">
        <v>38</v>
      </c>
      <c r="AX508" s="13" t="s">
        <v>77</v>
      </c>
      <c r="AY508" s="246" t="s">
        <v>167</v>
      </c>
    </row>
    <row r="509" s="14" customFormat="1">
      <c r="A509" s="14"/>
      <c r="B509" s="247"/>
      <c r="C509" s="248"/>
      <c r="D509" s="232" t="s">
        <v>184</v>
      </c>
      <c r="E509" s="249" t="s">
        <v>20</v>
      </c>
      <c r="F509" s="250" t="s">
        <v>195</v>
      </c>
      <c r="G509" s="248"/>
      <c r="H509" s="251">
        <v>11.880000000000001</v>
      </c>
      <c r="I509" s="252"/>
      <c r="J509" s="248"/>
      <c r="K509" s="248"/>
      <c r="L509" s="253"/>
      <c r="M509" s="254"/>
      <c r="N509" s="255"/>
      <c r="O509" s="255"/>
      <c r="P509" s="255"/>
      <c r="Q509" s="255"/>
      <c r="R509" s="255"/>
      <c r="S509" s="255"/>
      <c r="T509" s="25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7" t="s">
        <v>184</v>
      </c>
      <c r="AU509" s="257" t="s">
        <v>86</v>
      </c>
      <c r="AV509" s="14" t="s">
        <v>173</v>
      </c>
      <c r="AW509" s="14" t="s">
        <v>38</v>
      </c>
      <c r="AX509" s="14" t="s">
        <v>8</v>
      </c>
      <c r="AY509" s="257" t="s">
        <v>167</v>
      </c>
    </row>
    <row r="510" s="12" customFormat="1" ht="22.8" customHeight="1">
      <c r="A510" s="12"/>
      <c r="B510" s="204"/>
      <c r="C510" s="205"/>
      <c r="D510" s="206" t="s">
        <v>76</v>
      </c>
      <c r="E510" s="218" t="s">
        <v>274</v>
      </c>
      <c r="F510" s="218" t="s">
        <v>646</v>
      </c>
      <c r="G510" s="205"/>
      <c r="H510" s="205"/>
      <c r="I510" s="208"/>
      <c r="J510" s="219">
        <f>BK510</f>
        <v>0</v>
      </c>
      <c r="K510" s="205"/>
      <c r="L510" s="210"/>
      <c r="M510" s="211"/>
      <c r="N510" s="212"/>
      <c r="O510" s="212"/>
      <c r="P510" s="213">
        <f>SUM(P511:P523)</f>
        <v>0</v>
      </c>
      <c r="Q510" s="212"/>
      <c r="R510" s="213">
        <f>SUM(R511:R523)</f>
        <v>0.0037239999999999999</v>
      </c>
      <c r="S510" s="212"/>
      <c r="T510" s="214">
        <f>SUM(T511:T523)</f>
        <v>0</v>
      </c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R510" s="215" t="s">
        <v>8</v>
      </c>
      <c r="AT510" s="216" t="s">
        <v>76</v>
      </c>
      <c r="AU510" s="216" t="s">
        <v>8</v>
      </c>
      <c r="AY510" s="215" t="s">
        <v>167</v>
      </c>
      <c r="BK510" s="217">
        <f>SUM(BK511:BK523)</f>
        <v>0</v>
      </c>
    </row>
    <row r="511" s="2" customFormat="1" ht="20.5" customHeight="1">
      <c r="A511" s="40"/>
      <c r="B511" s="41"/>
      <c r="C511" s="220" t="s">
        <v>647</v>
      </c>
      <c r="D511" s="220" t="s">
        <v>169</v>
      </c>
      <c r="E511" s="221" t="s">
        <v>648</v>
      </c>
      <c r="F511" s="222" t="s">
        <v>649</v>
      </c>
      <c r="G511" s="223" t="s">
        <v>397</v>
      </c>
      <c r="H511" s="224">
        <v>0.69999999999999996</v>
      </c>
      <c r="I511" s="225"/>
      <c r="J511" s="224">
        <f>ROUND(I511*H511,0)</f>
        <v>0</v>
      </c>
      <c r="K511" s="222" t="s">
        <v>650</v>
      </c>
      <c r="L511" s="46"/>
      <c r="M511" s="226" t="s">
        <v>20</v>
      </c>
      <c r="N511" s="227" t="s">
        <v>48</v>
      </c>
      <c r="O511" s="86"/>
      <c r="P511" s="228">
        <f>O511*H511</f>
        <v>0</v>
      </c>
      <c r="Q511" s="228">
        <v>0.0053200000000000001</v>
      </c>
      <c r="R511" s="228">
        <f>Q511*H511</f>
        <v>0.0037239999999999999</v>
      </c>
      <c r="S511" s="228">
        <v>0</v>
      </c>
      <c r="T511" s="229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0" t="s">
        <v>173</v>
      </c>
      <c r="AT511" s="230" t="s">
        <v>169</v>
      </c>
      <c r="AU511" s="230" t="s">
        <v>86</v>
      </c>
      <c r="AY511" s="19" t="s">
        <v>167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9" t="s">
        <v>8</v>
      </c>
      <c r="BK511" s="231">
        <f>ROUND(I511*H511,0)</f>
        <v>0</v>
      </c>
      <c r="BL511" s="19" t="s">
        <v>173</v>
      </c>
      <c r="BM511" s="230" t="s">
        <v>651</v>
      </c>
    </row>
    <row r="512" s="2" customFormat="1">
      <c r="A512" s="40"/>
      <c r="B512" s="41"/>
      <c r="C512" s="42"/>
      <c r="D512" s="232" t="s">
        <v>182</v>
      </c>
      <c r="E512" s="42"/>
      <c r="F512" s="233" t="s">
        <v>652</v>
      </c>
      <c r="G512" s="42"/>
      <c r="H512" s="42"/>
      <c r="I512" s="138"/>
      <c r="J512" s="42"/>
      <c r="K512" s="42"/>
      <c r="L512" s="46"/>
      <c r="M512" s="234"/>
      <c r="N512" s="235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182</v>
      </c>
      <c r="AU512" s="19" t="s">
        <v>86</v>
      </c>
    </row>
    <row r="513" s="13" customFormat="1">
      <c r="A513" s="13"/>
      <c r="B513" s="236"/>
      <c r="C513" s="237"/>
      <c r="D513" s="232" t="s">
        <v>184</v>
      </c>
      <c r="E513" s="238" t="s">
        <v>20</v>
      </c>
      <c r="F513" s="239" t="s">
        <v>653</v>
      </c>
      <c r="G513" s="237"/>
      <c r="H513" s="240">
        <v>0.69999999999999996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184</v>
      </c>
      <c r="AU513" s="246" t="s">
        <v>86</v>
      </c>
      <c r="AV513" s="13" t="s">
        <v>86</v>
      </c>
      <c r="AW513" s="13" t="s">
        <v>38</v>
      </c>
      <c r="AX513" s="13" t="s">
        <v>8</v>
      </c>
      <c r="AY513" s="246" t="s">
        <v>167</v>
      </c>
    </row>
    <row r="514" s="2" customFormat="1" ht="20.5" customHeight="1">
      <c r="A514" s="40"/>
      <c r="B514" s="41"/>
      <c r="C514" s="220" t="s">
        <v>654</v>
      </c>
      <c r="D514" s="220" t="s">
        <v>169</v>
      </c>
      <c r="E514" s="221" t="s">
        <v>655</v>
      </c>
      <c r="F514" s="222" t="s">
        <v>656</v>
      </c>
      <c r="G514" s="223" t="s">
        <v>397</v>
      </c>
      <c r="H514" s="224">
        <v>11.699999999999999</v>
      </c>
      <c r="I514" s="225"/>
      <c r="J514" s="224">
        <f>ROUND(I514*H514,0)</f>
        <v>0</v>
      </c>
      <c r="K514" s="222" t="s">
        <v>180</v>
      </c>
      <c r="L514" s="46"/>
      <c r="M514" s="226" t="s">
        <v>20</v>
      </c>
      <c r="N514" s="227" t="s">
        <v>48</v>
      </c>
      <c r="O514" s="86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30" t="s">
        <v>173</v>
      </c>
      <c r="AT514" s="230" t="s">
        <v>169</v>
      </c>
      <c r="AU514" s="230" t="s">
        <v>86</v>
      </c>
      <c r="AY514" s="19" t="s">
        <v>167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9" t="s">
        <v>8</v>
      </c>
      <c r="BK514" s="231">
        <f>ROUND(I514*H514,0)</f>
        <v>0</v>
      </c>
      <c r="BL514" s="19" t="s">
        <v>173</v>
      </c>
      <c r="BM514" s="230" t="s">
        <v>657</v>
      </c>
    </row>
    <row r="515" s="2" customFormat="1">
      <c r="A515" s="40"/>
      <c r="B515" s="41"/>
      <c r="C515" s="42"/>
      <c r="D515" s="232" t="s">
        <v>182</v>
      </c>
      <c r="E515" s="42"/>
      <c r="F515" s="233" t="s">
        <v>658</v>
      </c>
      <c r="G515" s="42"/>
      <c r="H515" s="42"/>
      <c r="I515" s="138"/>
      <c r="J515" s="42"/>
      <c r="K515" s="42"/>
      <c r="L515" s="46"/>
      <c r="M515" s="234"/>
      <c r="N515" s="235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182</v>
      </c>
      <c r="AU515" s="19" t="s">
        <v>86</v>
      </c>
    </row>
    <row r="516" s="13" customFormat="1">
      <c r="A516" s="13"/>
      <c r="B516" s="236"/>
      <c r="C516" s="237"/>
      <c r="D516" s="232" t="s">
        <v>184</v>
      </c>
      <c r="E516" s="238" t="s">
        <v>20</v>
      </c>
      <c r="F516" s="239" t="s">
        <v>659</v>
      </c>
      <c r="G516" s="237"/>
      <c r="H516" s="240">
        <v>11.699999999999999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6" t="s">
        <v>184</v>
      </c>
      <c r="AU516" s="246" t="s">
        <v>86</v>
      </c>
      <c r="AV516" s="13" t="s">
        <v>86</v>
      </c>
      <c r="AW516" s="13" t="s">
        <v>38</v>
      </c>
      <c r="AX516" s="13" t="s">
        <v>8</v>
      </c>
      <c r="AY516" s="246" t="s">
        <v>167</v>
      </c>
    </row>
    <row r="517" s="2" customFormat="1" ht="20.5" customHeight="1">
      <c r="A517" s="40"/>
      <c r="B517" s="41"/>
      <c r="C517" s="279" t="s">
        <v>660</v>
      </c>
      <c r="D517" s="279" t="s">
        <v>381</v>
      </c>
      <c r="E517" s="280" t="s">
        <v>661</v>
      </c>
      <c r="F517" s="281" t="s">
        <v>662</v>
      </c>
      <c r="G517" s="282" t="s">
        <v>397</v>
      </c>
      <c r="H517" s="283">
        <v>12</v>
      </c>
      <c r="I517" s="284"/>
      <c r="J517" s="283">
        <f>ROUND(I517*H517,0)</f>
        <v>0</v>
      </c>
      <c r="K517" s="281" t="s">
        <v>180</v>
      </c>
      <c r="L517" s="285"/>
      <c r="M517" s="286" t="s">
        <v>20</v>
      </c>
      <c r="N517" s="287" t="s">
        <v>48</v>
      </c>
      <c r="O517" s="86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0" t="s">
        <v>274</v>
      </c>
      <c r="AT517" s="230" t="s">
        <v>381</v>
      </c>
      <c r="AU517" s="230" t="s">
        <v>86</v>
      </c>
      <c r="AY517" s="19" t="s">
        <v>167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9" t="s">
        <v>8</v>
      </c>
      <c r="BK517" s="231">
        <f>ROUND(I517*H517,0)</f>
        <v>0</v>
      </c>
      <c r="BL517" s="19" t="s">
        <v>173</v>
      </c>
      <c r="BM517" s="230" t="s">
        <v>663</v>
      </c>
    </row>
    <row r="518" s="2" customFormat="1">
      <c r="A518" s="40"/>
      <c r="B518" s="41"/>
      <c r="C518" s="42"/>
      <c r="D518" s="232" t="s">
        <v>175</v>
      </c>
      <c r="E518" s="42"/>
      <c r="F518" s="233" t="s">
        <v>664</v>
      </c>
      <c r="G518" s="42"/>
      <c r="H518" s="42"/>
      <c r="I518" s="138"/>
      <c r="J518" s="42"/>
      <c r="K518" s="42"/>
      <c r="L518" s="46"/>
      <c r="M518" s="234"/>
      <c r="N518" s="235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175</v>
      </c>
      <c r="AU518" s="19" t="s">
        <v>86</v>
      </c>
    </row>
    <row r="519" s="13" customFormat="1">
      <c r="A519" s="13"/>
      <c r="B519" s="236"/>
      <c r="C519" s="237"/>
      <c r="D519" s="232" t="s">
        <v>184</v>
      </c>
      <c r="E519" s="237"/>
      <c r="F519" s="239" t="s">
        <v>665</v>
      </c>
      <c r="G519" s="237"/>
      <c r="H519" s="240">
        <v>12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6" t="s">
        <v>184</v>
      </c>
      <c r="AU519" s="246" t="s">
        <v>86</v>
      </c>
      <c r="AV519" s="13" t="s">
        <v>86</v>
      </c>
      <c r="AW519" s="13" t="s">
        <v>4</v>
      </c>
      <c r="AX519" s="13" t="s">
        <v>8</v>
      </c>
      <c r="AY519" s="246" t="s">
        <v>167</v>
      </c>
    </row>
    <row r="520" s="2" customFormat="1" ht="20.5" customHeight="1">
      <c r="A520" s="40"/>
      <c r="B520" s="41"/>
      <c r="C520" s="220" t="s">
        <v>666</v>
      </c>
      <c r="D520" s="220" t="s">
        <v>169</v>
      </c>
      <c r="E520" s="221" t="s">
        <v>667</v>
      </c>
      <c r="F520" s="222" t="s">
        <v>668</v>
      </c>
      <c r="G520" s="223" t="s">
        <v>189</v>
      </c>
      <c r="H520" s="224">
        <v>6.2599999999999998</v>
      </c>
      <c r="I520" s="225"/>
      <c r="J520" s="224">
        <f>ROUND(I520*H520,0)</f>
        <v>0</v>
      </c>
      <c r="K520" s="222" t="s">
        <v>180</v>
      </c>
      <c r="L520" s="46"/>
      <c r="M520" s="226" t="s">
        <v>20</v>
      </c>
      <c r="N520" s="227" t="s">
        <v>48</v>
      </c>
      <c r="O520" s="86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R520" s="230" t="s">
        <v>173</v>
      </c>
      <c r="AT520" s="230" t="s">
        <v>169</v>
      </c>
      <c r="AU520" s="230" t="s">
        <v>86</v>
      </c>
      <c r="AY520" s="19" t="s">
        <v>167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9" t="s">
        <v>8</v>
      </c>
      <c r="BK520" s="231">
        <f>ROUND(I520*H520,0)</f>
        <v>0</v>
      </c>
      <c r="BL520" s="19" t="s">
        <v>173</v>
      </c>
      <c r="BM520" s="230" t="s">
        <v>669</v>
      </c>
    </row>
    <row r="521" s="2" customFormat="1">
      <c r="A521" s="40"/>
      <c r="B521" s="41"/>
      <c r="C521" s="42"/>
      <c r="D521" s="232" t="s">
        <v>182</v>
      </c>
      <c r="E521" s="42"/>
      <c r="F521" s="233" t="s">
        <v>670</v>
      </c>
      <c r="G521" s="42"/>
      <c r="H521" s="42"/>
      <c r="I521" s="138"/>
      <c r="J521" s="42"/>
      <c r="K521" s="42"/>
      <c r="L521" s="46"/>
      <c r="M521" s="234"/>
      <c r="N521" s="235"/>
      <c r="O521" s="86"/>
      <c r="P521" s="86"/>
      <c r="Q521" s="86"/>
      <c r="R521" s="86"/>
      <c r="S521" s="86"/>
      <c r="T521" s="87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T521" s="19" t="s">
        <v>182</v>
      </c>
      <c r="AU521" s="19" t="s">
        <v>86</v>
      </c>
    </row>
    <row r="522" s="2" customFormat="1">
      <c r="A522" s="40"/>
      <c r="B522" s="41"/>
      <c r="C522" s="42"/>
      <c r="D522" s="232" t="s">
        <v>175</v>
      </c>
      <c r="E522" s="42"/>
      <c r="F522" s="233" t="s">
        <v>671</v>
      </c>
      <c r="G522" s="42"/>
      <c r="H522" s="42"/>
      <c r="I522" s="138"/>
      <c r="J522" s="42"/>
      <c r="K522" s="42"/>
      <c r="L522" s="46"/>
      <c r="M522" s="234"/>
      <c r="N522" s="235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175</v>
      </c>
      <c r="AU522" s="19" t="s">
        <v>86</v>
      </c>
    </row>
    <row r="523" s="13" customFormat="1">
      <c r="A523" s="13"/>
      <c r="B523" s="236"/>
      <c r="C523" s="237"/>
      <c r="D523" s="232" t="s">
        <v>184</v>
      </c>
      <c r="E523" s="238" t="s">
        <v>20</v>
      </c>
      <c r="F523" s="239" t="s">
        <v>672</v>
      </c>
      <c r="G523" s="237"/>
      <c r="H523" s="240">
        <v>6.2599999999999998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184</v>
      </c>
      <c r="AU523" s="246" t="s">
        <v>86</v>
      </c>
      <c r="AV523" s="13" t="s">
        <v>86</v>
      </c>
      <c r="AW523" s="13" t="s">
        <v>38</v>
      </c>
      <c r="AX523" s="13" t="s">
        <v>8</v>
      </c>
      <c r="AY523" s="246" t="s">
        <v>167</v>
      </c>
    </row>
    <row r="524" s="12" customFormat="1" ht="22.8" customHeight="1">
      <c r="A524" s="12"/>
      <c r="B524" s="204"/>
      <c r="C524" s="205"/>
      <c r="D524" s="206" t="s">
        <v>76</v>
      </c>
      <c r="E524" s="218" t="s">
        <v>279</v>
      </c>
      <c r="F524" s="218" t="s">
        <v>673</v>
      </c>
      <c r="G524" s="205"/>
      <c r="H524" s="205"/>
      <c r="I524" s="208"/>
      <c r="J524" s="219">
        <f>BK524</f>
        <v>0</v>
      </c>
      <c r="K524" s="205"/>
      <c r="L524" s="210"/>
      <c r="M524" s="211"/>
      <c r="N524" s="212"/>
      <c r="O524" s="212"/>
      <c r="P524" s="213">
        <f>SUM(P525:P545)</f>
        <v>0</v>
      </c>
      <c r="Q524" s="212"/>
      <c r="R524" s="213">
        <f>SUM(R525:R545)</f>
        <v>0.11587400000000001</v>
      </c>
      <c r="S524" s="212"/>
      <c r="T524" s="214">
        <f>SUM(T525:T545)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5" t="s">
        <v>8</v>
      </c>
      <c r="AT524" s="216" t="s">
        <v>76</v>
      </c>
      <c r="AU524" s="216" t="s">
        <v>8</v>
      </c>
      <c r="AY524" s="215" t="s">
        <v>167</v>
      </c>
      <c r="BK524" s="217">
        <f>SUM(BK525:BK545)</f>
        <v>0</v>
      </c>
    </row>
    <row r="525" s="2" customFormat="1" ht="20.5" customHeight="1">
      <c r="A525" s="40"/>
      <c r="B525" s="41"/>
      <c r="C525" s="220" t="s">
        <v>674</v>
      </c>
      <c r="D525" s="220" t="s">
        <v>169</v>
      </c>
      <c r="E525" s="221" t="s">
        <v>675</v>
      </c>
      <c r="F525" s="222" t="s">
        <v>676</v>
      </c>
      <c r="G525" s="223" t="s">
        <v>677</v>
      </c>
      <c r="H525" s="224">
        <v>1</v>
      </c>
      <c r="I525" s="225"/>
      <c r="J525" s="224">
        <f>ROUND(I525*H525,0)</f>
        <v>0</v>
      </c>
      <c r="K525" s="222" t="s">
        <v>20</v>
      </c>
      <c r="L525" s="46"/>
      <c r="M525" s="226" t="s">
        <v>20</v>
      </c>
      <c r="N525" s="227" t="s">
        <v>48</v>
      </c>
      <c r="O525" s="86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30" t="s">
        <v>173</v>
      </c>
      <c r="AT525" s="230" t="s">
        <v>169</v>
      </c>
      <c r="AU525" s="230" t="s">
        <v>86</v>
      </c>
      <c r="AY525" s="19" t="s">
        <v>167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9" t="s">
        <v>8</v>
      </c>
      <c r="BK525" s="231">
        <f>ROUND(I525*H525,0)</f>
        <v>0</v>
      </c>
      <c r="BL525" s="19" t="s">
        <v>173</v>
      </c>
      <c r="BM525" s="230" t="s">
        <v>678</v>
      </c>
    </row>
    <row r="526" s="2" customFormat="1">
      <c r="A526" s="40"/>
      <c r="B526" s="41"/>
      <c r="C526" s="42"/>
      <c r="D526" s="232" t="s">
        <v>175</v>
      </c>
      <c r="E526" s="42"/>
      <c r="F526" s="233" t="s">
        <v>679</v>
      </c>
      <c r="G526" s="42"/>
      <c r="H526" s="42"/>
      <c r="I526" s="138"/>
      <c r="J526" s="42"/>
      <c r="K526" s="42"/>
      <c r="L526" s="46"/>
      <c r="M526" s="234"/>
      <c r="N526" s="235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175</v>
      </c>
      <c r="AU526" s="19" t="s">
        <v>86</v>
      </c>
    </row>
    <row r="527" s="13" customFormat="1">
      <c r="A527" s="13"/>
      <c r="B527" s="236"/>
      <c r="C527" s="237"/>
      <c r="D527" s="232" t="s">
        <v>184</v>
      </c>
      <c r="E527" s="238" t="s">
        <v>20</v>
      </c>
      <c r="F527" s="239" t="s">
        <v>680</v>
      </c>
      <c r="G527" s="237"/>
      <c r="H527" s="240">
        <v>1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184</v>
      </c>
      <c r="AU527" s="246" t="s">
        <v>86</v>
      </c>
      <c r="AV527" s="13" t="s">
        <v>86</v>
      </c>
      <c r="AW527" s="13" t="s">
        <v>38</v>
      </c>
      <c r="AX527" s="13" t="s">
        <v>8</v>
      </c>
      <c r="AY527" s="246" t="s">
        <v>167</v>
      </c>
    </row>
    <row r="528" s="2" customFormat="1" ht="31" customHeight="1">
      <c r="A528" s="40"/>
      <c r="B528" s="41"/>
      <c r="C528" s="220" t="s">
        <v>681</v>
      </c>
      <c r="D528" s="220" t="s">
        <v>169</v>
      </c>
      <c r="E528" s="221" t="s">
        <v>682</v>
      </c>
      <c r="F528" s="222" t="s">
        <v>683</v>
      </c>
      <c r="G528" s="223" t="s">
        <v>677</v>
      </c>
      <c r="H528" s="224">
        <v>1</v>
      </c>
      <c r="I528" s="225"/>
      <c r="J528" s="224">
        <f>ROUND(I528*H528,0)</f>
        <v>0</v>
      </c>
      <c r="K528" s="222" t="s">
        <v>20</v>
      </c>
      <c r="L528" s="46"/>
      <c r="M528" s="226" t="s">
        <v>20</v>
      </c>
      <c r="N528" s="227" t="s">
        <v>48</v>
      </c>
      <c r="O528" s="86"/>
      <c r="P528" s="228">
        <f>O528*H528</f>
        <v>0</v>
      </c>
      <c r="Q528" s="228">
        <v>0</v>
      </c>
      <c r="R528" s="228">
        <f>Q528*H528</f>
        <v>0</v>
      </c>
      <c r="S528" s="228">
        <v>0</v>
      </c>
      <c r="T528" s="229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30" t="s">
        <v>173</v>
      </c>
      <c r="AT528" s="230" t="s">
        <v>169</v>
      </c>
      <c r="AU528" s="230" t="s">
        <v>86</v>
      </c>
      <c r="AY528" s="19" t="s">
        <v>167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9" t="s">
        <v>8</v>
      </c>
      <c r="BK528" s="231">
        <f>ROUND(I528*H528,0)</f>
        <v>0</v>
      </c>
      <c r="BL528" s="19" t="s">
        <v>173</v>
      </c>
      <c r="BM528" s="230" t="s">
        <v>684</v>
      </c>
    </row>
    <row r="529" s="2" customFormat="1">
      <c r="A529" s="40"/>
      <c r="B529" s="41"/>
      <c r="C529" s="42"/>
      <c r="D529" s="232" t="s">
        <v>175</v>
      </c>
      <c r="E529" s="42"/>
      <c r="F529" s="233" t="s">
        <v>685</v>
      </c>
      <c r="G529" s="42"/>
      <c r="H529" s="42"/>
      <c r="I529" s="138"/>
      <c r="J529" s="42"/>
      <c r="K529" s="42"/>
      <c r="L529" s="46"/>
      <c r="M529" s="234"/>
      <c r="N529" s="235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175</v>
      </c>
      <c r="AU529" s="19" t="s">
        <v>86</v>
      </c>
    </row>
    <row r="530" s="13" customFormat="1">
      <c r="A530" s="13"/>
      <c r="B530" s="236"/>
      <c r="C530" s="237"/>
      <c r="D530" s="232" t="s">
        <v>184</v>
      </c>
      <c r="E530" s="238" t="s">
        <v>20</v>
      </c>
      <c r="F530" s="239" t="s">
        <v>686</v>
      </c>
      <c r="G530" s="237"/>
      <c r="H530" s="240">
        <v>1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6" t="s">
        <v>184</v>
      </c>
      <c r="AU530" s="246" t="s">
        <v>86</v>
      </c>
      <c r="AV530" s="13" t="s">
        <v>86</v>
      </c>
      <c r="AW530" s="13" t="s">
        <v>38</v>
      </c>
      <c r="AX530" s="13" t="s">
        <v>8</v>
      </c>
      <c r="AY530" s="246" t="s">
        <v>167</v>
      </c>
    </row>
    <row r="531" s="2" customFormat="1" ht="20.5" customHeight="1">
      <c r="A531" s="40"/>
      <c r="B531" s="41"/>
      <c r="C531" s="220" t="s">
        <v>687</v>
      </c>
      <c r="D531" s="220" t="s">
        <v>169</v>
      </c>
      <c r="E531" s="221" t="s">
        <v>688</v>
      </c>
      <c r="F531" s="222" t="s">
        <v>689</v>
      </c>
      <c r="G531" s="223" t="s">
        <v>397</v>
      </c>
      <c r="H531" s="224">
        <v>1</v>
      </c>
      <c r="I531" s="225"/>
      <c r="J531" s="224">
        <f>ROUND(I531*H531,0)</f>
        <v>0</v>
      </c>
      <c r="K531" s="222" t="s">
        <v>180</v>
      </c>
      <c r="L531" s="46"/>
      <c r="M531" s="226" t="s">
        <v>20</v>
      </c>
      <c r="N531" s="227" t="s">
        <v>48</v>
      </c>
      <c r="O531" s="86"/>
      <c r="P531" s="228">
        <f>O531*H531</f>
        <v>0</v>
      </c>
      <c r="Q531" s="228">
        <v>0.0020839999999999999</v>
      </c>
      <c r="R531" s="228">
        <f>Q531*H531</f>
        <v>0.0020839999999999999</v>
      </c>
      <c r="S531" s="228">
        <v>0</v>
      </c>
      <c r="T531" s="229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30" t="s">
        <v>173</v>
      </c>
      <c r="AT531" s="230" t="s">
        <v>169</v>
      </c>
      <c r="AU531" s="230" t="s">
        <v>86</v>
      </c>
      <c r="AY531" s="19" t="s">
        <v>167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9" t="s">
        <v>8</v>
      </c>
      <c r="BK531" s="231">
        <f>ROUND(I531*H531,0)</f>
        <v>0</v>
      </c>
      <c r="BL531" s="19" t="s">
        <v>173</v>
      </c>
      <c r="BM531" s="230" t="s">
        <v>690</v>
      </c>
    </row>
    <row r="532" s="2" customFormat="1">
      <c r="A532" s="40"/>
      <c r="B532" s="41"/>
      <c r="C532" s="42"/>
      <c r="D532" s="232" t="s">
        <v>182</v>
      </c>
      <c r="E532" s="42"/>
      <c r="F532" s="233" t="s">
        <v>691</v>
      </c>
      <c r="G532" s="42"/>
      <c r="H532" s="42"/>
      <c r="I532" s="138"/>
      <c r="J532" s="42"/>
      <c r="K532" s="42"/>
      <c r="L532" s="46"/>
      <c r="M532" s="234"/>
      <c r="N532" s="235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182</v>
      </c>
      <c r="AU532" s="19" t="s">
        <v>86</v>
      </c>
    </row>
    <row r="533" s="13" customFormat="1">
      <c r="A533" s="13"/>
      <c r="B533" s="236"/>
      <c r="C533" s="237"/>
      <c r="D533" s="232" t="s">
        <v>184</v>
      </c>
      <c r="E533" s="238" t="s">
        <v>20</v>
      </c>
      <c r="F533" s="239" t="s">
        <v>692</v>
      </c>
      <c r="G533" s="237"/>
      <c r="H533" s="240">
        <v>1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6" t="s">
        <v>184</v>
      </c>
      <c r="AU533" s="246" t="s">
        <v>86</v>
      </c>
      <c r="AV533" s="13" t="s">
        <v>86</v>
      </c>
      <c r="AW533" s="13" t="s">
        <v>38</v>
      </c>
      <c r="AX533" s="13" t="s">
        <v>8</v>
      </c>
      <c r="AY533" s="246" t="s">
        <v>167</v>
      </c>
    </row>
    <row r="534" s="2" customFormat="1" ht="14.5" customHeight="1">
      <c r="A534" s="40"/>
      <c r="B534" s="41"/>
      <c r="C534" s="220" t="s">
        <v>693</v>
      </c>
      <c r="D534" s="220" t="s">
        <v>169</v>
      </c>
      <c r="E534" s="221" t="s">
        <v>694</v>
      </c>
      <c r="F534" s="222" t="s">
        <v>695</v>
      </c>
      <c r="G534" s="223" t="s">
        <v>677</v>
      </c>
      <c r="H534" s="224">
        <v>1</v>
      </c>
      <c r="I534" s="225"/>
      <c r="J534" s="224">
        <f>ROUND(I534*H534,0)</f>
        <v>0</v>
      </c>
      <c r="K534" s="222" t="s">
        <v>20</v>
      </c>
      <c r="L534" s="46"/>
      <c r="M534" s="226" t="s">
        <v>20</v>
      </c>
      <c r="N534" s="227" t="s">
        <v>48</v>
      </c>
      <c r="O534" s="86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30" t="s">
        <v>173</v>
      </c>
      <c r="AT534" s="230" t="s">
        <v>169</v>
      </c>
      <c r="AU534" s="230" t="s">
        <v>86</v>
      </c>
      <c r="AY534" s="19" t="s">
        <v>167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9" t="s">
        <v>8</v>
      </c>
      <c r="BK534" s="231">
        <f>ROUND(I534*H534,0)</f>
        <v>0</v>
      </c>
      <c r="BL534" s="19" t="s">
        <v>173</v>
      </c>
      <c r="BM534" s="230" t="s">
        <v>696</v>
      </c>
    </row>
    <row r="535" s="2" customFormat="1">
      <c r="A535" s="40"/>
      <c r="B535" s="41"/>
      <c r="C535" s="42"/>
      <c r="D535" s="232" t="s">
        <v>175</v>
      </c>
      <c r="E535" s="42"/>
      <c r="F535" s="233" t="s">
        <v>697</v>
      </c>
      <c r="G535" s="42"/>
      <c r="H535" s="42"/>
      <c r="I535" s="138"/>
      <c r="J535" s="42"/>
      <c r="K535" s="42"/>
      <c r="L535" s="46"/>
      <c r="M535" s="234"/>
      <c r="N535" s="23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175</v>
      </c>
      <c r="AU535" s="19" t="s">
        <v>86</v>
      </c>
    </row>
    <row r="536" s="13" customFormat="1">
      <c r="A536" s="13"/>
      <c r="B536" s="236"/>
      <c r="C536" s="237"/>
      <c r="D536" s="232" t="s">
        <v>184</v>
      </c>
      <c r="E536" s="238" t="s">
        <v>20</v>
      </c>
      <c r="F536" s="239" t="s">
        <v>698</v>
      </c>
      <c r="G536" s="237"/>
      <c r="H536" s="240">
        <v>1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6" t="s">
        <v>184</v>
      </c>
      <c r="AU536" s="246" t="s">
        <v>86</v>
      </c>
      <c r="AV536" s="13" t="s">
        <v>86</v>
      </c>
      <c r="AW536" s="13" t="s">
        <v>38</v>
      </c>
      <c r="AX536" s="13" t="s">
        <v>8</v>
      </c>
      <c r="AY536" s="246" t="s">
        <v>167</v>
      </c>
    </row>
    <row r="537" s="2" customFormat="1" ht="14.5" customHeight="1">
      <c r="A537" s="40"/>
      <c r="B537" s="41"/>
      <c r="C537" s="220" t="s">
        <v>699</v>
      </c>
      <c r="D537" s="220" t="s">
        <v>169</v>
      </c>
      <c r="E537" s="221" t="s">
        <v>700</v>
      </c>
      <c r="F537" s="222" t="s">
        <v>701</v>
      </c>
      <c r="G537" s="223" t="s">
        <v>677</v>
      </c>
      <c r="H537" s="224">
        <v>1</v>
      </c>
      <c r="I537" s="225"/>
      <c r="J537" s="224">
        <f>ROUND(I537*H537,0)</f>
        <v>0</v>
      </c>
      <c r="K537" s="222" t="s">
        <v>20</v>
      </c>
      <c r="L537" s="46"/>
      <c r="M537" s="226" t="s">
        <v>20</v>
      </c>
      <c r="N537" s="227" t="s">
        <v>48</v>
      </c>
      <c r="O537" s="86"/>
      <c r="P537" s="228">
        <f>O537*H537</f>
        <v>0</v>
      </c>
      <c r="Q537" s="228">
        <v>0.11379</v>
      </c>
      <c r="R537" s="228">
        <f>Q537*H537</f>
        <v>0.11379</v>
      </c>
      <c r="S537" s="228">
        <v>0</v>
      </c>
      <c r="T537" s="229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0" t="s">
        <v>173</v>
      </c>
      <c r="AT537" s="230" t="s">
        <v>169</v>
      </c>
      <c r="AU537" s="230" t="s">
        <v>86</v>
      </c>
      <c r="AY537" s="19" t="s">
        <v>167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9" t="s">
        <v>8</v>
      </c>
      <c r="BK537" s="231">
        <f>ROUND(I537*H537,0)</f>
        <v>0</v>
      </c>
      <c r="BL537" s="19" t="s">
        <v>173</v>
      </c>
      <c r="BM537" s="230" t="s">
        <v>702</v>
      </c>
    </row>
    <row r="538" s="2" customFormat="1">
      <c r="A538" s="40"/>
      <c r="B538" s="41"/>
      <c r="C538" s="42"/>
      <c r="D538" s="232" t="s">
        <v>175</v>
      </c>
      <c r="E538" s="42"/>
      <c r="F538" s="233" t="s">
        <v>703</v>
      </c>
      <c r="G538" s="42"/>
      <c r="H538" s="42"/>
      <c r="I538" s="138"/>
      <c r="J538" s="42"/>
      <c r="K538" s="42"/>
      <c r="L538" s="46"/>
      <c r="M538" s="234"/>
      <c r="N538" s="235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175</v>
      </c>
      <c r="AU538" s="19" t="s">
        <v>86</v>
      </c>
    </row>
    <row r="539" s="13" customFormat="1">
      <c r="A539" s="13"/>
      <c r="B539" s="236"/>
      <c r="C539" s="237"/>
      <c r="D539" s="232" t="s">
        <v>184</v>
      </c>
      <c r="E539" s="238" t="s">
        <v>20</v>
      </c>
      <c r="F539" s="239" t="s">
        <v>704</v>
      </c>
      <c r="G539" s="237"/>
      <c r="H539" s="240">
        <v>1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6" t="s">
        <v>184</v>
      </c>
      <c r="AU539" s="246" t="s">
        <v>86</v>
      </c>
      <c r="AV539" s="13" t="s">
        <v>86</v>
      </c>
      <c r="AW539" s="13" t="s">
        <v>38</v>
      </c>
      <c r="AX539" s="13" t="s">
        <v>8</v>
      </c>
      <c r="AY539" s="246" t="s">
        <v>167</v>
      </c>
    </row>
    <row r="540" s="2" customFormat="1" ht="14.5" customHeight="1">
      <c r="A540" s="40"/>
      <c r="B540" s="41"/>
      <c r="C540" s="220" t="s">
        <v>705</v>
      </c>
      <c r="D540" s="220" t="s">
        <v>169</v>
      </c>
      <c r="E540" s="221" t="s">
        <v>706</v>
      </c>
      <c r="F540" s="222" t="s">
        <v>707</v>
      </c>
      <c r="G540" s="223" t="s">
        <v>179</v>
      </c>
      <c r="H540" s="224">
        <v>11.880000000000001</v>
      </c>
      <c r="I540" s="225"/>
      <c r="J540" s="224">
        <f>ROUND(I540*H540,0)</f>
        <v>0</v>
      </c>
      <c r="K540" s="222" t="s">
        <v>20</v>
      </c>
      <c r="L540" s="46"/>
      <c r="M540" s="226" t="s">
        <v>20</v>
      </c>
      <c r="N540" s="227" t="s">
        <v>48</v>
      </c>
      <c r="O540" s="86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0" t="s">
        <v>173</v>
      </c>
      <c r="AT540" s="230" t="s">
        <v>169</v>
      </c>
      <c r="AU540" s="230" t="s">
        <v>86</v>
      </c>
      <c r="AY540" s="19" t="s">
        <v>167</v>
      </c>
      <c r="BE540" s="231">
        <f>IF(N540="základní",J540,0)</f>
        <v>0</v>
      </c>
      <c r="BF540" s="231">
        <f>IF(N540="snížená",J540,0)</f>
        <v>0</v>
      </c>
      <c r="BG540" s="231">
        <f>IF(N540="zákl. přenesená",J540,0)</f>
        <v>0</v>
      </c>
      <c r="BH540" s="231">
        <f>IF(N540="sníž. přenesená",J540,0)</f>
        <v>0</v>
      </c>
      <c r="BI540" s="231">
        <f>IF(N540="nulová",J540,0)</f>
        <v>0</v>
      </c>
      <c r="BJ540" s="19" t="s">
        <v>8</v>
      </c>
      <c r="BK540" s="231">
        <f>ROUND(I540*H540,0)</f>
        <v>0</v>
      </c>
      <c r="BL540" s="19" t="s">
        <v>173</v>
      </c>
      <c r="BM540" s="230" t="s">
        <v>708</v>
      </c>
    </row>
    <row r="541" s="2" customFormat="1">
      <c r="A541" s="40"/>
      <c r="B541" s="41"/>
      <c r="C541" s="42"/>
      <c r="D541" s="232" t="s">
        <v>175</v>
      </c>
      <c r="E541" s="42"/>
      <c r="F541" s="233" t="s">
        <v>709</v>
      </c>
      <c r="G541" s="42"/>
      <c r="H541" s="42"/>
      <c r="I541" s="138"/>
      <c r="J541" s="42"/>
      <c r="K541" s="42"/>
      <c r="L541" s="46"/>
      <c r="M541" s="234"/>
      <c r="N541" s="235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175</v>
      </c>
      <c r="AU541" s="19" t="s">
        <v>86</v>
      </c>
    </row>
    <row r="542" s="13" customFormat="1">
      <c r="A542" s="13"/>
      <c r="B542" s="236"/>
      <c r="C542" s="237"/>
      <c r="D542" s="232" t="s">
        <v>184</v>
      </c>
      <c r="E542" s="238" t="s">
        <v>20</v>
      </c>
      <c r="F542" s="239" t="s">
        <v>710</v>
      </c>
      <c r="G542" s="237"/>
      <c r="H542" s="240">
        <v>4.3700000000000001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184</v>
      </c>
      <c r="AU542" s="246" t="s">
        <v>86</v>
      </c>
      <c r="AV542" s="13" t="s">
        <v>86</v>
      </c>
      <c r="AW542" s="13" t="s">
        <v>38</v>
      </c>
      <c r="AX542" s="13" t="s">
        <v>77</v>
      </c>
      <c r="AY542" s="246" t="s">
        <v>167</v>
      </c>
    </row>
    <row r="543" s="13" customFormat="1">
      <c r="A543" s="13"/>
      <c r="B543" s="236"/>
      <c r="C543" s="237"/>
      <c r="D543" s="232" t="s">
        <v>184</v>
      </c>
      <c r="E543" s="238" t="s">
        <v>20</v>
      </c>
      <c r="F543" s="239" t="s">
        <v>711</v>
      </c>
      <c r="G543" s="237"/>
      <c r="H543" s="240">
        <v>4.8700000000000001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6" t="s">
        <v>184</v>
      </c>
      <c r="AU543" s="246" t="s">
        <v>86</v>
      </c>
      <c r="AV543" s="13" t="s">
        <v>86</v>
      </c>
      <c r="AW543" s="13" t="s">
        <v>38</v>
      </c>
      <c r="AX543" s="13" t="s">
        <v>77</v>
      </c>
      <c r="AY543" s="246" t="s">
        <v>167</v>
      </c>
    </row>
    <row r="544" s="13" customFormat="1">
      <c r="A544" s="13"/>
      <c r="B544" s="236"/>
      <c r="C544" s="237"/>
      <c r="D544" s="232" t="s">
        <v>184</v>
      </c>
      <c r="E544" s="238" t="s">
        <v>20</v>
      </c>
      <c r="F544" s="239" t="s">
        <v>712</v>
      </c>
      <c r="G544" s="237"/>
      <c r="H544" s="240">
        <v>2.6400000000000001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6" t="s">
        <v>184</v>
      </c>
      <c r="AU544" s="246" t="s">
        <v>86</v>
      </c>
      <c r="AV544" s="13" t="s">
        <v>86</v>
      </c>
      <c r="AW544" s="13" t="s">
        <v>38</v>
      </c>
      <c r="AX544" s="13" t="s">
        <v>77</v>
      </c>
      <c r="AY544" s="246" t="s">
        <v>167</v>
      </c>
    </row>
    <row r="545" s="14" customFormat="1">
      <c r="A545" s="14"/>
      <c r="B545" s="247"/>
      <c r="C545" s="248"/>
      <c r="D545" s="232" t="s">
        <v>184</v>
      </c>
      <c r="E545" s="249" t="s">
        <v>20</v>
      </c>
      <c r="F545" s="250" t="s">
        <v>195</v>
      </c>
      <c r="G545" s="248"/>
      <c r="H545" s="251">
        <v>11.880000000000001</v>
      </c>
      <c r="I545" s="252"/>
      <c r="J545" s="248"/>
      <c r="K545" s="248"/>
      <c r="L545" s="253"/>
      <c r="M545" s="254"/>
      <c r="N545" s="255"/>
      <c r="O545" s="255"/>
      <c r="P545" s="255"/>
      <c r="Q545" s="255"/>
      <c r="R545" s="255"/>
      <c r="S545" s="255"/>
      <c r="T545" s="25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7" t="s">
        <v>184</v>
      </c>
      <c r="AU545" s="257" t="s">
        <v>86</v>
      </c>
      <c r="AV545" s="14" t="s">
        <v>173</v>
      </c>
      <c r="AW545" s="14" t="s">
        <v>38</v>
      </c>
      <c r="AX545" s="14" t="s">
        <v>8</v>
      </c>
      <c r="AY545" s="257" t="s">
        <v>167</v>
      </c>
    </row>
    <row r="546" s="12" customFormat="1" ht="22.8" customHeight="1">
      <c r="A546" s="12"/>
      <c r="B546" s="204"/>
      <c r="C546" s="205"/>
      <c r="D546" s="206" t="s">
        <v>76</v>
      </c>
      <c r="E546" s="218" t="s">
        <v>713</v>
      </c>
      <c r="F546" s="218" t="s">
        <v>714</v>
      </c>
      <c r="G546" s="205"/>
      <c r="H546" s="205"/>
      <c r="I546" s="208"/>
      <c r="J546" s="219">
        <f>BK546</f>
        <v>0</v>
      </c>
      <c r="K546" s="205"/>
      <c r="L546" s="210"/>
      <c r="M546" s="211"/>
      <c r="N546" s="212"/>
      <c r="O546" s="212"/>
      <c r="P546" s="213">
        <f>SUM(P547:P548)</f>
        <v>0</v>
      </c>
      <c r="Q546" s="212"/>
      <c r="R546" s="213">
        <f>SUM(R547:R548)</f>
        <v>0</v>
      </c>
      <c r="S546" s="212"/>
      <c r="T546" s="214">
        <f>SUM(T547:T548)</f>
        <v>0</v>
      </c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R546" s="215" t="s">
        <v>8</v>
      </c>
      <c r="AT546" s="216" t="s">
        <v>76</v>
      </c>
      <c r="AU546" s="216" t="s">
        <v>8</v>
      </c>
      <c r="AY546" s="215" t="s">
        <v>167</v>
      </c>
      <c r="BK546" s="217">
        <f>SUM(BK547:BK548)</f>
        <v>0</v>
      </c>
    </row>
    <row r="547" s="2" customFormat="1" ht="20.5" customHeight="1">
      <c r="A547" s="40"/>
      <c r="B547" s="41"/>
      <c r="C547" s="220" t="s">
        <v>715</v>
      </c>
      <c r="D547" s="220" t="s">
        <v>169</v>
      </c>
      <c r="E547" s="221" t="s">
        <v>716</v>
      </c>
      <c r="F547" s="222" t="s">
        <v>717</v>
      </c>
      <c r="G547" s="223" t="s">
        <v>323</v>
      </c>
      <c r="H547" s="224">
        <v>576.66999999999996</v>
      </c>
      <c r="I547" s="225"/>
      <c r="J547" s="224">
        <f>ROUND(I547*H547,0)</f>
        <v>0</v>
      </c>
      <c r="K547" s="222" t="s">
        <v>180</v>
      </c>
      <c r="L547" s="46"/>
      <c r="M547" s="226" t="s">
        <v>20</v>
      </c>
      <c r="N547" s="227" t="s">
        <v>48</v>
      </c>
      <c r="O547" s="86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30" t="s">
        <v>173</v>
      </c>
      <c r="AT547" s="230" t="s">
        <v>169</v>
      </c>
      <c r="AU547" s="230" t="s">
        <v>86</v>
      </c>
      <c r="AY547" s="19" t="s">
        <v>167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9" t="s">
        <v>8</v>
      </c>
      <c r="BK547" s="231">
        <f>ROUND(I547*H547,0)</f>
        <v>0</v>
      </c>
      <c r="BL547" s="19" t="s">
        <v>173</v>
      </c>
      <c r="BM547" s="230" t="s">
        <v>718</v>
      </c>
    </row>
    <row r="548" s="2" customFormat="1">
      <c r="A548" s="40"/>
      <c r="B548" s="41"/>
      <c r="C548" s="42"/>
      <c r="D548" s="232" t="s">
        <v>182</v>
      </c>
      <c r="E548" s="42"/>
      <c r="F548" s="233" t="s">
        <v>719</v>
      </c>
      <c r="G548" s="42"/>
      <c r="H548" s="42"/>
      <c r="I548" s="138"/>
      <c r="J548" s="42"/>
      <c r="K548" s="42"/>
      <c r="L548" s="46"/>
      <c r="M548" s="288"/>
      <c r="N548" s="289"/>
      <c r="O548" s="290"/>
      <c r="P548" s="290"/>
      <c r="Q548" s="290"/>
      <c r="R548" s="290"/>
      <c r="S548" s="290"/>
      <c r="T548" s="291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182</v>
      </c>
      <c r="AU548" s="19" t="s">
        <v>86</v>
      </c>
    </row>
    <row r="549" s="2" customFormat="1" ht="6.96" customHeight="1">
      <c r="A549" s="40"/>
      <c r="B549" s="61"/>
      <c r="C549" s="62"/>
      <c r="D549" s="62"/>
      <c r="E549" s="62"/>
      <c r="F549" s="62"/>
      <c r="G549" s="62"/>
      <c r="H549" s="62"/>
      <c r="I549" s="168"/>
      <c r="J549" s="62"/>
      <c r="K549" s="62"/>
      <c r="L549" s="46"/>
      <c r="M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</sheetData>
  <sheetProtection sheet="1" autoFilter="0" formatColumns="0" formatRows="0" objects="1" scenarios="1" spinCount="100000" saltValue="g32hE1IK2pANBaTm3jkZ/UqZaEoMXbyo3Rc506zCU96YpuBmemN5KHJ5khwu3lMarFpQIRrdlsbVQdb+/mwnVg==" hashValue="4CN7Lf79StNnVzJYrLvrUwIkiW5YFjgGFTnt9/qFHCJAWs2qkKfa5zU+dm5Z2RztsMIia2L6T5P96TXHMQ8IJA==" algorithmName="SHA-512" password="CC35"/>
  <autoFilter ref="C88:K54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720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ROUND((SUM(BE81:BE120)),  0)</f>
        <v>0</v>
      </c>
      <c r="G33" s="40"/>
      <c r="H33" s="40"/>
      <c r="I33" s="157">
        <v>0.20999999999999999</v>
      </c>
      <c r="J33" s="156">
        <f>ROUND(((SUM(BE81:BE120))*I33),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ROUND((SUM(BF81:BF120)),  0)</f>
        <v>0</v>
      </c>
      <c r="G34" s="40"/>
      <c r="H34" s="40"/>
      <c r="I34" s="157">
        <v>0.14999999999999999</v>
      </c>
      <c r="J34" s="156">
        <f>ROUND(((SUM(BF81:BF120))*I34),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ROUND((SUM(BG81:BG120)),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ROUND((SUM(BH81:BH120)),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ROUND((SUM(BI81:BI120)),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16025-1.2 - SO01.2 Vegetační úpravy LBC1 - kácení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16025-1.2 - SO01.2 Vegetační úpravy LBC1 - kácení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0.046980000000000001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0.046980000000000001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SUM(P84:P120)</f>
        <v>0</v>
      </c>
      <c r="Q83" s="212"/>
      <c r="R83" s="213">
        <f>SUM(R84:R120)</f>
        <v>0.046980000000000001</v>
      </c>
      <c r="S83" s="212"/>
      <c r="T83" s="214">
        <f>SUM(T84:T120)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SUM(BK84:BK120)</f>
        <v>0</v>
      </c>
    </row>
    <row r="84" s="2" customFormat="1" ht="42" customHeight="1">
      <c r="A84" s="40"/>
      <c r="B84" s="41"/>
      <c r="C84" s="220" t="s">
        <v>279</v>
      </c>
      <c r="D84" s="220" t="s">
        <v>169</v>
      </c>
      <c r="E84" s="221" t="s">
        <v>721</v>
      </c>
      <c r="F84" s="222" t="s">
        <v>722</v>
      </c>
      <c r="G84" s="223" t="s">
        <v>189</v>
      </c>
      <c r="H84" s="224">
        <v>221.19999999999999</v>
      </c>
      <c r="I84" s="225"/>
      <c r="J84" s="224">
        <f>ROUND(I84*H84,0)</f>
        <v>0</v>
      </c>
      <c r="K84" s="222" t="s">
        <v>20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723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723</v>
      </c>
      <c r="BM84" s="230" t="s">
        <v>724</v>
      </c>
    </row>
    <row r="85" s="2" customFormat="1">
      <c r="A85" s="40"/>
      <c r="B85" s="41"/>
      <c r="C85" s="42"/>
      <c r="D85" s="232" t="s">
        <v>175</v>
      </c>
      <c r="E85" s="42"/>
      <c r="F85" s="233" t="s">
        <v>725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175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726</v>
      </c>
      <c r="G86" s="237"/>
      <c r="H86" s="240">
        <v>221.19999999999999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253</v>
      </c>
      <c r="D87" s="220" t="s">
        <v>169</v>
      </c>
      <c r="E87" s="221" t="s">
        <v>727</v>
      </c>
      <c r="F87" s="222" t="s">
        <v>728</v>
      </c>
      <c r="G87" s="223" t="s">
        <v>179</v>
      </c>
      <c r="H87" s="224">
        <v>948</v>
      </c>
      <c r="I87" s="225"/>
      <c r="J87" s="224">
        <f>ROUND(I87*H87,0)</f>
        <v>0</v>
      </c>
      <c r="K87" s="222" t="s">
        <v>180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729</v>
      </c>
    </row>
    <row r="88" s="2" customFormat="1">
      <c r="A88" s="40"/>
      <c r="B88" s="41"/>
      <c r="C88" s="42"/>
      <c r="D88" s="232" t="s">
        <v>182</v>
      </c>
      <c r="E88" s="42"/>
      <c r="F88" s="233" t="s">
        <v>730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86</v>
      </c>
    </row>
    <row r="89" s="13" customFormat="1">
      <c r="A89" s="13"/>
      <c r="B89" s="236"/>
      <c r="C89" s="237"/>
      <c r="D89" s="232" t="s">
        <v>184</v>
      </c>
      <c r="E89" s="238" t="s">
        <v>20</v>
      </c>
      <c r="F89" s="239" t="s">
        <v>731</v>
      </c>
      <c r="G89" s="237"/>
      <c r="H89" s="240">
        <v>948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184</v>
      </c>
      <c r="AU89" s="246" t="s">
        <v>86</v>
      </c>
      <c r="AV89" s="13" t="s">
        <v>86</v>
      </c>
      <c r="AW89" s="13" t="s">
        <v>38</v>
      </c>
      <c r="AX89" s="13" t="s">
        <v>8</v>
      </c>
      <c r="AY89" s="246" t="s">
        <v>167</v>
      </c>
    </row>
    <row r="90" s="2" customFormat="1" ht="20.5" customHeight="1">
      <c r="A90" s="40"/>
      <c r="B90" s="41"/>
      <c r="C90" s="220" t="s">
        <v>274</v>
      </c>
      <c r="D90" s="220" t="s">
        <v>169</v>
      </c>
      <c r="E90" s="221" t="s">
        <v>732</v>
      </c>
      <c r="F90" s="222" t="s">
        <v>733</v>
      </c>
      <c r="G90" s="223" t="s">
        <v>179</v>
      </c>
      <c r="H90" s="224">
        <v>823</v>
      </c>
      <c r="I90" s="225"/>
      <c r="J90" s="224">
        <f>ROUND(I90*H90,0)</f>
        <v>0</v>
      </c>
      <c r="K90" s="222" t="s">
        <v>180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173</v>
      </c>
      <c r="AT90" s="230" t="s">
        <v>169</v>
      </c>
      <c r="AU90" s="230" t="s">
        <v>86</v>
      </c>
      <c r="AY90" s="19" t="s">
        <v>167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173</v>
      </c>
      <c r="BM90" s="230" t="s">
        <v>734</v>
      </c>
    </row>
    <row r="91" s="2" customFormat="1">
      <c r="A91" s="40"/>
      <c r="B91" s="41"/>
      <c r="C91" s="42"/>
      <c r="D91" s="232" t="s">
        <v>182</v>
      </c>
      <c r="E91" s="42"/>
      <c r="F91" s="233" t="s">
        <v>735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86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736</v>
      </c>
      <c r="G92" s="237"/>
      <c r="H92" s="240">
        <v>50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77</v>
      </c>
      <c r="AY92" s="246" t="s">
        <v>167</v>
      </c>
    </row>
    <row r="93" s="13" customFormat="1">
      <c r="A93" s="13"/>
      <c r="B93" s="236"/>
      <c r="C93" s="237"/>
      <c r="D93" s="232" t="s">
        <v>184</v>
      </c>
      <c r="E93" s="238" t="s">
        <v>20</v>
      </c>
      <c r="F93" s="239" t="s">
        <v>737</v>
      </c>
      <c r="G93" s="237"/>
      <c r="H93" s="240">
        <v>60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184</v>
      </c>
      <c r="AU93" s="246" t="s">
        <v>86</v>
      </c>
      <c r="AV93" s="13" t="s">
        <v>86</v>
      </c>
      <c r="AW93" s="13" t="s">
        <v>38</v>
      </c>
      <c r="AX93" s="13" t="s">
        <v>77</v>
      </c>
      <c r="AY93" s="246" t="s">
        <v>167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738</v>
      </c>
      <c r="G94" s="237"/>
      <c r="H94" s="240">
        <v>36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167</v>
      </c>
    </row>
    <row r="95" s="13" customFormat="1">
      <c r="A95" s="13"/>
      <c r="B95" s="236"/>
      <c r="C95" s="237"/>
      <c r="D95" s="232" t="s">
        <v>184</v>
      </c>
      <c r="E95" s="238" t="s">
        <v>20</v>
      </c>
      <c r="F95" s="239" t="s">
        <v>739</v>
      </c>
      <c r="G95" s="237"/>
      <c r="H95" s="240">
        <v>19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184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167</v>
      </c>
    </row>
    <row r="96" s="13" customFormat="1">
      <c r="A96" s="13"/>
      <c r="B96" s="236"/>
      <c r="C96" s="237"/>
      <c r="D96" s="232" t="s">
        <v>184</v>
      </c>
      <c r="E96" s="238" t="s">
        <v>20</v>
      </c>
      <c r="F96" s="239" t="s">
        <v>740</v>
      </c>
      <c r="G96" s="237"/>
      <c r="H96" s="240">
        <v>20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184</v>
      </c>
      <c r="AU96" s="246" t="s">
        <v>86</v>
      </c>
      <c r="AV96" s="13" t="s">
        <v>86</v>
      </c>
      <c r="AW96" s="13" t="s">
        <v>38</v>
      </c>
      <c r="AX96" s="13" t="s">
        <v>77</v>
      </c>
      <c r="AY96" s="246" t="s">
        <v>167</v>
      </c>
    </row>
    <row r="97" s="13" customFormat="1">
      <c r="A97" s="13"/>
      <c r="B97" s="236"/>
      <c r="C97" s="237"/>
      <c r="D97" s="232" t="s">
        <v>184</v>
      </c>
      <c r="E97" s="238" t="s">
        <v>20</v>
      </c>
      <c r="F97" s="239" t="s">
        <v>741</v>
      </c>
      <c r="G97" s="237"/>
      <c r="H97" s="240">
        <v>37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184</v>
      </c>
      <c r="AU97" s="246" t="s">
        <v>86</v>
      </c>
      <c r="AV97" s="13" t="s">
        <v>86</v>
      </c>
      <c r="AW97" s="13" t="s">
        <v>38</v>
      </c>
      <c r="AX97" s="13" t="s">
        <v>77</v>
      </c>
      <c r="AY97" s="246" t="s">
        <v>167</v>
      </c>
    </row>
    <row r="98" s="13" customFormat="1">
      <c r="A98" s="13"/>
      <c r="B98" s="236"/>
      <c r="C98" s="237"/>
      <c r="D98" s="232" t="s">
        <v>184</v>
      </c>
      <c r="E98" s="238" t="s">
        <v>20</v>
      </c>
      <c r="F98" s="239" t="s">
        <v>742</v>
      </c>
      <c r="G98" s="237"/>
      <c r="H98" s="240">
        <v>521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184</v>
      </c>
      <c r="AU98" s="246" t="s">
        <v>86</v>
      </c>
      <c r="AV98" s="13" t="s">
        <v>86</v>
      </c>
      <c r="AW98" s="13" t="s">
        <v>38</v>
      </c>
      <c r="AX98" s="13" t="s">
        <v>77</v>
      </c>
      <c r="AY98" s="246" t="s">
        <v>167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743</v>
      </c>
      <c r="G99" s="237"/>
      <c r="H99" s="240">
        <v>80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167</v>
      </c>
    </row>
    <row r="100" s="14" customFormat="1">
      <c r="A100" s="14"/>
      <c r="B100" s="247"/>
      <c r="C100" s="248"/>
      <c r="D100" s="232" t="s">
        <v>184</v>
      </c>
      <c r="E100" s="249" t="s">
        <v>20</v>
      </c>
      <c r="F100" s="250" t="s">
        <v>195</v>
      </c>
      <c r="G100" s="248"/>
      <c r="H100" s="251">
        <v>823</v>
      </c>
      <c r="I100" s="252"/>
      <c r="J100" s="248"/>
      <c r="K100" s="248"/>
      <c r="L100" s="253"/>
      <c r="M100" s="254"/>
      <c r="N100" s="255"/>
      <c r="O100" s="255"/>
      <c r="P100" s="255"/>
      <c r="Q100" s="255"/>
      <c r="R100" s="255"/>
      <c r="S100" s="255"/>
      <c r="T100" s="25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7" t="s">
        <v>184</v>
      </c>
      <c r="AU100" s="257" t="s">
        <v>86</v>
      </c>
      <c r="AV100" s="14" t="s">
        <v>173</v>
      </c>
      <c r="AW100" s="14" t="s">
        <v>38</v>
      </c>
      <c r="AX100" s="14" t="s">
        <v>8</v>
      </c>
      <c r="AY100" s="257" t="s">
        <v>167</v>
      </c>
    </row>
    <row r="101" s="2" customFormat="1" ht="20.5" customHeight="1">
      <c r="A101" s="40"/>
      <c r="B101" s="41"/>
      <c r="C101" s="220" t="s">
        <v>173</v>
      </c>
      <c r="D101" s="220" t="s">
        <v>169</v>
      </c>
      <c r="E101" s="221" t="s">
        <v>744</v>
      </c>
      <c r="F101" s="222" t="s">
        <v>745</v>
      </c>
      <c r="G101" s="223" t="s">
        <v>389</v>
      </c>
      <c r="H101" s="224">
        <v>147</v>
      </c>
      <c r="I101" s="225"/>
      <c r="J101" s="224">
        <f>ROUND(I101*H101,0)</f>
        <v>0</v>
      </c>
      <c r="K101" s="222" t="s">
        <v>180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173</v>
      </c>
      <c r="AT101" s="230" t="s">
        <v>169</v>
      </c>
      <c r="AU101" s="230" t="s">
        <v>86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746</v>
      </c>
    </row>
    <row r="102" s="2" customFormat="1">
      <c r="A102" s="40"/>
      <c r="B102" s="41"/>
      <c r="C102" s="42"/>
      <c r="D102" s="232" t="s">
        <v>182</v>
      </c>
      <c r="E102" s="42"/>
      <c r="F102" s="233" t="s">
        <v>747</v>
      </c>
      <c r="G102" s="42"/>
      <c r="H102" s="42"/>
      <c r="I102" s="138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86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748</v>
      </c>
      <c r="G103" s="237"/>
      <c r="H103" s="240">
        <v>7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167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749</v>
      </c>
      <c r="G104" s="237"/>
      <c r="H104" s="240">
        <v>30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77</v>
      </c>
      <c r="AY104" s="246" t="s">
        <v>167</v>
      </c>
    </row>
    <row r="105" s="13" customFormat="1">
      <c r="A105" s="13"/>
      <c r="B105" s="236"/>
      <c r="C105" s="237"/>
      <c r="D105" s="232" t="s">
        <v>184</v>
      </c>
      <c r="E105" s="238" t="s">
        <v>20</v>
      </c>
      <c r="F105" s="239" t="s">
        <v>750</v>
      </c>
      <c r="G105" s="237"/>
      <c r="H105" s="240">
        <v>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184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167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751</v>
      </c>
      <c r="G106" s="237"/>
      <c r="H106" s="240">
        <v>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167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752</v>
      </c>
      <c r="G107" s="237"/>
      <c r="H107" s="240">
        <v>38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167</v>
      </c>
    </row>
    <row r="108" s="13" customFormat="1">
      <c r="A108" s="13"/>
      <c r="B108" s="236"/>
      <c r="C108" s="237"/>
      <c r="D108" s="232" t="s">
        <v>184</v>
      </c>
      <c r="E108" s="238" t="s">
        <v>20</v>
      </c>
      <c r="F108" s="239" t="s">
        <v>753</v>
      </c>
      <c r="G108" s="237"/>
      <c r="H108" s="240">
        <v>15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184</v>
      </c>
      <c r="AU108" s="246" t="s">
        <v>86</v>
      </c>
      <c r="AV108" s="13" t="s">
        <v>86</v>
      </c>
      <c r="AW108" s="13" t="s">
        <v>38</v>
      </c>
      <c r="AX108" s="13" t="s">
        <v>77</v>
      </c>
      <c r="AY108" s="246" t="s">
        <v>167</v>
      </c>
    </row>
    <row r="109" s="13" customFormat="1">
      <c r="A109" s="13"/>
      <c r="B109" s="236"/>
      <c r="C109" s="237"/>
      <c r="D109" s="232" t="s">
        <v>184</v>
      </c>
      <c r="E109" s="238" t="s">
        <v>20</v>
      </c>
      <c r="F109" s="239" t="s">
        <v>754</v>
      </c>
      <c r="G109" s="237"/>
      <c r="H109" s="240">
        <v>4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184</v>
      </c>
      <c r="AU109" s="246" t="s">
        <v>86</v>
      </c>
      <c r="AV109" s="13" t="s">
        <v>86</v>
      </c>
      <c r="AW109" s="13" t="s">
        <v>38</v>
      </c>
      <c r="AX109" s="13" t="s">
        <v>77</v>
      </c>
      <c r="AY109" s="246" t="s">
        <v>167</v>
      </c>
    </row>
    <row r="110" s="13" customFormat="1">
      <c r="A110" s="13"/>
      <c r="B110" s="236"/>
      <c r="C110" s="237"/>
      <c r="D110" s="232" t="s">
        <v>184</v>
      </c>
      <c r="E110" s="238" t="s">
        <v>20</v>
      </c>
      <c r="F110" s="239" t="s">
        <v>755</v>
      </c>
      <c r="G110" s="237"/>
      <c r="H110" s="240">
        <v>15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184</v>
      </c>
      <c r="AU110" s="246" t="s">
        <v>86</v>
      </c>
      <c r="AV110" s="13" t="s">
        <v>86</v>
      </c>
      <c r="AW110" s="13" t="s">
        <v>38</v>
      </c>
      <c r="AX110" s="13" t="s">
        <v>77</v>
      </c>
      <c r="AY110" s="246" t="s">
        <v>167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756</v>
      </c>
      <c r="G111" s="237"/>
      <c r="H111" s="240">
        <v>5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77</v>
      </c>
      <c r="AY111" s="246" t="s">
        <v>167</v>
      </c>
    </row>
    <row r="112" s="13" customFormat="1">
      <c r="A112" s="13"/>
      <c r="B112" s="236"/>
      <c r="C112" s="237"/>
      <c r="D112" s="232" t="s">
        <v>184</v>
      </c>
      <c r="E112" s="238" t="s">
        <v>20</v>
      </c>
      <c r="F112" s="239" t="s">
        <v>757</v>
      </c>
      <c r="G112" s="237"/>
      <c r="H112" s="240">
        <v>20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184</v>
      </c>
      <c r="AU112" s="246" t="s">
        <v>86</v>
      </c>
      <c r="AV112" s="13" t="s">
        <v>86</v>
      </c>
      <c r="AW112" s="13" t="s">
        <v>38</v>
      </c>
      <c r="AX112" s="13" t="s">
        <v>77</v>
      </c>
      <c r="AY112" s="246" t="s">
        <v>167</v>
      </c>
    </row>
    <row r="113" s="14" customFormat="1">
      <c r="A113" s="14"/>
      <c r="B113" s="247"/>
      <c r="C113" s="248"/>
      <c r="D113" s="232" t="s">
        <v>184</v>
      </c>
      <c r="E113" s="249" t="s">
        <v>20</v>
      </c>
      <c r="F113" s="250" t="s">
        <v>195</v>
      </c>
      <c r="G113" s="248"/>
      <c r="H113" s="251">
        <v>147</v>
      </c>
      <c r="I113" s="252"/>
      <c r="J113" s="248"/>
      <c r="K113" s="248"/>
      <c r="L113" s="253"/>
      <c r="M113" s="254"/>
      <c r="N113" s="255"/>
      <c r="O113" s="255"/>
      <c r="P113" s="255"/>
      <c r="Q113" s="255"/>
      <c r="R113" s="255"/>
      <c r="S113" s="255"/>
      <c r="T113" s="25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7" t="s">
        <v>184</v>
      </c>
      <c r="AU113" s="257" t="s">
        <v>86</v>
      </c>
      <c r="AV113" s="14" t="s">
        <v>173</v>
      </c>
      <c r="AW113" s="14" t="s">
        <v>38</v>
      </c>
      <c r="AX113" s="14" t="s">
        <v>8</v>
      </c>
      <c r="AY113" s="257" t="s">
        <v>167</v>
      </c>
    </row>
    <row r="114" s="2" customFormat="1" ht="31" customHeight="1">
      <c r="A114" s="40"/>
      <c r="B114" s="41"/>
      <c r="C114" s="220" t="s">
        <v>8</v>
      </c>
      <c r="D114" s="220" t="s">
        <v>169</v>
      </c>
      <c r="E114" s="221" t="s">
        <v>758</v>
      </c>
      <c r="F114" s="222" t="s">
        <v>759</v>
      </c>
      <c r="G114" s="223" t="s">
        <v>397</v>
      </c>
      <c r="H114" s="224">
        <v>280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760</v>
      </c>
    </row>
    <row r="115" s="2" customFormat="1">
      <c r="A115" s="40"/>
      <c r="B115" s="41"/>
      <c r="C115" s="42"/>
      <c r="D115" s="232" t="s">
        <v>175</v>
      </c>
      <c r="E115" s="42"/>
      <c r="F115" s="233" t="s">
        <v>761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175</v>
      </c>
      <c r="AU115" s="19" t="s">
        <v>86</v>
      </c>
    </row>
    <row r="116" s="2" customFormat="1" ht="14.5" customHeight="1">
      <c r="A116" s="40"/>
      <c r="B116" s="41"/>
      <c r="C116" s="220" t="s">
        <v>186</v>
      </c>
      <c r="D116" s="220" t="s">
        <v>169</v>
      </c>
      <c r="E116" s="221" t="s">
        <v>762</v>
      </c>
      <c r="F116" s="222" t="s">
        <v>763</v>
      </c>
      <c r="G116" s="223" t="s">
        <v>179</v>
      </c>
      <c r="H116" s="224">
        <v>115.59999999999999</v>
      </c>
      <c r="I116" s="225"/>
      <c r="J116" s="224">
        <f>ROUND(I116*H116,0)</f>
        <v>0</v>
      </c>
      <c r="K116" s="222" t="s">
        <v>20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173</v>
      </c>
      <c r="AT116" s="230" t="s">
        <v>169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764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765</v>
      </c>
      <c r="G117" s="237"/>
      <c r="H117" s="240">
        <v>57.600000000000001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77</v>
      </c>
      <c r="AY117" s="246" t="s">
        <v>167</v>
      </c>
    </row>
    <row r="118" s="13" customFormat="1">
      <c r="A118" s="13"/>
      <c r="B118" s="236"/>
      <c r="C118" s="237"/>
      <c r="D118" s="232" t="s">
        <v>184</v>
      </c>
      <c r="E118" s="238" t="s">
        <v>20</v>
      </c>
      <c r="F118" s="239" t="s">
        <v>766</v>
      </c>
      <c r="G118" s="237"/>
      <c r="H118" s="240">
        <v>58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184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167</v>
      </c>
    </row>
    <row r="119" s="14" customFormat="1">
      <c r="A119" s="14"/>
      <c r="B119" s="247"/>
      <c r="C119" s="248"/>
      <c r="D119" s="232" t="s">
        <v>184</v>
      </c>
      <c r="E119" s="249" t="s">
        <v>20</v>
      </c>
      <c r="F119" s="250" t="s">
        <v>195</v>
      </c>
      <c r="G119" s="248"/>
      <c r="H119" s="251">
        <v>115.59999999999999</v>
      </c>
      <c r="I119" s="252"/>
      <c r="J119" s="248"/>
      <c r="K119" s="248"/>
      <c r="L119" s="253"/>
      <c r="M119" s="254"/>
      <c r="N119" s="255"/>
      <c r="O119" s="255"/>
      <c r="P119" s="255"/>
      <c r="Q119" s="255"/>
      <c r="R119" s="255"/>
      <c r="S119" s="255"/>
      <c r="T119" s="25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7" t="s">
        <v>184</v>
      </c>
      <c r="AU119" s="257" t="s">
        <v>86</v>
      </c>
      <c r="AV119" s="14" t="s">
        <v>173</v>
      </c>
      <c r="AW119" s="14" t="s">
        <v>38</v>
      </c>
      <c r="AX119" s="14" t="s">
        <v>8</v>
      </c>
      <c r="AY119" s="257" t="s">
        <v>167</v>
      </c>
    </row>
    <row r="120" s="2" customFormat="1" ht="20.5" customHeight="1">
      <c r="A120" s="40"/>
      <c r="B120" s="41"/>
      <c r="C120" s="220" t="s">
        <v>86</v>
      </c>
      <c r="D120" s="220" t="s">
        <v>169</v>
      </c>
      <c r="E120" s="221" t="s">
        <v>767</v>
      </c>
      <c r="F120" s="222" t="s">
        <v>768</v>
      </c>
      <c r="G120" s="223" t="s">
        <v>389</v>
      </c>
      <c r="H120" s="224">
        <v>1</v>
      </c>
      <c r="I120" s="225"/>
      <c r="J120" s="224">
        <f>ROUND(I120*H120,0)</f>
        <v>0</v>
      </c>
      <c r="K120" s="222" t="s">
        <v>20</v>
      </c>
      <c r="L120" s="46"/>
      <c r="M120" s="292" t="s">
        <v>20</v>
      </c>
      <c r="N120" s="293" t="s">
        <v>48</v>
      </c>
      <c r="O120" s="290"/>
      <c r="P120" s="294">
        <f>O120*H120</f>
        <v>0</v>
      </c>
      <c r="Q120" s="294">
        <v>0.046980000000000001</v>
      </c>
      <c r="R120" s="294">
        <f>Q120*H120</f>
        <v>0.046980000000000001</v>
      </c>
      <c r="S120" s="294">
        <v>0</v>
      </c>
      <c r="T120" s="29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173</v>
      </c>
      <c r="AT120" s="230" t="s">
        <v>169</v>
      </c>
      <c r="AU120" s="230" t="s">
        <v>86</v>
      </c>
      <c r="AY120" s="19" t="s">
        <v>167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</v>
      </c>
      <c r="BK120" s="231">
        <f>ROUND(I120*H120,0)</f>
        <v>0</v>
      </c>
      <c r="BL120" s="19" t="s">
        <v>173</v>
      </c>
      <c r="BM120" s="230" t="s">
        <v>769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168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uoKneE0d5Uu2BDEV69D6G/WXC4WEmJGkytPWKVB23xZzju5/3t1cayd7Bvx1DFFkl7np7Pmw3jsLZ66S9ZKLtg==" hashValue="7kThYNdE4i+O+imyVAsrrKU7K0q96TBGKRR2+NXrkY636hfCRtNPlVGk3rzceWrXm0uy0EWmeYJHlCEtbRbIgQ==" algorithmName="SHA-512" password="CC35"/>
  <autoFilter ref="C80:K120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770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ROUND((SUM(BE84:BE179)),  0)</f>
        <v>0</v>
      </c>
      <c r="G33" s="40"/>
      <c r="H33" s="40"/>
      <c r="I33" s="157">
        <v>0.20999999999999999</v>
      </c>
      <c r="J33" s="156">
        <f>ROUND(((SUM(BE84:BE179))*I33),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ROUND((SUM(BF84:BF179)),  0)</f>
        <v>0</v>
      </c>
      <c r="G34" s="40"/>
      <c r="H34" s="40"/>
      <c r="I34" s="157">
        <v>0.14999999999999999</v>
      </c>
      <c r="J34" s="156">
        <f>ROUND(((SUM(BF84:BF179))*I34),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ROUND((SUM(BG84:BG179)),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ROUND((SUM(BH84:BH179)),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ROUND((SUM(BI84:BI179)),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16025-1.3 - SO01.3 Vegetační úpravy LBC1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J171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771</v>
      </c>
      <c r="E63" s="188"/>
      <c r="F63" s="188"/>
      <c r="G63" s="188"/>
      <c r="H63" s="188"/>
      <c r="I63" s="189"/>
      <c r="J63" s="190">
        <f>J173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772</v>
      </c>
      <c r="E64" s="181"/>
      <c r="F64" s="181"/>
      <c r="G64" s="181"/>
      <c r="H64" s="181"/>
      <c r="I64" s="182"/>
      <c r="J64" s="183">
        <f>J177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16025-1.3 - SO01.3 Vegetační úpravy LBC1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153</v>
      </c>
      <c r="D83" s="195" t="s">
        <v>62</v>
      </c>
      <c r="E83" s="195" t="s">
        <v>58</v>
      </c>
      <c r="F83" s="195" t="s">
        <v>59</v>
      </c>
      <c r="G83" s="195" t="s">
        <v>154</v>
      </c>
      <c r="H83" s="195" t="s">
        <v>155</v>
      </c>
      <c r="I83" s="196" t="s">
        <v>156</v>
      </c>
      <c r="J83" s="195" t="s">
        <v>140</v>
      </c>
      <c r="K83" s="197" t="s">
        <v>157</v>
      </c>
      <c r="L83" s="198"/>
      <c r="M83" s="94" t="s">
        <v>20</v>
      </c>
      <c r="N83" s="95" t="s">
        <v>47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P85+P177</f>
        <v>0</v>
      </c>
      <c r="Q84" s="98"/>
      <c r="R84" s="201">
        <f>R85+R177</f>
        <v>18.183050000000001</v>
      </c>
      <c r="S84" s="98"/>
      <c r="T84" s="202">
        <f>T85+T177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BK85+BK177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165</v>
      </c>
      <c r="F85" s="207" t="s">
        <v>166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P86+P171+P173</f>
        <v>0</v>
      </c>
      <c r="Q85" s="212"/>
      <c r="R85" s="213">
        <f>R86+R171+R173</f>
        <v>17.030050000000003</v>
      </c>
      <c r="S85" s="212"/>
      <c r="T85" s="214">
        <f>T86+T171+T173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167</v>
      </c>
      <c r="BK85" s="217">
        <f>BK86+BK171+BK173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168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SUM(P87:P170)</f>
        <v>0</v>
      </c>
      <c r="Q86" s="212"/>
      <c r="R86" s="213">
        <f>SUM(R87:R170)</f>
        <v>11.280050000000001</v>
      </c>
      <c r="S86" s="212"/>
      <c r="T86" s="214">
        <f>SUM(T87:T170)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167</v>
      </c>
      <c r="BK86" s="217">
        <f>SUM(BK87:BK170)</f>
        <v>0</v>
      </c>
    </row>
    <row r="87" s="2" customFormat="1" ht="20.5" customHeight="1">
      <c r="A87" s="40"/>
      <c r="B87" s="41"/>
      <c r="C87" s="220" t="s">
        <v>8</v>
      </c>
      <c r="D87" s="220" t="s">
        <v>169</v>
      </c>
      <c r="E87" s="221" t="s">
        <v>773</v>
      </c>
      <c r="F87" s="222" t="s">
        <v>774</v>
      </c>
      <c r="G87" s="223" t="s">
        <v>397</v>
      </c>
      <c r="H87" s="224">
        <v>345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0.051749999999999997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775</v>
      </c>
    </row>
    <row r="88" s="2" customFormat="1" ht="20.5" customHeight="1">
      <c r="A88" s="40"/>
      <c r="B88" s="41"/>
      <c r="C88" s="220" t="s">
        <v>86</v>
      </c>
      <c r="D88" s="220" t="s">
        <v>169</v>
      </c>
      <c r="E88" s="221" t="s">
        <v>776</v>
      </c>
      <c r="F88" s="222" t="s">
        <v>777</v>
      </c>
      <c r="G88" s="223" t="s">
        <v>179</v>
      </c>
      <c r="H88" s="224">
        <v>9406</v>
      </c>
      <c r="I88" s="225"/>
      <c r="J88" s="224">
        <f>ROUND(I88*H88,0)</f>
        <v>0</v>
      </c>
      <c r="K88" s="222" t="s">
        <v>180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173</v>
      </c>
      <c r="AT88" s="230" t="s">
        <v>169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778</v>
      </c>
    </row>
    <row r="89" s="2" customFormat="1">
      <c r="A89" s="40"/>
      <c r="B89" s="41"/>
      <c r="C89" s="42"/>
      <c r="D89" s="232" t="s">
        <v>182</v>
      </c>
      <c r="E89" s="42"/>
      <c r="F89" s="233" t="s">
        <v>779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182</v>
      </c>
      <c r="AU89" s="19" t="s">
        <v>86</v>
      </c>
    </row>
    <row r="90" s="2" customFormat="1">
      <c r="A90" s="40"/>
      <c r="B90" s="41"/>
      <c r="C90" s="42"/>
      <c r="D90" s="232" t="s">
        <v>175</v>
      </c>
      <c r="E90" s="42"/>
      <c r="F90" s="233" t="s">
        <v>780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175</v>
      </c>
      <c r="AU90" s="19" t="s">
        <v>86</v>
      </c>
    </row>
    <row r="91" s="2" customFormat="1" ht="14.5" customHeight="1">
      <c r="A91" s="40"/>
      <c r="B91" s="41"/>
      <c r="C91" s="279" t="s">
        <v>186</v>
      </c>
      <c r="D91" s="279" t="s">
        <v>381</v>
      </c>
      <c r="E91" s="280" t="s">
        <v>382</v>
      </c>
      <c r="F91" s="281" t="s">
        <v>383</v>
      </c>
      <c r="G91" s="282" t="s">
        <v>384</v>
      </c>
      <c r="H91" s="283">
        <v>94.060000000000002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0.001</v>
      </c>
      <c r="R91" s="228">
        <f>Q91*H91</f>
        <v>0.094060000000000005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274</v>
      </c>
      <c r="AT91" s="230" t="s">
        <v>381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781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782</v>
      </c>
      <c r="G92" s="237"/>
      <c r="H92" s="240">
        <v>94.060000000000002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167</v>
      </c>
    </row>
    <row r="93" s="2" customFormat="1" ht="20.5" customHeight="1">
      <c r="A93" s="40"/>
      <c r="B93" s="41"/>
      <c r="C93" s="220" t="s">
        <v>173</v>
      </c>
      <c r="D93" s="220" t="s">
        <v>169</v>
      </c>
      <c r="E93" s="221" t="s">
        <v>783</v>
      </c>
      <c r="F93" s="222" t="s">
        <v>784</v>
      </c>
      <c r="G93" s="223" t="s">
        <v>389</v>
      </c>
      <c r="H93" s="224">
        <v>198</v>
      </c>
      <c r="I93" s="225"/>
      <c r="J93" s="224">
        <f>ROUND(I93*H93,0)</f>
        <v>0</v>
      </c>
      <c r="K93" s="222" t="s">
        <v>180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173</v>
      </c>
      <c r="AT93" s="230" t="s">
        <v>169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785</v>
      </c>
    </row>
    <row r="94" s="2" customFormat="1">
      <c r="A94" s="40"/>
      <c r="B94" s="41"/>
      <c r="C94" s="42"/>
      <c r="D94" s="232" t="s">
        <v>182</v>
      </c>
      <c r="E94" s="42"/>
      <c r="F94" s="233" t="s">
        <v>786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86</v>
      </c>
    </row>
    <row r="95" s="2" customFormat="1">
      <c r="A95" s="40"/>
      <c r="B95" s="41"/>
      <c r="C95" s="42"/>
      <c r="D95" s="232" t="s">
        <v>175</v>
      </c>
      <c r="E95" s="42"/>
      <c r="F95" s="233" t="s">
        <v>787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175</v>
      </c>
      <c r="AU95" s="19" t="s">
        <v>86</v>
      </c>
    </row>
    <row r="96" s="2" customFormat="1" ht="20.5" customHeight="1">
      <c r="A96" s="40"/>
      <c r="B96" s="41"/>
      <c r="C96" s="220" t="s">
        <v>202</v>
      </c>
      <c r="D96" s="220" t="s">
        <v>169</v>
      </c>
      <c r="E96" s="221" t="s">
        <v>788</v>
      </c>
      <c r="F96" s="222" t="s">
        <v>789</v>
      </c>
      <c r="G96" s="223" t="s">
        <v>389</v>
      </c>
      <c r="H96" s="224">
        <v>691</v>
      </c>
      <c r="I96" s="225"/>
      <c r="J96" s="224">
        <f>ROUND(I96*H96,0)</f>
        <v>0</v>
      </c>
      <c r="K96" s="222" t="s">
        <v>180</v>
      </c>
      <c r="L96" s="46"/>
      <c r="M96" s="226" t="s">
        <v>20</v>
      </c>
      <c r="N96" s="227" t="s">
        <v>48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173</v>
      </c>
      <c r="AT96" s="230" t="s">
        <v>169</v>
      </c>
      <c r="AU96" s="230" t="s">
        <v>86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173</v>
      </c>
      <c r="BM96" s="230" t="s">
        <v>790</v>
      </c>
    </row>
    <row r="97" s="2" customFormat="1">
      <c r="A97" s="40"/>
      <c r="B97" s="41"/>
      <c r="C97" s="42"/>
      <c r="D97" s="232" t="s">
        <v>182</v>
      </c>
      <c r="E97" s="42"/>
      <c r="F97" s="233" t="s">
        <v>786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86</v>
      </c>
    </row>
    <row r="98" s="2" customFormat="1">
      <c r="A98" s="40"/>
      <c r="B98" s="41"/>
      <c r="C98" s="42"/>
      <c r="D98" s="232" t="s">
        <v>175</v>
      </c>
      <c r="E98" s="42"/>
      <c r="F98" s="233" t="s">
        <v>791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175</v>
      </c>
      <c r="AU98" s="19" t="s">
        <v>86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792</v>
      </c>
      <c r="G99" s="237"/>
      <c r="H99" s="240">
        <v>591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167</v>
      </c>
    </row>
    <row r="100" s="13" customFormat="1">
      <c r="A100" s="13"/>
      <c r="B100" s="236"/>
      <c r="C100" s="237"/>
      <c r="D100" s="232" t="s">
        <v>184</v>
      </c>
      <c r="E100" s="238" t="s">
        <v>20</v>
      </c>
      <c r="F100" s="239" t="s">
        <v>793</v>
      </c>
      <c r="G100" s="237"/>
      <c r="H100" s="240">
        <v>100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184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167</v>
      </c>
    </row>
    <row r="101" s="14" customFormat="1">
      <c r="A101" s="14"/>
      <c r="B101" s="247"/>
      <c r="C101" s="248"/>
      <c r="D101" s="232" t="s">
        <v>184</v>
      </c>
      <c r="E101" s="249" t="s">
        <v>20</v>
      </c>
      <c r="F101" s="250" t="s">
        <v>195</v>
      </c>
      <c r="G101" s="248"/>
      <c r="H101" s="251">
        <v>691</v>
      </c>
      <c r="I101" s="252"/>
      <c r="J101" s="248"/>
      <c r="K101" s="248"/>
      <c r="L101" s="253"/>
      <c r="M101" s="254"/>
      <c r="N101" s="255"/>
      <c r="O101" s="255"/>
      <c r="P101" s="255"/>
      <c r="Q101" s="255"/>
      <c r="R101" s="255"/>
      <c r="S101" s="255"/>
      <c r="T101" s="25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7" t="s">
        <v>184</v>
      </c>
      <c r="AU101" s="257" t="s">
        <v>86</v>
      </c>
      <c r="AV101" s="14" t="s">
        <v>173</v>
      </c>
      <c r="AW101" s="14" t="s">
        <v>38</v>
      </c>
      <c r="AX101" s="14" t="s">
        <v>8</v>
      </c>
      <c r="AY101" s="257" t="s">
        <v>167</v>
      </c>
    </row>
    <row r="102" s="2" customFormat="1" ht="20.5" customHeight="1">
      <c r="A102" s="40"/>
      <c r="B102" s="41"/>
      <c r="C102" s="220" t="s">
        <v>253</v>
      </c>
      <c r="D102" s="220" t="s">
        <v>169</v>
      </c>
      <c r="E102" s="221" t="s">
        <v>794</v>
      </c>
      <c r="F102" s="222" t="s">
        <v>795</v>
      </c>
      <c r="G102" s="223" t="s">
        <v>389</v>
      </c>
      <c r="H102" s="224">
        <v>691</v>
      </c>
      <c r="I102" s="225"/>
      <c r="J102" s="224">
        <f>ROUND(I102*H102,0)</f>
        <v>0</v>
      </c>
      <c r="K102" s="222" t="s">
        <v>180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173</v>
      </c>
      <c r="AT102" s="230" t="s">
        <v>169</v>
      </c>
      <c r="AU102" s="230" t="s">
        <v>86</v>
      </c>
      <c r="AY102" s="19" t="s">
        <v>167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173</v>
      </c>
      <c r="BM102" s="230" t="s">
        <v>796</v>
      </c>
    </row>
    <row r="103" s="2" customFormat="1">
      <c r="A103" s="40"/>
      <c r="B103" s="41"/>
      <c r="C103" s="42"/>
      <c r="D103" s="232" t="s">
        <v>182</v>
      </c>
      <c r="E103" s="42"/>
      <c r="F103" s="233" t="s">
        <v>797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86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798</v>
      </c>
      <c r="G104" s="237"/>
      <c r="H104" s="240">
        <v>591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77</v>
      </c>
      <c r="AY104" s="246" t="s">
        <v>167</v>
      </c>
    </row>
    <row r="105" s="13" customFormat="1">
      <c r="A105" s="13"/>
      <c r="B105" s="236"/>
      <c r="C105" s="237"/>
      <c r="D105" s="232" t="s">
        <v>184</v>
      </c>
      <c r="E105" s="238" t="s">
        <v>20</v>
      </c>
      <c r="F105" s="239" t="s">
        <v>799</v>
      </c>
      <c r="G105" s="237"/>
      <c r="H105" s="240">
        <v>100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184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167</v>
      </c>
    </row>
    <row r="106" s="14" customFormat="1">
      <c r="A106" s="14"/>
      <c r="B106" s="247"/>
      <c r="C106" s="248"/>
      <c r="D106" s="232" t="s">
        <v>184</v>
      </c>
      <c r="E106" s="249" t="s">
        <v>20</v>
      </c>
      <c r="F106" s="250" t="s">
        <v>195</v>
      </c>
      <c r="G106" s="248"/>
      <c r="H106" s="251">
        <v>691</v>
      </c>
      <c r="I106" s="252"/>
      <c r="J106" s="248"/>
      <c r="K106" s="248"/>
      <c r="L106" s="253"/>
      <c r="M106" s="254"/>
      <c r="N106" s="255"/>
      <c r="O106" s="255"/>
      <c r="P106" s="255"/>
      <c r="Q106" s="255"/>
      <c r="R106" s="255"/>
      <c r="S106" s="255"/>
      <c r="T106" s="25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7" t="s">
        <v>184</v>
      </c>
      <c r="AU106" s="257" t="s">
        <v>86</v>
      </c>
      <c r="AV106" s="14" t="s">
        <v>173</v>
      </c>
      <c r="AW106" s="14" t="s">
        <v>38</v>
      </c>
      <c r="AX106" s="14" t="s">
        <v>8</v>
      </c>
      <c r="AY106" s="257" t="s">
        <v>167</v>
      </c>
    </row>
    <row r="107" s="2" customFormat="1" ht="31" customHeight="1">
      <c r="A107" s="40"/>
      <c r="B107" s="41"/>
      <c r="C107" s="220" t="s">
        <v>259</v>
      </c>
      <c r="D107" s="220" t="s">
        <v>169</v>
      </c>
      <c r="E107" s="221" t="s">
        <v>800</v>
      </c>
      <c r="F107" s="222" t="s">
        <v>801</v>
      </c>
      <c r="G107" s="223" t="s">
        <v>389</v>
      </c>
      <c r="H107" s="224">
        <v>198</v>
      </c>
      <c r="I107" s="225"/>
      <c r="J107" s="224">
        <f>ROUND(I107*H107,0)</f>
        <v>0</v>
      </c>
      <c r="K107" s="222" t="s">
        <v>180</v>
      </c>
      <c r="L107" s="46"/>
      <c r="M107" s="226" t="s">
        <v>20</v>
      </c>
      <c r="N107" s="227" t="s">
        <v>48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173</v>
      </c>
      <c r="AT107" s="230" t="s">
        <v>169</v>
      </c>
      <c r="AU107" s="230" t="s">
        <v>86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173</v>
      </c>
      <c r="BM107" s="230" t="s">
        <v>802</v>
      </c>
    </row>
    <row r="108" s="2" customFormat="1">
      <c r="A108" s="40"/>
      <c r="B108" s="41"/>
      <c r="C108" s="42"/>
      <c r="D108" s="232" t="s">
        <v>182</v>
      </c>
      <c r="E108" s="42"/>
      <c r="F108" s="233" t="s">
        <v>797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182</v>
      </c>
      <c r="AU108" s="19" t="s">
        <v>86</v>
      </c>
    </row>
    <row r="109" s="2" customFormat="1" ht="20.5" customHeight="1">
      <c r="A109" s="40"/>
      <c r="B109" s="41"/>
      <c r="C109" s="220" t="s">
        <v>274</v>
      </c>
      <c r="D109" s="220" t="s">
        <v>169</v>
      </c>
      <c r="E109" s="221" t="s">
        <v>803</v>
      </c>
      <c r="F109" s="222" t="s">
        <v>804</v>
      </c>
      <c r="G109" s="223" t="s">
        <v>389</v>
      </c>
      <c r="H109" s="224">
        <v>198</v>
      </c>
      <c r="I109" s="225"/>
      <c r="J109" s="224">
        <f>ROUND(I109*H109,0)</f>
        <v>0</v>
      </c>
      <c r="K109" s="222" t="s">
        <v>180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4.6E-05</v>
      </c>
      <c r="R109" s="228">
        <f>Q109*H109</f>
        <v>0.0091079999999999998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173</v>
      </c>
      <c r="AT109" s="230" t="s">
        <v>169</v>
      </c>
      <c r="AU109" s="230" t="s">
        <v>86</v>
      </c>
      <c r="AY109" s="19" t="s">
        <v>167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173</v>
      </c>
      <c r="BM109" s="230" t="s">
        <v>805</v>
      </c>
    </row>
    <row r="110" s="2" customFormat="1">
      <c r="A110" s="40"/>
      <c r="B110" s="41"/>
      <c r="C110" s="42"/>
      <c r="D110" s="232" t="s">
        <v>182</v>
      </c>
      <c r="E110" s="42"/>
      <c r="F110" s="233" t="s">
        <v>806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86</v>
      </c>
    </row>
    <row r="111" s="2" customFormat="1">
      <c r="A111" s="40"/>
      <c r="B111" s="41"/>
      <c r="C111" s="42"/>
      <c r="D111" s="232" t="s">
        <v>175</v>
      </c>
      <c r="E111" s="42"/>
      <c r="F111" s="233" t="s">
        <v>807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175</v>
      </c>
      <c r="AU111" s="19" t="s">
        <v>86</v>
      </c>
    </row>
    <row r="112" s="2" customFormat="1" ht="20.5" customHeight="1">
      <c r="A112" s="40"/>
      <c r="B112" s="41"/>
      <c r="C112" s="279" t="s">
        <v>279</v>
      </c>
      <c r="D112" s="279" t="s">
        <v>381</v>
      </c>
      <c r="E112" s="280" t="s">
        <v>808</v>
      </c>
      <c r="F112" s="281" t="s">
        <v>809</v>
      </c>
      <c r="G112" s="282" t="s">
        <v>389</v>
      </c>
      <c r="H112" s="283">
        <v>198</v>
      </c>
      <c r="I112" s="284"/>
      <c r="J112" s="283">
        <f>ROUND(I112*H112,0)</f>
        <v>0</v>
      </c>
      <c r="K112" s="281" t="s">
        <v>180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0.0035400000000000002</v>
      </c>
      <c r="R112" s="228">
        <f>Q112*H112</f>
        <v>0.70091999999999999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274</v>
      </c>
      <c r="AT112" s="230" t="s">
        <v>381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810</v>
      </c>
    </row>
    <row r="113" s="2" customFormat="1" ht="20.5" customHeight="1">
      <c r="A113" s="40"/>
      <c r="B113" s="41"/>
      <c r="C113" s="220" t="s">
        <v>291</v>
      </c>
      <c r="D113" s="220" t="s">
        <v>169</v>
      </c>
      <c r="E113" s="221" t="s">
        <v>811</v>
      </c>
      <c r="F113" s="222" t="s">
        <v>812</v>
      </c>
      <c r="G113" s="223" t="s">
        <v>389</v>
      </c>
      <c r="H113" s="224">
        <v>591</v>
      </c>
      <c r="I113" s="225"/>
      <c r="J113" s="224">
        <f>ROUND(I113*H113,0)</f>
        <v>0</v>
      </c>
      <c r="K113" s="222" t="s">
        <v>180</v>
      </c>
      <c r="L113" s="46"/>
      <c r="M113" s="226" t="s">
        <v>20</v>
      </c>
      <c r="N113" s="227" t="s">
        <v>48</v>
      </c>
      <c r="O113" s="86"/>
      <c r="P113" s="228">
        <f>O113*H113</f>
        <v>0</v>
      </c>
      <c r="Q113" s="228">
        <v>5.1999999999999997E-05</v>
      </c>
      <c r="R113" s="228">
        <f>Q113*H113</f>
        <v>0.030731999999999999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173</v>
      </c>
      <c r="AT113" s="230" t="s">
        <v>169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173</v>
      </c>
      <c r="BM113" s="230" t="s">
        <v>813</v>
      </c>
    </row>
    <row r="114" s="2" customFormat="1">
      <c r="A114" s="40"/>
      <c r="B114" s="41"/>
      <c r="C114" s="42"/>
      <c r="D114" s="232" t="s">
        <v>182</v>
      </c>
      <c r="E114" s="42"/>
      <c r="F114" s="233" t="s">
        <v>806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182</v>
      </c>
      <c r="AU114" s="19" t="s">
        <v>86</v>
      </c>
    </row>
    <row r="115" s="2" customFormat="1">
      <c r="A115" s="40"/>
      <c r="B115" s="41"/>
      <c r="C115" s="42"/>
      <c r="D115" s="232" t="s">
        <v>175</v>
      </c>
      <c r="E115" s="42"/>
      <c r="F115" s="233" t="s">
        <v>814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175</v>
      </c>
      <c r="AU115" s="19" t="s">
        <v>86</v>
      </c>
    </row>
    <row r="116" s="2" customFormat="1" ht="20.5" customHeight="1">
      <c r="A116" s="40"/>
      <c r="B116" s="41"/>
      <c r="C116" s="279" t="s">
        <v>302</v>
      </c>
      <c r="D116" s="279" t="s">
        <v>381</v>
      </c>
      <c r="E116" s="280" t="s">
        <v>808</v>
      </c>
      <c r="F116" s="281" t="s">
        <v>809</v>
      </c>
      <c r="G116" s="282" t="s">
        <v>389</v>
      </c>
      <c r="H116" s="283">
        <v>791</v>
      </c>
      <c r="I116" s="284"/>
      <c r="J116" s="283">
        <f>ROUND(I116*H116,0)</f>
        <v>0</v>
      </c>
      <c r="K116" s="281" t="s">
        <v>180</v>
      </c>
      <c r="L116" s="285"/>
      <c r="M116" s="286" t="s">
        <v>20</v>
      </c>
      <c r="N116" s="287" t="s">
        <v>48</v>
      </c>
      <c r="O116" s="86"/>
      <c r="P116" s="228">
        <f>O116*H116</f>
        <v>0</v>
      </c>
      <c r="Q116" s="228">
        <v>0.0035400000000000002</v>
      </c>
      <c r="R116" s="228">
        <f>Q116*H116</f>
        <v>2.8001400000000003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274</v>
      </c>
      <c r="AT116" s="230" t="s">
        <v>381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815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816</v>
      </c>
      <c r="G117" s="237"/>
      <c r="H117" s="240">
        <v>791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167</v>
      </c>
    </row>
    <row r="118" s="2" customFormat="1" ht="20.5" customHeight="1">
      <c r="A118" s="40"/>
      <c r="B118" s="41"/>
      <c r="C118" s="279" t="s">
        <v>309</v>
      </c>
      <c r="D118" s="279" t="s">
        <v>381</v>
      </c>
      <c r="E118" s="280" t="s">
        <v>817</v>
      </c>
      <c r="F118" s="281" t="s">
        <v>818</v>
      </c>
      <c r="G118" s="282" t="s">
        <v>389</v>
      </c>
      <c r="H118" s="283">
        <v>6</v>
      </c>
      <c r="I118" s="284"/>
      <c r="J118" s="283">
        <f>ROUND(I118*H118,0)</f>
        <v>0</v>
      </c>
      <c r="K118" s="281" t="s">
        <v>180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0.0047200000000000002</v>
      </c>
      <c r="R118" s="228">
        <f>Q118*H118</f>
        <v>0.028320000000000001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274</v>
      </c>
      <c r="AT118" s="230" t="s">
        <v>381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819</v>
      </c>
    </row>
    <row r="119" s="2" customFormat="1" ht="20.5" customHeight="1">
      <c r="A119" s="40"/>
      <c r="B119" s="41"/>
      <c r="C119" s="220" t="s">
        <v>320</v>
      </c>
      <c r="D119" s="220" t="s">
        <v>169</v>
      </c>
      <c r="E119" s="221" t="s">
        <v>820</v>
      </c>
      <c r="F119" s="222" t="s">
        <v>821</v>
      </c>
      <c r="G119" s="223" t="s">
        <v>389</v>
      </c>
      <c r="H119" s="224">
        <v>200</v>
      </c>
      <c r="I119" s="225"/>
      <c r="J119" s="224">
        <f>ROUND(I119*H119,0)</f>
        <v>0</v>
      </c>
      <c r="K119" s="222" t="s">
        <v>180</v>
      </c>
      <c r="L119" s="46"/>
      <c r="M119" s="226" t="s">
        <v>20</v>
      </c>
      <c r="N119" s="227" t="s">
        <v>48</v>
      </c>
      <c r="O119" s="86"/>
      <c r="P119" s="228">
        <f>O119*H119</f>
        <v>0</v>
      </c>
      <c r="Q119" s="228">
        <v>5.1999999999999997E-05</v>
      </c>
      <c r="R119" s="228">
        <f>Q119*H119</f>
        <v>0.0104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173</v>
      </c>
      <c r="AT119" s="230" t="s">
        <v>169</v>
      </c>
      <c r="AU119" s="230" t="s">
        <v>86</v>
      </c>
      <c r="AY119" s="19" t="s">
        <v>167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</v>
      </c>
      <c r="BK119" s="231">
        <f>ROUND(I119*H119,0)</f>
        <v>0</v>
      </c>
      <c r="BL119" s="19" t="s">
        <v>173</v>
      </c>
      <c r="BM119" s="230" t="s">
        <v>822</v>
      </c>
    </row>
    <row r="120" s="2" customFormat="1">
      <c r="A120" s="40"/>
      <c r="B120" s="41"/>
      <c r="C120" s="42"/>
      <c r="D120" s="232" t="s">
        <v>182</v>
      </c>
      <c r="E120" s="42"/>
      <c r="F120" s="233" t="s">
        <v>806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182</v>
      </c>
      <c r="AU120" s="19" t="s">
        <v>86</v>
      </c>
    </row>
    <row r="121" s="2" customFormat="1">
      <c r="A121" s="40"/>
      <c r="B121" s="41"/>
      <c r="C121" s="42"/>
      <c r="D121" s="232" t="s">
        <v>175</v>
      </c>
      <c r="E121" s="42"/>
      <c r="F121" s="233" t="s">
        <v>823</v>
      </c>
      <c r="G121" s="42"/>
      <c r="H121" s="42"/>
      <c r="I121" s="138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175</v>
      </c>
      <c r="AU121" s="19" t="s">
        <v>86</v>
      </c>
    </row>
    <row r="122" s="13" customFormat="1">
      <c r="A122" s="13"/>
      <c r="B122" s="236"/>
      <c r="C122" s="237"/>
      <c r="D122" s="232" t="s">
        <v>184</v>
      </c>
      <c r="E122" s="238" t="s">
        <v>20</v>
      </c>
      <c r="F122" s="239" t="s">
        <v>824</v>
      </c>
      <c r="G122" s="237"/>
      <c r="H122" s="240">
        <v>200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79" t="s">
        <v>326</v>
      </c>
      <c r="D123" s="279" t="s">
        <v>381</v>
      </c>
      <c r="E123" s="280" t="s">
        <v>808</v>
      </c>
      <c r="F123" s="281" t="s">
        <v>809</v>
      </c>
      <c r="G123" s="282" t="s">
        <v>389</v>
      </c>
      <c r="H123" s="283">
        <v>200</v>
      </c>
      <c r="I123" s="284"/>
      <c r="J123" s="283">
        <f>ROUND(I123*H123,0)</f>
        <v>0</v>
      </c>
      <c r="K123" s="281" t="s">
        <v>180</v>
      </c>
      <c r="L123" s="285"/>
      <c r="M123" s="286" t="s">
        <v>20</v>
      </c>
      <c r="N123" s="287" t="s">
        <v>48</v>
      </c>
      <c r="O123" s="86"/>
      <c r="P123" s="228">
        <f>O123*H123</f>
        <v>0</v>
      </c>
      <c r="Q123" s="228">
        <v>0.0035400000000000002</v>
      </c>
      <c r="R123" s="228">
        <f>Q123*H123</f>
        <v>0.70800000000000007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274</v>
      </c>
      <c r="AT123" s="230" t="s">
        <v>381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825</v>
      </c>
    </row>
    <row r="124" s="13" customFormat="1">
      <c r="A124" s="13"/>
      <c r="B124" s="236"/>
      <c r="C124" s="237"/>
      <c r="D124" s="232" t="s">
        <v>184</v>
      </c>
      <c r="E124" s="237"/>
      <c r="F124" s="239" t="s">
        <v>826</v>
      </c>
      <c r="G124" s="237"/>
      <c r="H124" s="240">
        <v>200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4</v>
      </c>
      <c r="AX124" s="13" t="s">
        <v>8</v>
      </c>
      <c r="AY124" s="246" t="s">
        <v>167</v>
      </c>
    </row>
    <row r="125" s="2" customFormat="1" ht="20.5" customHeight="1">
      <c r="A125" s="40"/>
      <c r="B125" s="41"/>
      <c r="C125" s="279" t="s">
        <v>9</v>
      </c>
      <c r="D125" s="279" t="s">
        <v>381</v>
      </c>
      <c r="E125" s="280" t="s">
        <v>817</v>
      </c>
      <c r="F125" s="281" t="s">
        <v>818</v>
      </c>
      <c r="G125" s="282" t="s">
        <v>389</v>
      </c>
      <c r="H125" s="283">
        <v>200</v>
      </c>
      <c r="I125" s="284"/>
      <c r="J125" s="283">
        <f>ROUND(I125*H125,0)</f>
        <v>0</v>
      </c>
      <c r="K125" s="281" t="s">
        <v>180</v>
      </c>
      <c r="L125" s="285"/>
      <c r="M125" s="286" t="s">
        <v>20</v>
      </c>
      <c r="N125" s="287" t="s">
        <v>48</v>
      </c>
      <c r="O125" s="86"/>
      <c r="P125" s="228">
        <f>O125*H125</f>
        <v>0</v>
      </c>
      <c r="Q125" s="228">
        <v>0.0047200000000000002</v>
      </c>
      <c r="R125" s="228">
        <f>Q125*H125</f>
        <v>0.94400000000000006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274</v>
      </c>
      <c r="AT125" s="230" t="s">
        <v>381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827</v>
      </c>
    </row>
    <row r="126" s="13" customFormat="1">
      <c r="A126" s="13"/>
      <c r="B126" s="236"/>
      <c r="C126" s="237"/>
      <c r="D126" s="232" t="s">
        <v>184</v>
      </c>
      <c r="E126" s="237"/>
      <c r="F126" s="239" t="s">
        <v>826</v>
      </c>
      <c r="G126" s="237"/>
      <c r="H126" s="240">
        <v>200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4</v>
      </c>
      <c r="AX126" s="13" t="s">
        <v>8</v>
      </c>
      <c r="AY126" s="246" t="s">
        <v>167</v>
      </c>
    </row>
    <row r="127" s="2" customFormat="1" ht="20.5" customHeight="1">
      <c r="A127" s="40"/>
      <c r="B127" s="41"/>
      <c r="C127" s="220" t="s">
        <v>337</v>
      </c>
      <c r="D127" s="220" t="s">
        <v>169</v>
      </c>
      <c r="E127" s="221" t="s">
        <v>828</v>
      </c>
      <c r="F127" s="222" t="s">
        <v>829</v>
      </c>
      <c r="G127" s="223" t="s">
        <v>389</v>
      </c>
      <c r="H127" s="224">
        <v>82</v>
      </c>
      <c r="I127" s="225"/>
      <c r="J127" s="224">
        <f>ROUND(I127*H127,0)</f>
        <v>0</v>
      </c>
      <c r="K127" s="222" t="s">
        <v>20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830</v>
      </c>
    </row>
    <row r="128" s="2" customFormat="1">
      <c r="A128" s="40"/>
      <c r="B128" s="41"/>
      <c r="C128" s="42"/>
      <c r="D128" s="232" t="s">
        <v>175</v>
      </c>
      <c r="E128" s="42"/>
      <c r="F128" s="233" t="s">
        <v>831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175</v>
      </c>
      <c r="AU128" s="19" t="s">
        <v>86</v>
      </c>
    </row>
    <row r="129" s="2" customFormat="1" ht="20.5" customHeight="1">
      <c r="A129" s="40"/>
      <c r="B129" s="41"/>
      <c r="C129" s="220" t="s">
        <v>344</v>
      </c>
      <c r="D129" s="220" t="s">
        <v>169</v>
      </c>
      <c r="E129" s="221" t="s">
        <v>832</v>
      </c>
      <c r="F129" s="222" t="s">
        <v>833</v>
      </c>
      <c r="G129" s="223" t="s">
        <v>834</v>
      </c>
      <c r="H129" s="224">
        <v>691</v>
      </c>
      <c r="I129" s="225"/>
      <c r="J129" s="224">
        <f>ROUND(I129*H129,0)</f>
        <v>0</v>
      </c>
      <c r="K129" s="222" t="s">
        <v>20</v>
      </c>
      <c r="L129" s="46"/>
      <c r="M129" s="226" t="s">
        <v>20</v>
      </c>
      <c r="N129" s="227" t="s">
        <v>48</v>
      </c>
      <c r="O129" s="86"/>
      <c r="P129" s="228">
        <f>O129*H129</f>
        <v>0</v>
      </c>
      <c r="Q129" s="228">
        <v>2.0000000000000002E-05</v>
      </c>
      <c r="R129" s="228">
        <f>Q129*H129</f>
        <v>0.013820000000000001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173</v>
      </c>
      <c r="AT129" s="230" t="s">
        <v>169</v>
      </c>
      <c r="AU129" s="230" t="s">
        <v>86</v>
      </c>
      <c r="AY129" s="19" t="s">
        <v>167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173</v>
      </c>
      <c r="BM129" s="230" t="s">
        <v>835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836</v>
      </c>
      <c r="G130" s="237"/>
      <c r="H130" s="240">
        <v>691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14.5" customHeight="1">
      <c r="A131" s="40"/>
      <c r="B131" s="41"/>
      <c r="C131" s="279" t="s">
        <v>348</v>
      </c>
      <c r="D131" s="279" t="s">
        <v>381</v>
      </c>
      <c r="E131" s="280" t="s">
        <v>837</v>
      </c>
      <c r="F131" s="281" t="s">
        <v>838</v>
      </c>
      <c r="G131" s="282" t="s">
        <v>389</v>
      </c>
      <c r="H131" s="283">
        <v>33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0.017999999999999999</v>
      </c>
      <c r="R131" s="228">
        <f>Q131*H131</f>
        <v>0.59399999999999997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839</v>
      </c>
    </row>
    <row r="132" s="2" customFormat="1" ht="14.5" customHeight="1">
      <c r="A132" s="40"/>
      <c r="B132" s="41"/>
      <c r="C132" s="279" t="s">
        <v>359</v>
      </c>
      <c r="D132" s="279" t="s">
        <v>381</v>
      </c>
      <c r="E132" s="280" t="s">
        <v>840</v>
      </c>
      <c r="F132" s="281" t="s">
        <v>841</v>
      </c>
      <c r="G132" s="282" t="s">
        <v>389</v>
      </c>
      <c r="H132" s="283">
        <v>89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4.0000000000000003E-05</v>
      </c>
      <c r="R132" s="228">
        <f>Q132*H132</f>
        <v>0.0035600000000000002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274</v>
      </c>
      <c r="AT132" s="230" t="s">
        <v>381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842</v>
      </c>
    </row>
    <row r="133" s="2" customFormat="1" ht="14.5" customHeight="1">
      <c r="A133" s="40"/>
      <c r="B133" s="41"/>
      <c r="C133" s="279" t="s">
        <v>380</v>
      </c>
      <c r="D133" s="279" t="s">
        <v>381</v>
      </c>
      <c r="E133" s="280" t="s">
        <v>843</v>
      </c>
      <c r="F133" s="281" t="s">
        <v>844</v>
      </c>
      <c r="G133" s="282" t="s">
        <v>389</v>
      </c>
      <c r="H133" s="283">
        <v>3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845</v>
      </c>
    </row>
    <row r="134" s="2" customFormat="1" ht="14.5" customHeight="1">
      <c r="A134" s="40"/>
      <c r="B134" s="41"/>
      <c r="C134" s="279" t="s">
        <v>7</v>
      </c>
      <c r="D134" s="279" t="s">
        <v>381</v>
      </c>
      <c r="E134" s="280" t="s">
        <v>846</v>
      </c>
      <c r="F134" s="281" t="s">
        <v>847</v>
      </c>
      <c r="G134" s="282" t="s">
        <v>389</v>
      </c>
      <c r="H134" s="283">
        <v>70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4.0000000000000003E-05</v>
      </c>
      <c r="R134" s="228">
        <f>Q134*H134</f>
        <v>0.0028000000000000004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274</v>
      </c>
      <c r="AT134" s="230" t="s">
        <v>381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848</v>
      </c>
    </row>
    <row r="135" s="2" customFormat="1" ht="14.5" customHeight="1">
      <c r="A135" s="40"/>
      <c r="B135" s="41"/>
      <c r="C135" s="279" t="s">
        <v>394</v>
      </c>
      <c r="D135" s="279" t="s">
        <v>381</v>
      </c>
      <c r="E135" s="280" t="s">
        <v>849</v>
      </c>
      <c r="F135" s="281" t="s">
        <v>850</v>
      </c>
      <c r="G135" s="282" t="s">
        <v>389</v>
      </c>
      <c r="H135" s="283">
        <v>89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0.0035600000000000002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274</v>
      </c>
      <c r="AT135" s="230" t="s">
        <v>381</v>
      </c>
      <c r="AU135" s="230" t="s">
        <v>86</v>
      </c>
      <c r="AY135" s="19" t="s">
        <v>167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173</v>
      </c>
      <c r="BM135" s="230" t="s">
        <v>851</v>
      </c>
    </row>
    <row r="136" s="2" customFormat="1" ht="14.5" customHeight="1">
      <c r="A136" s="40"/>
      <c r="B136" s="41"/>
      <c r="C136" s="279" t="s">
        <v>401</v>
      </c>
      <c r="D136" s="279" t="s">
        <v>381</v>
      </c>
      <c r="E136" s="280" t="s">
        <v>852</v>
      </c>
      <c r="F136" s="281" t="s">
        <v>853</v>
      </c>
      <c r="G136" s="282" t="s">
        <v>389</v>
      </c>
      <c r="H136" s="283">
        <v>47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0.0089999999999999993</v>
      </c>
      <c r="R136" s="228">
        <f>Q136*H136</f>
        <v>0.42299999999999999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274</v>
      </c>
      <c r="AT136" s="230" t="s">
        <v>381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854</v>
      </c>
    </row>
    <row r="137" s="2" customFormat="1" ht="14.5" customHeight="1">
      <c r="A137" s="40"/>
      <c r="B137" s="41"/>
      <c r="C137" s="279" t="s">
        <v>406</v>
      </c>
      <c r="D137" s="279" t="s">
        <v>381</v>
      </c>
      <c r="E137" s="280" t="s">
        <v>855</v>
      </c>
      <c r="F137" s="281" t="s">
        <v>856</v>
      </c>
      <c r="G137" s="282" t="s">
        <v>389</v>
      </c>
      <c r="H137" s="283">
        <v>89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4.0000000000000003E-05</v>
      </c>
      <c r="R137" s="228">
        <f>Q137*H137</f>
        <v>0.0035600000000000002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857</v>
      </c>
    </row>
    <row r="138" s="2" customFormat="1" ht="14.5" customHeight="1">
      <c r="A138" s="40"/>
      <c r="B138" s="41"/>
      <c r="C138" s="279" t="s">
        <v>415</v>
      </c>
      <c r="D138" s="279" t="s">
        <v>381</v>
      </c>
      <c r="E138" s="280" t="s">
        <v>858</v>
      </c>
      <c r="F138" s="281" t="s">
        <v>859</v>
      </c>
      <c r="G138" s="282" t="s">
        <v>389</v>
      </c>
      <c r="H138" s="283">
        <v>47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4.0000000000000003E-05</v>
      </c>
      <c r="R138" s="228">
        <f>Q138*H138</f>
        <v>0.0018800000000000002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860</v>
      </c>
    </row>
    <row r="139" s="2" customFormat="1" ht="14.5" customHeight="1">
      <c r="A139" s="40"/>
      <c r="B139" s="41"/>
      <c r="C139" s="279" t="s">
        <v>421</v>
      </c>
      <c r="D139" s="279" t="s">
        <v>381</v>
      </c>
      <c r="E139" s="280" t="s">
        <v>861</v>
      </c>
      <c r="F139" s="281" t="s">
        <v>859</v>
      </c>
      <c r="G139" s="282" t="s">
        <v>389</v>
      </c>
      <c r="H139" s="283">
        <v>2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4.0000000000000003E-05</v>
      </c>
      <c r="R139" s="228">
        <f>Q139*H139</f>
        <v>8.0000000000000007E-05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274</v>
      </c>
      <c r="AT139" s="230" t="s">
        <v>381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862</v>
      </c>
    </row>
    <row r="140" s="2" customFormat="1" ht="14.5" customHeight="1">
      <c r="A140" s="40"/>
      <c r="B140" s="41"/>
      <c r="C140" s="279" t="s">
        <v>428</v>
      </c>
      <c r="D140" s="279" t="s">
        <v>381</v>
      </c>
      <c r="E140" s="280" t="s">
        <v>863</v>
      </c>
      <c r="F140" s="281" t="s">
        <v>847</v>
      </c>
      <c r="G140" s="282" t="s">
        <v>389</v>
      </c>
      <c r="H140" s="283">
        <v>11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4.0000000000000003E-05</v>
      </c>
      <c r="R140" s="228">
        <f>Q140*H140</f>
        <v>0.00044000000000000002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864</v>
      </c>
    </row>
    <row r="141" s="2" customFormat="1" ht="20.5" customHeight="1">
      <c r="A141" s="40"/>
      <c r="B141" s="41"/>
      <c r="C141" s="279" t="s">
        <v>435</v>
      </c>
      <c r="D141" s="279" t="s">
        <v>381</v>
      </c>
      <c r="E141" s="280" t="s">
        <v>865</v>
      </c>
      <c r="F141" s="281" t="s">
        <v>866</v>
      </c>
      <c r="G141" s="282" t="s">
        <v>389</v>
      </c>
      <c r="H141" s="283">
        <v>2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4.0000000000000003E-05</v>
      </c>
      <c r="R141" s="228">
        <f>Q141*H141</f>
        <v>8.0000000000000007E-05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274</v>
      </c>
      <c r="AT141" s="230" t="s">
        <v>381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867</v>
      </c>
    </row>
    <row r="142" s="2" customFormat="1" ht="14.5" customHeight="1">
      <c r="A142" s="40"/>
      <c r="B142" s="41"/>
      <c r="C142" s="279" t="s">
        <v>443</v>
      </c>
      <c r="D142" s="279" t="s">
        <v>381</v>
      </c>
      <c r="E142" s="280" t="s">
        <v>868</v>
      </c>
      <c r="F142" s="281" t="s">
        <v>869</v>
      </c>
      <c r="G142" s="282" t="s">
        <v>389</v>
      </c>
      <c r="H142" s="283">
        <v>2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4.0000000000000003E-05</v>
      </c>
      <c r="R142" s="228">
        <f>Q142*H142</f>
        <v>8.0000000000000007E-05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274</v>
      </c>
      <c r="AT142" s="230" t="s">
        <v>381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870</v>
      </c>
    </row>
    <row r="143" s="2" customFormat="1" ht="14.5" customHeight="1">
      <c r="A143" s="40"/>
      <c r="B143" s="41"/>
      <c r="C143" s="279" t="s">
        <v>450</v>
      </c>
      <c r="D143" s="279" t="s">
        <v>381</v>
      </c>
      <c r="E143" s="280" t="s">
        <v>871</v>
      </c>
      <c r="F143" s="281" t="s">
        <v>872</v>
      </c>
      <c r="G143" s="282" t="s">
        <v>389</v>
      </c>
      <c r="H143" s="283">
        <v>47</v>
      </c>
      <c r="I143" s="284"/>
      <c r="J143" s="283">
        <f>ROUND(I143*H143,0)</f>
        <v>0</v>
      </c>
      <c r="K143" s="281" t="s">
        <v>20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4.0000000000000003E-05</v>
      </c>
      <c r="R143" s="228">
        <f>Q143*H143</f>
        <v>0.0018800000000000002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873</v>
      </c>
    </row>
    <row r="144" s="2" customFormat="1" ht="14.5" customHeight="1">
      <c r="A144" s="40"/>
      <c r="B144" s="41"/>
      <c r="C144" s="279" t="s">
        <v>463</v>
      </c>
      <c r="D144" s="279" t="s">
        <v>381</v>
      </c>
      <c r="E144" s="280" t="s">
        <v>874</v>
      </c>
      <c r="F144" s="281" t="s">
        <v>875</v>
      </c>
      <c r="G144" s="282" t="s">
        <v>389</v>
      </c>
      <c r="H144" s="283">
        <v>34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4.0000000000000003E-05</v>
      </c>
      <c r="R144" s="228">
        <f>Q144*H144</f>
        <v>0.0013600000000000001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274</v>
      </c>
      <c r="AT144" s="230" t="s">
        <v>381</v>
      </c>
      <c r="AU144" s="230" t="s">
        <v>86</v>
      </c>
      <c r="AY144" s="19" t="s">
        <v>167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173</v>
      </c>
      <c r="BM144" s="230" t="s">
        <v>876</v>
      </c>
    </row>
    <row r="145" s="2" customFormat="1" ht="14.5" customHeight="1">
      <c r="A145" s="40"/>
      <c r="B145" s="41"/>
      <c r="C145" s="279" t="s">
        <v>467</v>
      </c>
      <c r="D145" s="279" t="s">
        <v>381</v>
      </c>
      <c r="E145" s="280" t="s">
        <v>877</v>
      </c>
      <c r="F145" s="281" t="s">
        <v>878</v>
      </c>
      <c r="G145" s="282" t="s">
        <v>389</v>
      </c>
      <c r="H145" s="283">
        <v>32</v>
      </c>
      <c r="I145" s="284"/>
      <c r="J145" s="283">
        <f>ROUND(I145*H145,0)</f>
        <v>0</v>
      </c>
      <c r="K145" s="281" t="s">
        <v>20</v>
      </c>
      <c r="L145" s="285"/>
      <c r="M145" s="286" t="s">
        <v>20</v>
      </c>
      <c r="N145" s="287" t="s">
        <v>48</v>
      </c>
      <c r="O145" s="86"/>
      <c r="P145" s="228">
        <f>O145*H145</f>
        <v>0</v>
      </c>
      <c r="Q145" s="228">
        <v>4.0000000000000003E-05</v>
      </c>
      <c r="R145" s="228">
        <f>Q145*H145</f>
        <v>0.0012800000000000001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274</v>
      </c>
      <c r="AT145" s="230" t="s">
        <v>381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879</v>
      </c>
    </row>
    <row r="146" s="2" customFormat="1" ht="14.5" customHeight="1">
      <c r="A146" s="40"/>
      <c r="B146" s="41"/>
      <c r="C146" s="279" t="s">
        <v>474</v>
      </c>
      <c r="D146" s="279" t="s">
        <v>381</v>
      </c>
      <c r="E146" s="280" t="s">
        <v>880</v>
      </c>
      <c r="F146" s="281" t="s">
        <v>881</v>
      </c>
      <c r="G146" s="282" t="s">
        <v>389</v>
      </c>
      <c r="H146" s="283">
        <v>5</v>
      </c>
      <c r="I146" s="284"/>
      <c r="J146" s="283">
        <f>ROUND(I146*H146,0)</f>
        <v>0</v>
      </c>
      <c r="K146" s="281" t="s">
        <v>20</v>
      </c>
      <c r="L146" s="285"/>
      <c r="M146" s="286" t="s">
        <v>20</v>
      </c>
      <c r="N146" s="287" t="s">
        <v>48</v>
      </c>
      <c r="O146" s="86"/>
      <c r="P146" s="228">
        <f>O146*H146</f>
        <v>0</v>
      </c>
      <c r="Q146" s="228">
        <v>0.017999999999999999</v>
      </c>
      <c r="R146" s="228">
        <f>Q146*H146</f>
        <v>0.089999999999999997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274</v>
      </c>
      <c r="AT146" s="230" t="s">
        <v>381</v>
      </c>
      <c r="AU146" s="230" t="s">
        <v>86</v>
      </c>
      <c r="AY146" s="19" t="s">
        <v>167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173</v>
      </c>
      <c r="BM146" s="230" t="s">
        <v>882</v>
      </c>
    </row>
    <row r="147" s="2" customFormat="1" ht="14.5" customHeight="1">
      <c r="A147" s="40"/>
      <c r="B147" s="41"/>
      <c r="C147" s="279" t="s">
        <v>481</v>
      </c>
      <c r="D147" s="279" t="s">
        <v>381</v>
      </c>
      <c r="E147" s="280" t="s">
        <v>883</v>
      </c>
      <c r="F147" s="281" t="s">
        <v>884</v>
      </c>
      <c r="G147" s="282" t="s">
        <v>389</v>
      </c>
      <c r="H147" s="283">
        <v>6</v>
      </c>
      <c r="I147" s="284"/>
      <c r="J147" s="283">
        <f>ROUND(I147*H147,0)</f>
        <v>0</v>
      </c>
      <c r="K147" s="281" t="s">
        <v>20</v>
      </c>
      <c r="L147" s="285"/>
      <c r="M147" s="286" t="s">
        <v>20</v>
      </c>
      <c r="N147" s="287" t="s">
        <v>48</v>
      </c>
      <c r="O147" s="86"/>
      <c r="P147" s="228">
        <f>O147*H147</f>
        <v>0</v>
      </c>
      <c r="Q147" s="228">
        <v>0.002</v>
      </c>
      <c r="R147" s="228">
        <f>Q147*H147</f>
        <v>0.012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274</v>
      </c>
      <c r="AT147" s="230" t="s">
        <v>381</v>
      </c>
      <c r="AU147" s="230" t="s">
        <v>86</v>
      </c>
      <c r="AY147" s="19" t="s">
        <v>167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173</v>
      </c>
      <c r="BM147" s="230" t="s">
        <v>885</v>
      </c>
    </row>
    <row r="148" s="2" customFormat="1" ht="20.5" customHeight="1">
      <c r="A148" s="40"/>
      <c r="B148" s="41"/>
      <c r="C148" s="279" t="s">
        <v>489</v>
      </c>
      <c r="D148" s="279" t="s">
        <v>381</v>
      </c>
      <c r="E148" s="280" t="s">
        <v>886</v>
      </c>
      <c r="F148" s="281" t="s">
        <v>887</v>
      </c>
      <c r="G148" s="282" t="s">
        <v>389</v>
      </c>
      <c r="H148" s="283">
        <v>5</v>
      </c>
      <c r="I148" s="284"/>
      <c r="J148" s="283">
        <f>ROUND(I148*H148,0)</f>
        <v>0</v>
      </c>
      <c r="K148" s="281" t="s">
        <v>20</v>
      </c>
      <c r="L148" s="285"/>
      <c r="M148" s="286" t="s">
        <v>20</v>
      </c>
      <c r="N148" s="28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274</v>
      </c>
      <c r="AT148" s="230" t="s">
        <v>381</v>
      </c>
      <c r="AU148" s="230" t="s">
        <v>86</v>
      </c>
      <c r="AY148" s="19" t="s">
        <v>167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173</v>
      </c>
      <c r="BM148" s="230" t="s">
        <v>888</v>
      </c>
    </row>
    <row r="149" s="2" customFormat="1" ht="14.5" customHeight="1">
      <c r="A149" s="40"/>
      <c r="B149" s="41"/>
      <c r="C149" s="279" t="s">
        <v>889</v>
      </c>
      <c r="D149" s="279" t="s">
        <v>381</v>
      </c>
      <c r="E149" s="280" t="s">
        <v>890</v>
      </c>
      <c r="F149" s="281" t="s">
        <v>891</v>
      </c>
      <c r="G149" s="282" t="s">
        <v>389</v>
      </c>
      <c r="H149" s="283">
        <v>25</v>
      </c>
      <c r="I149" s="284"/>
      <c r="J149" s="283">
        <f>ROUND(I149*H149,0)</f>
        <v>0</v>
      </c>
      <c r="K149" s="281" t="s">
        <v>20</v>
      </c>
      <c r="L149" s="285"/>
      <c r="M149" s="286" t="s">
        <v>20</v>
      </c>
      <c r="N149" s="287" t="s">
        <v>48</v>
      </c>
      <c r="O149" s="86"/>
      <c r="P149" s="228">
        <f>O149*H149</f>
        <v>0</v>
      </c>
      <c r="Q149" s="228">
        <v>0.017999999999999999</v>
      </c>
      <c r="R149" s="228">
        <f>Q149*H149</f>
        <v>0.44999999999999996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274</v>
      </c>
      <c r="AT149" s="230" t="s">
        <v>381</v>
      </c>
      <c r="AU149" s="230" t="s">
        <v>86</v>
      </c>
      <c r="AY149" s="19" t="s">
        <v>167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173</v>
      </c>
      <c r="BM149" s="230" t="s">
        <v>892</v>
      </c>
    </row>
    <row r="150" s="2" customFormat="1" ht="14.5" customHeight="1">
      <c r="A150" s="40"/>
      <c r="B150" s="41"/>
      <c r="C150" s="279" t="s">
        <v>893</v>
      </c>
      <c r="D150" s="279" t="s">
        <v>381</v>
      </c>
      <c r="E150" s="280" t="s">
        <v>894</v>
      </c>
      <c r="F150" s="281" t="s">
        <v>895</v>
      </c>
      <c r="G150" s="282" t="s">
        <v>389</v>
      </c>
      <c r="H150" s="283">
        <v>32</v>
      </c>
      <c r="I150" s="284"/>
      <c r="J150" s="283">
        <f>ROUND(I150*H150,0)</f>
        <v>0</v>
      </c>
      <c r="K150" s="281" t="s">
        <v>20</v>
      </c>
      <c r="L150" s="285"/>
      <c r="M150" s="286" t="s">
        <v>20</v>
      </c>
      <c r="N150" s="287" t="s">
        <v>48</v>
      </c>
      <c r="O150" s="86"/>
      <c r="P150" s="228">
        <f>O150*H150</f>
        <v>0</v>
      </c>
      <c r="Q150" s="228">
        <v>4.0000000000000003E-05</v>
      </c>
      <c r="R150" s="228">
        <f>Q150*H150</f>
        <v>0.0012800000000000001</v>
      </c>
      <c r="S150" s="228">
        <v>0</v>
      </c>
      <c r="T150" s="229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0" t="s">
        <v>274</v>
      </c>
      <c r="AT150" s="230" t="s">
        <v>381</v>
      </c>
      <c r="AU150" s="230" t="s">
        <v>86</v>
      </c>
      <c r="AY150" s="19" t="s">
        <v>167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9" t="s">
        <v>8</v>
      </c>
      <c r="BK150" s="231">
        <f>ROUND(I150*H150,0)</f>
        <v>0</v>
      </c>
      <c r="BL150" s="19" t="s">
        <v>173</v>
      </c>
      <c r="BM150" s="230" t="s">
        <v>896</v>
      </c>
    </row>
    <row r="151" s="2" customFormat="1" ht="14.5" customHeight="1">
      <c r="A151" s="40"/>
      <c r="B151" s="41"/>
      <c r="C151" s="279" t="s">
        <v>497</v>
      </c>
      <c r="D151" s="279" t="s">
        <v>381</v>
      </c>
      <c r="E151" s="280" t="s">
        <v>897</v>
      </c>
      <c r="F151" s="281" t="s">
        <v>895</v>
      </c>
      <c r="G151" s="282" t="s">
        <v>389</v>
      </c>
      <c r="H151" s="283">
        <v>6</v>
      </c>
      <c r="I151" s="284"/>
      <c r="J151" s="283">
        <f>ROUND(I151*H151,0)</f>
        <v>0</v>
      </c>
      <c r="K151" s="281" t="s">
        <v>20</v>
      </c>
      <c r="L151" s="285"/>
      <c r="M151" s="286" t="s">
        <v>20</v>
      </c>
      <c r="N151" s="287" t="s">
        <v>48</v>
      </c>
      <c r="O151" s="86"/>
      <c r="P151" s="228">
        <f>O151*H151</f>
        <v>0</v>
      </c>
      <c r="Q151" s="228">
        <v>4.0000000000000003E-05</v>
      </c>
      <c r="R151" s="228">
        <f>Q151*H151</f>
        <v>0.00024000000000000003</v>
      </c>
      <c r="S151" s="228">
        <v>0</v>
      </c>
      <c r="T151" s="22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0" t="s">
        <v>274</v>
      </c>
      <c r="AT151" s="230" t="s">
        <v>381</v>
      </c>
      <c r="AU151" s="230" t="s">
        <v>86</v>
      </c>
      <c r="AY151" s="19" t="s">
        <v>167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</v>
      </c>
      <c r="BK151" s="231">
        <f>ROUND(I151*H151,0)</f>
        <v>0</v>
      </c>
      <c r="BL151" s="19" t="s">
        <v>173</v>
      </c>
      <c r="BM151" s="230" t="s">
        <v>898</v>
      </c>
    </row>
    <row r="152" s="2" customFormat="1" ht="14.5" customHeight="1">
      <c r="A152" s="40"/>
      <c r="B152" s="41"/>
      <c r="C152" s="279" t="s">
        <v>504</v>
      </c>
      <c r="D152" s="279" t="s">
        <v>381</v>
      </c>
      <c r="E152" s="280" t="s">
        <v>899</v>
      </c>
      <c r="F152" s="281" t="s">
        <v>900</v>
      </c>
      <c r="G152" s="282" t="s">
        <v>389</v>
      </c>
      <c r="H152" s="283">
        <v>34</v>
      </c>
      <c r="I152" s="284"/>
      <c r="J152" s="283">
        <f>ROUND(I152*H152,0)</f>
        <v>0</v>
      </c>
      <c r="K152" s="281" t="s">
        <v>20</v>
      </c>
      <c r="L152" s="285"/>
      <c r="M152" s="286" t="s">
        <v>20</v>
      </c>
      <c r="N152" s="287" t="s">
        <v>48</v>
      </c>
      <c r="O152" s="86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274</v>
      </c>
      <c r="AT152" s="230" t="s">
        <v>381</v>
      </c>
      <c r="AU152" s="230" t="s">
        <v>86</v>
      </c>
      <c r="AY152" s="19" t="s">
        <v>167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</v>
      </c>
      <c r="BK152" s="231">
        <f>ROUND(I152*H152,0)</f>
        <v>0</v>
      </c>
      <c r="BL152" s="19" t="s">
        <v>173</v>
      </c>
      <c r="BM152" s="230" t="s">
        <v>901</v>
      </c>
    </row>
    <row r="153" s="2" customFormat="1" ht="14.5" customHeight="1">
      <c r="A153" s="40"/>
      <c r="B153" s="41"/>
      <c r="C153" s="279" t="s">
        <v>512</v>
      </c>
      <c r="D153" s="279" t="s">
        <v>381</v>
      </c>
      <c r="E153" s="280" t="s">
        <v>902</v>
      </c>
      <c r="F153" s="281" t="s">
        <v>859</v>
      </c>
      <c r="G153" s="282" t="s">
        <v>389</v>
      </c>
      <c r="H153" s="283">
        <v>3</v>
      </c>
      <c r="I153" s="284"/>
      <c r="J153" s="283">
        <f>ROUND(I153*H153,0)</f>
        <v>0</v>
      </c>
      <c r="K153" s="281" t="s">
        <v>20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274</v>
      </c>
      <c r="AT153" s="230" t="s">
        <v>381</v>
      </c>
      <c r="AU153" s="230" t="s">
        <v>86</v>
      </c>
      <c r="AY153" s="19" t="s">
        <v>167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173</v>
      </c>
      <c r="BM153" s="230" t="s">
        <v>903</v>
      </c>
    </row>
    <row r="154" s="2" customFormat="1" ht="14.5" customHeight="1">
      <c r="A154" s="40"/>
      <c r="B154" s="41"/>
      <c r="C154" s="279" t="s">
        <v>525</v>
      </c>
      <c r="D154" s="279" t="s">
        <v>381</v>
      </c>
      <c r="E154" s="280" t="s">
        <v>904</v>
      </c>
      <c r="F154" s="281" t="s">
        <v>859</v>
      </c>
      <c r="G154" s="282" t="s">
        <v>389</v>
      </c>
      <c r="H154" s="283">
        <v>6</v>
      </c>
      <c r="I154" s="284"/>
      <c r="J154" s="283">
        <f>ROUND(I154*H154,0)</f>
        <v>0</v>
      </c>
      <c r="K154" s="281" t="s">
        <v>20</v>
      </c>
      <c r="L154" s="285"/>
      <c r="M154" s="286" t="s">
        <v>20</v>
      </c>
      <c r="N154" s="287" t="s">
        <v>48</v>
      </c>
      <c r="O154" s="8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0" t="s">
        <v>274</v>
      </c>
      <c r="AT154" s="230" t="s">
        <v>381</v>
      </c>
      <c r="AU154" s="230" t="s">
        <v>86</v>
      </c>
      <c r="AY154" s="19" t="s">
        <v>167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</v>
      </c>
      <c r="BK154" s="231">
        <f>ROUND(I154*H154,0)</f>
        <v>0</v>
      </c>
      <c r="BL154" s="19" t="s">
        <v>173</v>
      </c>
      <c r="BM154" s="230" t="s">
        <v>905</v>
      </c>
    </row>
    <row r="155" s="2" customFormat="1" ht="14.5" customHeight="1">
      <c r="A155" s="40"/>
      <c r="B155" s="41"/>
      <c r="C155" s="279" t="s">
        <v>529</v>
      </c>
      <c r="D155" s="279" t="s">
        <v>381</v>
      </c>
      <c r="E155" s="280" t="s">
        <v>906</v>
      </c>
      <c r="F155" s="281" t="s">
        <v>907</v>
      </c>
      <c r="G155" s="282" t="s">
        <v>389</v>
      </c>
      <c r="H155" s="283">
        <v>34</v>
      </c>
      <c r="I155" s="284"/>
      <c r="J155" s="283">
        <f>ROUND(I155*H155,0)</f>
        <v>0</v>
      </c>
      <c r="K155" s="281" t="s">
        <v>20</v>
      </c>
      <c r="L155" s="285"/>
      <c r="M155" s="286" t="s">
        <v>20</v>
      </c>
      <c r="N155" s="287" t="s">
        <v>48</v>
      </c>
      <c r="O155" s="86"/>
      <c r="P155" s="228">
        <f>O155*H155</f>
        <v>0</v>
      </c>
      <c r="Q155" s="228">
        <v>4.0000000000000003E-05</v>
      </c>
      <c r="R155" s="228">
        <f>Q155*H155</f>
        <v>0.0013600000000000001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274</v>
      </c>
      <c r="AT155" s="230" t="s">
        <v>381</v>
      </c>
      <c r="AU155" s="230" t="s">
        <v>86</v>
      </c>
      <c r="AY155" s="19" t="s">
        <v>167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173</v>
      </c>
      <c r="BM155" s="230" t="s">
        <v>908</v>
      </c>
    </row>
    <row r="156" s="2" customFormat="1" ht="14.5" customHeight="1">
      <c r="A156" s="40"/>
      <c r="B156" s="41"/>
      <c r="C156" s="279" t="s">
        <v>535</v>
      </c>
      <c r="D156" s="279" t="s">
        <v>381</v>
      </c>
      <c r="E156" s="280" t="s">
        <v>909</v>
      </c>
      <c r="F156" s="281" t="s">
        <v>910</v>
      </c>
      <c r="G156" s="282" t="s">
        <v>389</v>
      </c>
      <c r="H156" s="283">
        <v>34</v>
      </c>
      <c r="I156" s="284"/>
      <c r="J156" s="283">
        <f>ROUND(I156*H156,0)</f>
        <v>0</v>
      </c>
      <c r="K156" s="281" t="s">
        <v>20</v>
      </c>
      <c r="L156" s="285"/>
      <c r="M156" s="286" t="s">
        <v>20</v>
      </c>
      <c r="N156" s="287" t="s">
        <v>48</v>
      </c>
      <c r="O156" s="86"/>
      <c r="P156" s="228">
        <f>O156*H156</f>
        <v>0</v>
      </c>
      <c r="Q156" s="228">
        <v>4.0000000000000003E-05</v>
      </c>
      <c r="R156" s="228">
        <f>Q156*H156</f>
        <v>0.0013600000000000001</v>
      </c>
      <c r="S156" s="228">
        <v>0</v>
      </c>
      <c r="T156" s="229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30" t="s">
        <v>274</v>
      </c>
      <c r="AT156" s="230" t="s">
        <v>381</v>
      </c>
      <c r="AU156" s="230" t="s">
        <v>86</v>
      </c>
      <c r="AY156" s="19" t="s">
        <v>167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9" t="s">
        <v>8</v>
      </c>
      <c r="BK156" s="231">
        <f>ROUND(I156*H156,0)</f>
        <v>0</v>
      </c>
      <c r="BL156" s="19" t="s">
        <v>173</v>
      </c>
      <c r="BM156" s="230" t="s">
        <v>911</v>
      </c>
    </row>
    <row r="157" s="2" customFormat="1" ht="14.5" customHeight="1">
      <c r="A157" s="40"/>
      <c r="B157" s="41"/>
      <c r="C157" s="279" t="s">
        <v>541</v>
      </c>
      <c r="D157" s="279" t="s">
        <v>381</v>
      </c>
      <c r="E157" s="280" t="s">
        <v>912</v>
      </c>
      <c r="F157" s="281" t="s">
        <v>913</v>
      </c>
      <c r="G157" s="282" t="s">
        <v>389</v>
      </c>
      <c r="H157" s="283">
        <v>47</v>
      </c>
      <c r="I157" s="284"/>
      <c r="J157" s="283">
        <f>ROUND(I157*H157,0)</f>
        <v>0</v>
      </c>
      <c r="K157" s="281" t="s">
        <v>20</v>
      </c>
      <c r="L157" s="285"/>
      <c r="M157" s="286" t="s">
        <v>20</v>
      </c>
      <c r="N157" s="287" t="s">
        <v>48</v>
      </c>
      <c r="O157" s="86"/>
      <c r="P157" s="228">
        <f>O157*H157</f>
        <v>0</v>
      </c>
      <c r="Q157" s="228">
        <v>0.0089999999999999993</v>
      </c>
      <c r="R157" s="228">
        <f>Q157*H157</f>
        <v>0.42299999999999999</v>
      </c>
      <c r="S157" s="228">
        <v>0</v>
      </c>
      <c r="T157" s="22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0" t="s">
        <v>274</v>
      </c>
      <c r="AT157" s="230" t="s">
        <v>381</v>
      </c>
      <c r="AU157" s="230" t="s">
        <v>86</v>
      </c>
      <c r="AY157" s="19" t="s">
        <v>167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</v>
      </c>
      <c r="BK157" s="231">
        <f>ROUND(I157*H157,0)</f>
        <v>0</v>
      </c>
      <c r="BL157" s="19" t="s">
        <v>173</v>
      </c>
      <c r="BM157" s="230" t="s">
        <v>914</v>
      </c>
    </row>
    <row r="158" s="2" customFormat="1" ht="20.5" customHeight="1">
      <c r="A158" s="40"/>
      <c r="B158" s="41"/>
      <c r="C158" s="220" t="s">
        <v>546</v>
      </c>
      <c r="D158" s="220" t="s">
        <v>169</v>
      </c>
      <c r="E158" s="221" t="s">
        <v>915</v>
      </c>
      <c r="F158" s="222" t="s">
        <v>916</v>
      </c>
      <c r="G158" s="223" t="s">
        <v>179</v>
      </c>
      <c r="H158" s="224">
        <v>968</v>
      </c>
      <c r="I158" s="225"/>
      <c r="J158" s="224">
        <f>ROUND(I158*H158,0)</f>
        <v>0</v>
      </c>
      <c r="K158" s="222" t="s">
        <v>650</v>
      </c>
      <c r="L158" s="46"/>
      <c r="M158" s="226" t="s">
        <v>20</v>
      </c>
      <c r="N158" s="227" t="s">
        <v>48</v>
      </c>
      <c r="O158" s="86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0" t="s">
        <v>173</v>
      </c>
      <c r="AT158" s="230" t="s">
        <v>169</v>
      </c>
      <c r="AU158" s="230" t="s">
        <v>86</v>
      </c>
      <c r="AY158" s="19" t="s">
        <v>167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</v>
      </c>
      <c r="BK158" s="231">
        <f>ROUND(I158*H158,0)</f>
        <v>0</v>
      </c>
      <c r="BL158" s="19" t="s">
        <v>173</v>
      </c>
      <c r="BM158" s="230" t="s">
        <v>917</v>
      </c>
    </row>
    <row r="159" s="2" customFormat="1">
      <c r="A159" s="40"/>
      <c r="B159" s="41"/>
      <c r="C159" s="42"/>
      <c r="D159" s="232" t="s">
        <v>182</v>
      </c>
      <c r="E159" s="42"/>
      <c r="F159" s="233" t="s">
        <v>918</v>
      </c>
      <c r="G159" s="42"/>
      <c r="H159" s="42"/>
      <c r="I159" s="138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86</v>
      </c>
    </row>
    <row r="160" s="2" customFormat="1">
      <c r="A160" s="40"/>
      <c r="B160" s="41"/>
      <c r="C160" s="42"/>
      <c r="D160" s="232" t="s">
        <v>175</v>
      </c>
      <c r="E160" s="42"/>
      <c r="F160" s="233" t="s">
        <v>919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175</v>
      </c>
      <c r="AU160" s="19" t="s">
        <v>86</v>
      </c>
    </row>
    <row r="161" s="13" customFormat="1">
      <c r="A161" s="13"/>
      <c r="B161" s="236"/>
      <c r="C161" s="237"/>
      <c r="D161" s="232" t="s">
        <v>184</v>
      </c>
      <c r="E161" s="238" t="s">
        <v>20</v>
      </c>
      <c r="F161" s="239" t="s">
        <v>920</v>
      </c>
      <c r="G161" s="237"/>
      <c r="H161" s="240">
        <v>968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184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167</v>
      </c>
    </row>
    <row r="162" s="2" customFormat="1" ht="20.5" customHeight="1">
      <c r="A162" s="40"/>
      <c r="B162" s="41"/>
      <c r="C162" s="279" t="s">
        <v>563</v>
      </c>
      <c r="D162" s="279" t="s">
        <v>381</v>
      </c>
      <c r="E162" s="280" t="s">
        <v>921</v>
      </c>
      <c r="F162" s="281" t="s">
        <v>922</v>
      </c>
      <c r="G162" s="282" t="s">
        <v>189</v>
      </c>
      <c r="H162" s="283">
        <v>19.359999999999999</v>
      </c>
      <c r="I162" s="284"/>
      <c r="J162" s="283">
        <f>ROUND(I162*H162,0)</f>
        <v>0</v>
      </c>
      <c r="K162" s="281" t="s">
        <v>180</v>
      </c>
      <c r="L162" s="285"/>
      <c r="M162" s="286" t="s">
        <v>20</v>
      </c>
      <c r="N162" s="287" t="s">
        <v>48</v>
      </c>
      <c r="O162" s="86"/>
      <c r="P162" s="228">
        <f>O162*H162</f>
        <v>0</v>
      </c>
      <c r="Q162" s="228">
        <v>0.20000000000000001</v>
      </c>
      <c r="R162" s="228">
        <f>Q162*H162</f>
        <v>3.8719999999999999</v>
      </c>
      <c r="S162" s="228">
        <v>0</v>
      </c>
      <c r="T162" s="22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0" t="s">
        <v>274</v>
      </c>
      <c r="AT162" s="230" t="s">
        <v>381</v>
      </c>
      <c r="AU162" s="230" t="s">
        <v>86</v>
      </c>
      <c r="AY162" s="19" t="s">
        <v>167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</v>
      </c>
      <c r="BK162" s="231">
        <f>ROUND(I162*H162,0)</f>
        <v>0</v>
      </c>
      <c r="BL162" s="19" t="s">
        <v>173</v>
      </c>
      <c r="BM162" s="230" t="s">
        <v>923</v>
      </c>
    </row>
    <row r="163" s="13" customFormat="1">
      <c r="A163" s="13"/>
      <c r="B163" s="236"/>
      <c r="C163" s="237"/>
      <c r="D163" s="232" t="s">
        <v>184</v>
      </c>
      <c r="E163" s="238" t="s">
        <v>20</v>
      </c>
      <c r="F163" s="239" t="s">
        <v>924</v>
      </c>
      <c r="G163" s="237"/>
      <c r="H163" s="240">
        <v>19.359999999999999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184</v>
      </c>
      <c r="AU163" s="246" t="s">
        <v>86</v>
      </c>
      <c r="AV163" s="13" t="s">
        <v>86</v>
      </c>
      <c r="AW163" s="13" t="s">
        <v>38</v>
      </c>
      <c r="AX163" s="13" t="s">
        <v>8</v>
      </c>
      <c r="AY163" s="246" t="s">
        <v>167</v>
      </c>
    </row>
    <row r="164" s="2" customFormat="1" ht="20.5" customHeight="1">
      <c r="A164" s="40"/>
      <c r="B164" s="41"/>
      <c r="C164" s="220" t="s">
        <v>579</v>
      </c>
      <c r="D164" s="220" t="s">
        <v>169</v>
      </c>
      <c r="E164" s="221" t="s">
        <v>925</v>
      </c>
      <c r="F164" s="222" t="s">
        <v>926</v>
      </c>
      <c r="G164" s="223" t="s">
        <v>189</v>
      </c>
      <c r="H164" s="224">
        <v>35.560000000000002</v>
      </c>
      <c r="I164" s="225"/>
      <c r="J164" s="224">
        <f>ROUND(I164*H164,0)</f>
        <v>0</v>
      </c>
      <c r="K164" s="222" t="s">
        <v>180</v>
      </c>
      <c r="L164" s="46"/>
      <c r="M164" s="226" t="s">
        <v>20</v>
      </c>
      <c r="N164" s="227" t="s">
        <v>48</v>
      </c>
      <c r="O164" s="86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173</v>
      </c>
      <c r="AT164" s="230" t="s">
        <v>169</v>
      </c>
      <c r="AU164" s="230" t="s">
        <v>86</v>
      </c>
      <c r="AY164" s="19" t="s">
        <v>167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</v>
      </c>
      <c r="BK164" s="231">
        <f>ROUND(I164*H164,0)</f>
        <v>0</v>
      </c>
      <c r="BL164" s="19" t="s">
        <v>173</v>
      </c>
      <c r="BM164" s="230" t="s">
        <v>927</v>
      </c>
    </row>
    <row r="165" s="2" customFormat="1">
      <c r="A165" s="40"/>
      <c r="B165" s="41"/>
      <c r="C165" s="42"/>
      <c r="D165" s="232" t="s">
        <v>182</v>
      </c>
      <c r="E165" s="42"/>
      <c r="F165" s="233" t="s">
        <v>928</v>
      </c>
      <c r="G165" s="42"/>
      <c r="H165" s="42"/>
      <c r="I165" s="138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86</v>
      </c>
    </row>
    <row r="166" s="2" customFormat="1">
      <c r="A166" s="40"/>
      <c r="B166" s="41"/>
      <c r="C166" s="42"/>
      <c r="D166" s="232" t="s">
        <v>175</v>
      </c>
      <c r="E166" s="42"/>
      <c r="F166" s="233" t="s">
        <v>929</v>
      </c>
      <c r="G166" s="42"/>
      <c r="H166" s="42"/>
      <c r="I166" s="138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175</v>
      </c>
      <c r="AU166" s="19" t="s">
        <v>86</v>
      </c>
    </row>
    <row r="167" s="13" customFormat="1">
      <c r="A167" s="13"/>
      <c r="B167" s="236"/>
      <c r="C167" s="237"/>
      <c r="D167" s="232" t="s">
        <v>184</v>
      </c>
      <c r="E167" s="238" t="s">
        <v>20</v>
      </c>
      <c r="F167" s="239" t="s">
        <v>930</v>
      </c>
      <c r="G167" s="237"/>
      <c r="H167" s="240">
        <v>35.560000000000002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184</v>
      </c>
      <c r="AU167" s="246" t="s">
        <v>86</v>
      </c>
      <c r="AV167" s="13" t="s">
        <v>86</v>
      </c>
      <c r="AW167" s="13" t="s">
        <v>38</v>
      </c>
      <c r="AX167" s="13" t="s">
        <v>8</v>
      </c>
      <c r="AY167" s="246" t="s">
        <v>167</v>
      </c>
    </row>
    <row r="168" s="2" customFormat="1" ht="20.5" customHeight="1">
      <c r="A168" s="40"/>
      <c r="B168" s="41"/>
      <c r="C168" s="220" t="s">
        <v>589</v>
      </c>
      <c r="D168" s="220" t="s">
        <v>169</v>
      </c>
      <c r="E168" s="221" t="s">
        <v>931</v>
      </c>
      <c r="F168" s="222" t="s">
        <v>932</v>
      </c>
      <c r="G168" s="223" t="s">
        <v>189</v>
      </c>
      <c r="H168" s="224">
        <v>71.120000000000005</v>
      </c>
      <c r="I168" s="225"/>
      <c r="J168" s="224">
        <f>ROUND(I168*H168,0)</f>
        <v>0</v>
      </c>
      <c r="K168" s="222" t="s">
        <v>180</v>
      </c>
      <c r="L168" s="46"/>
      <c r="M168" s="226" t="s">
        <v>20</v>
      </c>
      <c r="N168" s="227" t="s">
        <v>48</v>
      </c>
      <c r="O168" s="86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0" t="s">
        <v>173</v>
      </c>
      <c r="AT168" s="230" t="s">
        <v>169</v>
      </c>
      <c r="AU168" s="230" t="s">
        <v>86</v>
      </c>
      <c r="AY168" s="19" t="s">
        <v>167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9" t="s">
        <v>8</v>
      </c>
      <c r="BK168" s="231">
        <f>ROUND(I168*H168,0)</f>
        <v>0</v>
      </c>
      <c r="BL168" s="19" t="s">
        <v>173</v>
      </c>
      <c r="BM168" s="230" t="s">
        <v>933</v>
      </c>
    </row>
    <row r="169" s="2" customFormat="1">
      <c r="A169" s="40"/>
      <c r="B169" s="41"/>
      <c r="C169" s="42"/>
      <c r="D169" s="232" t="s">
        <v>182</v>
      </c>
      <c r="E169" s="42"/>
      <c r="F169" s="233" t="s">
        <v>928</v>
      </c>
      <c r="G169" s="42"/>
      <c r="H169" s="42"/>
      <c r="I169" s="138"/>
      <c r="J169" s="42"/>
      <c r="K169" s="42"/>
      <c r="L169" s="46"/>
      <c r="M169" s="234"/>
      <c r="N169" s="235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182</v>
      </c>
      <c r="AU169" s="19" t="s">
        <v>86</v>
      </c>
    </row>
    <row r="170" s="13" customFormat="1">
      <c r="A170" s="13"/>
      <c r="B170" s="236"/>
      <c r="C170" s="237"/>
      <c r="D170" s="232" t="s">
        <v>184</v>
      </c>
      <c r="E170" s="238" t="s">
        <v>20</v>
      </c>
      <c r="F170" s="239" t="s">
        <v>934</v>
      </c>
      <c r="G170" s="237"/>
      <c r="H170" s="240">
        <v>71.120000000000005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184</v>
      </c>
      <c r="AU170" s="246" t="s">
        <v>86</v>
      </c>
      <c r="AV170" s="13" t="s">
        <v>86</v>
      </c>
      <c r="AW170" s="13" t="s">
        <v>38</v>
      </c>
      <c r="AX170" s="13" t="s">
        <v>8</v>
      </c>
      <c r="AY170" s="246" t="s">
        <v>167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713</v>
      </c>
      <c r="F171" s="218" t="s">
        <v>714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</v>
      </c>
      <c r="AT171" s="216" t="s">
        <v>76</v>
      </c>
      <c r="AU171" s="216" t="s">
        <v>8</v>
      </c>
      <c r="AY171" s="215" t="s">
        <v>167</v>
      </c>
      <c r="BK171" s="217">
        <f>BK172</f>
        <v>0</v>
      </c>
    </row>
    <row r="172" s="2" customFormat="1" ht="20.5" customHeight="1">
      <c r="A172" s="40"/>
      <c r="B172" s="41"/>
      <c r="C172" s="220" t="s">
        <v>607</v>
      </c>
      <c r="D172" s="220" t="s">
        <v>169</v>
      </c>
      <c r="E172" s="221" t="s">
        <v>935</v>
      </c>
      <c r="F172" s="222" t="s">
        <v>936</v>
      </c>
      <c r="G172" s="223" t="s">
        <v>323</v>
      </c>
      <c r="H172" s="224">
        <v>12.43</v>
      </c>
      <c r="I172" s="225"/>
      <c r="J172" s="224">
        <f>ROUND(I172*H172,0)</f>
        <v>0</v>
      </c>
      <c r="K172" s="222" t="s">
        <v>180</v>
      </c>
      <c r="L172" s="46"/>
      <c r="M172" s="226" t="s">
        <v>20</v>
      </c>
      <c r="N172" s="227" t="s">
        <v>48</v>
      </c>
      <c r="O172" s="86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30" t="s">
        <v>173</v>
      </c>
      <c r="AT172" s="230" t="s">
        <v>169</v>
      </c>
      <c r="AU172" s="230" t="s">
        <v>86</v>
      </c>
      <c r="AY172" s="19" t="s">
        <v>167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9" t="s">
        <v>8</v>
      </c>
      <c r="BK172" s="231">
        <f>ROUND(I172*H172,0)</f>
        <v>0</v>
      </c>
      <c r="BL172" s="19" t="s">
        <v>173</v>
      </c>
      <c r="BM172" s="230" t="s">
        <v>937</v>
      </c>
    </row>
    <row r="173" s="12" customFormat="1" ht="22.8" customHeight="1">
      <c r="A173" s="12"/>
      <c r="B173" s="204"/>
      <c r="C173" s="205"/>
      <c r="D173" s="206" t="s">
        <v>76</v>
      </c>
      <c r="E173" s="218" t="s">
        <v>938</v>
      </c>
      <c r="F173" s="218" t="s">
        <v>939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SUM(P174:P176)</f>
        <v>0</v>
      </c>
      <c r="Q173" s="212"/>
      <c r="R173" s="213">
        <f>SUM(R174:R176)</f>
        <v>5.75</v>
      </c>
      <c r="S173" s="212"/>
      <c r="T173" s="21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202</v>
      </c>
      <c r="AT173" s="216" t="s">
        <v>76</v>
      </c>
      <c r="AU173" s="216" t="s">
        <v>8</v>
      </c>
      <c r="AY173" s="215" t="s">
        <v>167</v>
      </c>
      <c r="BK173" s="217">
        <f>SUM(BK174:BK176)</f>
        <v>0</v>
      </c>
    </row>
    <row r="174" s="2" customFormat="1" ht="20.5" customHeight="1">
      <c r="A174" s="40"/>
      <c r="B174" s="41"/>
      <c r="C174" s="220" t="s">
        <v>613</v>
      </c>
      <c r="D174" s="220" t="s">
        <v>169</v>
      </c>
      <c r="E174" s="221" t="s">
        <v>940</v>
      </c>
      <c r="F174" s="222" t="s">
        <v>941</v>
      </c>
      <c r="G174" s="223" t="s">
        <v>389</v>
      </c>
      <c r="H174" s="224">
        <v>23</v>
      </c>
      <c r="I174" s="225"/>
      <c r="J174" s="224">
        <f>ROUND(I174*H174,0)</f>
        <v>0</v>
      </c>
      <c r="K174" s="222" t="s">
        <v>650</v>
      </c>
      <c r="L174" s="46"/>
      <c r="M174" s="226" t="s">
        <v>20</v>
      </c>
      <c r="N174" s="227" t="s">
        <v>48</v>
      </c>
      <c r="O174" s="86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0" t="s">
        <v>942</v>
      </c>
      <c r="AT174" s="230" t="s">
        <v>169</v>
      </c>
      <c r="AU174" s="230" t="s">
        <v>86</v>
      </c>
      <c r="AY174" s="19" t="s">
        <v>167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9" t="s">
        <v>8</v>
      </c>
      <c r="BK174" s="231">
        <f>ROUND(I174*H174,0)</f>
        <v>0</v>
      </c>
      <c r="BL174" s="19" t="s">
        <v>942</v>
      </c>
      <c r="BM174" s="230" t="s">
        <v>943</v>
      </c>
    </row>
    <row r="175" s="2" customFormat="1">
      <c r="A175" s="40"/>
      <c r="B175" s="41"/>
      <c r="C175" s="42"/>
      <c r="D175" s="232" t="s">
        <v>175</v>
      </c>
      <c r="E175" s="42"/>
      <c r="F175" s="233" t="s">
        <v>944</v>
      </c>
      <c r="G175" s="42"/>
      <c r="H175" s="42"/>
      <c r="I175" s="138"/>
      <c r="J175" s="42"/>
      <c r="K175" s="42"/>
      <c r="L175" s="46"/>
      <c r="M175" s="234"/>
      <c r="N175" s="23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175</v>
      </c>
      <c r="AU175" s="19" t="s">
        <v>86</v>
      </c>
    </row>
    <row r="176" s="2" customFormat="1" ht="14.5" customHeight="1">
      <c r="A176" s="40"/>
      <c r="B176" s="41"/>
      <c r="C176" s="279" t="s">
        <v>619</v>
      </c>
      <c r="D176" s="279" t="s">
        <v>381</v>
      </c>
      <c r="E176" s="280" t="s">
        <v>945</v>
      </c>
      <c r="F176" s="281" t="s">
        <v>946</v>
      </c>
      <c r="G176" s="282" t="s">
        <v>389</v>
      </c>
      <c r="H176" s="283">
        <v>23</v>
      </c>
      <c r="I176" s="284"/>
      <c r="J176" s="283">
        <f>ROUND(I176*H176,0)</f>
        <v>0</v>
      </c>
      <c r="K176" s="281" t="s">
        <v>20</v>
      </c>
      <c r="L176" s="285"/>
      <c r="M176" s="286" t="s">
        <v>20</v>
      </c>
      <c r="N176" s="287" t="s">
        <v>48</v>
      </c>
      <c r="O176" s="86"/>
      <c r="P176" s="228">
        <f>O176*H176</f>
        <v>0</v>
      </c>
      <c r="Q176" s="228">
        <v>0.25</v>
      </c>
      <c r="R176" s="228">
        <f>Q176*H176</f>
        <v>5.75</v>
      </c>
      <c r="S176" s="228">
        <v>0</v>
      </c>
      <c r="T176" s="229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30" t="s">
        <v>942</v>
      </c>
      <c r="AT176" s="230" t="s">
        <v>381</v>
      </c>
      <c r="AU176" s="230" t="s">
        <v>86</v>
      </c>
      <c r="AY176" s="19" t="s">
        <v>167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9" t="s">
        <v>8</v>
      </c>
      <c r="BK176" s="231">
        <f>ROUND(I176*H176,0)</f>
        <v>0</v>
      </c>
      <c r="BL176" s="19" t="s">
        <v>942</v>
      </c>
      <c r="BM176" s="230" t="s">
        <v>947</v>
      </c>
    </row>
    <row r="177" s="12" customFormat="1" ht="25.92" customHeight="1">
      <c r="A177" s="12"/>
      <c r="B177" s="204"/>
      <c r="C177" s="205"/>
      <c r="D177" s="206" t="s">
        <v>76</v>
      </c>
      <c r="E177" s="207" t="s">
        <v>948</v>
      </c>
      <c r="F177" s="207" t="s">
        <v>949</v>
      </c>
      <c r="G177" s="205"/>
      <c r="H177" s="205"/>
      <c r="I177" s="208"/>
      <c r="J177" s="209">
        <f>BK177</f>
        <v>0</v>
      </c>
      <c r="K177" s="205"/>
      <c r="L177" s="210"/>
      <c r="M177" s="211"/>
      <c r="N177" s="212"/>
      <c r="O177" s="212"/>
      <c r="P177" s="213">
        <f>SUM(P178:P179)</f>
        <v>0</v>
      </c>
      <c r="Q177" s="212"/>
      <c r="R177" s="213">
        <f>SUM(R178:R179)</f>
        <v>1.153</v>
      </c>
      <c r="S177" s="212"/>
      <c r="T177" s="214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5" t="s">
        <v>202</v>
      </c>
      <c r="AT177" s="216" t="s">
        <v>76</v>
      </c>
      <c r="AU177" s="216" t="s">
        <v>77</v>
      </c>
      <c r="AY177" s="215" t="s">
        <v>167</v>
      </c>
      <c r="BK177" s="217">
        <f>SUM(BK178:BK179)</f>
        <v>0</v>
      </c>
    </row>
    <row r="178" s="2" customFormat="1" ht="31" customHeight="1">
      <c r="A178" s="40"/>
      <c r="B178" s="41"/>
      <c r="C178" s="220" t="s">
        <v>624</v>
      </c>
      <c r="D178" s="220" t="s">
        <v>169</v>
      </c>
      <c r="E178" s="221" t="s">
        <v>950</v>
      </c>
      <c r="F178" s="222" t="s">
        <v>951</v>
      </c>
      <c r="G178" s="223" t="s">
        <v>389</v>
      </c>
      <c r="H178" s="224">
        <v>20</v>
      </c>
      <c r="I178" s="225"/>
      <c r="J178" s="224">
        <f>ROUND(I178*H178,0)</f>
        <v>0</v>
      </c>
      <c r="K178" s="222" t="s">
        <v>180</v>
      </c>
      <c r="L178" s="46"/>
      <c r="M178" s="226" t="s">
        <v>20</v>
      </c>
      <c r="N178" s="227" t="s">
        <v>48</v>
      </c>
      <c r="O178" s="86"/>
      <c r="P178" s="228">
        <f>O178*H178</f>
        <v>0</v>
      </c>
      <c r="Q178" s="228">
        <v>0.05765</v>
      </c>
      <c r="R178" s="228">
        <f>Q178*H178</f>
        <v>1.153</v>
      </c>
      <c r="S178" s="228">
        <v>0</v>
      </c>
      <c r="T178" s="229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0" t="s">
        <v>173</v>
      </c>
      <c r="AT178" s="230" t="s">
        <v>169</v>
      </c>
      <c r="AU178" s="230" t="s">
        <v>8</v>
      </c>
      <c r="AY178" s="19" t="s">
        <v>167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9" t="s">
        <v>8</v>
      </c>
      <c r="BK178" s="231">
        <f>ROUND(I178*H178,0)</f>
        <v>0</v>
      </c>
      <c r="BL178" s="19" t="s">
        <v>173</v>
      </c>
      <c r="BM178" s="230" t="s">
        <v>952</v>
      </c>
    </row>
    <row r="179" s="2" customFormat="1">
      <c r="A179" s="40"/>
      <c r="B179" s="41"/>
      <c r="C179" s="42"/>
      <c r="D179" s="232" t="s">
        <v>175</v>
      </c>
      <c r="E179" s="42"/>
      <c r="F179" s="233" t="s">
        <v>953</v>
      </c>
      <c r="G179" s="42"/>
      <c r="H179" s="42"/>
      <c r="I179" s="138"/>
      <c r="J179" s="42"/>
      <c r="K179" s="42"/>
      <c r="L179" s="46"/>
      <c r="M179" s="288"/>
      <c r="N179" s="289"/>
      <c r="O179" s="290"/>
      <c r="P179" s="290"/>
      <c r="Q179" s="290"/>
      <c r="R179" s="290"/>
      <c r="S179" s="290"/>
      <c r="T179" s="291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175</v>
      </c>
      <c r="AU179" s="19" t="s">
        <v>8</v>
      </c>
    </row>
    <row r="180" s="2" customFormat="1" ht="6.96" customHeight="1">
      <c r="A180" s="40"/>
      <c r="B180" s="61"/>
      <c r="C180" s="62"/>
      <c r="D180" s="62"/>
      <c r="E180" s="62"/>
      <c r="F180" s="62"/>
      <c r="G180" s="62"/>
      <c r="H180" s="62"/>
      <c r="I180" s="168"/>
      <c r="J180" s="62"/>
      <c r="K180" s="62"/>
      <c r="L180" s="46"/>
      <c r="M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</row>
  </sheetData>
  <sheetProtection sheet="1" autoFilter="0" formatColumns="0" formatRows="0" objects="1" scenarios="1" spinCount="100000" saltValue="rx3iCn2IqkuoS1BKVb9KI+D2oWSQoRy1LxOVQPwpOb/ejM5rU91bxjwh9SGCgEah//Wrgd+U3nI9+XWvVb8mFg==" hashValue="gW+LN5DKFq4boK4bYpYebyi/V0KhXJkHnAk3/BtvGDI4w399KoFA+7cdtrguqMmSOZLPMd5vtdUzG4MpLPOgRg==" algorithmName="SHA-512" password="CC35"/>
  <autoFilter ref="C83:K17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954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ROUND((SUM(BE81:BE142)),  0)</f>
        <v>0</v>
      </c>
      <c r="G33" s="40"/>
      <c r="H33" s="40"/>
      <c r="I33" s="157">
        <v>0.20999999999999999</v>
      </c>
      <c r="J33" s="156">
        <f>ROUND(((SUM(BE81:BE142))*I33),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ROUND((SUM(BF81:BF142)),  0)</f>
        <v>0</v>
      </c>
      <c r="G34" s="40"/>
      <c r="H34" s="40"/>
      <c r="I34" s="157">
        <v>0.14999999999999999</v>
      </c>
      <c r="J34" s="156">
        <f>ROUND(((SUM(BF81:BF142))*I34),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ROUND((SUM(BG81:BG142)),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ROUND((SUM(BH81:BH142)),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ROUND((SUM(BI81:BI142)),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16025-1.4 - SO01.4 Vegetační úpravy LBC1 -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16025-1.4 - SO01.4 Vegetační úpravy LBC1 -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SUM(P84:P142)</f>
        <v>0</v>
      </c>
      <c r="Q83" s="212"/>
      <c r="R83" s="213">
        <f>SUM(R84:R142)</f>
        <v>0.5724011</v>
      </c>
      <c r="S83" s="212"/>
      <c r="T83" s="214">
        <f>SUM(T84:T142)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SUM(BK84:BK142)</f>
        <v>0</v>
      </c>
    </row>
    <row r="84" s="2" customFormat="1" ht="20.5" customHeight="1">
      <c r="A84" s="40"/>
      <c r="B84" s="41"/>
      <c r="C84" s="220" t="s">
        <v>8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18812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958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960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86</v>
      </c>
      <c r="D87" s="220" t="s">
        <v>169</v>
      </c>
      <c r="E87" s="221" t="s">
        <v>773</v>
      </c>
      <c r="F87" s="222" t="s">
        <v>774</v>
      </c>
      <c r="G87" s="223" t="s">
        <v>397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961</v>
      </c>
    </row>
    <row r="88" s="13" customFormat="1">
      <c r="A88" s="13"/>
      <c r="B88" s="236"/>
      <c r="C88" s="237"/>
      <c r="D88" s="232" t="s">
        <v>184</v>
      </c>
      <c r="E88" s="238" t="s">
        <v>20</v>
      </c>
      <c r="F88" s="239" t="s">
        <v>962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184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167</v>
      </c>
    </row>
    <row r="89" s="2" customFormat="1" ht="20.5" customHeight="1">
      <c r="A89" s="40"/>
      <c r="B89" s="41"/>
      <c r="C89" s="220" t="s">
        <v>186</v>
      </c>
      <c r="D89" s="220" t="s">
        <v>169</v>
      </c>
      <c r="E89" s="221" t="s">
        <v>776</v>
      </c>
      <c r="F89" s="222" t="s">
        <v>777</v>
      </c>
      <c r="G89" s="223" t="s">
        <v>179</v>
      </c>
      <c r="H89" s="224">
        <v>470.30000000000001</v>
      </c>
      <c r="I89" s="225"/>
      <c r="J89" s="224">
        <f>ROUND(I89*H89,0)</f>
        <v>0</v>
      </c>
      <c r="K89" s="222" t="s">
        <v>180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173</v>
      </c>
      <c r="AT89" s="230" t="s">
        <v>169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963</v>
      </c>
    </row>
    <row r="90" s="2" customFormat="1">
      <c r="A90" s="40"/>
      <c r="B90" s="41"/>
      <c r="C90" s="42"/>
      <c r="D90" s="232" t="s">
        <v>182</v>
      </c>
      <c r="E90" s="42"/>
      <c r="F90" s="233" t="s">
        <v>779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86</v>
      </c>
    </row>
    <row r="91" s="2" customFormat="1">
      <c r="A91" s="40"/>
      <c r="B91" s="41"/>
      <c r="C91" s="42"/>
      <c r="D91" s="232" t="s">
        <v>175</v>
      </c>
      <c r="E91" s="42"/>
      <c r="F91" s="233" t="s">
        <v>780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175</v>
      </c>
      <c r="AU91" s="19" t="s">
        <v>86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964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167</v>
      </c>
    </row>
    <row r="93" s="2" customFormat="1" ht="14.5" customHeight="1">
      <c r="A93" s="40"/>
      <c r="B93" s="41"/>
      <c r="C93" s="279" t="s">
        <v>173</v>
      </c>
      <c r="D93" s="279" t="s">
        <v>381</v>
      </c>
      <c r="E93" s="280" t="s">
        <v>382</v>
      </c>
      <c r="F93" s="281" t="s">
        <v>383</v>
      </c>
      <c r="G93" s="282" t="s">
        <v>384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965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966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167</v>
      </c>
    </row>
    <row r="95" s="2" customFormat="1" ht="20.5" customHeight="1">
      <c r="A95" s="40"/>
      <c r="B95" s="41"/>
      <c r="C95" s="220" t="s">
        <v>202</v>
      </c>
      <c r="D95" s="220" t="s">
        <v>169</v>
      </c>
      <c r="E95" s="221" t="s">
        <v>783</v>
      </c>
      <c r="F95" s="222" t="s">
        <v>784</v>
      </c>
      <c r="G95" s="223" t="s">
        <v>389</v>
      </c>
      <c r="H95" s="224">
        <v>15.84</v>
      </c>
      <c r="I95" s="225"/>
      <c r="J95" s="224">
        <f>ROUND(I95*H95,0)</f>
        <v>0</v>
      </c>
      <c r="K95" s="222" t="s">
        <v>180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173</v>
      </c>
      <c r="AT95" s="230" t="s">
        <v>169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967</v>
      </c>
    </row>
    <row r="96" s="2" customFormat="1">
      <c r="A96" s="40"/>
      <c r="B96" s="41"/>
      <c r="C96" s="42"/>
      <c r="D96" s="232" t="s">
        <v>182</v>
      </c>
      <c r="E96" s="42"/>
      <c r="F96" s="233" t="s">
        <v>786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86</v>
      </c>
    </row>
    <row r="97" s="2" customFormat="1">
      <c r="A97" s="40"/>
      <c r="B97" s="41"/>
      <c r="C97" s="42"/>
      <c r="D97" s="232" t="s">
        <v>175</v>
      </c>
      <c r="E97" s="42"/>
      <c r="F97" s="233" t="s">
        <v>787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175</v>
      </c>
      <c r="AU97" s="19" t="s">
        <v>86</v>
      </c>
    </row>
    <row r="98" s="13" customFormat="1">
      <c r="A98" s="13"/>
      <c r="B98" s="236"/>
      <c r="C98" s="237"/>
      <c r="D98" s="232" t="s">
        <v>184</v>
      </c>
      <c r="E98" s="238" t="s">
        <v>20</v>
      </c>
      <c r="F98" s="239" t="s">
        <v>968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184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167</v>
      </c>
    </row>
    <row r="99" s="2" customFormat="1" ht="20.5" customHeight="1">
      <c r="A99" s="40"/>
      <c r="B99" s="41"/>
      <c r="C99" s="220" t="s">
        <v>253</v>
      </c>
      <c r="D99" s="220" t="s">
        <v>169</v>
      </c>
      <c r="E99" s="221" t="s">
        <v>788</v>
      </c>
      <c r="F99" s="222" t="s">
        <v>789</v>
      </c>
      <c r="G99" s="223" t="s">
        <v>389</v>
      </c>
      <c r="H99" s="224">
        <v>55.280000000000001</v>
      </c>
      <c r="I99" s="225"/>
      <c r="J99" s="224">
        <f>ROUND(I99*H99,0)</f>
        <v>0</v>
      </c>
      <c r="K99" s="222" t="s">
        <v>180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173</v>
      </c>
      <c r="AT99" s="230" t="s">
        <v>169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969</v>
      </c>
    </row>
    <row r="100" s="2" customFormat="1">
      <c r="A100" s="40"/>
      <c r="B100" s="41"/>
      <c r="C100" s="42"/>
      <c r="D100" s="232" t="s">
        <v>182</v>
      </c>
      <c r="E100" s="42"/>
      <c r="F100" s="233" t="s">
        <v>786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86</v>
      </c>
    </row>
    <row r="101" s="2" customFormat="1">
      <c r="A101" s="40"/>
      <c r="B101" s="41"/>
      <c r="C101" s="42"/>
      <c r="D101" s="232" t="s">
        <v>175</v>
      </c>
      <c r="E101" s="42"/>
      <c r="F101" s="233" t="s">
        <v>791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175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970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167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971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167</v>
      </c>
    </row>
    <row r="104" s="14" customFormat="1">
      <c r="A104" s="14"/>
      <c r="B104" s="247"/>
      <c r="C104" s="248"/>
      <c r="D104" s="232" t="s">
        <v>184</v>
      </c>
      <c r="E104" s="249" t="s">
        <v>20</v>
      </c>
      <c r="F104" s="250" t="s">
        <v>195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184</v>
      </c>
      <c r="AU104" s="257" t="s">
        <v>86</v>
      </c>
      <c r="AV104" s="14" t="s">
        <v>173</v>
      </c>
      <c r="AW104" s="14" t="s">
        <v>38</v>
      </c>
      <c r="AX104" s="14" t="s">
        <v>8</v>
      </c>
      <c r="AY104" s="257" t="s">
        <v>167</v>
      </c>
    </row>
    <row r="105" s="2" customFormat="1" ht="20.5" customHeight="1">
      <c r="A105" s="40"/>
      <c r="B105" s="41"/>
      <c r="C105" s="220" t="s">
        <v>259</v>
      </c>
      <c r="D105" s="220" t="s">
        <v>169</v>
      </c>
      <c r="E105" s="221" t="s">
        <v>794</v>
      </c>
      <c r="F105" s="222" t="s">
        <v>795</v>
      </c>
      <c r="G105" s="223" t="s">
        <v>389</v>
      </c>
      <c r="H105" s="224">
        <v>55.280000000000001</v>
      </c>
      <c r="I105" s="225"/>
      <c r="J105" s="224">
        <f>ROUND(I105*H105,0)</f>
        <v>0</v>
      </c>
      <c r="K105" s="222" t="s">
        <v>180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972</v>
      </c>
    </row>
    <row r="106" s="2" customFormat="1">
      <c r="A106" s="40"/>
      <c r="B106" s="41"/>
      <c r="C106" s="42"/>
      <c r="D106" s="232" t="s">
        <v>182</v>
      </c>
      <c r="E106" s="42"/>
      <c r="F106" s="233" t="s">
        <v>797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86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973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167</v>
      </c>
    </row>
    <row r="108" s="2" customFormat="1" ht="31" customHeight="1">
      <c r="A108" s="40"/>
      <c r="B108" s="41"/>
      <c r="C108" s="220" t="s">
        <v>274</v>
      </c>
      <c r="D108" s="220" t="s">
        <v>169</v>
      </c>
      <c r="E108" s="221" t="s">
        <v>800</v>
      </c>
      <c r="F108" s="222" t="s">
        <v>801</v>
      </c>
      <c r="G108" s="223" t="s">
        <v>389</v>
      </c>
      <c r="H108" s="224">
        <v>15.84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974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797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 ht="20.5" customHeight="1">
      <c r="A110" s="40"/>
      <c r="B110" s="41"/>
      <c r="C110" s="220" t="s">
        <v>279</v>
      </c>
      <c r="D110" s="220" t="s">
        <v>169</v>
      </c>
      <c r="E110" s="221" t="s">
        <v>803</v>
      </c>
      <c r="F110" s="222" t="s">
        <v>804</v>
      </c>
      <c r="G110" s="223" t="s">
        <v>389</v>
      </c>
      <c r="H110" s="224">
        <v>15.84</v>
      </c>
      <c r="I110" s="225"/>
      <c r="J110" s="224">
        <f>ROUND(I110*H110,0)</f>
        <v>0</v>
      </c>
      <c r="K110" s="222" t="s">
        <v>180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173</v>
      </c>
      <c r="AT110" s="230" t="s">
        <v>169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975</v>
      </c>
    </row>
    <row r="111" s="2" customFormat="1">
      <c r="A111" s="40"/>
      <c r="B111" s="41"/>
      <c r="C111" s="42"/>
      <c r="D111" s="232" t="s">
        <v>182</v>
      </c>
      <c r="E111" s="42"/>
      <c r="F111" s="233" t="s">
        <v>806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86</v>
      </c>
    </row>
    <row r="112" s="2" customFormat="1">
      <c r="A112" s="40"/>
      <c r="B112" s="41"/>
      <c r="C112" s="42"/>
      <c r="D112" s="232" t="s">
        <v>175</v>
      </c>
      <c r="E112" s="42"/>
      <c r="F112" s="233" t="s">
        <v>807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175</v>
      </c>
      <c r="AU112" s="19" t="s">
        <v>86</v>
      </c>
    </row>
    <row r="113" s="2" customFormat="1" ht="20.5" customHeight="1">
      <c r="A113" s="40"/>
      <c r="B113" s="41"/>
      <c r="C113" s="279" t="s">
        <v>291</v>
      </c>
      <c r="D113" s="279" t="s">
        <v>381</v>
      </c>
      <c r="E113" s="280" t="s">
        <v>808</v>
      </c>
      <c r="F113" s="281" t="s">
        <v>809</v>
      </c>
      <c r="G113" s="282" t="s">
        <v>389</v>
      </c>
      <c r="H113" s="283">
        <v>15.84</v>
      </c>
      <c r="I113" s="284"/>
      <c r="J113" s="283">
        <f>ROUND(I113*H113,0)</f>
        <v>0</v>
      </c>
      <c r="K113" s="281" t="s">
        <v>180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274</v>
      </c>
      <c r="AT113" s="230" t="s">
        <v>381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173</v>
      </c>
      <c r="BM113" s="230" t="s">
        <v>976</v>
      </c>
    </row>
    <row r="114" s="2" customFormat="1" ht="20.5" customHeight="1">
      <c r="A114" s="40"/>
      <c r="B114" s="41"/>
      <c r="C114" s="220" t="s">
        <v>302</v>
      </c>
      <c r="D114" s="220" t="s">
        <v>169</v>
      </c>
      <c r="E114" s="221" t="s">
        <v>811</v>
      </c>
      <c r="F114" s="222" t="s">
        <v>812</v>
      </c>
      <c r="G114" s="223" t="s">
        <v>389</v>
      </c>
      <c r="H114" s="224">
        <v>47.280000000000001</v>
      </c>
      <c r="I114" s="225"/>
      <c r="J114" s="224">
        <f>ROUND(I114*H114,0)</f>
        <v>0</v>
      </c>
      <c r="K114" s="222" t="s">
        <v>180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977</v>
      </c>
    </row>
    <row r="115" s="2" customFormat="1">
      <c r="A115" s="40"/>
      <c r="B115" s="41"/>
      <c r="C115" s="42"/>
      <c r="D115" s="232" t="s">
        <v>182</v>
      </c>
      <c r="E115" s="42"/>
      <c r="F115" s="233" t="s">
        <v>806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86</v>
      </c>
    </row>
    <row r="116" s="2" customFormat="1">
      <c r="A116" s="40"/>
      <c r="B116" s="41"/>
      <c r="C116" s="42"/>
      <c r="D116" s="232" t="s">
        <v>175</v>
      </c>
      <c r="E116" s="42"/>
      <c r="F116" s="233" t="s">
        <v>814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175</v>
      </c>
      <c r="AU116" s="19" t="s">
        <v>86</v>
      </c>
    </row>
    <row r="117" s="2" customFormat="1" ht="20.5" customHeight="1">
      <c r="A117" s="40"/>
      <c r="B117" s="41"/>
      <c r="C117" s="279" t="s">
        <v>309</v>
      </c>
      <c r="D117" s="279" t="s">
        <v>381</v>
      </c>
      <c r="E117" s="280" t="s">
        <v>808</v>
      </c>
      <c r="F117" s="281" t="s">
        <v>809</v>
      </c>
      <c r="G117" s="282" t="s">
        <v>389</v>
      </c>
      <c r="H117" s="283">
        <v>47.280000000000001</v>
      </c>
      <c r="I117" s="284"/>
      <c r="J117" s="283">
        <f>ROUND(I117*H117,0)</f>
        <v>0</v>
      </c>
      <c r="K117" s="281" t="s">
        <v>180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274</v>
      </c>
      <c r="AT117" s="230" t="s">
        <v>381</v>
      </c>
      <c r="AU117" s="230" t="s">
        <v>86</v>
      </c>
      <c r="AY117" s="19" t="s">
        <v>167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173</v>
      </c>
      <c r="BM117" s="230" t="s">
        <v>978</v>
      </c>
    </row>
    <row r="118" s="2" customFormat="1" ht="20.5" customHeight="1">
      <c r="A118" s="40"/>
      <c r="B118" s="41"/>
      <c r="C118" s="220" t="s">
        <v>320</v>
      </c>
      <c r="D118" s="220" t="s">
        <v>169</v>
      </c>
      <c r="E118" s="221" t="s">
        <v>820</v>
      </c>
      <c r="F118" s="222" t="s">
        <v>821</v>
      </c>
      <c r="G118" s="223" t="s">
        <v>389</v>
      </c>
      <c r="H118" s="224">
        <v>8</v>
      </c>
      <c r="I118" s="225"/>
      <c r="J118" s="224">
        <f>ROUND(I118*H118,0)</f>
        <v>0</v>
      </c>
      <c r="K118" s="222" t="s">
        <v>180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173</v>
      </c>
      <c r="AT118" s="230" t="s">
        <v>169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979</v>
      </c>
    </row>
    <row r="119" s="2" customFormat="1">
      <c r="A119" s="40"/>
      <c r="B119" s="41"/>
      <c r="C119" s="42"/>
      <c r="D119" s="232" t="s">
        <v>182</v>
      </c>
      <c r="E119" s="42"/>
      <c r="F119" s="233" t="s">
        <v>806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86</v>
      </c>
    </row>
    <row r="120" s="2" customFormat="1">
      <c r="A120" s="40"/>
      <c r="B120" s="41"/>
      <c r="C120" s="42"/>
      <c r="D120" s="232" t="s">
        <v>175</v>
      </c>
      <c r="E120" s="42"/>
      <c r="F120" s="233" t="s">
        <v>823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86</v>
      </c>
    </row>
    <row r="121" s="2" customFormat="1" ht="20.5" customHeight="1">
      <c r="A121" s="40"/>
      <c r="B121" s="41"/>
      <c r="C121" s="279" t="s">
        <v>326</v>
      </c>
      <c r="D121" s="279" t="s">
        <v>381</v>
      </c>
      <c r="E121" s="280" t="s">
        <v>817</v>
      </c>
      <c r="F121" s="281" t="s">
        <v>818</v>
      </c>
      <c r="G121" s="282" t="s">
        <v>389</v>
      </c>
      <c r="H121" s="283">
        <v>16</v>
      </c>
      <c r="I121" s="284"/>
      <c r="J121" s="283">
        <f>ROUND(I121*H121,0)</f>
        <v>0</v>
      </c>
      <c r="K121" s="281" t="s">
        <v>180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980</v>
      </c>
    </row>
    <row r="122" s="13" customFormat="1">
      <c r="A122" s="13"/>
      <c r="B122" s="236"/>
      <c r="C122" s="237"/>
      <c r="D122" s="232" t="s">
        <v>184</v>
      </c>
      <c r="E122" s="237"/>
      <c r="F122" s="239" t="s">
        <v>981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9</v>
      </c>
      <c r="D123" s="220" t="s">
        <v>169</v>
      </c>
      <c r="E123" s="221" t="s">
        <v>828</v>
      </c>
      <c r="F123" s="222" t="s">
        <v>829</v>
      </c>
      <c r="G123" s="223" t="s">
        <v>389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982</v>
      </c>
    </row>
    <row r="124" s="2" customFormat="1" ht="20.5" customHeight="1">
      <c r="A124" s="40"/>
      <c r="B124" s="41"/>
      <c r="C124" s="220" t="s">
        <v>337</v>
      </c>
      <c r="D124" s="220" t="s">
        <v>169</v>
      </c>
      <c r="E124" s="221" t="s">
        <v>832</v>
      </c>
      <c r="F124" s="222" t="s">
        <v>833</v>
      </c>
      <c r="G124" s="223" t="s">
        <v>834</v>
      </c>
      <c r="H124" s="224">
        <v>55.280000000000001</v>
      </c>
      <c r="I124" s="225"/>
      <c r="J124" s="224">
        <f>ROUND(I124*H124,0)</f>
        <v>0</v>
      </c>
      <c r="K124" s="222" t="s">
        <v>20</v>
      </c>
      <c r="L124" s="46"/>
      <c r="M124" s="226" t="s">
        <v>20</v>
      </c>
      <c r="N124" s="227" t="s">
        <v>48</v>
      </c>
      <c r="O124" s="86"/>
      <c r="P124" s="228">
        <f>O124*H124</f>
        <v>0</v>
      </c>
      <c r="Q124" s="228">
        <v>2.0000000000000002E-05</v>
      </c>
      <c r="R124" s="228">
        <f>Q124*H124</f>
        <v>0.0011056000000000002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173</v>
      </c>
      <c r="AT124" s="230" t="s">
        <v>169</v>
      </c>
      <c r="AU124" s="230" t="s">
        <v>86</v>
      </c>
      <c r="AY124" s="19" t="s">
        <v>167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173</v>
      </c>
      <c r="BM124" s="230" t="s">
        <v>983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973</v>
      </c>
      <c r="G125" s="237"/>
      <c r="H125" s="240">
        <v>55.280000000000001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8</v>
      </c>
      <c r="AY125" s="246" t="s">
        <v>167</v>
      </c>
    </row>
    <row r="126" s="2" customFormat="1" ht="20.5" customHeight="1">
      <c r="A126" s="40"/>
      <c r="B126" s="41"/>
      <c r="C126" s="220" t="s">
        <v>344</v>
      </c>
      <c r="D126" s="220" t="s">
        <v>169</v>
      </c>
      <c r="E126" s="221" t="s">
        <v>915</v>
      </c>
      <c r="F126" s="222" t="s">
        <v>916</v>
      </c>
      <c r="G126" s="223" t="s">
        <v>389</v>
      </c>
      <c r="H126" s="224">
        <v>63</v>
      </c>
      <c r="I126" s="225"/>
      <c r="J126" s="224">
        <f>ROUND(I126*H126,0)</f>
        <v>0</v>
      </c>
      <c r="K126" s="222" t="s">
        <v>650</v>
      </c>
      <c r="L126" s="46"/>
      <c r="M126" s="226" t="s">
        <v>20</v>
      </c>
      <c r="N126" s="227" t="s">
        <v>48</v>
      </c>
      <c r="O126" s="8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173</v>
      </c>
      <c r="AT126" s="230" t="s">
        <v>169</v>
      </c>
      <c r="AU126" s="230" t="s">
        <v>86</v>
      </c>
      <c r="AY126" s="19" t="s">
        <v>167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</v>
      </c>
      <c r="BK126" s="231">
        <f>ROUND(I126*H126,0)</f>
        <v>0</v>
      </c>
      <c r="BL126" s="19" t="s">
        <v>173</v>
      </c>
      <c r="BM126" s="230" t="s">
        <v>984</v>
      </c>
    </row>
    <row r="127" s="2" customFormat="1">
      <c r="A127" s="40"/>
      <c r="B127" s="41"/>
      <c r="C127" s="42"/>
      <c r="D127" s="232" t="s">
        <v>182</v>
      </c>
      <c r="E127" s="42"/>
      <c r="F127" s="233" t="s">
        <v>918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182</v>
      </c>
      <c r="AU127" s="19" t="s">
        <v>86</v>
      </c>
    </row>
    <row r="128" s="2" customFormat="1">
      <c r="A128" s="40"/>
      <c r="B128" s="41"/>
      <c r="C128" s="42"/>
      <c r="D128" s="232" t="s">
        <v>175</v>
      </c>
      <c r="E128" s="42"/>
      <c r="F128" s="233" t="s">
        <v>919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175</v>
      </c>
      <c r="AU128" s="19" t="s">
        <v>86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985</v>
      </c>
      <c r="G129" s="237"/>
      <c r="H129" s="240">
        <v>63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167</v>
      </c>
    </row>
    <row r="130" s="2" customFormat="1" ht="20.5" customHeight="1">
      <c r="A130" s="40"/>
      <c r="B130" s="41"/>
      <c r="C130" s="279" t="s">
        <v>348</v>
      </c>
      <c r="D130" s="279" t="s">
        <v>381</v>
      </c>
      <c r="E130" s="280" t="s">
        <v>921</v>
      </c>
      <c r="F130" s="281" t="s">
        <v>922</v>
      </c>
      <c r="G130" s="282" t="s">
        <v>189</v>
      </c>
      <c r="H130" s="283">
        <v>1.26</v>
      </c>
      <c r="I130" s="284"/>
      <c r="J130" s="283">
        <f>ROUND(I130*H130,0)</f>
        <v>0</v>
      </c>
      <c r="K130" s="281" t="s">
        <v>180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0.20000000000000001</v>
      </c>
      <c r="R130" s="228">
        <f>Q130*H130</f>
        <v>0.252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274</v>
      </c>
      <c r="AT130" s="230" t="s">
        <v>381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986</v>
      </c>
    </row>
    <row r="131" s="13" customFormat="1">
      <c r="A131" s="13"/>
      <c r="B131" s="236"/>
      <c r="C131" s="237"/>
      <c r="D131" s="232" t="s">
        <v>184</v>
      </c>
      <c r="E131" s="238" t="s">
        <v>20</v>
      </c>
      <c r="F131" s="239" t="s">
        <v>987</v>
      </c>
      <c r="G131" s="237"/>
      <c r="H131" s="240">
        <v>1.26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184</v>
      </c>
      <c r="AU131" s="246" t="s">
        <v>86</v>
      </c>
      <c r="AV131" s="13" t="s">
        <v>86</v>
      </c>
      <c r="AW131" s="13" t="s">
        <v>38</v>
      </c>
      <c r="AX131" s="13" t="s">
        <v>8</v>
      </c>
      <c r="AY131" s="246" t="s">
        <v>167</v>
      </c>
    </row>
    <row r="132" s="2" customFormat="1" ht="20.5" customHeight="1">
      <c r="A132" s="40"/>
      <c r="B132" s="41"/>
      <c r="C132" s="220" t="s">
        <v>359</v>
      </c>
      <c r="D132" s="220" t="s">
        <v>169</v>
      </c>
      <c r="E132" s="221" t="s">
        <v>925</v>
      </c>
      <c r="F132" s="222" t="s">
        <v>926</v>
      </c>
      <c r="G132" s="223" t="s">
        <v>189</v>
      </c>
      <c r="H132" s="224">
        <v>35.560000000000002</v>
      </c>
      <c r="I132" s="225"/>
      <c r="J132" s="224">
        <f>ROUND(I132*H132,0)</f>
        <v>0</v>
      </c>
      <c r="K132" s="222" t="s">
        <v>180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173</v>
      </c>
      <c r="AT132" s="230" t="s">
        <v>169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988</v>
      </c>
    </row>
    <row r="133" s="2" customFormat="1">
      <c r="A133" s="40"/>
      <c r="B133" s="41"/>
      <c r="C133" s="42"/>
      <c r="D133" s="232" t="s">
        <v>182</v>
      </c>
      <c r="E133" s="42"/>
      <c r="F133" s="233" t="s">
        <v>928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86</v>
      </c>
    </row>
    <row r="134" s="2" customFormat="1">
      <c r="A134" s="40"/>
      <c r="B134" s="41"/>
      <c r="C134" s="42"/>
      <c r="D134" s="232" t="s">
        <v>175</v>
      </c>
      <c r="E134" s="42"/>
      <c r="F134" s="233" t="s">
        <v>929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86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930</v>
      </c>
      <c r="G135" s="237"/>
      <c r="H135" s="240">
        <v>35.560000000000002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167</v>
      </c>
    </row>
    <row r="136" s="2" customFormat="1" ht="20.5" customHeight="1">
      <c r="A136" s="40"/>
      <c r="B136" s="41"/>
      <c r="C136" s="220" t="s">
        <v>380</v>
      </c>
      <c r="D136" s="220" t="s">
        <v>169</v>
      </c>
      <c r="E136" s="221" t="s">
        <v>931</v>
      </c>
      <c r="F136" s="222" t="s">
        <v>932</v>
      </c>
      <c r="G136" s="223" t="s">
        <v>189</v>
      </c>
      <c r="H136" s="224">
        <v>71.120000000000005</v>
      </c>
      <c r="I136" s="225"/>
      <c r="J136" s="224">
        <f>ROUND(I136*H136,0)</f>
        <v>0</v>
      </c>
      <c r="K136" s="222" t="s">
        <v>180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173</v>
      </c>
      <c r="AT136" s="230" t="s">
        <v>169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989</v>
      </c>
    </row>
    <row r="137" s="2" customFormat="1">
      <c r="A137" s="40"/>
      <c r="B137" s="41"/>
      <c r="C137" s="42"/>
      <c r="D137" s="232" t="s">
        <v>182</v>
      </c>
      <c r="E137" s="42"/>
      <c r="F137" s="233" t="s">
        <v>928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86</v>
      </c>
    </row>
    <row r="138" s="13" customFormat="1">
      <c r="A138" s="13"/>
      <c r="B138" s="236"/>
      <c r="C138" s="237"/>
      <c r="D138" s="232" t="s">
        <v>184</v>
      </c>
      <c r="E138" s="238" t="s">
        <v>20</v>
      </c>
      <c r="F138" s="239" t="s">
        <v>934</v>
      </c>
      <c r="G138" s="237"/>
      <c r="H138" s="240">
        <v>71.120000000000005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184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167</v>
      </c>
    </row>
    <row r="139" s="2" customFormat="1" ht="14.5" customHeight="1">
      <c r="A139" s="40"/>
      <c r="B139" s="41"/>
      <c r="C139" s="279" t="s">
        <v>7</v>
      </c>
      <c r="D139" s="279" t="s">
        <v>381</v>
      </c>
      <c r="E139" s="280" t="s">
        <v>990</v>
      </c>
      <c r="F139" s="281" t="s">
        <v>991</v>
      </c>
      <c r="G139" s="282" t="s">
        <v>389</v>
      </c>
      <c r="H139" s="283">
        <v>47.280000000000001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274</v>
      </c>
      <c r="AT139" s="230" t="s">
        <v>381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992</v>
      </c>
    </row>
    <row r="140" s="2" customFormat="1" ht="14.5" customHeight="1">
      <c r="A140" s="40"/>
      <c r="B140" s="41"/>
      <c r="C140" s="279" t="s">
        <v>394</v>
      </c>
      <c r="D140" s="279" t="s">
        <v>381</v>
      </c>
      <c r="E140" s="280" t="s">
        <v>993</v>
      </c>
      <c r="F140" s="281" t="s">
        <v>991</v>
      </c>
      <c r="G140" s="282" t="s">
        <v>389</v>
      </c>
      <c r="H140" s="283">
        <v>8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994</v>
      </c>
    </row>
    <row r="141" s="2" customFormat="1" ht="14.5" customHeight="1">
      <c r="A141" s="40"/>
      <c r="B141" s="41"/>
      <c r="C141" s="279" t="s">
        <v>401</v>
      </c>
      <c r="D141" s="279" t="s">
        <v>381</v>
      </c>
      <c r="E141" s="280" t="s">
        <v>995</v>
      </c>
      <c r="F141" s="281" t="s">
        <v>996</v>
      </c>
      <c r="G141" s="282" t="s">
        <v>389</v>
      </c>
      <c r="H141" s="283">
        <v>15.84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274</v>
      </c>
      <c r="AT141" s="230" t="s">
        <v>381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997</v>
      </c>
    </row>
    <row r="142" s="2" customFormat="1" ht="14.5" customHeight="1">
      <c r="A142" s="40"/>
      <c r="B142" s="41"/>
      <c r="C142" s="279" t="s">
        <v>406</v>
      </c>
      <c r="D142" s="279" t="s">
        <v>381</v>
      </c>
      <c r="E142" s="280" t="s">
        <v>998</v>
      </c>
      <c r="F142" s="281" t="s">
        <v>999</v>
      </c>
      <c r="G142" s="282" t="s">
        <v>389</v>
      </c>
      <c r="H142" s="283">
        <v>2</v>
      </c>
      <c r="I142" s="284"/>
      <c r="J142" s="283">
        <f>ROUND(I142*H142,0)</f>
        <v>0</v>
      </c>
      <c r="K142" s="281" t="s">
        <v>20</v>
      </c>
      <c r="L142" s="285"/>
      <c r="M142" s="296" t="s">
        <v>20</v>
      </c>
      <c r="N142" s="297" t="s">
        <v>48</v>
      </c>
      <c r="O142" s="290"/>
      <c r="P142" s="294">
        <f>O142*H142</f>
        <v>0</v>
      </c>
      <c r="Q142" s="294">
        <v>0.0047200000000000002</v>
      </c>
      <c r="R142" s="294">
        <f>Q142*H142</f>
        <v>0.0094400000000000005</v>
      </c>
      <c r="S142" s="294">
        <v>0</v>
      </c>
      <c r="T142" s="29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274</v>
      </c>
      <c r="AT142" s="230" t="s">
        <v>381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1000</v>
      </c>
    </row>
    <row r="143" s="2" customFormat="1" ht="6.96" customHeight="1">
      <c r="A143" s="40"/>
      <c r="B143" s="61"/>
      <c r="C143" s="62"/>
      <c r="D143" s="62"/>
      <c r="E143" s="62"/>
      <c r="F143" s="62"/>
      <c r="G143" s="62"/>
      <c r="H143" s="62"/>
      <c r="I143" s="168"/>
      <c r="J143" s="62"/>
      <c r="K143" s="62"/>
      <c r="L143" s="46"/>
      <c r="M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</row>
  </sheetData>
  <sheetProtection sheet="1" autoFilter="0" formatColumns="0" formatRows="0" objects="1" scenarios="1" spinCount="100000" saltValue="gOXGVUpcJLokBMVxf5oZrNa7mif5TEIUXA4M02ylJiRnxrx0YXZX1lF9x0wgf5igirysLyIbK4bKRfmgXpv6KQ==" hashValue="SP+5Giq8kRZoCsETi/ySxB08JX4AoH0s/gdKAlsmAJzGv44FOqHaYwAu5YS71GsyG2TM3lvX1vxhcjis00uK1Q==" algorithmName="SHA-512" password="CC35"/>
  <autoFilter ref="C80:K14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1001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ROUND((SUM(BE81:BE143)),  0)</f>
        <v>0</v>
      </c>
      <c r="G33" s="40"/>
      <c r="H33" s="40"/>
      <c r="I33" s="157">
        <v>0.20999999999999999</v>
      </c>
      <c r="J33" s="156">
        <f>ROUND(((SUM(BE81:BE143))*I33),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ROUND((SUM(BF81:BF143)),  0)</f>
        <v>0</v>
      </c>
      <c r="G34" s="40"/>
      <c r="H34" s="40"/>
      <c r="I34" s="157">
        <v>0.14999999999999999</v>
      </c>
      <c r="J34" s="156">
        <f>ROUND(((SUM(BF81:BF143))*I34),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ROUND((SUM(BG81:BG143)),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ROUND((SUM(BH81:BH143)),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ROUND((SUM(BI81:BI143)),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16025-1.5 - SO01.5 Vegetační úpravy LBC1 -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16025-1.5 - SO01.5 Vegetační úpravy LBC1 -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SUM(P84:P143)</f>
        <v>0</v>
      </c>
      <c r="Q83" s="212"/>
      <c r="R83" s="213">
        <f>SUM(R84:R143)</f>
        <v>0.5724011</v>
      </c>
      <c r="S83" s="212"/>
      <c r="T83" s="214">
        <f>SUM(T84:T143)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SUM(BK84:BK143)</f>
        <v>0</v>
      </c>
    </row>
    <row r="84" s="2" customFormat="1" ht="20.5" customHeight="1">
      <c r="A84" s="40"/>
      <c r="B84" s="41"/>
      <c r="C84" s="220" t="s">
        <v>8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18812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958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960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86</v>
      </c>
      <c r="D87" s="220" t="s">
        <v>169</v>
      </c>
      <c r="E87" s="221" t="s">
        <v>773</v>
      </c>
      <c r="F87" s="222" t="s">
        <v>774</v>
      </c>
      <c r="G87" s="223" t="s">
        <v>397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961</v>
      </c>
    </row>
    <row r="88" s="13" customFormat="1">
      <c r="A88" s="13"/>
      <c r="B88" s="236"/>
      <c r="C88" s="237"/>
      <c r="D88" s="232" t="s">
        <v>184</v>
      </c>
      <c r="E88" s="238" t="s">
        <v>20</v>
      </c>
      <c r="F88" s="239" t="s">
        <v>962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184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167</v>
      </c>
    </row>
    <row r="89" s="2" customFormat="1" ht="20.5" customHeight="1">
      <c r="A89" s="40"/>
      <c r="B89" s="41"/>
      <c r="C89" s="220" t="s">
        <v>186</v>
      </c>
      <c r="D89" s="220" t="s">
        <v>169</v>
      </c>
      <c r="E89" s="221" t="s">
        <v>776</v>
      </c>
      <c r="F89" s="222" t="s">
        <v>777</v>
      </c>
      <c r="G89" s="223" t="s">
        <v>179</v>
      </c>
      <c r="H89" s="224">
        <v>470.30000000000001</v>
      </c>
      <c r="I89" s="225"/>
      <c r="J89" s="224">
        <f>ROUND(I89*H89,0)</f>
        <v>0</v>
      </c>
      <c r="K89" s="222" t="s">
        <v>180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173</v>
      </c>
      <c r="AT89" s="230" t="s">
        <v>169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1002</v>
      </c>
    </row>
    <row r="90" s="2" customFormat="1">
      <c r="A90" s="40"/>
      <c r="B90" s="41"/>
      <c r="C90" s="42"/>
      <c r="D90" s="232" t="s">
        <v>182</v>
      </c>
      <c r="E90" s="42"/>
      <c r="F90" s="233" t="s">
        <v>779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86</v>
      </c>
    </row>
    <row r="91" s="2" customFormat="1">
      <c r="A91" s="40"/>
      <c r="B91" s="41"/>
      <c r="C91" s="42"/>
      <c r="D91" s="232" t="s">
        <v>175</v>
      </c>
      <c r="E91" s="42"/>
      <c r="F91" s="233" t="s">
        <v>780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175</v>
      </c>
      <c r="AU91" s="19" t="s">
        <v>86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964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167</v>
      </c>
    </row>
    <row r="93" s="2" customFormat="1" ht="14.5" customHeight="1">
      <c r="A93" s="40"/>
      <c r="B93" s="41"/>
      <c r="C93" s="279" t="s">
        <v>173</v>
      </c>
      <c r="D93" s="279" t="s">
        <v>381</v>
      </c>
      <c r="E93" s="280" t="s">
        <v>382</v>
      </c>
      <c r="F93" s="281" t="s">
        <v>383</v>
      </c>
      <c r="G93" s="282" t="s">
        <v>384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1003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966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167</v>
      </c>
    </row>
    <row r="95" s="2" customFormat="1" ht="20.5" customHeight="1">
      <c r="A95" s="40"/>
      <c r="B95" s="41"/>
      <c r="C95" s="220" t="s">
        <v>202</v>
      </c>
      <c r="D95" s="220" t="s">
        <v>169</v>
      </c>
      <c r="E95" s="221" t="s">
        <v>783</v>
      </c>
      <c r="F95" s="222" t="s">
        <v>784</v>
      </c>
      <c r="G95" s="223" t="s">
        <v>389</v>
      </c>
      <c r="H95" s="224">
        <v>15.84</v>
      </c>
      <c r="I95" s="225"/>
      <c r="J95" s="224">
        <f>ROUND(I95*H95,0)</f>
        <v>0</v>
      </c>
      <c r="K95" s="222" t="s">
        <v>180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173</v>
      </c>
      <c r="AT95" s="230" t="s">
        <v>169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967</v>
      </c>
    </row>
    <row r="96" s="2" customFormat="1">
      <c r="A96" s="40"/>
      <c r="B96" s="41"/>
      <c r="C96" s="42"/>
      <c r="D96" s="232" t="s">
        <v>182</v>
      </c>
      <c r="E96" s="42"/>
      <c r="F96" s="233" t="s">
        <v>786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86</v>
      </c>
    </row>
    <row r="97" s="2" customFormat="1">
      <c r="A97" s="40"/>
      <c r="B97" s="41"/>
      <c r="C97" s="42"/>
      <c r="D97" s="232" t="s">
        <v>175</v>
      </c>
      <c r="E97" s="42"/>
      <c r="F97" s="233" t="s">
        <v>787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175</v>
      </c>
      <c r="AU97" s="19" t="s">
        <v>86</v>
      </c>
    </row>
    <row r="98" s="13" customFormat="1">
      <c r="A98" s="13"/>
      <c r="B98" s="236"/>
      <c r="C98" s="237"/>
      <c r="D98" s="232" t="s">
        <v>184</v>
      </c>
      <c r="E98" s="238" t="s">
        <v>20</v>
      </c>
      <c r="F98" s="239" t="s">
        <v>968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184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167</v>
      </c>
    </row>
    <row r="99" s="2" customFormat="1" ht="20.5" customHeight="1">
      <c r="A99" s="40"/>
      <c r="B99" s="41"/>
      <c r="C99" s="220" t="s">
        <v>253</v>
      </c>
      <c r="D99" s="220" t="s">
        <v>169</v>
      </c>
      <c r="E99" s="221" t="s">
        <v>788</v>
      </c>
      <c r="F99" s="222" t="s">
        <v>789</v>
      </c>
      <c r="G99" s="223" t="s">
        <v>389</v>
      </c>
      <c r="H99" s="224">
        <v>55.280000000000001</v>
      </c>
      <c r="I99" s="225"/>
      <c r="J99" s="224">
        <f>ROUND(I99*H99,0)</f>
        <v>0</v>
      </c>
      <c r="K99" s="222" t="s">
        <v>180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173</v>
      </c>
      <c r="AT99" s="230" t="s">
        <v>169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969</v>
      </c>
    </row>
    <row r="100" s="2" customFormat="1">
      <c r="A100" s="40"/>
      <c r="B100" s="41"/>
      <c r="C100" s="42"/>
      <c r="D100" s="232" t="s">
        <v>182</v>
      </c>
      <c r="E100" s="42"/>
      <c r="F100" s="233" t="s">
        <v>786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86</v>
      </c>
    </row>
    <row r="101" s="2" customFormat="1">
      <c r="A101" s="40"/>
      <c r="B101" s="41"/>
      <c r="C101" s="42"/>
      <c r="D101" s="232" t="s">
        <v>175</v>
      </c>
      <c r="E101" s="42"/>
      <c r="F101" s="233" t="s">
        <v>791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175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970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167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971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167</v>
      </c>
    </row>
    <row r="104" s="14" customFormat="1">
      <c r="A104" s="14"/>
      <c r="B104" s="247"/>
      <c r="C104" s="248"/>
      <c r="D104" s="232" t="s">
        <v>184</v>
      </c>
      <c r="E104" s="249" t="s">
        <v>20</v>
      </c>
      <c r="F104" s="250" t="s">
        <v>195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184</v>
      </c>
      <c r="AU104" s="257" t="s">
        <v>86</v>
      </c>
      <c r="AV104" s="14" t="s">
        <v>173</v>
      </c>
      <c r="AW104" s="14" t="s">
        <v>38</v>
      </c>
      <c r="AX104" s="14" t="s">
        <v>8</v>
      </c>
      <c r="AY104" s="257" t="s">
        <v>167</v>
      </c>
    </row>
    <row r="105" s="2" customFormat="1" ht="20.5" customHeight="1">
      <c r="A105" s="40"/>
      <c r="B105" s="41"/>
      <c r="C105" s="220" t="s">
        <v>259</v>
      </c>
      <c r="D105" s="220" t="s">
        <v>169</v>
      </c>
      <c r="E105" s="221" t="s">
        <v>794</v>
      </c>
      <c r="F105" s="222" t="s">
        <v>795</v>
      </c>
      <c r="G105" s="223" t="s">
        <v>389</v>
      </c>
      <c r="H105" s="224">
        <v>55.280000000000001</v>
      </c>
      <c r="I105" s="225"/>
      <c r="J105" s="224">
        <f>ROUND(I105*H105,0)</f>
        <v>0</v>
      </c>
      <c r="K105" s="222" t="s">
        <v>180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972</v>
      </c>
    </row>
    <row r="106" s="2" customFormat="1">
      <c r="A106" s="40"/>
      <c r="B106" s="41"/>
      <c r="C106" s="42"/>
      <c r="D106" s="232" t="s">
        <v>182</v>
      </c>
      <c r="E106" s="42"/>
      <c r="F106" s="233" t="s">
        <v>797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86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973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167</v>
      </c>
    </row>
    <row r="108" s="2" customFormat="1" ht="31" customHeight="1">
      <c r="A108" s="40"/>
      <c r="B108" s="41"/>
      <c r="C108" s="220" t="s">
        <v>274</v>
      </c>
      <c r="D108" s="220" t="s">
        <v>169</v>
      </c>
      <c r="E108" s="221" t="s">
        <v>800</v>
      </c>
      <c r="F108" s="222" t="s">
        <v>801</v>
      </c>
      <c r="G108" s="223" t="s">
        <v>389</v>
      </c>
      <c r="H108" s="224">
        <v>15.84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974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797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 ht="20.5" customHeight="1">
      <c r="A110" s="40"/>
      <c r="B110" s="41"/>
      <c r="C110" s="220" t="s">
        <v>279</v>
      </c>
      <c r="D110" s="220" t="s">
        <v>169</v>
      </c>
      <c r="E110" s="221" t="s">
        <v>803</v>
      </c>
      <c r="F110" s="222" t="s">
        <v>804</v>
      </c>
      <c r="G110" s="223" t="s">
        <v>389</v>
      </c>
      <c r="H110" s="224">
        <v>15.84</v>
      </c>
      <c r="I110" s="225"/>
      <c r="J110" s="224">
        <f>ROUND(I110*H110,0)</f>
        <v>0</v>
      </c>
      <c r="K110" s="222" t="s">
        <v>180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173</v>
      </c>
      <c r="AT110" s="230" t="s">
        <v>169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975</v>
      </c>
    </row>
    <row r="111" s="2" customFormat="1">
      <c r="A111" s="40"/>
      <c r="B111" s="41"/>
      <c r="C111" s="42"/>
      <c r="D111" s="232" t="s">
        <v>182</v>
      </c>
      <c r="E111" s="42"/>
      <c r="F111" s="233" t="s">
        <v>806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86</v>
      </c>
    </row>
    <row r="112" s="2" customFormat="1">
      <c r="A112" s="40"/>
      <c r="B112" s="41"/>
      <c r="C112" s="42"/>
      <c r="D112" s="232" t="s">
        <v>175</v>
      </c>
      <c r="E112" s="42"/>
      <c r="F112" s="233" t="s">
        <v>807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175</v>
      </c>
      <c r="AU112" s="19" t="s">
        <v>86</v>
      </c>
    </row>
    <row r="113" s="2" customFormat="1" ht="20.5" customHeight="1">
      <c r="A113" s="40"/>
      <c r="B113" s="41"/>
      <c r="C113" s="279" t="s">
        <v>291</v>
      </c>
      <c r="D113" s="279" t="s">
        <v>381</v>
      </c>
      <c r="E113" s="280" t="s">
        <v>808</v>
      </c>
      <c r="F113" s="281" t="s">
        <v>809</v>
      </c>
      <c r="G113" s="282" t="s">
        <v>389</v>
      </c>
      <c r="H113" s="283">
        <v>15.84</v>
      </c>
      <c r="I113" s="284"/>
      <c r="J113" s="283">
        <f>ROUND(I113*H113,0)</f>
        <v>0</v>
      </c>
      <c r="K113" s="281" t="s">
        <v>180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274</v>
      </c>
      <c r="AT113" s="230" t="s">
        <v>381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173</v>
      </c>
      <c r="BM113" s="230" t="s">
        <v>976</v>
      </c>
    </row>
    <row r="114" s="2" customFormat="1" ht="20.5" customHeight="1">
      <c r="A114" s="40"/>
      <c r="B114" s="41"/>
      <c r="C114" s="220" t="s">
        <v>302</v>
      </c>
      <c r="D114" s="220" t="s">
        <v>169</v>
      </c>
      <c r="E114" s="221" t="s">
        <v>811</v>
      </c>
      <c r="F114" s="222" t="s">
        <v>812</v>
      </c>
      <c r="G114" s="223" t="s">
        <v>389</v>
      </c>
      <c r="H114" s="224">
        <v>47.280000000000001</v>
      </c>
      <c r="I114" s="225"/>
      <c r="J114" s="224">
        <f>ROUND(I114*H114,0)</f>
        <v>0</v>
      </c>
      <c r="K114" s="222" t="s">
        <v>180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977</v>
      </c>
    </row>
    <row r="115" s="2" customFormat="1">
      <c r="A115" s="40"/>
      <c r="B115" s="41"/>
      <c r="C115" s="42"/>
      <c r="D115" s="232" t="s">
        <v>182</v>
      </c>
      <c r="E115" s="42"/>
      <c r="F115" s="233" t="s">
        <v>806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86</v>
      </c>
    </row>
    <row r="116" s="2" customFormat="1">
      <c r="A116" s="40"/>
      <c r="B116" s="41"/>
      <c r="C116" s="42"/>
      <c r="D116" s="232" t="s">
        <v>175</v>
      </c>
      <c r="E116" s="42"/>
      <c r="F116" s="233" t="s">
        <v>814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175</v>
      </c>
      <c r="AU116" s="19" t="s">
        <v>86</v>
      </c>
    </row>
    <row r="117" s="2" customFormat="1" ht="20.5" customHeight="1">
      <c r="A117" s="40"/>
      <c r="B117" s="41"/>
      <c r="C117" s="279" t="s">
        <v>309</v>
      </c>
      <c r="D117" s="279" t="s">
        <v>381</v>
      </c>
      <c r="E117" s="280" t="s">
        <v>808</v>
      </c>
      <c r="F117" s="281" t="s">
        <v>809</v>
      </c>
      <c r="G117" s="282" t="s">
        <v>389</v>
      </c>
      <c r="H117" s="283">
        <v>47.280000000000001</v>
      </c>
      <c r="I117" s="284"/>
      <c r="J117" s="283">
        <f>ROUND(I117*H117,0)</f>
        <v>0</v>
      </c>
      <c r="K117" s="281" t="s">
        <v>180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274</v>
      </c>
      <c r="AT117" s="230" t="s">
        <v>381</v>
      </c>
      <c r="AU117" s="230" t="s">
        <v>86</v>
      </c>
      <c r="AY117" s="19" t="s">
        <v>167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173</v>
      </c>
      <c r="BM117" s="230" t="s">
        <v>978</v>
      </c>
    </row>
    <row r="118" s="2" customFormat="1" ht="20.5" customHeight="1">
      <c r="A118" s="40"/>
      <c r="B118" s="41"/>
      <c r="C118" s="220" t="s">
        <v>320</v>
      </c>
      <c r="D118" s="220" t="s">
        <v>169</v>
      </c>
      <c r="E118" s="221" t="s">
        <v>820</v>
      </c>
      <c r="F118" s="222" t="s">
        <v>821</v>
      </c>
      <c r="G118" s="223" t="s">
        <v>389</v>
      </c>
      <c r="H118" s="224">
        <v>8</v>
      </c>
      <c r="I118" s="225"/>
      <c r="J118" s="224">
        <f>ROUND(I118*H118,0)</f>
        <v>0</v>
      </c>
      <c r="K118" s="222" t="s">
        <v>180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173</v>
      </c>
      <c r="AT118" s="230" t="s">
        <v>169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979</v>
      </c>
    </row>
    <row r="119" s="2" customFormat="1">
      <c r="A119" s="40"/>
      <c r="B119" s="41"/>
      <c r="C119" s="42"/>
      <c r="D119" s="232" t="s">
        <v>182</v>
      </c>
      <c r="E119" s="42"/>
      <c r="F119" s="233" t="s">
        <v>806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86</v>
      </c>
    </row>
    <row r="120" s="2" customFormat="1">
      <c r="A120" s="40"/>
      <c r="B120" s="41"/>
      <c r="C120" s="42"/>
      <c r="D120" s="232" t="s">
        <v>175</v>
      </c>
      <c r="E120" s="42"/>
      <c r="F120" s="233" t="s">
        <v>823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86</v>
      </c>
    </row>
    <row r="121" s="2" customFormat="1" ht="20.5" customHeight="1">
      <c r="A121" s="40"/>
      <c r="B121" s="41"/>
      <c r="C121" s="279" t="s">
        <v>326</v>
      </c>
      <c r="D121" s="279" t="s">
        <v>381</v>
      </c>
      <c r="E121" s="280" t="s">
        <v>817</v>
      </c>
      <c r="F121" s="281" t="s">
        <v>818</v>
      </c>
      <c r="G121" s="282" t="s">
        <v>389</v>
      </c>
      <c r="H121" s="283">
        <v>16</v>
      </c>
      <c r="I121" s="284"/>
      <c r="J121" s="283">
        <f>ROUND(I121*H121,0)</f>
        <v>0</v>
      </c>
      <c r="K121" s="281" t="s">
        <v>180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980</v>
      </c>
    </row>
    <row r="122" s="13" customFormat="1">
      <c r="A122" s="13"/>
      <c r="B122" s="236"/>
      <c r="C122" s="237"/>
      <c r="D122" s="232" t="s">
        <v>184</v>
      </c>
      <c r="E122" s="237"/>
      <c r="F122" s="239" t="s">
        <v>981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9</v>
      </c>
      <c r="D123" s="220" t="s">
        <v>169</v>
      </c>
      <c r="E123" s="221" t="s">
        <v>828</v>
      </c>
      <c r="F123" s="222" t="s">
        <v>829</v>
      </c>
      <c r="G123" s="223" t="s">
        <v>389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982</v>
      </c>
    </row>
    <row r="124" s="2" customFormat="1">
      <c r="A124" s="40"/>
      <c r="B124" s="41"/>
      <c r="C124" s="42"/>
      <c r="D124" s="232" t="s">
        <v>175</v>
      </c>
      <c r="E124" s="42"/>
      <c r="F124" s="233" t="s">
        <v>1004</v>
      </c>
      <c r="G124" s="42"/>
      <c r="H124" s="42"/>
      <c r="I124" s="138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175</v>
      </c>
      <c r="AU124" s="19" t="s">
        <v>86</v>
      </c>
    </row>
    <row r="125" s="2" customFormat="1" ht="20.5" customHeight="1">
      <c r="A125" s="40"/>
      <c r="B125" s="41"/>
      <c r="C125" s="220" t="s">
        <v>337</v>
      </c>
      <c r="D125" s="220" t="s">
        <v>169</v>
      </c>
      <c r="E125" s="221" t="s">
        <v>832</v>
      </c>
      <c r="F125" s="222" t="s">
        <v>833</v>
      </c>
      <c r="G125" s="223" t="s">
        <v>834</v>
      </c>
      <c r="H125" s="224">
        <v>55.280000000000001</v>
      </c>
      <c r="I125" s="225"/>
      <c r="J125" s="224">
        <f>ROUND(I125*H125,0)</f>
        <v>0</v>
      </c>
      <c r="K125" s="222" t="s">
        <v>20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2.0000000000000002E-05</v>
      </c>
      <c r="R125" s="228">
        <f>Q125*H125</f>
        <v>0.0011056000000000002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173</v>
      </c>
      <c r="AT125" s="230" t="s">
        <v>169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983</v>
      </c>
    </row>
    <row r="126" s="13" customFormat="1">
      <c r="A126" s="13"/>
      <c r="B126" s="236"/>
      <c r="C126" s="237"/>
      <c r="D126" s="232" t="s">
        <v>184</v>
      </c>
      <c r="E126" s="238" t="s">
        <v>20</v>
      </c>
      <c r="F126" s="239" t="s">
        <v>973</v>
      </c>
      <c r="G126" s="237"/>
      <c r="H126" s="240">
        <v>55.280000000000001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38</v>
      </c>
      <c r="AX126" s="13" t="s">
        <v>8</v>
      </c>
      <c r="AY126" s="246" t="s">
        <v>167</v>
      </c>
    </row>
    <row r="127" s="2" customFormat="1" ht="20.5" customHeight="1">
      <c r="A127" s="40"/>
      <c r="B127" s="41"/>
      <c r="C127" s="220" t="s">
        <v>344</v>
      </c>
      <c r="D127" s="220" t="s">
        <v>169</v>
      </c>
      <c r="E127" s="221" t="s">
        <v>915</v>
      </c>
      <c r="F127" s="222" t="s">
        <v>916</v>
      </c>
      <c r="G127" s="223" t="s">
        <v>389</v>
      </c>
      <c r="H127" s="224">
        <v>63</v>
      </c>
      <c r="I127" s="225"/>
      <c r="J127" s="224">
        <f>ROUND(I127*H127,0)</f>
        <v>0</v>
      </c>
      <c r="K127" s="222" t="s">
        <v>650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1005</v>
      </c>
    </row>
    <row r="128" s="2" customFormat="1">
      <c r="A128" s="40"/>
      <c r="B128" s="41"/>
      <c r="C128" s="42"/>
      <c r="D128" s="232" t="s">
        <v>182</v>
      </c>
      <c r="E128" s="42"/>
      <c r="F128" s="233" t="s">
        <v>918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86</v>
      </c>
    </row>
    <row r="129" s="2" customFormat="1">
      <c r="A129" s="40"/>
      <c r="B129" s="41"/>
      <c r="C129" s="42"/>
      <c r="D129" s="232" t="s">
        <v>175</v>
      </c>
      <c r="E129" s="42"/>
      <c r="F129" s="233" t="s">
        <v>919</v>
      </c>
      <c r="G129" s="42"/>
      <c r="H129" s="42"/>
      <c r="I129" s="138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175</v>
      </c>
      <c r="AU129" s="19" t="s">
        <v>86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985</v>
      </c>
      <c r="G130" s="237"/>
      <c r="H130" s="240">
        <v>63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20.5" customHeight="1">
      <c r="A131" s="40"/>
      <c r="B131" s="41"/>
      <c r="C131" s="279" t="s">
        <v>348</v>
      </c>
      <c r="D131" s="279" t="s">
        <v>381</v>
      </c>
      <c r="E131" s="280" t="s">
        <v>921</v>
      </c>
      <c r="F131" s="281" t="s">
        <v>922</v>
      </c>
      <c r="G131" s="282" t="s">
        <v>189</v>
      </c>
      <c r="H131" s="283">
        <v>1.26</v>
      </c>
      <c r="I131" s="284"/>
      <c r="J131" s="283">
        <f>ROUND(I131*H131,0)</f>
        <v>0</v>
      </c>
      <c r="K131" s="281" t="s">
        <v>180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0.20000000000000001</v>
      </c>
      <c r="R131" s="228">
        <f>Q131*H131</f>
        <v>0.252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1006</v>
      </c>
    </row>
    <row r="132" s="13" customFormat="1">
      <c r="A132" s="13"/>
      <c r="B132" s="236"/>
      <c r="C132" s="237"/>
      <c r="D132" s="232" t="s">
        <v>184</v>
      </c>
      <c r="E132" s="238" t="s">
        <v>20</v>
      </c>
      <c r="F132" s="239" t="s">
        <v>987</v>
      </c>
      <c r="G132" s="237"/>
      <c r="H132" s="240">
        <v>1.26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184</v>
      </c>
      <c r="AU132" s="246" t="s">
        <v>86</v>
      </c>
      <c r="AV132" s="13" t="s">
        <v>86</v>
      </c>
      <c r="AW132" s="13" t="s">
        <v>38</v>
      </c>
      <c r="AX132" s="13" t="s">
        <v>8</v>
      </c>
      <c r="AY132" s="246" t="s">
        <v>167</v>
      </c>
    </row>
    <row r="133" s="2" customFormat="1" ht="20.5" customHeight="1">
      <c r="A133" s="40"/>
      <c r="B133" s="41"/>
      <c r="C133" s="220" t="s">
        <v>359</v>
      </c>
      <c r="D133" s="220" t="s">
        <v>169</v>
      </c>
      <c r="E133" s="221" t="s">
        <v>925</v>
      </c>
      <c r="F133" s="222" t="s">
        <v>926</v>
      </c>
      <c r="G133" s="223" t="s">
        <v>189</v>
      </c>
      <c r="H133" s="224">
        <v>35.560000000000002</v>
      </c>
      <c r="I133" s="225"/>
      <c r="J133" s="224">
        <f>ROUND(I133*H133,0)</f>
        <v>0</v>
      </c>
      <c r="K133" s="222" t="s">
        <v>180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173</v>
      </c>
      <c r="AT133" s="230" t="s">
        <v>169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988</v>
      </c>
    </row>
    <row r="134" s="2" customFormat="1">
      <c r="A134" s="40"/>
      <c r="B134" s="41"/>
      <c r="C134" s="42"/>
      <c r="D134" s="232" t="s">
        <v>182</v>
      </c>
      <c r="E134" s="42"/>
      <c r="F134" s="233" t="s">
        <v>928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86</v>
      </c>
    </row>
    <row r="135" s="2" customFormat="1">
      <c r="A135" s="40"/>
      <c r="B135" s="41"/>
      <c r="C135" s="42"/>
      <c r="D135" s="232" t="s">
        <v>175</v>
      </c>
      <c r="E135" s="42"/>
      <c r="F135" s="233" t="s">
        <v>929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175</v>
      </c>
      <c r="AU135" s="19" t="s">
        <v>86</v>
      </c>
    </row>
    <row r="136" s="13" customFormat="1">
      <c r="A136" s="13"/>
      <c r="B136" s="236"/>
      <c r="C136" s="237"/>
      <c r="D136" s="232" t="s">
        <v>184</v>
      </c>
      <c r="E136" s="238" t="s">
        <v>20</v>
      </c>
      <c r="F136" s="239" t="s">
        <v>930</v>
      </c>
      <c r="G136" s="237"/>
      <c r="H136" s="240">
        <v>35.560000000000002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184</v>
      </c>
      <c r="AU136" s="246" t="s">
        <v>86</v>
      </c>
      <c r="AV136" s="13" t="s">
        <v>86</v>
      </c>
      <c r="AW136" s="13" t="s">
        <v>38</v>
      </c>
      <c r="AX136" s="13" t="s">
        <v>8</v>
      </c>
      <c r="AY136" s="246" t="s">
        <v>167</v>
      </c>
    </row>
    <row r="137" s="2" customFormat="1" ht="20.5" customHeight="1">
      <c r="A137" s="40"/>
      <c r="B137" s="41"/>
      <c r="C137" s="220" t="s">
        <v>380</v>
      </c>
      <c r="D137" s="220" t="s">
        <v>169</v>
      </c>
      <c r="E137" s="221" t="s">
        <v>931</v>
      </c>
      <c r="F137" s="222" t="s">
        <v>932</v>
      </c>
      <c r="G137" s="223" t="s">
        <v>189</v>
      </c>
      <c r="H137" s="224">
        <v>71.120000000000005</v>
      </c>
      <c r="I137" s="225"/>
      <c r="J137" s="224">
        <f>ROUND(I137*H137,0)</f>
        <v>0</v>
      </c>
      <c r="K137" s="222" t="s">
        <v>180</v>
      </c>
      <c r="L137" s="46"/>
      <c r="M137" s="226" t="s">
        <v>20</v>
      </c>
      <c r="N137" s="227" t="s">
        <v>48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173</v>
      </c>
      <c r="AT137" s="230" t="s">
        <v>169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989</v>
      </c>
    </row>
    <row r="138" s="2" customFormat="1">
      <c r="A138" s="40"/>
      <c r="B138" s="41"/>
      <c r="C138" s="42"/>
      <c r="D138" s="232" t="s">
        <v>182</v>
      </c>
      <c r="E138" s="42"/>
      <c r="F138" s="233" t="s">
        <v>928</v>
      </c>
      <c r="G138" s="42"/>
      <c r="H138" s="42"/>
      <c r="I138" s="138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182</v>
      </c>
      <c r="AU138" s="19" t="s">
        <v>86</v>
      </c>
    </row>
    <row r="139" s="13" customFormat="1">
      <c r="A139" s="13"/>
      <c r="B139" s="236"/>
      <c r="C139" s="237"/>
      <c r="D139" s="232" t="s">
        <v>184</v>
      </c>
      <c r="E139" s="238" t="s">
        <v>20</v>
      </c>
      <c r="F139" s="239" t="s">
        <v>934</v>
      </c>
      <c r="G139" s="237"/>
      <c r="H139" s="240">
        <v>71.120000000000005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184</v>
      </c>
      <c r="AU139" s="246" t="s">
        <v>86</v>
      </c>
      <c r="AV139" s="13" t="s">
        <v>86</v>
      </c>
      <c r="AW139" s="13" t="s">
        <v>38</v>
      </c>
      <c r="AX139" s="13" t="s">
        <v>8</v>
      </c>
      <c r="AY139" s="246" t="s">
        <v>167</v>
      </c>
    </row>
    <row r="140" s="2" customFormat="1" ht="14.5" customHeight="1">
      <c r="A140" s="40"/>
      <c r="B140" s="41"/>
      <c r="C140" s="279" t="s">
        <v>7</v>
      </c>
      <c r="D140" s="279" t="s">
        <v>381</v>
      </c>
      <c r="E140" s="280" t="s">
        <v>990</v>
      </c>
      <c r="F140" s="281" t="s">
        <v>991</v>
      </c>
      <c r="G140" s="282" t="s">
        <v>389</v>
      </c>
      <c r="H140" s="283">
        <v>47.280000000000001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992</v>
      </c>
    </row>
    <row r="141" s="2" customFormat="1" ht="14.5" customHeight="1">
      <c r="A141" s="40"/>
      <c r="B141" s="41"/>
      <c r="C141" s="279" t="s">
        <v>394</v>
      </c>
      <c r="D141" s="279" t="s">
        <v>381</v>
      </c>
      <c r="E141" s="280" t="s">
        <v>993</v>
      </c>
      <c r="F141" s="281" t="s">
        <v>991</v>
      </c>
      <c r="G141" s="282" t="s">
        <v>389</v>
      </c>
      <c r="H141" s="283">
        <v>8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274</v>
      </c>
      <c r="AT141" s="230" t="s">
        <v>381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994</v>
      </c>
    </row>
    <row r="142" s="2" customFormat="1" ht="14.5" customHeight="1">
      <c r="A142" s="40"/>
      <c r="B142" s="41"/>
      <c r="C142" s="279" t="s">
        <v>401</v>
      </c>
      <c r="D142" s="279" t="s">
        <v>381</v>
      </c>
      <c r="E142" s="280" t="s">
        <v>995</v>
      </c>
      <c r="F142" s="281" t="s">
        <v>996</v>
      </c>
      <c r="G142" s="282" t="s">
        <v>389</v>
      </c>
      <c r="H142" s="283">
        <v>15.84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274</v>
      </c>
      <c r="AT142" s="230" t="s">
        <v>381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997</v>
      </c>
    </row>
    <row r="143" s="2" customFormat="1" ht="14.5" customHeight="1">
      <c r="A143" s="40"/>
      <c r="B143" s="41"/>
      <c r="C143" s="279" t="s">
        <v>406</v>
      </c>
      <c r="D143" s="279" t="s">
        <v>381</v>
      </c>
      <c r="E143" s="280" t="s">
        <v>998</v>
      </c>
      <c r="F143" s="281" t="s">
        <v>999</v>
      </c>
      <c r="G143" s="282" t="s">
        <v>389</v>
      </c>
      <c r="H143" s="283">
        <v>2</v>
      </c>
      <c r="I143" s="284"/>
      <c r="J143" s="283">
        <f>ROUND(I143*H143,0)</f>
        <v>0</v>
      </c>
      <c r="K143" s="281" t="s">
        <v>20</v>
      </c>
      <c r="L143" s="285"/>
      <c r="M143" s="296" t="s">
        <v>20</v>
      </c>
      <c r="N143" s="297" t="s">
        <v>48</v>
      </c>
      <c r="O143" s="290"/>
      <c r="P143" s="294">
        <f>O143*H143</f>
        <v>0</v>
      </c>
      <c r="Q143" s="294">
        <v>0.0047200000000000002</v>
      </c>
      <c r="R143" s="294">
        <f>Q143*H143</f>
        <v>0.0094400000000000005</v>
      </c>
      <c r="S143" s="294">
        <v>0</v>
      </c>
      <c r="T143" s="29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1000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168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ug4Qx8Aa6kW/aBnr+r/AAnClPmQQHOVjl30Ry5jMTnHITWe9ChjIAgyoaI6qWDGwoD9mtYykB47iDSi2fPYRJw==" hashValue="WotCIqcQ3v83xSc/3OgERv+EaCiFyWxUFRBwwdwZiDyr8jOE4OdPVCSXdH9rbHMs30w+CcMaTbPHoR0G68dyUQ==" algorithmName="SHA-512" password="CC35"/>
  <autoFilter ref="C80:K14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ROUND((SUM(BE81:BE143)),  0)</f>
        <v>0</v>
      </c>
      <c r="G33" s="40"/>
      <c r="H33" s="40"/>
      <c r="I33" s="157">
        <v>0.20999999999999999</v>
      </c>
      <c r="J33" s="156">
        <f>ROUND(((SUM(BE81:BE143))*I33),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ROUND((SUM(BF81:BF143)),  0)</f>
        <v>0</v>
      </c>
      <c r="G34" s="40"/>
      <c r="H34" s="40"/>
      <c r="I34" s="157">
        <v>0.14999999999999999</v>
      </c>
      <c r="J34" s="156">
        <f>ROUND(((SUM(BF81:BF143))*I34),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ROUND((SUM(BG81:BG143)),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ROUND((SUM(BH81:BH143)),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ROUND((SUM(BI81:BI143)),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16025-1.6 - SO01.6 Vegetační úpravy LBC1 -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16025-1.6 - SO01.6 Vegetační úpravy LBC1 -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0.5724011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0.5724011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SUM(P84:P143)</f>
        <v>0</v>
      </c>
      <c r="Q83" s="212"/>
      <c r="R83" s="213">
        <f>SUM(R84:R143)</f>
        <v>0.5724011</v>
      </c>
      <c r="S83" s="212"/>
      <c r="T83" s="214">
        <f>SUM(T84:T143)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SUM(BK84:BK143)</f>
        <v>0</v>
      </c>
    </row>
    <row r="84" s="2" customFormat="1" ht="20.5" customHeight="1">
      <c r="A84" s="40"/>
      <c r="B84" s="41"/>
      <c r="C84" s="220" t="s">
        <v>8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18812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958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960</v>
      </c>
      <c r="G86" s="237"/>
      <c r="H86" s="240">
        <v>18812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86</v>
      </c>
      <c r="D87" s="220" t="s">
        <v>169</v>
      </c>
      <c r="E87" s="221" t="s">
        <v>773</v>
      </c>
      <c r="F87" s="222" t="s">
        <v>774</v>
      </c>
      <c r="G87" s="223" t="s">
        <v>397</v>
      </c>
      <c r="H87" s="224">
        <v>17.25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0.0025875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961</v>
      </c>
    </row>
    <row r="88" s="13" customFormat="1">
      <c r="A88" s="13"/>
      <c r="B88" s="236"/>
      <c r="C88" s="237"/>
      <c r="D88" s="232" t="s">
        <v>184</v>
      </c>
      <c r="E88" s="238" t="s">
        <v>20</v>
      </c>
      <c r="F88" s="239" t="s">
        <v>962</v>
      </c>
      <c r="G88" s="237"/>
      <c r="H88" s="240">
        <v>17.25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6" t="s">
        <v>184</v>
      </c>
      <c r="AU88" s="246" t="s">
        <v>86</v>
      </c>
      <c r="AV88" s="13" t="s">
        <v>86</v>
      </c>
      <c r="AW88" s="13" t="s">
        <v>38</v>
      </c>
      <c r="AX88" s="13" t="s">
        <v>8</v>
      </c>
      <c r="AY88" s="246" t="s">
        <v>167</v>
      </c>
    </row>
    <row r="89" s="2" customFormat="1" ht="20.5" customHeight="1">
      <c r="A89" s="40"/>
      <c r="B89" s="41"/>
      <c r="C89" s="220" t="s">
        <v>186</v>
      </c>
      <c r="D89" s="220" t="s">
        <v>169</v>
      </c>
      <c r="E89" s="221" t="s">
        <v>776</v>
      </c>
      <c r="F89" s="222" t="s">
        <v>777</v>
      </c>
      <c r="G89" s="223" t="s">
        <v>179</v>
      </c>
      <c r="H89" s="224">
        <v>470.30000000000001</v>
      </c>
      <c r="I89" s="225"/>
      <c r="J89" s="224">
        <f>ROUND(I89*H89,0)</f>
        <v>0</v>
      </c>
      <c r="K89" s="222" t="s">
        <v>180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173</v>
      </c>
      <c r="AT89" s="230" t="s">
        <v>169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1008</v>
      </c>
    </row>
    <row r="90" s="2" customFormat="1">
      <c r="A90" s="40"/>
      <c r="B90" s="41"/>
      <c r="C90" s="42"/>
      <c r="D90" s="232" t="s">
        <v>182</v>
      </c>
      <c r="E90" s="42"/>
      <c r="F90" s="233" t="s">
        <v>779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86</v>
      </c>
    </row>
    <row r="91" s="2" customFormat="1">
      <c r="A91" s="40"/>
      <c r="B91" s="41"/>
      <c r="C91" s="42"/>
      <c r="D91" s="232" t="s">
        <v>175</v>
      </c>
      <c r="E91" s="42"/>
      <c r="F91" s="233" t="s">
        <v>780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175</v>
      </c>
      <c r="AU91" s="19" t="s">
        <v>86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964</v>
      </c>
      <c r="G92" s="237"/>
      <c r="H92" s="240">
        <v>470.30000000000001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167</v>
      </c>
    </row>
    <row r="93" s="2" customFormat="1" ht="14.5" customHeight="1">
      <c r="A93" s="40"/>
      <c r="B93" s="41"/>
      <c r="C93" s="279" t="s">
        <v>173</v>
      </c>
      <c r="D93" s="279" t="s">
        <v>381</v>
      </c>
      <c r="E93" s="280" t="s">
        <v>382</v>
      </c>
      <c r="F93" s="281" t="s">
        <v>383</v>
      </c>
      <c r="G93" s="282" t="s">
        <v>384</v>
      </c>
      <c r="H93" s="283">
        <v>4.7000000000000002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0.001</v>
      </c>
      <c r="R93" s="228">
        <f>Q93*H93</f>
        <v>0.0047000000000000002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1009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966</v>
      </c>
      <c r="G94" s="237"/>
      <c r="H94" s="240">
        <v>4.7000000000000002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8</v>
      </c>
      <c r="AY94" s="246" t="s">
        <v>167</v>
      </c>
    </row>
    <row r="95" s="2" customFormat="1" ht="20.5" customHeight="1">
      <c r="A95" s="40"/>
      <c r="B95" s="41"/>
      <c r="C95" s="220" t="s">
        <v>202</v>
      </c>
      <c r="D95" s="220" t="s">
        <v>169</v>
      </c>
      <c r="E95" s="221" t="s">
        <v>783</v>
      </c>
      <c r="F95" s="222" t="s">
        <v>784</v>
      </c>
      <c r="G95" s="223" t="s">
        <v>389</v>
      </c>
      <c r="H95" s="224">
        <v>15.84</v>
      </c>
      <c r="I95" s="225"/>
      <c r="J95" s="224">
        <f>ROUND(I95*H95,0)</f>
        <v>0</v>
      </c>
      <c r="K95" s="222" t="s">
        <v>180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173</v>
      </c>
      <c r="AT95" s="230" t="s">
        <v>169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967</v>
      </c>
    </row>
    <row r="96" s="2" customFormat="1">
      <c r="A96" s="40"/>
      <c r="B96" s="41"/>
      <c r="C96" s="42"/>
      <c r="D96" s="232" t="s">
        <v>182</v>
      </c>
      <c r="E96" s="42"/>
      <c r="F96" s="233" t="s">
        <v>786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182</v>
      </c>
      <c r="AU96" s="19" t="s">
        <v>86</v>
      </c>
    </row>
    <row r="97" s="2" customFormat="1">
      <c r="A97" s="40"/>
      <c r="B97" s="41"/>
      <c r="C97" s="42"/>
      <c r="D97" s="232" t="s">
        <v>175</v>
      </c>
      <c r="E97" s="42"/>
      <c r="F97" s="233" t="s">
        <v>787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175</v>
      </c>
      <c r="AU97" s="19" t="s">
        <v>86</v>
      </c>
    </row>
    <row r="98" s="13" customFormat="1">
      <c r="A98" s="13"/>
      <c r="B98" s="236"/>
      <c r="C98" s="237"/>
      <c r="D98" s="232" t="s">
        <v>184</v>
      </c>
      <c r="E98" s="238" t="s">
        <v>20</v>
      </c>
      <c r="F98" s="239" t="s">
        <v>968</v>
      </c>
      <c r="G98" s="237"/>
      <c r="H98" s="240">
        <v>15.84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184</v>
      </c>
      <c r="AU98" s="246" t="s">
        <v>86</v>
      </c>
      <c r="AV98" s="13" t="s">
        <v>86</v>
      </c>
      <c r="AW98" s="13" t="s">
        <v>38</v>
      </c>
      <c r="AX98" s="13" t="s">
        <v>8</v>
      </c>
      <c r="AY98" s="246" t="s">
        <v>167</v>
      </c>
    </row>
    <row r="99" s="2" customFormat="1" ht="20.5" customHeight="1">
      <c r="A99" s="40"/>
      <c r="B99" s="41"/>
      <c r="C99" s="220" t="s">
        <v>253</v>
      </c>
      <c r="D99" s="220" t="s">
        <v>169</v>
      </c>
      <c r="E99" s="221" t="s">
        <v>788</v>
      </c>
      <c r="F99" s="222" t="s">
        <v>789</v>
      </c>
      <c r="G99" s="223" t="s">
        <v>389</v>
      </c>
      <c r="H99" s="224">
        <v>55.280000000000001</v>
      </c>
      <c r="I99" s="225"/>
      <c r="J99" s="224">
        <f>ROUND(I99*H99,0)</f>
        <v>0</v>
      </c>
      <c r="K99" s="222" t="s">
        <v>180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173</v>
      </c>
      <c r="AT99" s="230" t="s">
        <v>169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969</v>
      </c>
    </row>
    <row r="100" s="2" customFormat="1">
      <c r="A100" s="40"/>
      <c r="B100" s="41"/>
      <c r="C100" s="42"/>
      <c r="D100" s="232" t="s">
        <v>182</v>
      </c>
      <c r="E100" s="42"/>
      <c r="F100" s="233" t="s">
        <v>786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182</v>
      </c>
      <c r="AU100" s="19" t="s">
        <v>86</v>
      </c>
    </row>
    <row r="101" s="2" customFormat="1">
      <c r="A101" s="40"/>
      <c r="B101" s="41"/>
      <c r="C101" s="42"/>
      <c r="D101" s="232" t="s">
        <v>175</v>
      </c>
      <c r="E101" s="42"/>
      <c r="F101" s="233" t="s">
        <v>791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175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970</v>
      </c>
      <c r="G102" s="237"/>
      <c r="H102" s="240">
        <v>47.280000000000001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167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971</v>
      </c>
      <c r="G103" s="237"/>
      <c r="H103" s="240">
        <v>8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167</v>
      </c>
    </row>
    <row r="104" s="14" customFormat="1">
      <c r="A104" s="14"/>
      <c r="B104" s="247"/>
      <c r="C104" s="248"/>
      <c r="D104" s="232" t="s">
        <v>184</v>
      </c>
      <c r="E104" s="249" t="s">
        <v>20</v>
      </c>
      <c r="F104" s="250" t="s">
        <v>195</v>
      </c>
      <c r="G104" s="248"/>
      <c r="H104" s="251">
        <v>55.280000000000001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7" t="s">
        <v>184</v>
      </c>
      <c r="AU104" s="257" t="s">
        <v>86</v>
      </c>
      <c r="AV104" s="14" t="s">
        <v>173</v>
      </c>
      <c r="AW104" s="14" t="s">
        <v>38</v>
      </c>
      <c r="AX104" s="14" t="s">
        <v>8</v>
      </c>
      <c r="AY104" s="257" t="s">
        <v>167</v>
      </c>
    </row>
    <row r="105" s="2" customFormat="1" ht="20.5" customHeight="1">
      <c r="A105" s="40"/>
      <c r="B105" s="41"/>
      <c r="C105" s="220" t="s">
        <v>259</v>
      </c>
      <c r="D105" s="220" t="s">
        <v>169</v>
      </c>
      <c r="E105" s="221" t="s">
        <v>794</v>
      </c>
      <c r="F105" s="222" t="s">
        <v>795</v>
      </c>
      <c r="G105" s="223" t="s">
        <v>389</v>
      </c>
      <c r="H105" s="224">
        <v>55.280000000000001</v>
      </c>
      <c r="I105" s="225"/>
      <c r="J105" s="224">
        <f>ROUND(I105*H105,0)</f>
        <v>0</v>
      </c>
      <c r="K105" s="222" t="s">
        <v>180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972</v>
      </c>
    </row>
    <row r="106" s="2" customFormat="1">
      <c r="A106" s="40"/>
      <c r="B106" s="41"/>
      <c r="C106" s="42"/>
      <c r="D106" s="232" t="s">
        <v>182</v>
      </c>
      <c r="E106" s="42"/>
      <c r="F106" s="233" t="s">
        <v>797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182</v>
      </c>
      <c r="AU106" s="19" t="s">
        <v>86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973</v>
      </c>
      <c r="G107" s="237"/>
      <c r="H107" s="240">
        <v>55.280000000000001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167</v>
      </c>
    </row>
    <row r="108" s="2" customFormat="1" ht="31" customHeight="1">
      <c r="A108" s="40"/>
      <c r="B108" s="41"/>
      <c r="C108" s="220" t="s">
        <v>274</v>
      </c>
      <c r="D108" s="220" t="s">
        <v>169</v>
      </c>
      <c r="E108" s="221" t="s">
        <v>800</v>
      </c>
      <c r="F108" s="222" t="s">
        <v>801</v>
      </c>
      <c r="G108" s="223" t="s">
        <v>389</v>
      </c>
      <c r="H108" s="224">
        <v>15.84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974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797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 ht="20.5" customHeight="1">
      <c r="A110" s="40"/>
      <c r="B110" s="41"/>
      <c r="C110" s="220" t="s">
        <v>279</v>
      </c>
      <c r="D110" s="220" t="s">
        <v>169</v>
      </c>
      <c r="E110" s="221" t="s">
        <v>803</v>
      </c>
      <c r="F110" s="222" t="s">
        <v>804</v>
      </c>
      <c r="G110" s="223" t="s">
        <v>389</v>
      </c>
      <c r="H110" s="224">
        <v>15.84</v>
      </c>
      <c r="I110" s="225"/>
      <c r="J110" s="224">
        <f>ROUND(I110*H110,0)</f>
        <v>0</v>
      </c>
      <c r="K110" s="222" t="s">
        <v>180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4.6E-05</v>
      </c>
      <c r="R110" s="228">
        <f>Q110*H110</f>
        <v>0.00072864000000000002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173</v>
      </c>
      <c r="AT110" s="230" t="s">
        <v>169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975</v>
      </c>
    </row>
    <row r="111" s="2" customFormat="1">
      <c r="A111" s="40"/>
      <c r="B111" s="41"/>
      <c r="C111" s="42"/>
      <c r="D111" s="232" t="s">
        <v>182</v>
      </c>
      <c r="E111" s="42"/>
      <c r="F111" s="233" t="s">
        <v>806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86</v>
      </c>
    </row>
    <row r="112" s="2" customFormat="1">
      <c r="A112" s="40"/>
      <c r="B112" s="41"/>
      <c r="C112" s="42"/>
      <c r="D112" s="232" t="s">
        <v>175</v>
      </c>
      <c r="E112" s="42"/>
      <c r="F112" s="233" t="s">
        <v>807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175</v>
      </c>
      <c r="AU112" s="19" t="s">
        <v>86</v>
      </c>
    </row>
    <row r="113" s="2" customFormat="1" ht="20.5" customHeight="1">
      <c r="A113" s="40"/>
      <c r="B113" s="41"/>
      <c r="C113" s="279" t="s">
        <v>291</v>
      </c>
      <c r="D113" s="279" t="s">
        <v>381</v>
      </c>
      <c r="E113" s="280" t="s">
        <v>808</v>
      </c>
      <c r="F113" s="281" t="s">
        <v>809</v>
      </c>
      <c r="G113" s="282" t="s">
        <v>389</v>
      </c>
      <c r="H113" s="283">
        <v>15.84</v>
      </c>
      <c r="I113" s="284"/>
      <c r="J113" s="283">
        <f>ROUND(I113*H113,0)</f>
        <v>0</v>
      </c>
      <c r="K113" s="281" t="s">
        <v>180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0.0035400000000000002</v>
      </c>
      <c r="R113" s="228">
        <f>Q113*H113</f>
        <v>0.056073600000000001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274</v>
      </c>
      <c r="AT113" s="230" t="s">
        <v>381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173</v>
      </c>
      <c r="BM113" s="230" t="s">
        <v>976</v>
      </c>
    </row>
    <row r="114" s="2" customFormat="1" ht="20.5" customHeight="1">
      <c r="A114" s="40"/>
      <c r="B114" s="41"/>
      <c r="C114" s="220" t="s">
        <v>302</v>
      </c>
      <c r="D114" s="220" t="s">
        <v>169</v>
      </c>
      <c r="E114" s="221" t="s">
        <v>811</v>
      </c>
      <c r="F114" s="222" t="s">
        <v>812</v>
      </c>
      <c r="G114" s="223" t="s">
        <v>389</v>
      </c>
      <c r="H114" s="224">
        <v>47.280000000000001</v>
      </c>
      <c r="I114" s="225"/>
      <c r="J114" s="224">
        <f>ROUND(I114*H114,0)</f>
        <v>0</v>
      </c>
      <c r="K114" s="222" t="s">
        <v>180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5.1999999999999997E-05</v>
      </c>
      <c r="R114" s="228">
        <f>Q114*H114</f>
        <v>0.0024585599999999998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977</v>
      </c>
    </row>
    <row r="115" s="2" customFormat="1">
      <c r="A115" s="40"/>
      <c r="B115" s="41"/>
      <c r="C115" s="42"/>
      <c r="D115" s="232" t="s">
        <v>182</v>
      </c>
      <c r="E115" s="42"/>
      <c r="F115" s="233" t="s">
        <v>806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86</v>
      </c>
    </row>
    <row r="116" s="2" customFormat="1">
      <c r="A116" s="40"/>
      <c r="B116" s="41"/>
      <c r="C116" s="42"/>
      <c r="D116" s="232" t="s">
        <v>175</v>
      </c>
      <c r="E116" s="42"/>
      <c r="F116" s="233" t="s">
        <v>814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175</v>
      </c>
      <c r="AU116" s="19" t="s">
        <v>86</v>
      </c>
    </row>
    <row r="117" s="2" customFormat="1" ht="20.5" customHeight="1">
      <c r="A117" s="40"/>
      <c r="B117" s="41"/>
      <c r="C117" s="279" t="s">
        <v>309</v>
      </c>
      <c r="D117" s="279" t="s">
        <v>381</v>
      </c>
      <c r="E117" s="280" t="s">
        <v>808</v>
      </c>
      <c r="F117" s="281" t="s">
        <v>809</v>
      </c>
      <c r="G117" s="282" t="s">
        <v>389</v>
      </c>
      <c r="H117" s="283">
        <v>47.280000000000001</v>
      </c>
      <c r="I117" s="284"/>
      <c r="J117" s="283">
        <f>ROUND(I117*H117,0)</f>
        <v>0</v>
      </c>
      <c r="K117" s="281" t="s">
        <v>180</v>
      </c>
      <c r="L117" s="285"/>
      <c r="M117" s="286" t="s">
        <v>20</v>
      </c>
      <c r="N117" s="287" t="s">
        <v>48</v>
      </c>
      <c r="O117" s="86"/>
      <c r="P117" s="228">
        <f>O117*H117</f>
        <v>0</v>
      </c>
      <c r="Q117" s="228">
        <v>0.0035400000000000002</v>
      </c>
      <c r="R117" s="228">
        <f>Q117*H117</f>
        <v>0.16737120000000003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274</v>
      </c>
      <c r="AT117" s="230" t="s">
        <v>381</v>
      </c>
      <c r="AU117" s="230" t="s">
        <v>86</v>
      </c>
      <c r="AY117" s="19" t="s">
        <v>167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173</v>
      </c>
      <c r="BM117" s="230" t="s">
        <v>978</v>
      </c>
    </row>
    <row r="118" s="2" customFormat="1" ht="20.5" customHeight="1">
      <c r="A118" s="40"/>
      <c r="B118" s="41"/>
      <c r="C118" s="220" t="s">
        <v>320</v>
      </c>
      <c r="D118" s="220" t="s">
        <v>169</v>
      </c>
      <c r="E118" s="221" t="s">
        <v>820</v>
      </c>
      <c r="F118" s="222" t="s">
        <v>821</v>
      </c>
      <c r="G118" s="223" t="s">
        <v>389</v>
      </c>
      <c r="H118" s="224">
        <v>8</v>
      </c>
      <c r="I118" s="225"/>
      <c r="J118" s="224">
        <f>ROUND(I118*H118,0)</f>
        <v>0</v>
      </c>
      <c r="K118" s="222" t="s">
        <v>180</v>
      </c>
      <c r="L118" s="46"/>
      <c r="M118" s="226" t="s">
        <v>20</v>
      </c>
      <c r="N118" s="227" t="s">
        <v>48</v>
      </c>
      <c r="O118" s="86"/>
      <c r="P118" s="228">
        <f>O118*H118</f>
        <v>0</v>
      </c>
      <c r="Q118" s="228">
        <v>5.1999999999999997E-05</v>
      </c>
      <c r="R118" s="228">
        <f>Q118*H118</f>
        <v>0.00041599999999999997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173</v>
      </c>
      <c r="AT118" s="230" t="s">
        <v>169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979</v>
      </c>
    </row>
    <row r="119" s="2" customFormat="1">
      <c r="A119" s="40"/>
      <c r="B119" s="41"/>
      <c r="C119" s="42"/>
      <c r="D119" s="232" t="s">
        <v>182</v>
      </c>
      <c r="E119" s="42"/>
      <c r="F119" s="233" t="s">
        <v>806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182</v>
      </c>
      <c r="AU119" s="19" t="s">
        <v>86</v>
      </c>
    </row>
    <row r="120" s="2" customFormat="1">
      <c r="A120" s="40"/>
      <c r="B120" s="41"/>
      <c r="C120" s="42"/>
      <c r="D120" s="232" t="s">
        <v>175</v>
      </c>
      <c r="E120" s="42"/>
      <c r="F120" s="233" t="s">
        <v>823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86</v>
      </c>
    </row>
    <row r="121" s="2" customFormat="1" ht="20.5" customHeight="1">
      <c r="A121" s="40"/>
      <c r="B121" s="41"/>
      <c r="C121" s="279" t="s">
        <v>326</v>
      </c>
      <c r="D121" s="279" t="s">
        <v>381</v>
      </c>
      <c r="E121" s="280" t="s">
        <v>817</v>
      </c>
      <c r="F121" s="281" t="s">
        <v>818</v>
      </c>
      <c r="G121" s="282" t="s">
        <v>389</v>
      </c>
      <c r="H121" s="283">
        <v>16</v>
      </c>
      <c r="I121" s="284"/>
      <c r="J121" s="283">
        <f>ROUND(I121*H121,0)</f>
        <v>0</v>
      </c>
      <c r="K121" s="281" t="s">
        <v>180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0.0047200000000000002</v>
      </c>
      <c r="R121" s="228">
        <f>Q121*H121</f>
        <v>0.075520000000000004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980</v>
      </c>
    </row>
    <row r="122" s="13" customFormat="1">
      <c r="A122" s="13"/>
      <c r="B122" s="236"/>
      <c r="C122" s="237"/>
      <c r="D122" s="232" t="s">
        <v>184</v>
      </c>
      <c r="E122" s="237"/>
      <c r="F122" s="239" t="s">
        <v>981</v>
      </c>
      <c r="G122" s="237"/>
      <c r="H122" s="240">
        <v>16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4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9</v>
      </c>
      <c r="D123" s="220" t="s">
        <v>169</v>
      </c>
      <c r="E123" s="221" t="s">
        <v>828</v>
      </c>
      <c r="F123" s="222" t="s">
        <v>829</v>
      </c>
      <c r="G123" s="223" t="s">
        <v>389</v>
      </c>
      <c r="H123" s="224">
        <v>6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982</v>
      </c>
    </row>
    <row r="124" s="2" customFormat="1">
      <c r="A124" s="40"/>
      <c r="B124" s="41"/>
      <c r="C124" s="42"/>
      <c r="D124" s="232" t="s">
        <v>175</v>
      </c>
      <c r="E124" s="42"/>
      <c r="F124" s="233" t="s">
        <v>1004</v>
      </c>
      <c r="G124" s="42"/>
      <c r="H124" s="42"/>
      <c r="I124" s="138"/>
      <c r="J124" s="42"/>
      <c r="K124" s="42"/>
      <c r="L124" s="46"/>
      <c r="M124" s="234"/>
      <c r="N124" s="23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175</v>
      </c>
      <c r="AU124" s="19" t="s">
        <v>86</v>
      </c>
    </row>
    <row r="125" s="2" customFormat="1" ht="20.5" customHeight="1">
      <c r="A125" s="40"/>
      <c r="B125" s="41"/>
      <c r="C125" s="220" t="s">
        <v>337</v>
      </c>
      <c r="D125" s="220" t="s">
        <v>169</v>
      </c>
      <c r="E125" s="221" t="s">
        <v>832</v>
      </c>
      <c r="F125" s="222" t="s">
        <v>833</v>
      </c>
      <c r="G125" s="223" t="s">
        <v>834</v>
      </c>
      <c r="H125" s="224">
        <v>55.280000000000001</v>
      </c>
      <c r="I125" s="225"/>
      <c r="J125" s="224">
        <f>ROUND(I125*H125,0)</f>
        <v>0</v>
      </c>
      <c r="K125" s="222" t="s">
        <v>20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2.0000000000000002E-05</v>
      </c>
      <c r="R125" s="228">
        <f>Q125*H125</f>
        <v>0.0011056000000000002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173</v>
      </c>
      <c r="AT125" s="230" t="s">
        <v>169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983</v>
      </c>
    </row>
    <row r="126" s="13" customFormat="1">
      <c r="A126" s="13"/>
      <c r="B126" s="236"/>
      <c r="C126" s="237"/>
      <c r="D126" s="232" t="s">
        <v>184</v>
      </c>
      <c r="E126" s="238" t="s">
        <v>20</v>
      </c>
      <c r="F126" s="239" t="s">
        <v>973</v>
      </c>
      <c r="G126" s="237"/>
      <c r="H126" s="240">
        <v>55.280000000000001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38</v>
      </c>
      <c r="AX126" s="13" t="s">
        <v>8</v>
      </c>
      <c r="AY126" s="246" t="s">
        <v>167</v>
      </c>
    </row>
    <row r="127" s="2" customFormat="1" ht="20.5" customHeight="1">
      <c r="A127" s="40"/>
      <c r="B127" s="41"/>
      <c r="C127" s="220" t="s">
        <v>344</v>
      </c>
      <c r="D127" s="220" t="s">
        <v>169</v>
      </c>
      <c r="E127" s="221" t="s">
        <v>915</v>
      </c>
      <c r="F127" s="222" t="s">
        <v>916</v>
      </c>
      <c r="G127" s="223" t="s">
        <v>389</v>
      </c>
      <c r="H127" s="224">
        <v>63</v>
      </c>
      <c r="I127" s="225"/>
      <c r="J127" s="224">
        <f>ROUND(I127*H127,0)</f>
        <v>0</v>
      </c>
      <c r="K127" s="222" t="s">
        <v>650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1010</v>
      </c>
    </row>
    <row r="128" s="2" customFormat="1">
      <c r="A128" s="40"/>
      <c r="B128" s="41"/>
      <c r="C128" s="42"/>
      <c r="D128" s="232" t="s">
        <v>182</v>
      </c>
      <c r="E128" s="42"/>
      <c r="F128" s="233" t="s">
        <v>918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86</v>
      </c>
    </row>
    <row r="129" s="2" customFormat="1">
      <c r="A129" s="40"/>
      <c r="B129" s="41"/>
      <c r="C129" s="42"/>
      <c r="D129" s="232" t="s">
        <v>175</v>
      </c>
      <c r="E129" s="42"/>
      <c r="F129" s="233" t="s">
        <v>919</v>
      </c>
      <c r="G129" s="42"/>
      <c r="H129" s="42"/>
      <c r="I129" s="138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175</v>
      </c>
      <c r="AU129" s="19" t="s">
        <v>86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985</v>
      </c>
      <c r="G130" s="237"/>
      <c r="H130" s="240">
        <v>63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20.5" customHeight="1">
      <c r="A131" s="40"/>
      <c r="B131" s="41"/>
      <c r="C131" s="279" t="s">
        <v>348</v>
      </c>
      <c r="D131" s="279" t="s">
        <v>381</v>
      </c>
      <c r="E131" s="280" t="s">
        <v>921</v>
      </c>
      <c r="F131" s="281" t="s">
        <v>922</v>
      </c>
      <c r="G131" s="282" t="s">
        <v>189</v>
      </c>
      <c r="H131" s="283">
        <v>1.26</v>
      </c>
      <c r="I131" s="284"/>
      <c r="J131" s="283">
        <f>ROUND(I131*H131,0)</f>
        <v>0</v>
      </c>
      <c r="K131" s="281" t="s">
        <v>180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0.20000000000000001</v>
      </c>
      <c r="R131" s="228">
        <f>Q131*H131</f>
        <v>0.252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1011</v>
      </c>
    </row>
    <row r="132" s="13" customFormat="1">
      <c r="A132" s="13"/>
      <c r="B132" s="236"/>
      <c r="C132" s="237"/>
      <c r="D132" s="232" t="s">
        <v>184</v>
      </c>
      <c r="E132" s="238" t="s">
        <v>20</v>
      </c>
      <c r="F132" s="239" t="s">
        <v>987</v>
      </c>
      <c r="G132" s="237"/>
      <c r="H132" s="240">
        <v>1.26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6" t="s">
        <v>184</v>
      </c>
      <c r="AU132" s="246" t="s">
        <v>86</v>
      </c>
      <c r="AV132" s="13" t="s">
        <v>86</v>
      </c>
      <c r="AW132" s="13" t="s">
        <v>38</v>
      </c>
      <c r="AX132" s="13" t="s">
        <v>8</v>
      </c>
      <c r="AY132" s="246" t="s">
        <v>167</v>
      </c>
    </row>
    <row r="133" s="2" customFormat="1" ht="20.5" customHeight="1">
      <c r="A133" s="40"/>
      <c r="B133" s="41"/>
      <c r="C133" s="220" t="s">
        <v>359</v>
      </c>
      <c r="D133" s="220" t="s">
        <v>169</v>
      </c>
      <c r="E133" s="221" t="s">
        <v>925</v>
      </c>
      <c r="F133" s="222" t="s">
        <v>926</v>
      </c>
      <c r="G133" s="223" t="s">
        <v>189</v>
      </c>
      <c r="H133" s="224">
        <v>35.560000000000002</v>
      </c>
      <c r="I133" s="225"/>
      <c r="J133" s="224">
        <f>ROUND(I133*H133,0)</f>
        <v>0</v>
      </c>
      <c r="K133" s="222" t="s">
        <v>180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173</v>
      </c>
      <c r="AT133" s="230" t="s">
        <v>169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988</v>
      </c>
    </row>
    <row r="134" s="2" customFormat="1">
      <c r="A134" s="40"/>
      <c r="B134" s="41"/>
      <c r="C134" s="42"/>
      <c r="D134" s="232" t="s">
        <v>182</v>
      </c>
      <c r="E134" s="42"/>
      <c r="F134" s="233" t="s">
        <v>928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86</v>
      </c>
    </row>
    <row r="135" s="2" customFormat="1">
      <c r="A135" s="40"/>
      <c r="B135" s="41"/>
      <c r="C135" s="42"/>
      <c r="D135" s="232" t="s">
        <v>175</v>
      </c>
      <c r="E135" s="42"/>
      <c r="F135" s="233" t="s">
        <v>929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175</v>
      </c>
      <c r="AU135" s="19" t="s">
        <v>86</v>
      </c>
    </row>
    <row r="136" s="13" customFormat="1">
      <c r="A136" s="13"/>
      <c r="B136" s="236"/>
      <c r="C136" s="237"/>
      <c r="D136" s="232" t="s">
        <v>184</v>
      </c>
      <c r="E136" s="238" t="s">
        <v>20</v>
      </c>
      <c r="F136" s="239" t="s">
        <v>930</v>
      </c>
      <c r="G136" s="237"/>
      <c r="H136" s="240">
        <v>35.560000000000002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184</v>
      </c>
      <c r="AU136" s="246" t="s">
        <v>86</v>
      </c>
      <c r="AV136" s="13" t="s">
        <v>86</v>
      </c>
      <c r="AW136" s="13" t="s">
        <v>38</v>
      </c>
      <c r="AX136" s="13" t="s">
        <v>8</v>
      </c>
      <c r="AY136" s="246" t="s">
        <v>167</v>
      </c>
    </row>
    <row r="137" s="2" customFormat="1" ht="20.5" customHeight="1">
      <c r="A137" s="40"/>
      <c r="B137" s="41"/>
      <c r="C137" s="220" t="s">
        <v>380</v>
      </c>
      <c r="D137" s="220" t="s">
        <v>169</v>
      </c>
      <c r="E137" s="221" t="s">
        <v>931</v>
      </c>
      <c r="F137" s="222" t="s">
        <v>932</v>
      </c>
      <c r="G137" s="223" t="s">
        <v>189</v>
      </c>
      <c r="H137" s="224">
        <v>71.120000000000005</v>
      </c>
      <c r="I137" s="225"/>
      <c r="J137" s="224">
        <f>ROUND(I137*H137,0)</f>
        <v>0</v>
      </c>
      <c r="K137" s="222" t="s">
        <v>180</v>
      </c>
      <c r="L137" s="46"/>
      <c r="M137" s="226" t="s">
        <v>20</v>
      </c>
      <c r="N137" s="227" t="s">
        <v>48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173</v>
      </c>
      <c r="AT137" s="230" t="s">
        <v>169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989</v>
      </c>
    </row>
    <row r="138" s="2" customFormat="1">
      <c r="A138" s="40"/>
      <c r="B138" s="41"/>
      <c r="C138" s="42"/>
      <c r="D138" s="232" t="s">
        <v>182</v>
      </c>
      <c r="E138" s="42"/>
      <c r="F138" s="233" t="s">
        <v>928</v>
      </c>
      <c r="G138" s="42"/>
      <c r="H138" s="42"/>
      <c r="I138" s="138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182</v>
      </c>
      <c r="AU138" s="19" t="s">
        <v>86</v>
      </c>
    </row>
    <row r="139" s="13" customFormat="1">
      <c r="A139" s="13"/>
      <c r="B139" s="236"/>
      <c r="C139" s="237"/>
      <c r="D139" s="232" t="s">
        <v>184</v>
      </c>
      <c r="E139" s="238" t="s">
        <v>20</v>
      </c>
      <c r="F139" s="239" t="s">
        <v>934</v>
      </c>
      <c r="G139" s="237"/>
      <c r="H139" s="240">
        <v>71.120000000000005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184</v>
      </c>
      <c r="AU139" s="246" t="s">
        <v>86</v>
      </c>
      <c r="AV139" s="13" t="s">
        <v>86</v>
      </c>
      <c r="AW139" s="13" t="s">
        <v>38</v>
      </c>
      <c r="AX139" s="13" t="s">
        <v>8</v>
      </c>
      <c r="AY139" s="246" t="s">
        <v>167</v>
      </c>
    </row>
    <row r="140" s="2" customFormat="1" ht="14.5" customHeight="1">
      <c r="A140" s="40"/>
      <c r="B140" s="41"/>
      <c r="C140" s="279" t="s">
        <v>7</v>
      </c>
      <c r="D140" s="279" t="s">
        <v>381</v>
      </c>
      <c r="E140" s="280" t="s">
        <v>990</v>
      </c>
      <c r="F140" s="281" t="s">
        <v>991</v>
      </c>
      <c r="G140" s="282" t="s">
        <v>389</v>
      </c>
      <c r="H140" s="283">
        <v>47.280000000000001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992</v>
      </c>
    </row>
    <row r="141" s="2" customFormat="1" ht="14.5" customHeight="1">
      <c r="A141" s="40"/>
      <c r="B141" s="41"/>
      <c r="C141" s="279" t="s">
        <v>394</v>
      </c>
      <c r="D141" s="279" t="s">
        <v>381</v>
      </c>
      <c r="E141" s="280" t="s">
        <v>993</v>
      </c>
      <c r="F141" s="281" t="s">
        <v>991</v>
      </c>
      <c r="G141" s="282" t="s">
        <v>389</v>
      </c>
      <c r="H141" s="283">
        <v>8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274</v>
      </c>
      <c r="AT141" s="230" t="s">
        <v>381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994</v>
      </c>
    </row>
    <row r="142" s="2" customFormat="1" ht="14.5" customHeight="1">
      <c r="A142" s="40"/>
      <c r="B142" s="41"/>
      <c r="C142" s="279" t="s">
        <v>401</v>
      </c>
      <c r="D142" s="279" t="s">
        <v>381</v>
      </c>
      <c r="E142" s="280" t="s">
        <v>995</v>
      </c>
      <c r="F142" s="281" t="s">
        <v>996</v>
      </c>
      <c r="G142" s="282" t="s">
        <v>389</v>
      </c>
      <c r="H142" s="283">
        <v>15.84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274</v>
      </c>
      <c r="AT142" s="230" t="s">
        <v>381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997</v>
      </c>
    </row>
    <row r="143" s="2" customFormat="1" ht="14.5" customHeight="1">
      <c r="A143" s="40"/>
      <c r="B143" s="41"/>
      <c r="C143" s="279" t="s">
        <v>406</v>
      </c>
      <c r="D143" s="279" t="s">
        <v>381</v>
      </c>
      <c r="E143" s="280" t="s">
        <v>998</v>
      </c>
      <c r="F143" s="281" t="s">
        <v>999</v>
      </c>
      <c r="G143" s="282" t="s">
        <v>389</v>
      </c>
      <c r="H143" s="283">
        <v>2</v>
      </c>
      <c r="I143" s="284"/>
      <c r="J143" s="283">
        <f>ROUND(I143*H143,0)</f>
        <v>0</v>
      </c>
      <c r="K143" s="281" t="s">
        <v>20</v>
      </c>
      <c r="L143" s="285"/>
      <c r="M143" s="296" t="s">
        <v>20</v>
      </c>
      <c r="N143" s="297" t="s">
        <v>48</v>
      </c>
      <c r="O143" s="290"/>
      <c r="P143" s="294">
        <f>O143*H143</f>
        <v>0</v>
      </c>
      <c r="Q143" s="294">
        <v>0.0047200000000000002</v>
      </c>
      <c r="R143" s="294">
        <f>Q143*H143</f>
        <v>0.0094400000000000005</v>
      </c>
      <c r="S143" s="294">
        <v>0</v>
      </c>
      <c r="T143" s="29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1000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168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TM4xCpwY6N7H4VMBcoWukCkbW/xmaFIQaEv+U2gBBLFOXnP/D7ULRwc6yvPBJWwgmz8mPWitD3vDbGsQKj8ysQ==" hashValue="Fuc9tiywu5euxLRech76vO/81JRwudL7Cq1ckTC/fo5mhL9JC6OQyr0cp0hZAd4CUSosRJB6sm30cmpGRU6u3g==" algorithmName="SHA-512" password="CC35"/>
  <autoFilter ref="C80:K143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1012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ROUND((SUM(BE84:BE147)),  0)</f>
        <v>0</v>
      </c>
      <c r="G33" s="40"/>
      <c r="H33" s="40"/>
      <c r="I33" s="157">
        <v>0.20999999999999999</v>
      </c>
      <c r="J33" s="156">
        <f>ROUND(((SUM(BE84:BE147))*I33),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ROUND((SUM(BF84:BF147)),  0)</f>
        <v>0</v>
      </c>
      <c r="G34" s="40"/>
      <c r="H34" s="40"/>
      <c r="I34" s="157">
        <v>0.14999999999999999</v>
      </c>
      <c r="J34" s="156">
        <f>ROUND(((SUM(BF84:BF147))*I34),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ROUND((SUM(BG84:BG147)),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ROUND((SUM(BH84:BH147)),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ROUND((SUM(BI84:BI147)),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16025-2.1 - SO02.1 Vodohospodářská opatření LBC2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146</v>
      </c>
      <c r="E62" s="188"/>
      <c r="F62" s="188"/>
      <c r="G62" s="188"/>
      <c r="H62" s="188"/>
      <c r="I62" s="189"/>
      <c r="J62" s="190">
        <f>J127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150</v>
      </c>
      <c r="E63" s="188"/>
      <c r="F63" s="188"/>
      <c r="G63" s="188"/>
      <c r="H63" s="188"/>
      <c r="I63" s="189"/>
      <c r="J63" s="190">
        <f>J141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151</v>
      </c>
      <c r="E64" s="188"/>
      <c r="F64" s="188"/>
      <c r="G64" s="188"/>
      <c r="H64" s="188"/>
      <c r="I64" s="189"/>
      <c r="J64" s="190">
        <f>J145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16025-2.1 - SO02.1 Vodohospodářská opatření LBC2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153</v>
      </c>
      <c r="D83" s="195" t="s">
        <v>62</v>
      </c>
      <c r="E83" s="195" t="s">
        <v>58</v>
      </c>
      <c r="F83" s="195" t="s">
        <v>59</v>
      </c>
      <c r="G83" s="195" t="s">
        <v>154</v>
      </c>
      <c r="H83" s="195" t="s">
        <v>155</v>
      </c>
      <c r="I83" s="196" t="s">
        <v>156</v>
      </c>
      <c r="J83" s="195" t="s">
        <v>140</v>
      </c>
      <c r="K83" s="197" t="s">
        <v>157</v>
      </c>
      <c r="L83" s="198"/>
      <c r="M83" s="94" t="s">
        <v>20</v>
      </c>
      <c r="N83" s="95" t="s">
        <v>47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5.9154794670999991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165</v>
      </c>
      <c r="F85" s="207" t="s">
        <v>166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P86+P127+P141+P145</f>
        <v>0</v>
      </c>
      <c r="Q85" s="212"/>
      <c r="R85" s="213">
        <f>R86+R127+R141+R145</f>
        <v>5.9154794670999991</v>
      </c>
      <c r="S85" s="212"/>
      <c r="T85" s="214">
        <f>T86+T127+T141+T145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167</v>
      </c>
      <c r="BK85" s="217">
        <f>BK86+BK127+BK141+BK145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168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SUM(P87:P126)</f>
        <v>0</v>
      </c>
      <c r="Q86" s="212"/>
      <c r="R86" s="213">
        <f>SUM(R87:R126)</f>
        <v>0.0059998740000000005</v>
      </c>
      <c r="S86" s="212"/>
      <c r="T86" s="214">
        <f>SUM(T87:T126)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167</v>
      </c>
      <c r="BK86" s="217">
        <f>SUM(BK87:BK126)</f>
        <v>0</v>
      </c>
    </row>
    <row r="87" s="2" customFormat="1" ht="20.5" customHeight="1">
      <c r="A87" s="40"/>
      <c r="B87" s="41"/>
      <c r="C87" s="220" t="s">
        <v>8</v>
      </c>
      <c r="D87" s="220" t="s">
        <v>169</v>
      </c>
      <c r="E87" s="221" t="s">
        <v>170</v>
      </c>
      <c r="F87" s="222" t="s">
        <v>171</v>
      </c>
      <c r="G87" s="223" t="s">
        <v>172</v>
      </c>
      <c r="H87" s="224">
        <v>1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1013</v>
      </c>
    </row>
    <row r="88" s="2" customFormat="1">
      <c r="A88" s="40"/>
      <c r="B88" s="41"/>
      <c r="C88" s="42"/>
      <c r="D88" s="232" t="s">
        <v>175</v>
      </c>
      <c r="E88" s="42"/>
      <c r="F88" s="233" t="s">
        <v>1014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175</v>
      </c>
      <c r="AU88" s="19" t="s">
        <v>86</v>
      </c>
    </row>
    <row r="89" s="2" customFormat="1" ht="20.5" customHeight="1">
      <c r="A89" s="40"/>
      <c r="B89" s="41"/>
      <c r="C89" s="220" t="s">
        <v>86</v>
      </c>
      <c r="D89" s="220" t="s">
        <v>169</v>
      </c>
      <c r="E89" s="221" t="s">
        <v>1015</v>
      </c>
      <c r="F89" s="222" t="s">
        <v>1016</v>
      </c>
      <c r="G89" s="223" t="s">
        <v>179</v>
      </c>
      <c r="H89" s="224">
        <v>634.5</v>
      </c>
      <c r="I89" s="225"/>
      <c r="J89" s="224">
        <f>ROUND(I89*H89,0)</f>
        <v>0</v>
      </c>
      <c r="K89" s="222" t="s">
        <v>180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173</v>
      </c>
      <c r="AT89" s="230" t="s">
        <v>169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1017</v>
      </c>
    </row>
    <row r="90" s="2" customFormat="1">
      <c r="A90" s="40"/>
      <c r="B90" s="41"/>
      <c r="C90" s="42"/>
      <c r="D90" s="232" t="s">
        <v>182</v>
      </c>
      <c r="E90" s="42"/>
      <c r="F90" s="233" t="s">
        <v>183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86</v>
      </c>
    </row>
    <row r="91" s="13" customFormat="1">
      <c r="A91" s="13"/>
      <c r="B91" s="236"/>
      <c r="C91" s="237"/>
      <c r="D91" s="232" t="s">
        <v>184</v>
      </c>
      <c r="E91" s="238" t="s">
        <v>20</v>
      </c>
      <c r="F91" s="239" t="s">
        <v>1018</v>
      </c>
      <c r="G91" s="237"/>
      <c r="H91" s="240">
        <v>634.5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184</v>
      </c>
      <c r="AU91" s="246" t="s">
        <v>86</v>
      </c>
      <c r="AV91" s="13" t="s">
        <v>86</v>
      </c>
      <c r="AW91" s="13" t="s">
        <v>38</v>
      </c>
      <c r="AX91" s="13" t="s">
        <v>8</v>
      </c>
      <c r="AY91" s="246" t="s">
        <v>167</v>
      </c>
    </row>
    <row r="92" s="2" customFormat="1" ht="41.5" customHeight="1">
      <c r="A92" s="40"/>
      <c r="B92" s="41"/>
      <c r="C92" s="220" t="s">
        <v>186</v>
      </c>
      <c r="D92" s="220" t="s">
        <v>169</v>
      </c>
      <c r="E92" s="221" t="s">
        <v>196</v>
      </c>
      <c r="F92" s="222" t="s">
        <v>197</v>
      </c>
      <c r="G92" s="223" t="s">
        <v>189</v>
      </c>
      <c r="H92" s="224">
        <v>2.9399999999999999</v>
      </c>
      <c r="I92" s="225"/>
      <c r="J92" s="224">
        <f>ROUND(I92*H92,0)</f>
        <v>0</v>
      </c>
      <c r="K92" s="222" t="s">
        <v>180</v>
      </c>
      <c r="L92" s="46"/>
      <c r="M92" s="226" t="s">
        <v>20</v>
      </c>
      <c r="N92" s="227" t="s">
        <v>48</v>
      </c>
      <c r="O92" s="86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173</v>
      </c>
      <c r="AT92" s="230" t="s">
        <v>169</v>
      </c>
      <c r="AU92" s="230" t="s">
        <v>86</v>
      </c>
      <c r="AY92" s="19" t="s">
        <v>167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173</v>
      </c>
      <c r="BM92" s="230" t="s">
        <v>1019</v>
      </c>
    </row>
    <row r="93" s="2" customFormat="1">
      <c r="A93" s="40"/>
      <c r="B93" s="41"/>
      <c r="C93" s="42"/>
      <c r="D93" s="232" t="s">
        <v>182</v>
      </c>
      <c r="E93" s="42"/>
      <c r="F93" s="233" t="s">
        <v>199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182</v>
      </c>
      <c r="AU93" s="19" t="s">
        <v>86</v>
      </c>
    </row>
    <row r="94" s="15" customFormat="1">
      <c r="A94" s="15"/>
      <c r="B94" s="258"/>
      <c r="C94" s="259"/>
      <c r="D94" s="232" t="s">
        <v>184</v>
      </c>
      <c r="E94" s="260" t="s">
        <v>20</v>
      </c>
      <c r="F94" s="261" t="s">
        <v>1020</v>
      </c>
      <c r="G94" s="259"/>
      <c r="H94" s="260" t="s">
        <v>20</v>
      </c>
      <c r="I94" s="262"/>
      <c r="J94" s="259"/>
      <c r="K94" s="259"/>
      <c r="L94" s="263"/>
      <c r="M94" s="264"/>
      <c r="N94" s="265"/>
      <c r="O94" s="265"/>
      <c r="P94" s="265"/>
      <c r="Q94" s="265"/>
      <c r="R94" s="265"/>
      <c r="S94" s="265"/>
      <c r="T94" s="26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7" t="s">
        <v>184</v>
      </c>
      <c r="AU94" s="267" t="s">
        <v>86</v>
      </c>
      <c r="AV94" s="15" t="s">
        <v>8</v>
      </c>
      <c r="AW94" s="15" t="s">
        <v>38</v>
      </c>
      <c r="AX94" s="15" t="s">
        <v>77</v>
      </c>
      <c r="AY94" s="267" t="s">
        <v>167</v>
      </c>
    </row>
    <row r="95" s="13" customFormat="1">
      <c r="A95" s="13"/>
      <c r="B95" s="236"/>
      <c r="C95" s="237"/>
      <c r="D95" s="232" t="s">
        <v>184</v>
      </c>
      <c r="E95" s="238" t="s">
        <v>20</v>
      </c>
      <c r="F95" s="239" t="s">
        <v>1021</v>
      </c>
      <c r="G95" s="237"/>
      <c r="H95" s="240">
        <v>2.9399999999999999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184</v>
      </c>
      <c r="AU95" s="246" t="s">
        <v>86</v>
      </c>
      <c r="AV95" s="13" t="s">
        <v>86</v>
      </c>
      <c r="AW95" s="13" t="s">
        <v>38</v>
      </c>
      <c r="AX95" s="13" t="s">
        <v>8</v>
      </c>
      <c r="AY95" s="246" t="s">
        <v>167</v>
      </c>
    </row>
    <row r="96" s="2" customFormat="1" ht="41.5" customHeight="1">
      <c r="A96" s="40"/>
      <c r="B96" s="41"/>
      <c r="C96" s="220" t="s">
        <v>173</v>
      </c>
      <c r="D96" s="220" t="s">
        <v>169</v>
      </c>
      <c r="E96" s="221" t="s">
        <v>260</v>
      </c>
      <c r="F96" s="222" t="s">
        <v>261</v>
      </c>
      <c r="G96" s="223" t="s">
        <v>189</v>
      </c>
      <c r="H96" s="224">
        <v>259.68000000000001</v>
      </c>
      <c r="I96" s="225"/>
      <c r="J96" s="224">
        <f>ROUND(I96*H96,0)</f>
        <v>0</v>
      </c>
      <c r="K96" s="222" t="s">
        <v>180</v>
      </c>
      <c r="L96" s="46"/>
      <c r="M96" s="226" t="s">
        <v>20</v>
      </c>
      <c r="N96" s="227" t="s">
        <v>48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173</v>
      </c>
      <c r="AT96" s="230" t="s">
        <v>169</v>
      </c>
      <c r="AU96" s="230" t="s">
        <v>86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173</v>
      </c>
      <c r="BM96" s="230" t="s">
        <v>1022</v>
      </c>
    </row>
    <row r="97" s="2" customFormat="1">
      <c r="A97" s="40"/>
      <c r="B97" s="41"/>
      <c r="C97" s="42"/>
      <c r="D97" s="232" t="s">
        <v>182</v>
      </c>
      <c r="E97" s="42"/>
      <c r="F97" s="233" t="s">
        <v>263</v>
      </c>
      <c r="G97" s="42"/>
      <c r="H97" s="42"/>
      <c r="I97" s="138"/>
      <c r="J97" s="42"/>
      <c r="K97" s="42"/>
      <c r="L97" s="46"/>
      <c r="M97" s="234"/>
      <c r="N97" s="23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182</v>
      </c>
      <c r="AU97" s="19" t="s">
        <v>86</v>
      </c>
    </row>
    <row r="98" s="13" customFormat="1">
      <c r="A98" s="13"/>
      <c r="B98" s="236"/>
      <c r="C98" s="237"/>
      <c r="D98" s="232" t="s">
        <v>184</v>
      </c>
      <c r="E98" s="238" t="s">
        <v>20</v>
      </c>
      <c r="F98" s="239" t="s">
        <v>1023</v>
      </c>
      <c r="G98" s="237"/>
      <c r="H98" s="240">
        <v>126.90000000000001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6" t="s">
        <v>184</v>
      </c>
      <c r="AU98" s="246" t="s">
        <v>86</v>
      </c>
      <c r="AV98" s="13" t="s">
        <v>86</v>
      </c>
      <c r="AW98" s="13" t="s">
        <v>38</v>
      </c>
      <c r="AX98" s="13" t="s">
        <v>77</v>
      </c>
      <c r="AY98" s="246" t="s">
        <v>167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1024</v>
      </c>
      <c r="G99" s="237"/>
      <c r="H99" s="240">
        <v>126.90000000000001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77</v>
      </c>
      <c r="AY99" s="246" t="s">
        <v>167</v>
      </c>
    </row>
    <row r="100" s="13" customFormat="1">
      <c r="A100" s="13"/>
      <c r="B100" s="236"/>
      <c r="C100" s="237"/>
      <c r="D100" s="232" t="s">
        <v>184</v>
      </c>
      <c r="E100" s="238" t="s">
        <v>20</v>
      </c>
      <c r="F100" s="239" t="s">
        <v>1025</v>
      </c>
      <c r="G100" s="237"/>
      <c r="H100" s="240">
        <v>2.9399999999999999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184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167</v>
      </c>
    </row>
    <row r="101" s="13" customFormat="1">
      <c r="A101" s="13"/>
      <c r="B101" s="236"/>
      <c r="C101" s="237"/>
      <c r="D101" s="232" t="s">
        <v>184</v>
      </c>
      <c r="E101" s="238" t="s">
        <v>20</v>
      </c>
      <c r="F101" s="239" t="s">
        <v>1026</v>
      </c>
      <c r="G101" s="237"/>
      <c r="H101" s="240">
        <v>2.9399999999999999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184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167</v>
      </c>
    </row>
    <row r="102" s="14" customFormat="1">
      <c r="A102" s="14"/>
      <c r="B102" s="247"/>
      <c r="C102" s="248"/>
      <c r="D102" s="232" t="s">
        <v>184</v>
      </c>
      <c r="E102" s="249" t="s">
        <v>20</v>
      </c>
      <c r="F102" s="250" t="s">
        <v>195</v>
      </c>
      <c r="G102" s="248"/>
      <c r="H102" s="251">
        <v>259.68000000000001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184</v>
      </c>
      <c r="AU102" s="257" t="s">
        <v>86</v>
      </c>
      <c r="AV102" s="14" t="s">
        <v>173</v>
      </c>
      <c r="AW102" s="14" t="s">
        <v>38</v>
      </c>
      <c r="AX102" s="14" t="s">
        <v>8</v>
      </c>
      <c r="AY102" s="257" t="s">
        <v>167</v>
      </c>
    </row>
    <row r="103" s="2" customFormat="1" ht="41.5" customHeight="1">
      <c r="A103" s="40"/>
      <c r="B103" s="41"/>
      <c r="C103" s="220" t="s">
        <v>202</v>
      </c>
      <c r="D103" s="220" t="s">
        <v>169</v>
      </c>
      <c r="E103" s="221" t="s">
        <v>1027</v>
      </c>
      <c r="F103" s="222" t="s">
        <v>1028</v>
      </c>
      <c r="G103" s="223" t="s">
        <v>189</v>
      </c>
      <c r="H103" s="224">
        <v>31.73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1029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263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13" customFormat="1">
      <c r="A105" s="13"/>
      <c r="B105" s="236"/>
      <c r="C105" s="237"/>
      <c r="D105" s="232" t="s">
        <v>184</v>
      </c>
      <c r="E105" s="238" t="s">
        <v>20</v>
      </c>
      <c r="F105" s="239" t="s">
        <v>1030</v>
      </c>
      <c r="G105" s="237"/>
      <c r="H105" s="240">
        <v>31.73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184</v>
      </c>
      <c r="AU105" s="246" t="s">
        <v>86</v>
      </c>
      <c r="AV105" s="13" t="s">
        <v>86</v>
      </c>
      <c r="AW105" s="13" t="s">
        <v>38</v>
      </c>
      <c r="AX105" s="13" t="s">
        <v>8</v>
      </c>
      <c r="AY105" s="246" t="s">
        <v>167</v>
      </c>
    </row>
    <row r="106" s="2" customFormat="1" ht="31" customHeight="1">
      <c r="A106" s="40"/>
      <c r="B106" s="41"/>
      <c r="C106" s="220" t="s">
        <v>253</v>
      </c>
      <c r="D106" s="220" t="s">
        <v>169</v>
      </c>
      <c r="E106" s="221" t="s">
        <v>292</v>
      </c>
      <c r="F106" s="222" t="s">
        <v>293</v>
      </c>
      <c r="G106" s="223" t="s">
        <v>189</v>
      </c>
      <c r="H106" s="224">
        <v>161.56999999999999</v>
      </c>
      <c r="I106" s="225"/>
      <c r="J106" s="224">
        <f>ROUND(I106*H106,0)</f>
        <v>0</v>
      </c>
      <c r="K106" s="222" t="s">
        <v>180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173</v>
      </c>
      <c r="AT106" s="230" t="s">
        <v>169</v>
      </c>
      <c r="AU106" s="230" t="s">
        <v>86</v>
      </c>
      <c r="AY106" s="19" t="s">
        <v>167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173</v>
      </c>
      <c r="BM106" s="230" t="s">
        <v>1031</v>
      </c>
    </row>
    <row r="107" s="2" customFormat="1">
      <c r="A107" s="40"/>
      <c r="B107" s="41"/>
      <c r="C107" s="42"/>
      <c r="D107" s="232" t="s">
        <v>182</v>
      </c>
      <c r="E107" s="42"/>
      <c r="F107" s="233" t="s">
        <v>295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86</v>
      </c>
    </row>
    <row r="108" s="13" customFormat="1">
      <c r="A108" s="13"/>
      <c r="B108" s="236"/>
      <c r="C108" s="237"/>
      <c r="D108" s="232" t="s">
        <v>184</v>
      </c>
      <c r="E108" s="238" t="s">
        <v>20</v>
      </c>
      <c r="F108" s="239" t="s">
        <v>1032</v>
      </c>
      <c r="G108" s="237"/>
      <c r="H108" s="240">
        <v>158.63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184</v>
      </c>
      <c r="AU108" s="246" t="s">
        <v>86</v>
      </c>
      <c r="AV108" s="13" t="s">
        <v>86</v>
      </c>
      <c r="AW108" s="13" t="s">
        <v>38</v>
      </c>
      <c r="AX108" s="13" t="s">
        <v>77</v>
      </c>
      <c r="AY108" s="246" t="s">
        <v>167</v>
      </c>
    </row>
    <row r="109" s="13" customFormat="1">
      <c r="A109" s="13"/>
      <c r="B109" s="236"/>
      <c r="C109" s="237"/>
      <c r="D109" s="232" t="s">
        <v>184</v>
      </c>
      <c r="E109" s="238" t="s">
        <v>20</v>
      </c>
      <c r="F109" s="239" t="s">
        <v>1033</v>
      </c>
      <c r="G109" s="237"/>
      <c r="H109" s="240">
        <v>2.9399999999999999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184</v>
      </c>
      <c r="AU109" s="246" t="s">
        <v>86</v>
      </c>
      <c r="AV109" s="13" t="s">
        <v>86</v>
      </c>
      <c r="AW109" s="13" t="s">
        <v>38</v>
      </c>
      <c r="AX109" s="13" t="s">
        <v>77</v>
      </c>
      <c r="AY109" s="246" t="s">
        <v>167</v>
      </c>
    </row>
    <row r="110" s="14" customFormat="1">
      <c r="A110" s="14"/>
      <c r="B110" s="247"/>
      <c r="C110" s="248"/>
      <c r="D110" s="232" t="s">
        <v>184</v>
      </c>
      <c r="E110" s="249" t="s">
        <v>20</v>
      </c>
      <c r="F110" s="250" t="s">
        <v>195</v>
      </c>
      <c r="G110" s="248"/>
      <c r="H110" s="251">
        <v>161.56999999999999</v>
      </c>
      <c r="I110" s="252"/>
      <c r="J110" s="248"/>
      <c r="K110" s="248"/>
      <c r="L110" s="253"/>
      <c r="M110" s="254"/>
      <c r="N110" s="255"/>
      <c r="O110" s="255"/>
      <c r="P110" s="255"/>
      <c r="Q110" s="255"/>
      <c r="R110" s="255"/>
      <c r="S110" s="255"/>
      <c r="T110" s="25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7" t="s">
        <v>184</v>
      </c>
      <c r="AU110" s="257" t="s">
        <v>86</v>
      </c>
      <c r="AV110" s="14" t="s">
        <v>173</v>
      </c>
      <c r="AW110" s="14" t="s">
        <v>38</v>
      </c>
      <c r="AX110" s="14" t="s">
        <v>8</v>
      </c>
      <c r="AY110" s="257" t="s">
        <v>167</v>
      </c>
    </row>
    <row r="111" s="2" customFormat="1" ht="20.5" customHeight="1">
      <c r="A111" s="40"/>
      <c r="B111" s="41"/>
      <c r="C111" s="220" t="s">
        <v>259</v>
      </c>
      <c r="D111" s="220" t="s">
        <v>169</v>
      </c>
      <c r="E111" s="221" t="s">
        <v>310</v>
      </c>
      <c r="F111" s="222" t="s">
        <v>311</v>
      </c>
      <c r="G111" s="223" t="s">
        <v>189</v>
      </c>
      <c r="H111" s="224">
        <v>31.73</v>
      </c>
      <c r="I111" s="225"/>
      <c r="J111" s="224">
        <f>ROUND(I111*H111,0)</f>
        <v>0</v>
      </c>
      <c r="K111" s="222" t="s">
        <v>180</v>
      </c>
      <c r="L111" s="46"/>
      <c r="M111" s="226" t="s">
        <v>20</v>
      </c>
      <c r="N111" s="227" t="s">
        <v>48</v>
      </c>
      <c r="O111" s="86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173</v>
      </c>
      <c r="AT111" s="230" t="s">
        <v>169</v>
      </c>
      <c r="AU111" s="230" t="s">
        <v>86</v>
      </c>
      <c r="AY111" s="19" t="s">
        <v>167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</v>
      </c>
      <c r="BK111" s="231">
        <f>ROUND(I111*H111,0)</f>
        <v>0</v>
      </c>
      <c r="BL111" s="19" t="s">
        <v>173</v>
      </c>
      <c r="BM111" s="230" t="s">
        <v>1034</v>
      </c>
    </row>
    <row r="112" s="2" customFormat="1">
      <c r="A112" s="40"/>
      <c r="B112" s="41"/>
      <c r="C112" s="42"/>
      <c r="D112" s="232" t="s">
        <v>182</v>
      </c>
      <c r="E112" s="42"/>
      <c r="F112" s="233" t="s">
        <v>313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86</v>
      </c>
    </row>
    <row r="113" s="13" customFormat="1">
      <c r="A113" s="13"/>
      <c r="B113" s="236"/>
      <c r="C113" s="237"/>
      <c r="D113" s="232" t="s">
        <v>184</v>
      </c>
      <c r="E113" s="238" t="s">
        <v>20</v>
      </c>
      <c r="F113" s="239" t="s">
        <v>1035</v>
      </c>
      <c r="G113" s="237"/>
      <c r="H113" s="240">
        <v>31.73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38</v>
      </c>
      <c r="AX113" s="13" t="s">
        <v>8</v>
      </c>
      <c r="AY113" s="246" t="s">
        <v>167</v>
      </c>
    </row>
    <row r="114" s="2" customFormat="1" ht="20.5" customHeight="1">
      <c r="A114" s="40"/>
      <c r="B114" s="41"/>
      <c r="C114" s="220" t="s">
        <v>274</v>
      </c>
      <c r="D114" s="220" t="s">
        <v>169</v>
      </c>
      <c r="E114" s="221" t="s">
        <v>1036</v>
      </c>
      <c r="F114" s="222" t="s">
        <v>328</v>
      </c>
      <c r="G114" s="223" t="s">
        <v>189</v>
      </c>
      <c r="H114" s="224">
        <v>126.90000000000001</v>
      </c>
      <c r="I114" s="225"/>
      <c r="J114" s="224">
        <f>ROUND(I114*H114,0)</f>
        <v>0</v>
      </c>
      <c r="K114" s="222" t="s">
        <v>180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1037</v>
      </c>
    </row>
    <row r="115" s="2" customFormat="1">
      <c r="A115" s="40"/>
      <c r="B115" s="41"/>
      <c r="C115" s="42"/>
      <c r="D115" s="232" t="s">
        <v>182</v>
      </c>
      <c r="E115" s="42"/>
      <c r="F115" s="233" t="s">
        <v>330</v>
      </c>
      <c r="G115" s="42"/>
      <c r="H115" s="42"/>
      <c r="I115" s="138"/>
      <c r="J115" s="42"/>
      <c r="K115" s="42"/>
      <c r="L115" s="46"/>
      <c r="M115" s="234"/>
      <c r="N115" s="23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182</v>
      </c>
      <c r="AU115" s="19" t="s">
        <v>86</v>
      </c>
    </row>
    <row r="116" s="13" customFormat="1">
      <c r="A116" s="13"/>
      <c r="B116" s="236"/>
      <c r="C116" s="237"/>
      <c r="D116" s="232" t="s">
        <v>184</v>
      </c>
      <c r="E116" s="238" t="s">
        <v>20</v>
      </c>
      <c r="F116" s="239" t="s">
        <v>1038</v>
      </c>
      <c r="G116" s="237"/>
      <c r="H116" s="240">
        <v>126.90000000000001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184</v>
      </c>
      <c r="AU116" s="246" t="s">
        <v>86</v>
      </c>
      <c r="AV116" s="13" t="s">
        <v>86</v>
      </c>
      <c r="AW116" s="13" t="s">
        <v>38</v>
      </c>
      <c r="AX116" s="13" t="s">
        <v>8</v>
      </c>
      <c r="AY116" s="246" t="s">
        <v>167</v>
      </c>
    </row>
    <row r="117" s="2" customFormat="1" ht="20.5" customHeight="1">
      <c r="A117" s="40"/>
      <c r="B117" s="41"/>
      <c r="C117" s="220" t="s">
        <v>279</v>
      </c>
      <c r="D117" s="220" t="s">
        <v>169</v>
      </c>
      <c r="E117" s="221" t="s">
        <v>1039</v>
      </c>
      <c r="F117" s="222" t="s">
        <v>1040</v>
      </c>
      <c r="G117" s="223" t="s">
        <v>179</v>
      </c>
      <c r="H117" s="224">
        <v>634.5</v>
      </c>
      <c r="I117" s="225"/>
      <c r="J117" s="224">
        <f>ROUND(I117*H117,0)</f>
        <v>0</v>
      </c>
      <c r="K117" s="222" t="s">
        <v>180</v>
      </c>
      <c r="L117" s="46"/>
      <c r="M117" s="226" t="s">
        <v>20</v>
      </c>
      <c r="N117" s="227" t="s">
        <v>48</v>
      </c>
      <c r="O117" s="86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0" t="s">
        <v>173</v>
      </c>
      <c r="AT117" s="230" t="s">
        <v>169</v>
      </c>
      <c r="AU117" s="230" t="s">
        <v>86</v>
      </c>
      <c r="AY117" s="19" t="s">
        <v>167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19" t="s">
        <v>8</v>
      </c>
      <c r="BK117" s="231">
        <f>ROUND(I117*H117,0)</f>
        <v>0</v>
      </c>
      <c r="BL117" s="19" t="s">
        <v>173</v>
      </c>
      <c r="BM117" s="230" t="s">
        <v>1041</v>
      </c>
    </row>
    <row r="118" s="2" customFormat="1">
      <c r="A118" s="40"/>
      <c r="B118" s="41"/>
      <c r="C118" s="42"/>
      <c r="D118" s="232" t="s">
        <v>182</v>
      </c>
      <c r="E118" s="42"/>
      <c r="F118" s="233" t="s">
        <v>341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182</v>
      </c>
      <c r="AU118" s="19" t="s">
        <v>86</v>
      </c>
    </row>
    <row r="119" s="2" customFormat="1">
      <c r="A119" s="40"/>
      <c r="B119" s="41"/>
      <c r="C119" s="42"/>
      <c r="D119" s="232" t="s">
        <v>175</v>
      </c>
      <c r="E119" s="42"/>
      <c r="F119" s="233" t="s">
        <v>1042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86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1043</v>
      </c>
      <c r="G120" s="237"/>
      <c r="H120" s="240">
        <v>634.5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167</v>
      </c>
    </row>
    <row r="121" s="2" customFormat="1" ht="20.5" customHeight="1">
      <c r="A121" s="40"/>
      <c r="B121" s="41"/>
      <c r="C121" s="220" t="s">
        <v>291</v>
      </c>
      <c r="D121" s="220" t="s">
        <v>169</v>
      </c>
      <c r="E121" s="221" t="s">
        <v>360</v>
      </c>
      <c r="F121" s="222" t="s">
        <v>361</v>
      </c>
      <c r="G121" s="223" t="s">
        <v>179</v>
      </c>
      <c r="H121" s="224">
        <v>4.6200000000000001</v>
      </c>
      <c r="I121" s="225"/>
      <c r="J121" s="224">
        <f>ROUND(I121*H121,0)</f>
        <v>0</v>
      </c>
      <c r="K121" s="222" t="s">
        <v>180</v>
      </c>
      <c r="L121" s="46"/>
      <c r="M121" s="226" t="s">
        <v>20</v>
      </c>
      <c r="N121" s="227" t="s">
        <v>48</v>
      </c>
      <c r="O121" s="86"/>
      <c r="P121" s="228">
        <f>O121*H121</f>
        <v>0</v>
      </c>
      <c r="Q121" s="228">
        <v>0.0012727000000000001</v>
      </c>
      <c r="R121" s="228">
        <f>Q121*H121</f>
        <v>0.0058798740000000002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173</v>
      </c>
      <c r="AT121" s="230" t="s">
        <v>169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1044</v>
      </c>
    </row>
    <row r="122" s="2" customFormat="1">
      <c r="A122" s="40"/>
      <c r="B122" s="41"/>
      <c r="C122" s="42"/>
      <c r="D122" s="232" t="s">
        <v>182</v>
      </c>
      <c r="E122" s="42"/>
      <c r="F122" s="233" t="s">
        <v>363</v>
      </c>
      <c r="G122" s="42"/>
      <c r="H122" s="42"/>
      <c r="I122" s="138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182</v>
      </c>
      <c r="AU122" s="19" t="s">
        <v>86</v>
      </c>
    </row>
    <row r="123" s="15" customFormat="1">
      <c r="A123" s="15"/>
      <c r="B123" s="258"/>
      <c r="C123" s="259"/>
      <c r="D123" s="232" t="s">
        <v>184</v>
      </c>
      <c r="E123" s="260" t="s">
        <v>20</v>
      </c>
      <c r="F123" s="261" t="s">
        <v>1045</v>
      </c>
      <c r="G123" s="259"/>
      <c r="H123" s="260" t="s">
        <v>20</v>
      </c>
      <c r="I123" s="262"/>
      <c r="J123" s="259"/>
      <c r="K123" s="259"/>
      <c r="L123" s="263"/>
      <c r="M123" s="264"/>
      <c r="N123" s="265"/>
      <c r="O123" s="265"/>
      <c r="P123" s="265"/>
      <c r="Q123" s="265"/>
      <c r="R123" s="265"/>
      <c r="S123" s="265"/>
      <c r="T123" s="266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7" t="s">
        <v>184</v>
      </c>
      <c r="AU123" s="267" t="s">
        <v>86</v>
      </c>
      <c r="AV123" s="15" t="s">
        <v>8</v>
      </c>
      <c r="AW123" s="15" t="s">
        <v>38</v>
      </c>
      <c r="AX123" s="15" t="s">
        <v>77</v>
      </c>
      <c r="AY123" s="267" t="s">
        <v>167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1046</v>
      </c>
      <c r="G124" s="237"/>
      <c r="H124" s="240">
        <v>4.6200000000000001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167</v>
      </c>
    </row>
    <row r="125" s="2" customFormat="1" ht="14.5" customHeight="1">
      <c r="A125" s="40"/>
      <c r="B125" s="41"/>
      <c r="C125" s="279" t="s">
        <v>302</v>
      </c>
      <c r="D125" s="279" t="s">
        <v>381</v>
      </c>
      <c r="E125" s="280" t="s">
        <v>382</v>
      </c>
      <c r="F125" s="281" t="s">
        <v>383</v>
      </c>
      <c r="G125" s="282" t="s">
        <v>384</v>
      </c>
      <c r="H125" s="283">
        <v>0.12</v>
      </c>
      <c r="I125" s="284"/>
      <c r="J125" s="283">
        <f>ROUND(I125*H125,0)</f>
        <v>0</v>
      </c>
      <c r="K125" s="281" t="s">
        <v>20</v>
      </c>
      <c r="L125" s="285"/>
      <c r="M125" s="286" t="s">
        <v>20</v>
      </c>
      <c r="N125" s="287" t="s">
        <v>48</v>
      </c>
      <c r="O125" s="86"/>
      <c r="P125" s="228">
        <f>O125*H125</f>
        <v>0</v>
      </c>
      <c r="Q125" s="228">
        <v>0.001</v>
      </c>
      <c r="R125" s="228">
        <f>Q125*H125</f>
        <v>0.00012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274</v>
      </c>
      <c r="AT125" s="230" t="s">
        <v>381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1047</v>
      </c>
    </row>
    <row r="126" s="13" customFormat="1">
      <c r="A126" s="13"/>
      <c r="B126" s="236"/>
      <c r="C126" s="237"/>
      <c r="D126" s="232" t="s">
        <v>184</v>
      </c>
      <c r="E126" s="237"/>
      <c r="F126" s="239" t="s">
        <v>1048</v>
      </c>
      <c r="G126" s="237"/>
      <c r="H126" s="240">
        <v>0.12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4</v>
      </c>
      <c r="AX126" s="13" t="s">
        <v>8</v>
      </c>
      <c r="AY126" s="246" t="s">
        <v>167</v>
      </c>
    </row>
    <row r="127" s="12" customFormat="1" ht="22.8" customHeight="1">
      <c r="A127" s="12"/>
      <c r="B127" s="204"/>
      <c r="C127" s="205"/>
      <c r="D127" s="206" t="s">
        <v>76</v>
      </c>
      <c r="E127" s="218" t="s">
        <v>173</v>
      </c>
      <c r="F127" s="218" t="s">
        <v>496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SUM(P128:P140)</f>
        <v>0</v>
      </c>
      <c r="Q127" s="212"/>
      <c r="R127" s="213">
        <f>SUM(R128:R140)</f>
        <v>5.9094795930999995</v>
      </c>
      <c r="S127" s="212"/>
      <c r="T127" s="214">
        <f>SUM(T128:T140)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</v>
      </c>
      <c r="AT127" s="216" t="s">
        <v>76</v>
      </c>
      <c r="AU127" s="216" t="s">
        <v>8</v>
      </c>
      <c r="AY127" s="215" t="s">
        <v>167</v>
      </c>
      <c r="BK127" s="217">
        <f>SUM(BK128:BK140)</f>
        <v>0</v>
      </c>
    </row>
    <row r="128" s="2" customFormat="1" ht="31" customHeight="1">
      <c r="A128" s="40"/>
      <c r="B128" s="41"/>
      <c r="C128" s="220" t="s">
        <v>309</v>
      </c>
      <c r="D128" s="220" t="s">
        <v>169</v>
      </c>
      <c r="E128" s="221" t="s">
        <v>513</v>
      </c>
      <c r="F128" s="222" t="s">
        <v>514</v>
      </c>
      <c r="G128" s="223" t="s">
        <v>179</v>
      </c>
      <c r="H128" s="224">
        <v>7.0300000000000002</v>
      </c>
      <c r="I128" s="225"/>
      <c r="J128" s="224">
        <f>ROUND(I128*H128,0)</f>
        <v>0</v>
      </c>
      <c r="K128" s="222" t="s">
        <v>180</v>
      </c>
      <c r="L128" s="46"/>
      <c r="M128" s="226" t="s">
        <v>20</v>
      </c>
      <c r="N128" s="227" t="s">
        <v>48</v>
      </c>
      <c r="O128" s="86"/>
      <c r="P128" s="228">
        <f>O128*H128</f>
        <v>0</v>
      </c>
      <c r="Q128" s="228">
        <v>0.0023467700000000002</v>
      </c>
      <c r="R128" s="228">
        <f>Q128*H128</f>
        <v>0.016497793100000002</v>
      </c>
      <c r="S128" s="228">
        <v>0</v>
      </c>
      <c r="T128" s="22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0" t="s">
        <v>173</v>
      </c>
      <c r="AT128" s="230" t="s">
        <v>169</v>
      </c>
      <c r="AU128" s="230" t="s">
        <v>86</v>
      </c>
      <c r="AY128" s="19" t="s">
        <v>167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</v>
      </c>
      <c r="BK128" s="231">
        <f>ROUND(I128*H128,0)</f>
        <v>0</v>
      </c>
      <c r="BL128" s="19" t="s">
        <v>173</v>
      </c>
      <c r="BM128" s="230" t="s">
        <v>1049</v>
      </c>
    </row>
    <row r="129" s="2" customFormat="1">
      <c r="A129" s="40"/>
      <c r="B129" s="41"/>
      <c r="C129" s="42"/>
      <c r="D129" s="232" t="s">
        <v>182</v>
      </c>
      <c r="E129" s="42"/>
      <c r="F129" s="233" t="s">
        <v>516</v>
      </c>
      <c r="G129" s="42"/>
      <c r="H129" s="42"/>
      <c r="I129" s="138"/>
      <c r="J129" s="42"/>
      <c r="K129" s="42"/>
      <c r="L129" s="46"/>
      <c r="M129" s="234"/>
      <c r="N129" s="23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182</v>
      </c>
      <c r="AU129" s="19" t="s">
        <v>86</v>
      </c>
    </row>
    <row r="130" s="15" customFormat="1">
      <c r="A130" s="15"/>
      <c r="B130" s="258"/>
      <c r="C130" s="259"/>
      <c r="D130" s="232" t="s">
        <v>184</v>
      </c>
      <c r="E130" s="260" t="s">
        <v>20</v>
      </c>
      <c r="F130" s="261" t="s">
        <v>1020</v>
      </c>
      <c r="G130" s="259"/>
      <c r="H130" s="260" t="s">
        <v>20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7" t="s">
        <v>184</v>
      </c>
      <c r="AU130" s="267" t="s">
        <v>86</v>
      </c>
      <c r="AV130" s="15" t="s">
        <v>8</v>
      </c>
      <c r="AW130" s="15" t="s">
        <v>38</v>
      </c>
      <c r="AX130" s="15" t="s">
        <v>77</v>
      </c>
      <c r="AY130" s="267" t="s">
        <v>167</v>
      </c>
    </row>
    <row r="131" s="13" customFormat="1">
      <c r="A131" s="13"/>
      <c r="B131" s="236"/>
      <c r="C131" s="237"/>
      <c r="D131" s="232" t="s">
        <v>184</v>
      </c>
      <c r="E131" s="238" t="s">
        <v>20</v>
      </c>
      <c r="F131" s="239" t="s">
        <v>1050</v>
      </c>
      <c r="G131" s="237"/>
      <c r="H131" s="240">
        <v>7.0300000000000002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184</v>
      </c>
      <c r="AU131" s="246" t="s">
        <v>86</v>
      </c>
      <c r="AV131" s="13" t="s">
        <v>86</v>
      </c>
      <c r="AW131" s="13" t="s">
        <v>38</v>
      </c>
      <c r="AX131" s="13" t="s">
        <v>8</v>
      </c>
      <c r="AY131" s="246" t="s">
        <v>167</v>
      </c>
    </row>
    <row r="132" s="2" customFormat="1" ht="20.5" customHeight="1">
      <c r="A132" s="40"/>
      <c r="B132" s="41"/>
      <c r="C132" s="279" t="s">
        <v>320</v>
      </c>
      <c r="D132" s="279" t="s">
        <v>381</v>
      </c>
      <c r="E132" s="280" t="s">
        <v>526</v>
      </c>
      <c r="F132" s="281" t="s">
        <v>527</v>
      </c>
      <c r="G132" s="282" t="s">
        <v>179</v>
      </c>
      <c r="H132" s="283">
        <v>7.0300000000000002</v>
      </c>
      <c r="I132" s="284"/>
      <c r="J132" s="283">
        <f>ROUND(I132*H132,0)</f>
        <v>0</v>
      </c>
      <c r="K132" s="281" t="s">
        <v>180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0.00050000000000000001</v>
      </c>
      <c r="R132" s="228">
        <f>Q132*H132</f>
        <v>0.0035150000000000003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274</v>
      </c>
      <c r="AT132" s="230" t="s">
        <v>381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1051</v>
      </c>
    </row>
    <row r="133" s="2" customFormat="1" ht="31" customHeight="1">
      <c r="A133" s="40"/>
      <c r="B133" s="41"/>
      <c r="C133" s="220" t="s">
        <v>326</v>
      </c>
      <c r="D133" s="220" t="s">
        <v>169</v>
      </c>
      <c r="E133" s="221" t="s">
        <v>547</v>
      </c>
      <c r="F133" s="222" t="s">
        <v>548</v>
      </c>
      <c r="G133" s="223" t="s">
        <v>189</v>
      </c>
      <c r="H133" s="224">
        <v>2.9399999999999999</v>
      </c>
      <c r="I133" s="225"/>
      <c r="J133" s="224">
        <f>ROUND(I133*H133,0)</f>
        <v>0</v>
      </c>
      <c r="K133" s="222" t="s">
        <v>180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2.0032199999999998</v>
      </c>
      <c r="R133" s="228">
        <f>Q133*H133</f>
        <v>5.8894667999999992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173</v>
      </c>
      <c r="AT133" s="230" t="s">
        <v>169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1052</v>
      </c>
    </row>
    <row r="134" s="2" customFormat="1">
      <c r="A134" s="40"/>
      <c r="B134" s="41"/>
      <c r="C134" s="42"/>
      <c r="D134" s="232" t="s">
        <v>182</v>
      </c>
      <c r="E134" s="42"/>
      <c r="F134" s="233" t="s">
        <v>539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86</v>
      </c>
    </row>
    <row r="135" s="15" customFormat="1">
      <c r="A135" s="15"/>
      <c r="B135" s="258"/>
      <c r="C135" s="259"/>
      <c r="D135" s="232" t="s">
        <v>184</v>
      </c>
      <c r="E135" s="260" t="s">
        <v>20</v>
      </c>
      <c r="F135" s="261" t="s">
        <v>1020</v>
      </c>
      <c r="G135" s="259"/>
      <c r="H135" s="260" t="s">
        <v>20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7" t="s">
        <v>184</v>
      </c>
      <c r="AU135" s="267" t="s">
        <v>86</v>
      </c>
      <c r="AV135" s="15" t="s">
        <v>8</v>
      </c>
      <c r="AW135" s="15" t="s">
        <v>38</v>
      </c>
      <c r="AX135" s="15" t="s">
        <v>77</v>
      </c>
      <c r="AY135" s="267" t="s">
        <v>167</v>
      </c>
    </row>
    <row r="136" s="13" customFormat="1">
      <c r="A136" s="13"/>
      <c r="B136" s="236"/>
      <c r="C136" s="237"/>
      <c r="D136" s="232" t="s">
        <v>184</v>
      </c>
      <c r="E136" s="238" t="s">
        <v>20</v>
      </c>
      <c r="F136" s="239" t="s">
        <v>1021</v>
      </c>
      <c r="G136" s="237"/>
      <c r="H136" s="240">
        <v>2.9399999999999999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184</v>
      </c>
      <c r="AU136" s="246" t="s">
        <v>86</v>
      </c>
      <c r="AV136" s="13" t="s">
        <v>86</v>
      </c>
      <c r="AW136" s="13" t="s">
        <v>38</v>
      </c>
      <c r="AX136" s="13" t="s">
        <v>8</v>
      </c>
      <c r="AY136" s="246" t="s">
        <v>167</v>
      </c>
    </row>
    <row r="137" s="2" customFormat="1" ht="31" customHeight="1">
      <c r="A137" s="40"/>
      <c r="B137" s="41"/>
      <c r="C137" s="220" t="s">
        <v>9</v>
      </c>
      <c r="D137" s="220" t="s">
        <v>169</v>
      </c>
      <c r="E137" s="221" t="s">
        <v>564</v>
      </c>
      <c r="F137" s="222" t="s">
        <v>565</v>
      </c>
      <c r="G137" s="223" t="s">
        <v>179</v>
      </c>
      <c r="H137" s="224">
        <v>2.5</v>
      </c>
      <c r="I137" s="225"/>
      <c r="J137" s="224">
        <f>ROUND(I137*H137,0)</f>
        <v>0</v>
      </c>
      <c r="K137" s="222" t="s">
        <v>180</v>
      </c>
      <c r="L137" s="46"/>
      <c r="M137" s="226" t="s">
        <v>20</v>
      </c>
      <c r="N137" s="227" t="s">
        <v>48</v>
      </c>
      <c r="O137" s="86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173</v>
      </c>
      <c r="AT137" s="230" t="s">
        <v>169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1053</v>
      </c>
    </row>
    <row r="138" s="2" customFormat="1">
      <c r="A138" s="40"/>
      <c r="B138" s="41"/>
      <c r="C138" s="42"/>
      <c r="D138" s="232" t="s">
        <v>182</v>
      </c>
      <c r="E138" s="42"/>
      <c r="F138" s="233" t="s">
        <v>539</v>
      </c>
      <c r="G138" s="42"/>
      <c r="H138" s="42"/>
      <c r="I138" s="138"/>
      <c r="J138" s="42"/>
      <c r="K138" s="42"/>
      <c r="L138" s="46"/>
      <c r="M138" s="234"/>
      <c r="N138" s="235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182</v>
      </c>
      <c r="AU138" s="19" t="s">
        <v>86</v>
      </c>
    </row>
    <row r="139" s="15" customFormat="1">
      <c r="A139" s="15"/>
      <c r="B139" s="258"/>
      <c r="C139" s="259"/>
      <c r="D139" s="232" t="s">
        <v>184</v>
      </c>
      <c r="E139" s="260" t="s">
        <v>20</v>
      </c>
      <c r="F139" s="261" t="s">
        <v>1020</v>
      </c>
      <c r="G139" s="259"/>
      <c r="H139" s="260" t="s">
        <v>20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7" t="s">
        <v>184</v>
      </c>
      <c r="AU139" s="267" t="s">
        <v>86</v>
      </c>
      <c r="AV139" s="15" t="s">
        <v>8</v>
      </c>
      <c r="AW139" s="15" t="s">
        <v>38</v>
      </c>
      <c r="AX139" s="15" t="s">
        <v>77</v>
      </c>
      <c r="AY139" s="267" t="s">
        <v>167</v>
      </c>
    </row>
    <row r="140" s="13" customFormat="1">
      <c r="A140" s="13"/>
      <c r="B140" s="236"/>
      <c r="C140" s="237"/>
      <c r="D140" s="232" t="s">
        <v>184</v>
      </c>
      <c r="E140" s="238" t="s">
        <v>20</v>
      </c>
      <c r="F140" s="239" t="s">
        <v>1054</v>
      </c>
      <c r="G140" s="237"/>
      <c r="H140" s="240">
        <v>2.5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184</v>
      </c>
      <c r="AU140" s="246" t="s">
        <v>86</v>
      </c>
      <c r="AV140" s="13" t="s">
        <v>86</v>
      </c>
      <c r="AW140" s="13" t="s">
        <v>38</v>
      </c>
      <c r="AX140" s="13" t="s">
        <v>8</v>
      </c>
      <c r="AY140" s="246" t="s">
        <v>167</v>
      </c>
    </row>
    <row r="141" s="12" customFormat="1" ht="22.8" customHeight="1">
      <c r="A141" s="12"/>
      <c r="B141" s="204"/>
      <c r="C141" s="205"/>
      <c r="D141" s="206" t="s">
        <v>76</v>
      </c>
      <c r="E141" s="218" t="s">
        <v>279</v>
      </c>
      <c r="F141" s="218" t="s">
        <v>673</v>
      </c>
      <c r="G141" s="205"/>
      <c r="H141" s="205"/>
      <c r="I141" s="208"/>
      <c r="J141" s="219">
        <f>BK141</f>
        <v>0</v>
      </c>
      <c r="K141" s="205"/>
      <c r="L141" s="210"/>
      <c r="M141" s="211"/>
      <c r="N141" s="212"/>
      <c r="O141" s="212"/>
      <c r="P141" s="213">
        <f>SUM(P142:P144)</f>
        <v>0</v>
      </c>
      <c r="Q141" s="212"/>
      <c r="R141" s="213">
        <f>SUM(R142:R144)</f>
        <v>0</v>
      </c>
      <c r="S141" s="212"/>
      <c r="T141" s="214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5" t="s">
        <v>8</v>
      </c>
      <c r="AT141" s="216" t="s">
        <v>76</v>
      </c>
      <c r="AU141" s="216" t="s">
        <v>8</v>
      </c>
      <c r="AY141" s="215" t="s">
        <v>167</v>
      </c>
      <c r="BK141" s="217">
        <f>SUM(BK142:BK144)</f>
        <v>0</v>
      </c>
    </row>
    <row r="142" s="2" customFormat="1" ht="31" customHeight="1">
      <c r="A142" s="40"/>
      <c r="B142" s="41"/>
      <c r="C142" s="220" t="s">
        <v>337</v>
      </c>
      <c r="D142" s="220" t="s">
        <v>169</v>
      </c>
      <c r="E142" s="221" t="s">
        <v>682</v>
      </c>
      <c r="F142" s="222" t="s">
        <v>683</v>
      </c>
      <c r="G142" s="223" t="s">
        <v>677</v>
      </c>
      <c r="H142" s="224">
        <v>1</v>
      </c>
      <c r="I142" s="225"/>
      <c r="J142" s="224">
        <f>ROUND(I142*H142,0)</f>
        <v>0</v>
      </c>
      <c r="K142" s="222" t="s">
        <v>20</v>
      </c>
      <c r="L142" s="46"/>
      <c r="M142" s="226" t="s">
        <v>20</v>
      </c>
      <c r="N142" s="227" t="s">
        <v>48</v>
      </c>
      <c r="O142" s="86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173</v>
      </c>
      <c r="AT142" s="230" t="s">
        <v>169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1055</v>
      </c>
    </row>
    <row r="143" s="2" customFormat="1">
      <c r="A143" s="40"/>
      <c r="B143" s="41"/>
      <c r="C143" s="42"/>
      <c r="D143" s="232" t="s">
        <v>175</v>
      </c>
      <c r="E143" s="42"/>
      <c r="F143" s="233" t="s">
        <v>685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175</v>
      </c>
      <c r="AU143" s="19" t="s">
        <v>86</v>
      </c>
    </row>
    <row r="144" s="13" customFormat="1">
      <c r="A144" s="13"/>
      <c r="B144" s="236"/>
      <c r="C144" s="237"/>
      <c r="D144" s="232" t="s">
        <v>184</v>
      </c>
      <c r="E144" s="238" t="s">
        <v>20</v>
      </c>
      <c r="F144" s="239" t="s">
        <v>1056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184</v>
      </c>
      <c r="AU144" s="246" t="s">
        <v>86</v>
      </c>
      <c r="AV144" s="13" t="s">
        <v>86</v>
      </c>
      <c r="AW144" s="13" t="s">
        <v>38</v>
      </c>
      <c r="AX144" s="13" t="s">
        <v>8</v>
      </c>
      <c r="AY144" s="246" t="s">
        <v>167</v>
      </c>
    </row>
    <row r="145" s="12" customFormat="1" ht="22.8" customHeight="1">
      <c r="A145" s="12"/>
      <c r="B145" s="204"/>
      <c r="C145" s="205"/>
      <c r="D145" s="206" t="s">
        <v>76</v>
      </c>
      <c r="E145" s="218" t="s">
        <v>713</v>
      </c>
      <c r="F145" s="218" t="s">
        <v>714</v>
      </c>
      <c r="G145" s="205"/>
      <c r="H145" s="205"/>
      <c r="I145" s="208"/>
      <c r="J145" s="219">
        <f>BK145</f>
        <v>0</v>
      </c>
      <c r="K145" s="205"/>
      <c r="L145" s="210"/>
      <c r="M145" s="211"/>
      <c r="N145" s="212"/>
      <c r="O145" s="212"/>
      <c r="P145" s="213">
        <f>SUM(P146:P147)</f>
        <v>0</v>
      </c>
      <c r="Q145" s="212"/>
      <c r="R145" s="213">
        <f>SUM(R146:R147)</f>
        <v>0</v>
      </c>
      <c r="S145" s="212"/>
      <c r="T145" s="21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5" t="s">
        <v>8</v>
      </c>
      <c r="AT145" s="216" t="s">
        <v>76</v>
      </c>
      <c r="AU145" s="216" t="s">
        <v>8</v>
      </c>
      <c r="AY145" s="215" t="s">
        <v>167</v>
      </c>
      <c r="BK145" s="217">
        <f>SUM(BK146:BK147)</f>
        <v>0</v>
      </c>
    </row>
    <row r="146" s="2" customFormat="1" ht="20.5" customHeight="1">
      <c r="A146" s="40"/>
      <c r="B146" s="41"/>
      <c r="C146" s="220" t="s">
        <v>344</v>
      </c>
      <c r="D146" s="220" t="s">
        <v>169</v>
      </c>
      <c r="E146" s="221" t="s">
        <v>716</v>
      </c>
      <c r="F146" s="222" t="s">
        <v>717</v>
      </c>
      <c r="G146" s="223" t="s">
        <v>323</v>
      </c>
      <c r="H146" s="224">
        <v>5.9199999999999999</v>
      </c>
      <c r="I146" s="225"/>
      <c r="J146" s="224">
        <f>ROUND(I146*H146,0)</f>
        <v>0</v>
      </c>
      <c r="K146" s="222" t="s">
        <v>180</v>
      </c>
      <c r="L146" s="46"/>
      <c r="M146" s="226" t="s">
        <v>20</v>
      </c>
      <c r="N146" s="227" t="s">
        <v>48</v>
      </c>
      <c r="O146" s="86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173</v>
      </c>
      <c r="AT146" s="230" t="s">
        <v>169</v>
      </c>
      <c r="AU146" s="230" t="s">
        <v>86</v>
      </c>
      <c r="AY146" s="19" t="s">
        <v>167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173</v>
      </c>
      <c r="BM146" s="230" t="s">
        <v>1057</v>
      </c>
    </row>
    <row r="147" s="2" customFormat="1">
      <c r="A147" s="40"/>
      <c r="B147" s="41"/>
      <c r="C147" s="42"/>
      <c r="D147" s="232" t="s">
        <v>182</v>
      </c>
      <c r="E147" s="42"/>
      <c r="F147" s="233" t="s">
        <v>719</v>
      </c>
      <c r="G147" s="42"/>
      <c r="H147" s="42"/>
      <c r="I147" s="138"/>
      <c r="J147" s="42"/>
      <c r="K147" s="42"/>
      <c r="L147" s="46"/>
      <c r="M147" s="288"/>
      <c r="N147" s="289"/>
      <c r="O147" s="290"/>
      <c r="P147" s="290"/>
      <c r="Q147" s="290"/>
      <c r="R147" s="290"/>
      <c r="S147" s="290"/>
      <c r="T147" s="291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182</v>
      </c>
      <c r="AU147" s="19" t="s">
        <v>86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168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4gvz5pt7cZLygByXA66601ZzjygNkkb2O/ve8PESdcs0y0yoqdMBYzAr/wzzWpKXFXybmns7AwrvruB3QdEtHg==" hashValue="2kQsuN54JL0f+FbfUwZ9/4FQGohvLCJ/aVJ4Ceg2JKRxM/eT1ctNFWyDHY35ndztxgJtmgoGr6nd0/LdaLnR4A==" algorithmName="SHA-512" password="CC35"/>
  <autoFilter ref="C83:K14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1058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ROUND((SUM(BE84:BE167)),  0)</f>
        <v>0</v>
      </c>
      <c r="G33" s="40"/>
      <c r="H33" s="40"/>
      <c r="I33" s="157">
        <v>0.20999999999999999</v>
      </c>
      <c r="J33" s="156">
        <f>ROUND(((SUM(BE84:BE167))*I33),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ROUND((SUM(BF84:BF167)),  0)</f>
        <v>0</v>
      </c>
      <c r="G34" s="40"/>
      <c r="H34" s="40"/>
      <c r="I34" s="157">
        <v>0.14999999999999999</v>
      </c>
      <c r="J34" s="156">
        <f>ROUND(((SUM(BF84:BF167))*I34),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ROUND((SUM(BG84:BG167)),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ROUND((SUM(BH84:BH167)),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ROUND((SUM(BI84:BI167)),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16025-2.2 - SO02.2 Vegetační úpravy LBC2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J161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78"/>
      <c r="C63" s="179"/>
      <c r="D63" s="180" t="s">
        <v>772</v>
      </c>
      <c r="E63" s="181"/>
      <c r="F63" s="181"/>
      <c r="G63" s="181"/>
      <c r="H63" s="181"/>
      <c r="I63" s="182"/>
      <c r="J63" s="183">
        <f>J163</f>
        <v>0</v>
      </c>
      <c r="K63" s="179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86"/>
      <c r="D64" s="187" t="s">
        <v>771</v>
      </c>
      <c r="E64" s="188"/>
      <c r="F64" s="188"/>
      <c r="G64" s="188"/>
      <c r="H64" s="188"/>
      <c r="I64" s="189"/>
      <c r="J64" s="190">
        <f>J164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16025-2.2 - SO02.2 Vegetační úpravy LBC2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153</v>
      </c>
      <c r="D83" s="195" t="s">
        <v>62</v>
      </c>
      <c r="E83" s="195" t="s">
        <v>58</v>
      </c>
      <c r="F83" s="195" t="s">
        <v>59</v>
      </c>
      <c r="G83" s="195" t="s">
        <v>154</v>
      </c>
      <c r="H83" s="195" t="s">
        <v>155</v>
      </c>
      <c r="I83" s="196" t="s">
        <v>156</v>
      </c>
      <c r="J83" s="195" t="s">
        <v>140</v>
      </c>
      <c r="K83" s="197" t="s">
        <v>157</v>
      </c>
      <c r="L83" s="198"/>
      <c r="M83" s="94" t="s">
        <v>20</v>
      </c>
      <c r="N83" s="95" t="s">
        <v>47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P85+P163</f>
        <v>0</v>
      </c>
      <c r="Q84" s="98"/>
      <c r="R84" s="201">
        <f>R85+R163</f>
        <v>13.851898</v>
      </c>
      <c r="S84" s="98"/>
      <c r="T84" s="202">
        <f>T85+T163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BK85+BK163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165</v>
      </c>
      <c r="F85" s="207" t="s">
        <v>166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P86+P161</f>
        <v>0</v>
      </c>
      <c r="Q85" s="212"/>
      <c r="R85" s="213">
        <f>R86+R161</f>
        <v>9.1018980000000003</v>
      </c>
      <c r="S85" s="212"/>
      <c r="T85" s="214">
        <f>T86+T161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167</v>
      </c>
      <c r="BK85" s="217">
        <f>BK86+BK161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168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SUM(P87:P160)</f>
        <v>0</v>
      </c>
      <c r="Q86" s="212"/>
      <c r="R86" s="213">
        <f>SUM(R87:R160)</f>
        <v>9.1018980000000003</v>
      </c>
      <c r="S86" s="212"/>
      <c r="T86" s="214">
        <f>SUM(T87:T160)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167</v>
      </c>
      <c r="BK86" s="217">
        <f>SUM(BK87:BK160)</f>
        <v>0</v>
      </c>
    </row>
    <row r="87" s="2" customFormat="1" ht="20.5" customHeight="1">
      <c r="A87" s="40"/>
      <c r="B87" s="41"/>
      <c r="C87" s="220" t="s">
        <v>8</v>
      </c>
      <c r="D87" s="220" t="s">
        <v>169</v>
      </c>
      <c r="E87" s="221" t="s">
        <v>773</v>
      </c>
      <c r="F87" s="222" t="s">
        <v>774</v>
      </c>
      <c r="G87" s="223" t="s">
        <v>397</v>
      </c>
      <c r="H87" s="224">
        <v>536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0.00014999999999999999</v>
      </c>
      <c r="R87" s="228">
        <f>Q87*H87</f>
        <v>0.080399999999999999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1059</v>
      </c>
    </row>
    <row r="88" s="2" customFormat="1" ht="20.5" customHeight="1">
      <c r="A88" s="40"/>
      <c r="B88" s="41"/>
      <c r="C88" s="220" t="s">
        <v>86</v>
      </c>
      <c r="D88" s="220" t="s">
        <v>169</v>
      </c>
      <c r="E88" s="221" t="s">
        <v>776</v>
      </c>
      <c r="F88" s="222" t="s">
        <v>777</v>
      </c>
      <c r="G88" s="223" t="s">
        <v>179</v>
      </c>
      <c r="H88" s="224">
        <v>3614</v>
      </c>
      <c r="I88" s="225"/>
      <c r="J88" s="224">
        <f>ROUND(I88*H88,0)</f>
        <v>0</v>
      </c>
      <c r="K88" s="222" t="s">
        <v>180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173</v>
      </c>
      <c r="AT88" s="230" t="s">
        <v>169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1060</v>
      </c>
    </row>
    <row r="89" s="2" customFormat="1">
      <c r="A89" s="40"/>
      <c r="B89" s="41"/>
      <c r="C89" s="42"/>
      <c r="D89" s="232" t="s">
        <v>182</v>
      </c>
      <c r="E89" s="42"/>
      <c r="F89" s="233" t="s">
        <v>779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182</v>
      </c>
      <c r="AU89" s="19" t="s">
        <v>86</v>
      </c>
    </row>
    <row r="90" s="2" customFormat="1">
      <c r="A90" s="40"/>
      <c r="B90" s="41"/>
      <c r="C90" s="42"/>
      <c r="D90" s="232" t="s">
        <v>175</v>
      </c>
      <c r="E90" s="42"/>
      <c r="F90" s="233" t="s">
        <v>780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175</v>
      </c>
      <c r="AU90" s="19" t="s">
        <v>86</v>
      </c>
    </row>
    <row r="91" s="2" customFormat="1" ht="14.5" customHeight="1">
      <c r="A91" s="40"/>
      <c r="B91" s="41"/>
      <c r="C91" s="279" t="s">
        <v>186</v>
      </c>
      <c r="D91" s="279" t="s">
        <v>381</v>
      </c>
      <c r="E91" s="280" t="s">
        <v>382</v>
      </c>
      <c r="F91" s="281" t="s">
        <v>383</v>
      </c>
      <c r="G91" s="282" t="s">
        <v>384</v>
      </c>
      <c r="H91" s="283">
        <v>36.140000000000001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0.001</v>
      </c>
      <c r="R91" s="228">
        <f>Q91*H91</f>
        <v>0.036139999999999999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274</v>
      </c>
      <c r="AT91" s="230" t="s">
        <v>381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1061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1062</v>
      </c>
      <c r="G92" s="237"/>
      <c r="H92" s="240">
        <v>36.140000000000001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8</v>
      </c>
      <c r="AY92" s="246" t="s">
        <v>167</v>
      </c>
    </row>
    <row r="93" s="2" customFormat="1" ht="20.5" customHeight="1">
      <c r="A93" s="40"/>
      <c r="B93" s="41"/>
      <c r="C93" s="220" t="s">
        <v>173</v>
      </c>
      <c r="D93" s="220" t="s">
        <v>169</v>
      </c>
      <c r="E93" s="221" t="s">
        <v>783</v>
      </c>
      <c r="F93" s="222" t="s">
        <v>784</v>
      </c>
      <c r="G93" s="223" t="s">
        <v>389</v>
      </c>
      <c r="H93" s="224">
        <v>249</v>
      </c>
      <c r="I93" s="225"/>
      <c r="J93" s="224">
        <f>ROUND(I93*H93,0)</f>
        <v>0</v>
      </c>
      <c r="K93" s="222" t="s">
        <v>180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173</v>
      </c>
      <c r="AT93" s="230" t="s">
        <v>169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1063</v>
      </c>
    </row>
    <row r="94" s="2" customFormat="1">
      <c r="A94" s="40"/>
      <c r="B94" s="41"/>
      <c r="C94" s="42"/>
      <c r="D94" s="232" t="s">
        <v>182</v>
      </c>
      <c r="E94" s="42"/>
      <c r="F94" s="233" t="s">
        <v>786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182</v>
      </c>
      <c r="AU94" s="19" t="s">
        <v>86</v>
      </c>
    </row>
    <row r="95" s="2" customFormat="1">
      <c r="A95" s="40"/>
      <c r="B95" s="41"/>
      <c r="C95" s="42"/>
      <c r="D95" s="232" t="s">
        <v>175</v>
      </c>
      <c r="E95" s="42"/>
      <c r="F95" s="233" t="s">
        <v>787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175</v>
      </c>
      <c r="AU95" s="19" t="s">
        <v>86</v>
      </c>
    </row>
    <row r="96" s="13" customFormat="1">
      <c r="A96" s="13"/>
      <c r="B96" s="236"/>
      <c r="C96" s="237"/>
      <c r="D96" s="232" t="s">
        <v>184</v>
      </c>
      <c r="E96" s="238" t="s">
        <v>20</v>
      </c>
      <c r="F96" s="239" t="s">
        <v>1064</v>
      </c>
      <c r="G96" s="237"/>
      <c r="H96" s="240">
        <v>249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6" t="s">
        <v>184</v>
      </c>
      <c r="AU96" s="246" t="s">
        <v>86</v>
      </c>
      <c r="AV96" s="13" t="s">
        <v>86</v>
      </c>
      <c r="AW96" s="13" t="s">
        <v>38</v>
      </c>
      <c r="AX96" s="13" t="s">
        <v>8</v>
      </c>
      <c r="AY96" s="246" t="s">
        <v>167</v>
      </c>
    </row>
    <row r="97" s="2" customFormat="1" ht="20.5" customHeight="1">
      <c r="A97" s="40"/>
      <c r="B97" s="41"/>
      <c r="C97" s="220" t="s">
        <v>202</v>
      </c>
      <c r="D97" s="220" t="s">
        <v>169</v>
      </c>
      <c r="E97" s="221" t="s">
        <v>788</v>
      </c>
      <c r="F97" s="222" t="s">
        <v>789</v>
      </c>
      <c r="G97" s="223" t="s">
        <v>389</v>
      </c>
      <c r="H97" s="224">
        <v>757</v>
      </c>
      <c r="I97" s="225"/>
      <c r="J97" s="224">
        <f>ROUND(I97*H97,0)</f>
        <v>0</v>
      </c>
      <c r="K97" s="222" t="s">
        <v>180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173</v>
      </c>
      <c r="AT97" s="230" t="s">
        <v>169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1065</v>
      </c>
    </row>
    <row r="98" s="2" customFormat="1">
      <c r="A98" s="40"/>
      <c r="B98" s="41"/>
      <c r="C98" s="42"/>
      <c r="D98" s="232" t="s">
        <v>182</v>
      </c>
      <c r="E98" s="42"/>
      <c r="F98" s="233" t="s">
        <v>786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86</v>
      </c>
    </row>
    <row r="99" s="2" customFormat="1">
      <c r="A99" s="40"/>
      <c r="B99" s="41"/>
      <c r="C99" s="42"/>
      <c r="D99" s="232" t="s">
        <v>175</v>
      </c>
      <c r="E99" s="42"/>
      <c r="F99" s="233" t="s">
        <v>791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175</v>
      </c>
      <c r="AU99" s="19" t="s">
        <v>86</v>
      </c>
    </row>
    <row r="100" s="13" customFormat="1">
      <c r="A100" s="13"/>
      <c r="B100" s="236"/>
      <c r="C100" s="237"/>
      <c r="D100" s="232" t="s">
        <v>184</v>
      </c>
      <c r="E100" s="238" t="s">
        <v>20</v>
      </c>
      <c r="F100" s="239" t="s">
        <v>1066</v>
      </c>
      <c r="G100" s="237"/>
      <c r="H100" s="240">
        <v>745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184</v>
      </c>
      <c r="AU100" s="246" t="s">
        <v>86</v>
      </c>
      <c r="AV100" s="13" t="s">
        <v>86</v>
      </c>
      <c r="AW100" s="13" t="s">
        <v>38</v>
      </c>
      <c r="AX100" s="13" t="s">
        <v>77</v>
      </c>
      <c r="AY100" s="246" t="s">
        <v>167</v>
      </c>
    </row>
    <row r="101" s="13" customFormat="1">
      <c r="A101" s="13"/>
      <c r="B101" s="236"/>
      <c r="C101" s="237"/>
      <c r="D101" s="232" t="s">
        <v>184</v>
      </c>
      <c r="E101" s="238" t="s">
        <v>20</v>
      </c>
      <c r="F101" s="239" t="s">
        <v>1067</v>
      </c>
      <c r="G101" s="237"/>
      <c r="H101" s="240">
        <v>12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184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167</v>
      </c>
    </row>
    <row r="102" s="14" customFormat="1">
      <c r="A102" s="14"/>
      <c r="B102" s="247"/>
      <c r="C102" s="248"/>
      <c r="D102" s="232" t="s">
        <v>184</v>
      </c>
      <c r="E102" s="249" t="s">
        <v>20</v>
      </c>
      <c r="F102" s="250" t="s">
        <v>195</v>
      </c>
      <c r="G102" s="248"/>
      <c r="H102" s="251">
        <v>757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7" t="s">
        <v>184</v>
      </c>
      <c r="AU102" s="257" t="s">
        <v>86</v>
      </c>
      <c r="AV102" s="14" t="s">
        <v>173</v>
      </c>
      <c r="AW102" s="14" t="s">
        <v>38</v>
      </c>
      <c r="AX102" s="14" t="s">
        <v>8</v>
      </c>
      <c r="AY102" s="257" t="s">
        <v>167</v>
      </c>
    </row>
    <row r="103" s="2" customFormat="1" ht="20.5" customHeight="1">
      <c r="A103" s="40"/>
      <c r="B103" s="41"/>
      <c r="C103" s="220" t="s">
        <v>253</v>
      </c>
      <c r="D103" s="220" t="s">
        <v>169</v>
      </c>
      <c r="E103" s="221" t="s">
        <v>794</v>
      </c>
      <c r="F103" s="222" t="s">
        <v>795</v>
      </c>
      <c r="G103" s="223" t="s">
        <v>389</v>
      </c>
      <c r="H103" s="224">
        <v>757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1068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797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13" customFormat="1">
      <c r="A105" s="13"/>
      <c r="B105" s="236"/>
      <c r="C105" s="237"/>
      <c r="D105" s="232" t="s">
        <v>184</v>
      </c>
      <c r="E105" s="238" t="s">
        <v>20</v>
      </c>
      <c r="F105" s="239" t="s">
        <v>1069</v>
      </c>
      <c r="G105" s="237"/>
      <c r="H105" s="240">
        <v>745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184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167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1070</v>
      </c>
      <c r="G106" s="237"/>
      <c r="H106" s="240">
        <v>12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167</v>
      </c>
    </row>
    <row r="107" s="14" customFormat="1">
      <c r="A107" s="14"/>
      <c r="B107" s="247"/>
      <c r="C107" s="248"/>
      <c r="D107" s="232" t="s">
        <v>184</v>
      </c>
      <c r="E107" s="249" t="s">
        <v>20</v>
      </c>
      <c r="F107" s="250" t="s">
        <v>195</v>
      </c>
      <c r="G107" s="248"/>
      <c r="H107" s="251">
        <v>757</v>
      </c>
      <c r="I107" s="252"/>
      <c r="J107" s="248"/>
      <c r="K107" s="248"/>
      <c r="L107" s="253"/>
      <c r="M107" s="254"/>
      <c r="N107" s="255"/>
      <c r="O107" s="255"/>
      <c r="P107" s="255"/>
      <c r="Q107" s="255"/>
      <c r="R107" s="255"/>
      <c r="S107" s="255"/>
      <c r="T107" s="25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7" t="s">
        <v>184</v>
      </c>
      <c r="AU107" s="257" t="s">
        <v>86</v>
      </c>
      <c r="AV107" s="14" t="s">
        <v>173</v>
      </c>
      <c r="AW107" s="14" t="s">
        <v>38</v>
      </c>
      <c r="AX107" s="14" t="s">
        <v>8</v>
      </c>
      <c r="AY107" s="257" t="s">
        <v>167</v>
      </c>
    </row>
    <row r="108" s="2" customFormat="1" ht="31" customHeight="1">
      <c r="A108" s="40"/>
      <c r="B108" s="41"/>
      <c r="C108" s="220" t="s">
        <v>259</v>
      </c>
      <c r="D108" s="220" t="s">
        <v>169</v>
      </c>
      <c r="E108" s="221" t="s">
        <v>800</v>
      </c>
      <c r="F108" s="222" t="s">
        <v>801</v>
      </c>
      <c r="G108" s="223" t="s">
        <v>389</v>
      </c>
      <c r="H108" s="224">
        <v>249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1071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797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13" customFormat="1">
      <c r="A110" s="13"/>
      <c r="B110" s="236"/>
      <c r="C110" s="237"/>
      <c r="D110" s="232" t="s">
        <v>184</v>
      </c>
      <c r="E110" s="238" t="s">
        <v>20</v>
      </c>
      <c r="F110" s="239" t="s">
        <v>1072</v>
      </c>
      <c r="G110" s="237"/>
      <c r="H110" s="240">
        <v>249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6" t="s">
        <v>184</v>
      </c>
      <c r="AU110" s="246" t="s">
        <v>86</v>
      </c>
      <c r="AV110" s="13" t="s">
        <v>86</v>
      </c>
      <c r="AW110" s="13" t="s">
        <v>38</v>
      </c>
      <c r="AX110" s="13" t="s">
        <v>8</v>
      </c>
      <c r="AY110" s="246" t="s">
        <v>167</v>
      </c>
    </row>
    <row r="111" s="2" customFormat="1" ht="20.5" customHeight="1">
      <c r="A111" s="40"/>
      <c r="B111" s="41"/>
      <c r="C111" s="220" t="s">
        <v>274</v>
      </c>
      <c r="D111" s="220" t="s">
        <v>169</v>
      </c>
      <c r="E111" s="221" t="s">
        <v>803</v>
      </c>
      <c r="F111" s="222" t="s">
        <v>804</v>
      </c>
      <c r="G111" s="223" t="s">
        <v>389</v>
      </c>
      <c r="H111" s="224">
        <v>249</v>
      </c>
      <c r="I111" s="225"/>
      <c r="J111" s="224">
        <f>ROUND(I111*H111,0)</f>
        <v>0</v>
      </c>
      <c r="K111" s="222" t="s">
        <v>180</v>
      </c>
      <c r="L111" s="46"/>
      <c r="M111" s="226" t="s">
        <v>20</v>
      </c>
      <c r="N111" s="227" t="s">
        <v>48</v>
      </c>
      <c r="O111" s="86"/>
      <c r="P111" s="228">
        <f>O111*H111</f>
        <v>0</v>
      </c>
      <c r="Q111" s="228">
        <v>4.6E-05</v>
      </c>
      <c r="R111" s="228">
        <f>Q111*H111</f>
        <v>0.011454000000000001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173</v>
      </c>
      <c r="AT111" s="230" t="s">
        <v>169</v>
      </c>
      <c r="AU111" s="230" t="s">
        <v>86</v>
      </c>
      <c r="AY111" s="19" t="s">
        <v>167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</v>
      </c>
      <c r="BK111" s="231">
        <f>ROUND(I111*H111,0)</f>
        <v>0</v>
      </c>
      <c r="BL111" s="19" t="s">
        <v>173</v>
      </c>
      <c r="BM111" s="230" t="s">
        <v>1073</v>
      </c>
    </row>
    <row r="112" s="2" customFormat="1">
      <c r="A112" s="40"/>
      <c r="B112" s="41"/>
      <c r="C112" s="42"/>
      <c r="D112" s="232" t="s">
        <v>182</v>
      </c>
      <c r="E112" s="42"/>
      <c r="F112" s="233" t="s">
        <v>806</v>
      </c>
      <c r="G112" s="42"/>
      <c r="H112" s="42"/>
      <c r="I112" s="138"/>
      <c r="J112" s="42"/>
      <c r="K112" s="42"/>
      <c r="L112" s="46"/>
      <c r="M112" s="234"/>
      <c r="N112" s="235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182</v>
      </c>
      <c r="AU112" s="19" t="s">
        <v>86</v>
      </c>
    </row>
    <row r="113" s="2" customFormat="1">
      <c r="A113" s="40"/>
      <c r="B113" s="41"/>
      <c r="C113" s="42"/>
      <c r="D113" s="232" t="s">
        <v>175</v>
      </c>
      <c r="E113" s="42"/>
      <c r="F113" s="233" t="s">
        <v>807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175</v>
      </c>
      <c r="AU113" s="19" t="s">
        <v>86</v>
      </c>
    </row>
    <row r="114" s="2" customFormat="1" ht="20.5" customHeight="1">
      <c r="A114" s="40"/>
      <c r="B114" s="41"/>
      <c r="C114" s="279" t="s">
        <v>279</v>
      </c>
      <c r="D114" s="279" t="s">
        <v>381</v>
      </c>
      <c r="E114" s="280" t="s">
        <v>808</v>
      </c>
      <c r="F114" s="281" t="s">
        <v>809</v>
      </c>
      <c r="G114" s="282" t="s">
        <v>389</v>
      </c>
      <c r="H114" s="283">
        <v>249</v>
      </c>
      <c r="I114" s="284"/>
      <c r="J114" s="283">
        <f>ROUND(I114*H114,0)</f>
        <v>0</v>
      </c>
      <c r="K114" s="281" t="s">
        <v>180</v>
      </c>
      <c r="L114" s="285"/>
      <c r="M114" s="286" t="s">
        <v>20</v>
      </c>
      <c r="N114" s="287" t="s">
        <v>48</v>
      </c>
      <c r="O114" s="86"/>
      <c r="P114" s="228">
        <f>O114*H114</f>
        <v>0</v>
      </c>
      <c r="Q114" s="228">
        <v>0.0035400000000000002</v>
      </c>
      <c r="R114" s="228">
        <f>Q114*H114</f>
        <v>0.88146000000000002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274</v>
      </c>
      <c r="AT114" s="230" t="s">
        <v>381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1074</v>
      </c>
    </row>
    <row r="115" s="2" customFormat="1" ht="20.5" customHeight="1">
      <c r="A115" s="40"/>
      <c r="B115" s="41"/>
      <c r="C115" s="220" t="s">
        <v>291</v>
      </c>
      <c r="D115" s="220" t="s">
        <v>169</v>
      </c>
      <c r="E115" s="221" t="s">
        <v>811</v>
      </c>
      <c r="F115" s="222" t="s">
        <v>812</v>
      </c>
      <c r="G115" s="223" t="s">
        <v>389</v>
      </c>
      <c r="H115" s="224">
        <v>745</v>
      </c>
      <c r="I115" s="225"/>
      <c r="J115" s="224">
        <f>ROUND(I115*H115,0)</f>
        <v>0</v>
      </c>
      <c r="K115" s="222" t="s">
        <v>180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5.1999999999999997E-05</v>
      </c>
      <c r="R115" s="228">
        <f>Q115*H115</f>
        <v>0.038739999999999997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173</v>
      </c>
      <c r="AT115" s="230" t="s">
        <v>169</v>
      </c>
      <c r="AU115" s="230" t="s">
        <v>86</v>
      </c>
      <c r="AY115" s="19" t="s">
        <v>167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173</v>
      </c>
      <c r="BM115" s="230" t="s">
        <v>1075</v>
      </c>
    </row>
    <row r="116" s="2" customFormat="1">
      <c r="A116" s="40"/>
      <c r="B116" s="41"/>
      <c r="C116" s="42"/>
      <c r="D116" s="232" t="s">
        <v>182</v>
      </c>
      <c r="E116" s="42"/>
      <c r="F116" s="233" t="s">
        <v>806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86</v>
      </c>
    </row>
    <row r="117" s="2" customFormat="1">
      <c r="A117" s="40"/>
      <c r="B117" s="41"/>
      <c r="C117" s="42"/>
      <c r="D117" s="232" t="s">
        <v>175</v>
      </c>
      <c r="E117" s="42"/>
      <c r="F117" s="233" t="s">
        <v>814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175</v>
      </c>
      <c r="AU117" s="19" t="s">
        <v>86</v>
      </c>
    </row>
    <row r="118" s="2" customFormat="1" ht="20.5" customHeight="1">
      <c r="A118" s="40"/>
      <c r="B118" s="41"/>
      <c r="C118" s="279" t="s">
        <v>302</v>
      </c>
      <c r="D118" s="279" t="s">
        <v>381</v>
      </c>
      <c r="E118" s="280" t="s">
        <v>808</v>
      </c>
      <c r="F118" s="281" t="s">
        <v>809</v>
      </c>
      <c r="G118" s="282" t="s">
        <v>389</v>
      </c>
      <c r="H118" s="283">
        <v>745</v>
      </c>
      <c r="I118" s="284"/>
      <c r="J118" s="283">
        <f>ROUND(I118*H118,0)</f>
        <v>0</v>
      </c>
      <c r="K118" s="281" t="s">
        <v>180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0.0035400000000000002</v>
      </c>
      <c r="R118" s="228">
        <f>Q118*H118</f>
        <v>2.6373000000000002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274</v>
      </c>
      <c r="AT118" s="230" t="s">
        <v>381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1076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1077</v>
      </c>
      <c r="G119" s="237"/>
      <c r="H119" s="240">
        <v>745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8</v>
      </c>
      <c r="AY119" s="246" t="s">
        <v>167</v>
      </c>
    </row>
    <row r="120" s="2" customFormat="1" ht="20.5" customHeight="1">
      <c r="A120" s="40"/>
      <c r="B120" s="41"/>
      <c r="C120" s="220" t="s">
        <v>309</v>
      </c>
      <c r="D120" s="220" t="s">
        <v>169</v>
      </c>
      <c r="E120" s="221" t="s">
        <v>820</v>
      </c>
      <c r="F120" s="222" t="s">
        <v>821</v>
      </c>
      <c r="G120" s="223" t="s">
        <v>389</v>
      </c>
      <c r="H120" s="224">
        <v>12</v>
      </c>
      <c r="I120" s="225"/>
      <c r="J120" s="224">
        <f>ROUND(I120*H120,0)</f>
        <v>0</v>
      </c>
      <c r="K120" s="222" t="s">
        <v>180</v>
      </c>
      <c r="L120" s="46"/>
      <c r="M120" s="226" t="s">
        <v>20</v>
      </c>
      <c r="N120" s="227" t="s">
        <v>48</v>
      </c>
      <c r="O120" s="86"/>
      <c r="P120" s="228">
        <f>O120*H120</f>
        <v>0</v>
      </c>
      <c r="Q120" s="228">
        <v>5.1999999999999997E-05</v>
      </c>
      <c r="R120" s="228">
        <f>Q120*H120</f>
        <v>0.00062399999999999999</v>
      </c>
      <c r="S120" s="228">
        <v>0</v>
      </c>
      <c r="T120" s="229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0" t="s">
        <v>173</v>
      </c>
      <c r="AT120" s="230" t="s">
        <v>169</v>
      </c>
      <c r="AU120" s="230" t="s">
        <v>86</v>
      </c>
      <c r="AY120" s="19" t="s">
        <v>167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9" t="s">
        <v>8</v>
      </c>
      <c r="BK120" s="231">
        <f>ROUND(I120*H120,0)</f>
        <v>0</v>
      </c>
      <c r="BL120" s="19" t="s">
        <v>173</v>
      </c>
      <c r="BM120" s="230" t="s">
        <v>1078</v>
      </c>
    </row>
    <row r="121" s="2" customFormat="1">
      <c r="A121" s="40"/>
      <c r="B121" s="41"/>
      <c r="C121" s="42"/>
      <c r="D121" s="232" t="s">
        <v>182</v>
      </c>
      <c r="E121" s="42"/>
      <c r="F121" s="233" t="s">
        <v>806</v>
      </c>
      <c r="G121" s="42"/>
      <c r="H121" s="42"/>
      <c r="I121" s="138"/>
      <c r="J121" s="42"/>
      <c r="K121" s="42"/>
      <c r="L121" s="46"/>
      <c r="M121" s="234"/>
      <c r="N121" s="23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182</v>
      </c>
      <c r="AU121" s="19" t="s">
        <v>86</v>
      </c>
    </row>
    <row r="122" s="2" customFormat="1">
      <c r="A122" s="40"/>
      <c r="B122" s="41"/>
      <c r="C122" s="42"/>
      <c r="D122" s="232" t="s">
        <v>175</v>
      </c>
      <c r="E122" s="42"/>
      <c r="F122" s="233" t="s">
        <v>823</v>
      </c>
      <c r="G122" s="42"/>
      <c r="H122" s="42"/>
      <c r="I122" s="138"/>
      <c r="J122" s="42"/>
      <c r="K122" s="42"/>
      <c r="L122" s="46"/>
      <c r="M122" s="234"/>
      <c r="N122" s="235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175</v>
      </c>
      <c r="AU122" s="19" t="s">
        <v>86</v>
      </c>
    </row>
    <row r="123" s="13" customFormat="1">
      <c r="A123" s="13"/>
      <c r="B123" s="236"/>
      <c r="C123" s="237"/>
      <c r="D123" s="232" t="s">
        <v>184</v>
      </c>
      <c r="E123" s="238" t="s">
        <v>20</v>
      </c>
      <c r="F123" s="239" t="s">
        <v>309</v>
      </c>
      <c r="G123" s="237"/>
      <c r="H123" s="240">
        <v>12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184</v>
      </c>
      <c r="AU123" s="246" t="s">
        <v>86</v>
      </c>
      <c r="AV123" s="13" t="s">
        <v>86</v>
      </c>
      <c r="AW123" s="13" t="s">
        <v>38</v>
      </c>
      <c r="AX123" s="13" t="s">
        <v>8</v>
      </c>
      <c r="AY123" s="246" t="s">
        <v>167</v>
      </c>
    </row>
    <row r="124" s="2" customFormat="1" ht="20.5" customHeight="1">
      <c r="A124" s="40"/>
      <c r="B124" s="41"/>
      <c r="C124" s="279" t="s">
        <v>320</v>
      </c>
      <c r="D124" s="279" t="s">
        <v>381</v>
      </c>
      <c r="E124" s="280" t="s">
        <v>817</v>
      </c>
      <c r="F124" s="281" t="s">
        <v>818</v>
      </c>
      <c r="G124" s="282" t="s">
        <v>389</v>
      </c>
      <c r="H124" s="283">
        <v>24</v>
      </c>
      <c r="I124" s="284"/>
      <c r="J124" s="283">
        <f>ROUND(I124*H124,0)</f>
        <v>0</v>
      </c>
      <c r="K124" s="281" t="s">
        <v>180</v>
      </c>
      <c r="L124" s="285"/>
      <c r="M124" s="286" t="s">
        <v>20</v>
      </c>
      <c r="N124" s="287" t="s">
        <v>48</v>
      </c>
      <c r="O124" s="86"/>
      <c r="P124" s="228">
        <f>O124*H124</f>
        <v>0</v>
      </c>
      <c r="Q124" s="228">
        <v>0.0047200000000000002</v>
      </c>
      <c r="R124" s="228">
        <f>Q124*H124</f>
        <v>0.11328000000000001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274</v>
      </c>
      <c r="AT124" s="230" t="s">
        <v>381</v>
      </c>
      <c r="AU124" s="230" t="s">
        <v>86</v>
      </c>
      <c r="AY124" s="19" t="s">
        <v>167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173</v>
      </c>
      <c r="BM124" s="230" t="s">
        <v>1079</v>
      </c>
    </row>
    <row r="125" s="13" customFormat="1">
      <c r="A125" s="13"/>
      <c r="B125" s="236"/>
      <c r="C125" s="237"/>
      <c r="D125" s="232" t="s">
        <v>184</v>
      </c>
      <c r="E125" s="237"/>
      <c r="F125" s="239" t="s">
        <v>1080</v>
      </c>
      <c r="G125" s="237"/>
      <c r="H125" s="240">
        <v>24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4</v>
      </c>
      <c r="AX125" s="13" t="s">
        <v>8</v>
      </c>
      <c r="AY125" s="246" t="s">
        <v>167</v>
      </c>
    </row>
    <row r="126" s="2" customFormat="1" ht="20.5" customHeight="1">
      <c r="A126" s="40"/>
      <c r="B126" s="41"/>
      <c r="C126" s="220" t="s">
        <v>326</v>
      </c>
      <c r="D126" s="220" t="s">
        <v>169</v>
      </c>
      <c r="E126" s="221" t="s">
        <v>828</v>
      </c>
      <c r="F126" s="222" t="s">
        <v>829</v>
      </c>
      <c r="G126" s="223" t="s">
        <v>389</v>
      </c>
      <c r="H126" s="224">
        <v>12</v>
      </c>
      <c r="I126" s="225"/>
      <c r="J126" s="224">
        <f>ROUND(I126*H126,0)</f>
        <v>0</v>
      </c>
      <c r="K126" s="222" t="s">
        <v>20</v>
      </c>
      <c r="L126" s="46"/>
      <c r="M126" s="226" t="s">
        <v>20</v>
      </c>
      <c r="N126" s="227" t="s">
        <v>48</v>
      </c>
      <c r="O126" s="86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0" t="s">
        <v>173</v>
      </c>
      <c r="AT126" s="230" t="s">
        <v>169</v>
      </c>
      <c r="AU126" s="230" t="s">
        <v>86</v>
      </c>
      <c r="AY126" s="19" t="s">
        <v>167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9" t="s">
        <v>8</v>
      </c>
      <c r="BK126" s="231">
        <f>ROUND(I126*H126,0)</f>
        <v>0</v>
      </c>
      <c r="BL126" s="19" t="s">
        <v>173</v>
      </c>
      <c r="BM126" s="230" t="s">
        <v>1081</v>
      </c>
    </row>
    <row r="127" s="2" customFormat="1" ht="20.5" customHeight="1">
      <c r="A127" s="40"/>
      <c r="B127" s="41"/>
      <c r="C127" s="220" t="s">
        <v>9</v>
      </c>
      <c r="D127" s="220" t="s">
        <v>169</v>
      </c>
      <c r="E127" s="221" t="s">
        <v>832</v>
      </c>
      <c r="F127" s="222" t="s">
        <v>833</v>
      </c>
      <c r="G127" s="223" t="s">
        <v>834</v>
      </c>
      <c r="H127" s="224">
        <v>757</v>
      </c>
      <c r="I127" s="225"/>
      <c r="J127" s="224">
        <f>ROUND(I127*H127,0)</f>
        <v>0</v>
      </c>
      <c r="K127" s="222" t="s">
        <v>20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2.0000000000000002E-05</v>
      </c>
      <c r="R127" s="228">
        <f>Q127*H127</f>
        <v>0.015140000000000001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1082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1083</v>
      </c>
      <c r="G128" s="237"/>
      <c r="H128" s="240">
        <v>757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167</v>
      </c>
    </row>
    <row r="129" s="2" customFormat="1" ht="14.5" customHeight="1">
      <c r="A129" s="40"/>
      <c r="B129" s="41"/>
      <c r="C129" s="279" t="s">
        <v>337</v>
      </c>
      <c r="D129" s="279" t="s">
        <v>381</v>
      </c>
      <c r="E129" s="280" t="s">
        <v>880</v>
      </c>
      <c r="F129" s="281" t="s">
        <v>881</v>
      </c>
      <c r="G129" s="282" t="s">
        <v>389</v>
      </c>
      <c r="H129" s="283">
        <v>1</v>
      </c>
      <c r="I129" s="284"/>
      <c r="J129" s="283">
        <f>ROUND(I129*H129,0)</f>
        <v>0</v>
      </c>
      <c r="K129" s="281" t="s">
        <v>20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0.017999999999999999</v>
      </c>
      <c r="R129" s="228">
        <f>Q129*H129</f>
        <v>0.017999999999999999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274</v>
      </c>
      <c r="AT129" s="230" t="s">
        <v>381</v>
      </c>
      <c r="AU129" s="230" t="s">
        <v>86</v>
      </c>
      <c r="AY129" s="19" t="s">
        <v>167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173</v>
      </c>
      <c r="BM129" s="230" t="s">
        <v>1084</v>
      </c>
    </row>
    <row r="130" s="2" customFormat="1" ht="14.5" customHeight="1">
      <c r="A130" s="40"/>
      <c r="B130" s="41"/>
      <c r="C130" s="279" t="s">
        <v>344</v>
      </c>
      <c r="D130" s="279" t="s">
        <v>381</v>
      </c>
      <c r="E130" s="280" t="s">
        <v>1085</v>
      </c>
      <c r="F130" s="281" t="s">
        <v>1086</v>
      </c>
      <c r="G130" s="282" t="s">
        <v>389</v>
      </c>
      <c r="H130" s="283">
        <v>171</v>
      </c>
      <c r="I130" s="284"/>
      <c r="J130" s="283">
        <f>ROUND(I130*H130,0)</f>
        <v>0</v>
      </c>
      <c r="K130" s="281" t="s">
        <v>20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4.0000000000000003E-05</v>
      </c>
      <c r="R130" s="228">
        <f>Q130*H130</f>
        <v>0.0068400000000000006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274</v>
      </c>
      <c r="AT130" s="230" t="s">
        <v>381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1087</v>
      </c>
    </row>
    <row r="131" s="2" customFormat="1" ht="14.5" customHeight="1">
      <c r="A131" s="40"/>
      <c r="B131" s="41"/>
      <c r="C131" s="279" t="s">
        <v>348</v>
      </c>
      <c r="D131" s="279" t="s">
        <v>381</v>
      </c>
      <c r="E131" s="280" t="s">
        <v>840</v>
      </c>
      <c r="F131" s="281" t="s">
        <v>841</v>
      </c>
      <c r="G131" s="282" t="s">
        <v>389</v>
      </c>
      <c r="H131" s="283">
        <v>112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0.0044800000000000005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1088</v>
      </c>
    </row>
    <row r="132" s="2" customFormat="1" ht="52" customHeight="1">
      <c r="A132" s="40"/>
      <c r="B132" s="41"/>
      <c r="C132" s="279" t="s">
        <v>359</v>
      </c>
      <c r="D132" s="279" t="s">
        <v>381</v>
      </c>
      <c r="E132" s="280" t="s">
        <v>1089</v>
      </c>
      <c r="F132" s="281" t="s">
        <v>1090</v>
      </c>
      <c r="G132" s="282" t="s">
        <v>389</v>
      </c>
      <c r="H132" s="283">
        <v>9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0.0089999999999999993</v>
      </c>
      <c r="R132" s="228">
        <f>Q132*H132</f>
        <v>0.080999999999999989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274</v>
      </c>
      <c r="AT132" s="230" t="s">
        <v>381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1091</v>
      </c>
    </row>
    <row r="133" s="2" customFormat="1" ht="14.5" customHeight="1">
      <c r="A133" s="40"/>
      <c r="B133" s="41"/>
      <c r="C133" s="279" t="s">
        <v>380</v>
      </c>
      <c r="D133" s="279" t="s">
        <v>381</v>
      </c>
      <c r="E133" s="280" t="s">
        <v>849</v>
      </c>
      <c r="F133" s="281" t="s">
        <v>850</v>
      </c>
      <c r="G133" s="282" t="s">
        <v>389</v>
      </c>
      <c r="H133" s="283">
        <v>112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4.0000000000000003E-05</v>
      </c>
      <c r="R133" s="228">
        <f>Q133*H133</f>
        <v>0.0044800000000000005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1092</v>
      </c>
    </row>
    <row r="134" s="2" customFormat="1" ht="14.5" customHeight="1">
      <c r="A134" s="40"/>
      <c r="B134" s="41"/>
      <c r="C134" s="279" t="s">
        <v>7</v>
      </c>
      <c r="D134" s="279" t="s">
        <v>381</v>
      </c>
      <c r="E134" s="280" t="s">
        <v>852</v>
      </c>
      <c r="F134" s="281" t="s">
        <v>853</v>
      </c>
      <c r="G134" s="282" t="s">
        <v>389</v>
      </c>
      <c r="H134" s="283">
        <v>60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0.0089999999999999993</v>
      </c>
      <c r="R134" s="228">
        <f>Q134*H134</f>
        <v>0.53999999999999992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274</v>
      </c>
      <c r="AT134" s="230" t="s">
        <v>381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1093</v>
      </c>
    </row>
    <row r="135" s="2" customFormat="1" ht="14.5" customHeight="1">
      <c r="A135" s="40"/>
      <c r="B135" s="41"/>
      <c r="C135" s="279" t="s">
        <v>394</v>
      </c>
      <c r="D135" s="279" t="s">
        <v>381</v>
      </c>
      <c r="E135" s="280" t="s">
        <v>855</v>
      </c>
      <c r="F135" s="281" t="s">
        <v>856</v>
      </c>
      <c r="G135" s="282" t="s">
        <v>389</v>
      </c>
      <c r="H135" s="283">
        <v>112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0.0044800000000000005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274</v>
      </c>
      <c r="AT135" s="230" t="s">
        <v>381</v>
      </c>
      <c r="AU135" s="230" t="s">
        <v>86</v>
      </c>
      <c r="AY135" s="19" t="s">
        <v>167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173</v>
      </c>
      <c r="BM135" s="230" t="s">
        <v>1094</v>
      </c>
    </row>
    <row r="136" s="2" customFormat="1" ht="14.5" customHeight="1">
      <c r="A136" s="40"/>
      <c r="B136" s="41"/>
      <c r="C136" s="279" t="s">
        <v>401</v>
      </c>
      <c r="D136" s="279" t="s">
        <v>381</v>
      </c>
      <c r="E136" s="280" t="s">
        <v>858</v>
      </c>
      <c r="F136" s="281" t="s">
        <v>859</v>
      </c>
      <c r="G136" s="282" t="s">
        <v>389</v>
      </c>
      <c r="H136" s="283">
        <v>60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4.0000000000000003E-05</v>
      </c>
      <c r="R136" s="228">
        <f>Q136*H136</f>
        <v>0.0024000000000000002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274</v>
      </c>
      <c r="AT136" s="230" t="s">
        <v>381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1095</v>
      </c>
    </row>
    <row r="137" s="2" customFormat="1" ht="14.5" customHeight="1">
      <c r="A137" s="40"/>
      <c r="B137" s="41"/>
      <c r="C137" s="279" t="s">
        <v>406</v>
      </c>
      <c r="D137" s="279" t="s">
        <v>381</v>
      </c>
      <c r="E137" s="280" t="s">
        <v>871</v>
      </c>
      <c r="F137" s="281" t="s">
        <v>872</v>
      </c>
      <c r="G137" s="282" t="s">
        <v>389</v>
      </c>
      <c r="H137" s="283">
        <v>60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4.0000000000000003E-05</v>
      </c>
      <c r="R137" s="228">
        <f>Q137*H137</f>
        <v>0.0024000000000000002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1096</v>
      </c>
    </row>
    <row r="138" s="2" customFormat="1" ht="14.5" customHeight="1">
      <c r="A138" s="40"/>
      <c r="B138" s="41"/>
      <c r="C138" s="279" t="s">
        <v>415</v>
      </c>
      <c r="D138" s="279" t="s">
        <v>381</v>
      </c>
      <c r="E138" s="280" t="s">
        <v>874</v>
      </c>
      <c r="F138" s="281" t="s">
        <v>875</v>
      </c>
      <c r="G138" s="282" t="s">
        <v>389</v>
      </c>
      <c r="H138" s="283">
        <v>42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4.0000000000000003E-05</v>
      </c>
      <c r="R138" s="228">
        <f>Q138*H138</f>
        <v>0.0016800000000000001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1097</v>
      </c>
    </row>
    <row r="139" s="2" customFormat="1" ht="14.5" customHeight="1">
      <c r="A139" s="40"/>
      <c r="B139" s="41"/>
      <c r="C139" s="279" t="s">
        <v>421</v>
      </c>
      <c r="D139" s="279" t="s">
        <v>381</v>
      </c>
      <c r="E139" s="280" t="s">
        <v>877</v>
      </c>
      <c r="F139" s="281" t="s">
        <v>878</v>
      </c>
      <c r="G139" s="282" t="s">
        <v>389</v>
      </c>
      <c r="H139" s="283">
        <v>40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4.0000000000000003E-05</v>
      </c>
      <c r="R139" s="228">
        <f>Q139*H139</f>
        <v>0.0016000000000000001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274</v>
      </c>
      <c r="AT139" s="230" t="s">
        <v>381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1098</v>
      </c>
    </row>
    <row r="140" s="2" customFormat="1" ht="14.5" customHeight="1">
      <c r="A140" s="40"/>
      <c r="B140" s="41"/>
      <c r="C140" s="279" t="s">
        <v>428</v>
      </c>
      <c r="D140" s="279" t="s">
        <v>381</v>
      </c>
      <c r="E140" s="280" t="s">
        <v>894</v>
      </c>
      <c r="F140" s="281" t="s">
        <v>895</v>
      </c>
      <c r="G140" s="282" t="s">
        <v>389</v>
      </c>
      <c r="H140" s="283">
        <v>40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4.0000000000000003E-05</v>
      </c>
      <c r="R140" s="228">
        <f>Q140*H140</f>
        <v>0.0016000000000000001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1099</v>
      </c>
    </row>
    <row r="141" s="2" customFormat="1" ht="14.5" customHeight="1">
      <c r="A141" s="40"/>
      <c r="B141" s="41"/>
      <c r="C141" s="279" t="s">
        <v>435</v>
      </c>
      <c r="D141" s="279" t="s">
        <v>381</v>
      </c>
      <c r="E141" s="280" t="s">
        <v>899</v>
      </c>
      <c r="F141" s="281" t="s">
        <v>900</v>
      </c>
      <c r="G141" s="282" t="s">
        <v>389</v>
      </c>
      <c r="H141" s="283">
        <v>42</v>
      </c>
      <c r="I141" s="284"/>
      <c r="J141" s="283">
        <f>ROUND(I141*H141,0)</f>
        <v>0</v>
      </c>
      <c r="K141" s="281" t="s">
        <v>20</v>
      </c>
      <c r="L141" s="285"/>
      <c r="M141" s="286" t="s">
        <v>20</v>
      </c>
      <c r="N141" s="28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274</v>
      </c>
      <c r="AT141" s="230" t="s">
        <v>381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1100</v>
      </c>
    </row>
    <row r="142" s="2" customFormat="1" ht="14.5" customHeight="1">
      <c r="A142" s="40"/>
      <c r="B142" s="41"/>
      <c r="C142" s="279" t="s">
        <v>443</v>
      </c>
      <c r="D142" s="279" t="s">
        <v>381</v>
      </c>
      <c r="E142" s="280" t="s">
        <v>906</v>
      </c>
      <c r="F142" s="281" t="s">
        <v>907</v>
      </c>
      <c r="G142" s="282" t="s">
        <v>389</v>
      </c>
      <c r="H142" s="283">
        <v>42</v>
      </c>
      <c r="I142" s="284"/>
      <c r="J142" s="283">
        <f>ROUND(I142*H142,0)</f>
        <v>0</v>
      </c>
      <c r="K142" s="281" t="s">
        <v>20</v>
      </c>
      <c r="L142" s="285"/>
      <c r="M142" s="286" t="s">
        <v>20</v>
      </c>
      <c r="N142" s="287" t="s">
        <v>48</v>
      </c>
      <c r="O142" s="86"/>
      <c r="P142" s="228">
        <f>O142*H142</f>
        <v>0</v>
      </c>
      <c r="Q142" s="228">
        <v>4.0000000000000003E-05</v>
      </c>
      <c r="R142" s="228">
        <f>Q142*H142</f>
        <v>0.0016800000000000001</v>
      </c>
      <c r="S142" s="228">
        <v>0</v>
      </c>
      <c r="T142" s="229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0" t="s">
        <v>274</v>
      </c>
      <c r="AT142" s="230" t="s">
        <v>381</v>
      </c>
      <c r="AU142" s="230" t="s">
        <v>86</v>
      </c>
      <c r="AY142" s="19" t="s">
        <v>167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9" t="s">
        <v>8</v>
      </c>
      <c r="BK142" s="231">
        <f>ROUND(I142*H142,0)</f>
        <v>0</v>
      </c>
      <c r="BL142" s="19" t="s">
        <v>173</v>
      </c>
      <c r="BM142" s="230" t="s">
        <v>1101</v>
      </c>
    </row>
    <row r="143" s="2" customFormat="1" ht="14.5" customHeight="1">
      <c r="A143" s="40"/>
      <c r="B143" s="41"/>
      <c r="C143" s="279" t="s">
        <v>450</v>
      </c>
      <c r="D143" s="279" t="s">
        <v>381</v>
      </c>
      <c r="E143" s="280" t="s">
        <v>909</v>
      </c>
      <c r="F143" s="281" t="s">
        <v>910</v>
      </c>
      <c r="G143" s="282" t="s">
        <v>389</v>
      </c>
      <c r="H143" s="283">
        <v>42</v>
      </c>
      <c r="I143" s="284"/>
      <c r="J143" s="283">
        <f>ROUND(I143*H143,0)</f>
        <v>0</v>
      </c>
      <c r="K143" s="281" t="s">
        <v>20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4.0000000000000003E-05</v>
      </c>
      <c r="R143" s="228">
        <f>Q143*H143</f>
        <v>0.0016800000000000001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1102</v>
      </c>
    </row>
    <row r="144" s="2" customFormat="1" ht="14.5" customHeight="1">
      <c r="A144" s="40"/>
      <c r="B144" s="41"/>
      <c r="C144" s="279" t="s">
        <v>463</v>
      </c>
      <c r="D144" s="279" t="s">
        <v>381</v>
      </c>
      <c r="E144" s="280" t="s">
        <v>912</v>
      </c>
      <c r="F144" s="281" t="s">
        <v>913</v>
      </c>
      <c r="G144" s="282" t="s">
        <v>389</v>
      </c>
      <c r="H144" s="283">
        <v>60</v>
      </c>
      <c r="I144" s="284"/>
      <c r="J144" s="283">
        <f>ROUND(I144*H144,0)</f>
        <v>0</v>
      </c>
      <c r="K144" s="281" t="s">
        <v>20</v>
      </c>
      <c r="L144" s="285"/>
      <c r="M144" s="286" t="s">
        <v>20</v>
      </c>
      <c r="N144" s="287" t="s">
        <v>48</v>
      </c>
      <c r="O144" s="86"/>
      <c r="P144" s="228">
        <f>O144*H144</f>
        <v>0</v>
      </c>
      <c r="Q144" s="228">
        <v>0.0089999999999999993</v>
      </c>
      <c r="R144" s="228">
        <f>Q144*H144</f>
        <v>0.53999999999999992</v>
      </c>
      <c r="S144" s="228">
        <v>0</v>
      </c>
      <c r="T144" s="229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30" t="s">
        <v>274</v>
      </c>
      <c r="AT144" s="230" t="s">
        <v>381</v>
      </c>
      <c r="AU144" s="230" t="s">
        <v>86</v>
      </c>
      <c r="AY144" s="19" t="s">
        <v>167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9" t="s">
        <v>8</v>
      </c>
      <c r="BK144" s="231">
        <f>ROUND(I144*H144,0)</f>
        <v>0</v>
      </c>
      <c r="BL144" s="19" t="s">
        <v>173</v>
      </c>
      <c r="BM144" s="230" t="s">
        <v>1103</v>
      </c>
    </row>
    <row r="145" s="2" customFormat="1" ht="14.5" customHeight="1">
      <c r="A145" s="40"/>
      <c r="B145" s="41"/>
      <c r="C145" s="279" t="s">
        <v>467</v>
      </c>
      <c r="D145" s="279" t="s">
        <v>381</v>
      </c>
      <c r="E145" s="280" t="s">
        <v>837</v>
      </c>
      <c r="F145" s="281" t="s">
        <v>838</v>
      </c>
      <c r="G145" s="282" t="s">
        <v>389</v>
      </c>
      <c r="H145" s="283">
        <v>1</v>
      </c>
      <c r="I145" s="284"/>
      <c r="J145" s="283">
        <f>ROUND(I145*H145,0)</f>
        <v>0</v>
      </c>
      <c r="K145" s="281" t="s">
        <v>20</v>
      </c>
      <c r="L145" s="285"/>
      <c r="M145" s="286" t="s">
        <v>20</v>
      </c>
      <c r="N145" s="287" t="s">
        <v>48</v>
      </c>
      <c r="O145" s="86"/>
      <c r="P145" s="228">
        <f>O145*H145</f>
        <v>0</v>
      </c>
      <c r="Q145" s="228">
        <v>0.017999999999999999</v>
      </c>
      <c r="R145" s="228">
        <f>Q145*H145</f>
        <v>0.017999999999999999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274</v>
      </c>
      <c r="AT145" s="230" t="s">
        <v>381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1104</v>
      </c>
    </row>
    <row r="146" s="2" customFormat="1" ht="20.5" customHeight="1">
      <c r="A146" s="40"/>
      <c r="B146" s="41"/>
      <c r="C146" s="279" t="s">
        <v>474</v>
      </c>
      <c r="D146" s="279" t="s">
        <v>381</v>
      </c>
      <c r="E146" s="280" t="s">
        <v>886</v>
      </c>
      <c r="F146" s="281" t="s">
        <v>887</v>
      </c>
      <c r="G146" s="282" t="s">
        <v>389</v>
      </c>
      <c r="H146" s="283">
        <v>1</v>
      </c>
      <c r="I146" s="284"/>
      <c r="J146" s="283">
        <f>ROUND(I146*H146,0)</f>
        <v>0</v>
      </c>
      <c r="K146" s="281" t="s">
        <v>20</v>
      </c>
      <c r="L146" s="285"/>
      <c r="M146" s="286" t="s">
        <v>20</v>
      </c>
      <c r="N146" s="287" t="s">
        <v>48</v>
      </c>
      <c r="O146" s="86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0" t="s">
        <v>274</v>
      </c>
      <c r="AT146" s="230" t="s">
        <v>381</v>
      </c>
      <c r="AU146" s="230" t="s">
        <v>86</v>
      </c>
      <c r="AY146" s="19" t="s">
        <v>167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9" t="s">
        <v>8</v>
      </c>
      <c r="BK146" s="231">
        <f>ROUND(I146*H146,0)</f>
        <v>0</v>
      </c>
      <c r="BL146" s="19" t="s">
        <v>173</v>
      </c>
      <c r="BM146" s="230" t="s">
        <v>1105</v>
      </c>
    </row>
    <row r="147" s="2" customFormat="1" ht="14.5" customHeight="1">
      <c r="A147" s="40"/>
      <c r="B147" s="41"/>
      <c r="C147" s="279" t="s">
        <v>481</v>
      </c>
      <c r="D147" s="279" t="s">
        <v>381</v>
      </c>
      <c r="E147" s="280" t="s">
        <v>998</v>
      </c>
      <c r="F147" s="281" t="s">
        <v>999</v>
      </c>
      <c r="G147" s="282" t="s">
        <v>389</v>
      </c>
      <c r="H147" s="283">
        <v>7</v>
      </c>
      <c r="I147" s="284"/>
      <c r="J147" s="283">
        <f>ROUND(I147*H147,0)</f>
        <v>0</v>
      </c>
      <c r="K147" s="281" t="s">
        <v>20</v>
      </c>
      <c r="L147" s="285"/>
      <c r="M147" s="286" t="s">
        <v>20</v>
      </c>
      <c r="N147" s="287" t="s">
        <v>48</v>
      </c>
      <c r="O147" s="86"/>
      <c r="P147" s="228">
        <f>O147*H147</f>
        <v>0</v>
      </c>
      <c r="Q147" s="228">
        <v>0.0047200000000000002</v>
      </c>
      <c r="R147" s="228">
        <f>Q147*H147</f>
        <v>0.03304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274</v>
      </c>
      <c r="AT147" s="230" t="s">
        <v>381</v>
      </c>
      <c r="AU147" s="230" t="s">
        <v>86</v>
      </c>
      <c r="AY147" s="19" t="s">
        <v>167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173</v>
      </c>
      <c r="BM147" s="230" t="s">
        <v>1106</v>
      </c>
    </row>
    <row r="148" s="2" customFormat="1" ht="20.5" customHeight="1">
      <c r="A148" s="40"/>
      <c r="B148" s="41"/>
      <c r="C148" s="220" t="s">
        <v>512</v>
      </c>
      <c r="D148" s="220" t="s">
        <v>169</v>
      </c>
      <c r="E148" s="221" t="s">
        <v>915</v>
      </c>
      <c r="F148" s="222" t="s">
        <v>916</v>
      </c>
      <c r="G148" s="223" t="s">
        <v>389</v>
      </c>
      <c r="H148" s="224">
        <v>1006</v>
      </c>
      <c r="I148" s="225"/>
      <c r="J148" s="224">
        <f>ROUND(I148*H148,0)</f>
        <v>0</v>
      </c>
      <c r="K148" s="222" t="s">
        <v>650</v>
      </c>
      <c r="L148" s="46"/>
      <c r="M148" s="226" t="s">
        <v>20</v>
      </c>
      <c r="N148" s="22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173</v>
      </c>
      <c r="AT148" s="230" t="s">
        <v>169</v>
      </c>
      <c r="AU148" s="230" t="s">
        <v>86</v>
      </c>
      <c r="AY148" s="19" t="s">
        <v>167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173</v>
      </c>
      <c r="BM148" s="230" t="s">
        <v>1107</v>
      </c>
    </row>
    <row r="149" s="2" customFormat="1">
      <c r="A149" s="40"/>
      <c r="B149" s="41"/>
      <c r="C149" s="42"/>
      <c r="D149" s="232" t="s">
        <v>182</v>
      </c>
      <c r="E149" s="42"/>
      <c r="F149" s="233" t="s">
        <v>918</v>
      </c>
      <c r="G149" s="42"/>
      <c r="H149" s="42"/>
      <c r="I149" s="138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182</v>
      </c>
      <c r="AU149" s="19" t="s">
        <v>86</v>
      </c>
    </row>
    <row r="150" s="2" customFormat="1">
      <c r="A150" s="40"/>
      <c r="B150" s="41"/>
      <c r="C150" s="42"/>
      <c r="D150" s="232" t="s">
        <v>175</v>
      </c>
      <c r="E150" s="42"/>
      <c r="F150" s="233" t="s">
        <v>919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175</v>
      </c>
      <c r="AU150" s="19" t="s">
        <v>86</v>
      </c>
    </row>
    <row r="151" s="13" customFormat="1">
      <c r="A151" s="13"/>
      <c r="B151" s="236"/>
      <c r="C151" s="237"/>
      <c r="D151" s="232" t="s">
        <v>184</v>
      </c>
      <c r="E151" s="238" t="s">
        <v>20</v>
      </c>
      <c r="F151" s="239" t="s">
        <v>1108</v>
      </c>
      <c r="G151" s="237"/>
      <c r="H151" s="240">
        <v>1006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184</v>
      </c>
      <c r="AU151" s="246" t="s">
        <v>86</v>
      </c>
      <c r="AV151" s="13" t="s">
        <v>86</v>
      </c>
      <c r="AW151" s="13" t="s">
        <v>38</v>
      </c>
      <c r="AX151" s="13" t="s">
        <v>8</v>
      </c>
      <c r="AY151" s="246" t="s">
        <v>167</v>
      </c>
    </row>
    <row r="152" s="2" customFormat="1" ht="20.5" customHeight="1">
      <c r="A152" s="40"/>
      <c r="B152" s="41"/>
      <c r="C152" s="279" t="s">
        <v>525</v>
      </c>
      <c r="D152" s="279" t="s">
        <v>381</v>
      </c>
      <c r="E152" s="280" t="s">
        <v>921</v>
      </c>
      <c r="F152" s="281" t="s">
        <v>922</v>
      </c>
      <c r="G152" s="282" t="s">
        <v>189</v>
      </c>
      <c r="H152" s="283">
        <v>20.120000000000001</v>
      </c>
      <c r="I152" s="284"/>
      <c r="J152" s="283">
        <f>ROUND(I152*H152,0)</f>
        <v>0</v>
      </c>
      <c r="K152" s="281" t="s">
        <v>180</v>
      </c>
      <c r="L152" s="285"/>
      <c r="M152" s="286" t="s">
        <v>20</v>
      </c>
      <c r="N152" s="287" t="s">
        <v>48</v>
      </c>
      <c r="O152" s="86"/>
      <c r="P152" s="228">
        <f>O152*H152</f>
        <v>0</v>
      </c>
      <c r="Q152" s="228">
        <v>0.20000000000000001</v>
      </c>
      <c r="R152" s="228">
        <f>Q152*H152</f>
        <v>4.024</v>
      </c>
      <c r="S152" s="228">
        <v>0</v>
      </c>
      <c r="T152" s="229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0" t="s">
        <v>274</v>
      </c>
      <c r="AT152" s="230" t="s">
        <v>381</v>
      </c>
      <c r="AU152" s="230" t="s">
        <v>86</v>
      </c>
      <c r="AY152" s="19" t="s">
        <v>167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9" t="s">
        <v>8</v>
      </c>
      <c r="BK152" s="231">
        <f>ROUND(I152*H152,0)</f>
        <v>0</v>
      </c>
      <c r="BL152" s="19" t="s">
        <v>173</v>
      </c>
      <c r="BM152" s="230" t="s">
        <v>1109</v>
      </c>
    </row>
    <row r="153" s="13" customFormat="1">
      <c r="A153" s="13"/>
      <c r="B153" s="236"/>
      <c r="C153" s="237"/>
      <c r="D153" s="232" t="s">
        <v>184</v>
      </c>
      <c r="E153" s="238" t="s">
        <v>20</v>
      </c>
      <c r="F153" s="239" t="s">
        <v>1110</v>
      </c>
      <c r="G153" s="237"/>
      <c r="H153" s="240">
        <v>20.120000000000001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184</v>
      </c>
      <c r="AU153" s="246" t="s">
        <v>86</v>
      </c>
      <c r="AV153" s="13" t="s">
        <v>86</v>
      </c>
      <c r="AW153" s="13" t="s">
        <v>38</v>
      </c>
      <c r="AX153" s="13" t="s">
        <v>8</v>
      </c>
      <c r="AY153" s="246" t="s">
        <v>167</v>
      </c>
    </row>
    <row r="154" s="2" customFormat="1" ht="20.5" customHeight="1">
      <c r="A154" s="40"/>
      <c r="B154" s="41"/>
      <c r="C154" s="220" t="s">
        <v>489</v>
      </c>
      <c r="D154" s="220" t="s">
        <v>169</v>
      </c>
      <c r="E154" s="221" t="s">
        <v>925</v>
      </c>
      <c r="F154" s="222" t="s">
        <v>926</v>
      </c>
      <c r="G154" s="223" t="s">
        <v>189</v>
      </c>
      <c r="H154" s="224">
        <v>40.240000000000002</v>
      </c>
      <c r="I154" s="225"/>
      <c r="J154" s="224">
        <f>ROUND(I154*H154,0)</f>
        <v>0</v>
      </c>
      <c r="K154" s="222" t="s">
        <v>180</v>
      </c>
      <c r="L154" s="46"/>
      <c r="M154" s="226" t="s">
        <v>20</v>
      </c>
      <c r="N154" s="227" t="s">
        <v>48</v>
      </c>
      <c r="O154" s="86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0" t="s">
        <v>173</v>
      </c>
      <c r="AT154" s="230" t="s">
        <v>169</v>
      </c>
      <c r="AU154" s="230" t="s">
        <v>86</v>
      </c>
      <c r="AY154" s="19" t="s">
        <v>167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9" t="s">
        <v>8</v>
      </c>
      <c r="BK154" s="231">
        <f>ROUND(I154*H154,0)</f>
        <v>0</v>
      </c>
      <c r="BL154" s="19" t="s">
        <v>173</v>
      </c>
      <c r="BM154" s="230" t="s">
        <v>1111</v>
      </c>
    </row>
    <row r="155" s="2" customFormat="1">
      <c r="A155" s="40"/>
      <c r="B155" s="41"/>
      <c r="C155" s="42"/>
      <c r="D155" s="232" t="s">
        <v>182</v>
      </c>
      <c r="E155" s="42"/>
      <c r="F155" s="233" t="s">
        <v>928</v>
      </c>
      <c r="G155" s="42"/>
      <c r="H155" s="42"/>
      <c r="I155" s="138"/>
      <c r="J155" s="42"/>
      <c r="K155" s="42"/>
      <c r="L155" s="46"/>
      <c r="M155" s="234"/>
      <c r="N155" s="235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182</v>
      </c>
      <c r="AU155" s="19" t="s">
        <v>86</v>
      </c>
    </row>
    <row r="156" s="2" customFormat="1">
      <c r="A156" s="40"/>
      <c r="B156" s="41"/>
      <c r="C156" s="42"/>
      <c r="D156" s="232" t="s">
        <v>175</v>
      </c>
      <c r="E156" s="42"/>
      <c r="F156" s="233" t="s">
        <v>929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175</v>
      </c>
      <c r="AU156" s="19" t="s">
        <v>86</v>
      </c>
    </row>
    <row r="157" s="13" customFormat="1">
      <c r="A157" s="13"/>
      <c r="B157" s="236"/>
      <c r="C157" s="237"/>
      <c r="D157" s="232" t="s">
        <v>184</v>
      </c>
      <c r="E157" s="238" t="s">
        <v>20</v>
      </c>
      <c r="F157" s="239" t="s">
        <v>1112</v>
      </c>
      <c r="G157" s="237"/>
      <c r="H157" s="240">
        <v>40.240000000000002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184</v>
      </c>
      <c r="AU157" s="246" t="s">
        <v>86</v>
      </c>
      <c r="AV157" s="13" t="s">
        <v>86</v>
      </c>
      <c r="AW157" s="13" t="s">
        <v>38</v>
      </c>
      <c r="AX157" s="13" t="s">
        <v>8</v>
      </c>
      <c r="AY157" s="246" t="s">
        <v>167</v>
      </c>
    </row>
    <row r="158" s="2" customFormat="1" ht="20.5" customHeight="1">
      <c r="A158" s="40"/>
      <c r="B158" s="41"/>
      <c r="C158" s="220" t="s">
        <v>889</v>
      </c>
      <c r="D158" s="220" t="s">
        <v>169</v>
      </c>
      <c r="E158" s="221" t="s">
        <v>931</v>
      </c>
      <c r="F158" s="222" t="s">
        <v>932</v>
      </c>
      <c r="G158" s="223" t="s">
        <v>189</v>
      </c>
      <c r="H158" s="224">
        <v>80.480000000000004</v>
      </c>
      <c r="I158" s="225"/>
      <c r="J158" s="224">
        <f>ROUND(I158*H158,0)</f>
        <v>0</v>
      </c>
      <c r="K158" s="222" t="s">
        <v>180</v>
      </c>
      <c r="L158" s="46"/>
      <c r="M158" s="226" t="s">
        <v>20</v>
      </c>
      <c r="N158" s="227" t="s">
        <v>48</v>
      </c>
      <c r="O158" s="86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0" t="s">
        <v>173</v>
      </c>
      <c r="AT158" s="230" t="s">
        <v>169</v>
      </c>
      <c r="AU158" s="230" t="s">
        <v>86</v>
      </c>
      <c r="AY158" s="19" t="s">
        <v>167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9" t="s">
        <v>8</v>
      </c>
      <c r="BK158" s="231">
        <f>ROUND(I158*H158,0)</f>
        <v>0</v>
      </c>
      <c r="BL158" s="19" t="s">
        <v>173</v>
      </c>
      <c r="BM158" s="230" t="s">
        <v>1113</v>
      </c>
    </row>
    <row r="159" s="2" customFormat="1">
      <c r="A159" s="40"/>
      <c r="B159" s="41"/>
      <c r="C159" s="42"/>
      <c r="D159" s="232" t="s">
        <v>182</v>
      </c>
      <c r="E159" s="42"/>
      <c r="F159" s="233" t="s">
        <v>928</v>
      </c>
      <c r="G159" s="42"/>
      <c r="H159" s="42"/>
      <c r="I159" s="138"/>
      <c r="J159" s="42"/>
      <c r="K159" s="42"/>
      <c r="L159" s="46"/>
      <c r="M159" s="234"/>
      <c r="N159" s="23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182</v>
      </c>
      <c r="AU159" s="19" t="s">
        <v>86</v>
      </c>
    </row>
    <row r="160" s="13" customFormat="1">
      <c r="A160" s="13"/>
      <c r="B160" s="236"/>
      <c r="C160" s="237"/>
      <c r="D160" s="232" t="s">
        <v>184</v>
      </c>
      <c r="E160" s="238" t="s">
        <v>20</v>
      </c>
      <c r="F160" s="239" t="s">
        <v>1114</v>
      </c>
      <c r="G160" s="237"/>
      <c r="H160" s="240">
        <v>80.480000000000004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184</v>
      </c>
      <c r="AU160" s="246" t="s">
        <v>86</v>
      </c>
      <c r="AV160" s="13" t="s">
        <v>86</v>
      </c>
      <c r="AW160" s="13" t="s">
        <v>38</v>
      </c>
      <c r="AX160" s="13" t="s">
        <v>8</v>
      </c>
      <c r="AY160" s="246" t="s">
        <v>167</v>
      </c>
    </row>
    <row r="161" s="12" customFormat="1" ht="22.8" customHeight="1">
      <c r="A161" s="12"/>
      <c r="B161" s="204"/>
      <c r="C161" s="205"/>
      <c r="D161" s="206" t="s">
        <v>76</v>
      </c>
      <c r="E161" s="218" t="s">
        <v>713</v>
      </c>
      <c r="F161" s="218" t="s">
        <v>714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0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</v>
      </c>
      <c r="AT161" s="216" t="s">
        <v>76</v>
      </c>
      <c r="AU161" s="216" t="s">
        <v>8</v>
      </c>
      <c r="AY161" s="215" t="s">
        <v>167</v>
      </c>
      <c r="BK161" s="217">
        <f>BK162</f>
        <v>0</v>
      </c>
    </row>
    <row r="162" s="2" customFormat="1" ht="20.5" customHeight="1">
      <c r="A162" s="40"/>
      <c r="B162" s="41"/>
      <c r="C162" s="220" t="s">
        <v>893</v>
      </c>
      <c r="D162" s="220" t="s">
        <v>169</v>
      </c>
      <c r="E162" s="221" t="s">
        <v>935</v>
      </c>
      <c r="F162" s="222" t="s">
        <v>936</v>
      </c>
      <c r="G162" s="223" t="s">
        <v>323</v>
      </c>
      <c r="H162" s="224">
        <v>9.0999999999999996</v>
      </c>
      <c r="I162" s="225"/>
      <c r="J162" s="224">
        <f>ROUND(I162*H162,0)</f>
        <v>0</v>
      </c>
      <c r="K162" s="222" t="s">
        <v>180</v>
      </c>
      <c r="L162" s="46"/>
      <c r="M162" s="226" t="s">
        <v>20</v>
      </c>
      <c r="N162" s="227" t="s">
        <v>48</v>
      </c>
      <c r="O162" s="86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0" t="s">
        <v>173</v>
      </c>
      <c r="AT162" s="230" t="s">
        <v>169</v>
      </c>
      <c r="AU162" s="230" t="s">
        <v>86</v>
      </c>
      <c r="AY162" s="19" t="s">
        <v>167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9" t="s">
        <v>8</v>
      </c>
      <c r="BK162" s="231">
        <f>ROUND(I162*H162,0)</f>
        <v>0</v>
      </c>
      <c r="BL162" s="19" t="s">
        <v>173</v>
      </c>
      <c r="BM162" s="230" t="s">
        <v>1115</v>
      </c>
    </row>
    <row r="163" s="12" customFormat="1" ht="25.92" customHeight="1">
      <c r="A163" s="12"/>
      <c r="B163" s="204"/>
      <c r="C163" s="205"/>
      <c r="D163" s="206" t="s">
        <v>76</v>
      </c>
      <c r="E163" s="207" t="s">
        <v>948</v>
      </c>
      <c r="F163" s="207" t="s">
        <v>949</v>
      </c>
      <c r="G163" s="205"/>
      <c r="H163" s="205"/>
      <c r="I163" s="208"/>
      <c r="J163" s="209">
        <f>BK163</f>
        <v>0</v>
      </c>
      <c r="K163" s="205"/>
      <c r="L163" s="210"/>
      <c r="M163" s="211"/>
      <c r="N163" s="212"/>
      <c r="O163" s="212"/>
      <c r="P163" s="213">
        <f>P164</f>
        <v>0</v>
      </c>
      <c r="Q163" s="212"/>
      <c r="R163" s="213">
        <f>R164</f>
        <v>4.75</v>
      </c>
      <c r="S163" s="212"/>
      <c r="T163" s="214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202</v>
      </c>
      <c r="AT163" s="216" t="s">
        <v>76</v>
      </c>
      <c r="AU163" s="216" t="s">
        <v>77</v>
      </c>
      <c r="AY163" s="215" t="s">
        <v>167</v>
      </c>
      <c r="BK163" s="217">
        <f>BK164</f>
        <v>0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938</v>
      </c>
      <c r="F164" s="218" t="s">
        <v>939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SUM(P165:P167)</f>
        <v>0</v>
      </c>
      <c r="Q164" s="212"/>
      <c r="R164" s="213">
        <f>SUM(R165:R167)</f>
        <v>4.75</v>
      </c>
      <c r="S164" s="212"/>
      <c r="T164" s="214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202</v>
      </c>
      <c r="AT164" s="216" t="s">
        <v>76</v>
      </c>
      <c r="AU164" s="216" t="s">
        <v>8</v>
      </c>
      <c r="AY164" s="215" t="s">
        <v>167</v>
      </c>
      <c r="BK164" s="217">
        <f>SUM(BK165:BK167)</f>
        <v>0</v>
      </c>
    </row>
    <row r="165" s="2" customFormat="1" ht="20.5" customHeight="1">
      <c r="A165" s="40"/>
      <c r="B165" s="41"/>
      <c r="C165" s="220" t="s">
        <v>497</v>
      </c>
      <c r="D165" s="220" t="s">
        <v>169</v>
      </c>
      <c r="E165" s="221" t="s">
        <v>940</v>
      </c>
      <c r="F165" s="222" t="s">
        <v>941</v>
      </c>
      <c r="G165" s="223" t="s">
        <v>389</v>
      </c>
      <c r="H165" s="224">
        <v>19</v>
      </c>
      <c r="I165" s="225"/>
      <c r="J165" s="224">
        <f>ROUND(I165*H165,0)</f>
        <v>0</v>
      </c>
      <c r="K165" s="222" t="s">
        <v>650</v>
      </c>
      <c r="L165" s="46"/>
      <c r="M165" s="226" t="s">
        <v>20</v>
      </c>
      <c r="N165" s="227" t="s">
        <v>48</v>
      </c>
      <c r="O165" s="86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0" t="s">
        <v>942</v>
      </c>
      <c r="AT165" s="230" t="s">
        <v>169</v>
      </c>
      <c r="AU165" s="230" t="s">
        <v>86</v>
      </c>
      <c r="AY165" s="19" t="s">
        <v>167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9" t="s">
        <v>8</v>
      </c>
      <c r="BK165" s="231">
        <f>ROUND(I165*H165,0)</f>
        <v>0</v>
      </c>
      <c r="BL165" s="19" t="s">
        <v>942</v>
      </c>
      <c r="BM165" s="230" t="s">
        <v>1116</v>
      </c>
    </row>
    <row r="166" s="2" customFormat="1">
      <c r="A166" s="40"/>
      <c r="B166" s="41"/>
      <c r="C166" s="42"/>
      <c r="D166" s="232" t="s">
        <v>175</v>
      </c>
      <c r="E166" s="42"/>
      <c r="F166" s="233" t="s">
        <v>944</v>
      </c>
      <c r="G166" s="42"/>
      <c r="H166" s="42"/>
      <c r="I166" s="138"/>
      <c r="J166" s="42"/>
      <c r="K166" s="42"/>
      <c r="L166" s="46"/>
      <c r="M166" s="234"/>
      <c r="N166" s="235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175</v>
      </c>
      <c r="AU166" s="19" t="s">
        <v>86</v>
      </c>
    </row>
    <row r="167" s="2" customFormat="1" ht="14.5" customHeight="1">
      <c r="A167" s="40"/>
      <c r="B167" s="41"/>
      <c r="C167" s="279" t="s">
        <v>504</v>
      </c>
      <c r="D167" s="279" t="s">
        <v>381</v>
      </c>
      <c r="E167" s="280" t="s">
        <v>945</v>
      </c>
      <c r="F167" s="281" t="s">
        <v>946</v>
      </c>
      <c r="G167" s="282" t="s">
        <v>389</v>
      </c>
      <c r="H167" s="283">
        <v>19</v>
      </c>
      <c r="I167" s="284"/>
      <c r="J167" s="283">
        <f>ROUND(I167*H167,0)</f>
        <v>0</v>
      </c>
      <c r="K167" s="281" t="s">
        <v>20</v>
      </c>
      <c r="L167" s="285"/>
      <c r="M167" s="296" t="s">
        <v>20</v>
      </c>
      <c r="N167" s="297" t="s">
        <v>48</v>
      </c>
      <c r="O167" s="290"/>
      <c r="P167" s="294">
        <f>O167*H167</f>
        <v>0</v>
      </c>
      <c r="Q167" s="294">
        <v>0.25</v>
      </c>
      <c r="R167" s="294">
        <f>Q167*H167</f>
        <v>4.75</v>
      </c>
      <c r="S167" s="294">
        <v>0</v>
      </c>
      <c r="T167" s="29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0" t="s">
        <v>942</v>
      </c>
      <c r="AT167" s="230" t="s">
        <v>381</v>
      </c>
      <c r="AU167" s="230" t="s">
        <v>86</v>
      </c>
      <c r="AY167" s="19" t="s">
        <v>167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9" t="s">
        <v>8</v>
      </c>
      <c r="BK167" s="231">
        <f>ROUND(I167*H167,0)</f>
        <v>0</v>
      </c>
      <c r="BL167" s="19" t="s">
        <v>942</v>
      </c>
      <c r="BM167" s="230" t="s">
        <v>1117</v>
      </c>
    </row>
    <row r="168" s="2" customFormat="1" ht="6.96" customHeight="1">
      <c r="A168" s="40"/>
      <c r="B168" s="61"/>
      <c r="C168" s="62"/>
      <c r="D168" s="62"/>
      <c r="E168" s="62"/>
      <c r="F168" s="62"/>
      <c r="G168" s="62"/>
      <c r="H168" s="62"/>
      <c r="I168" s="168"/>
      <c r="J168" s="62"/>
      <c r="K168" s="62"/>
      <c r="L168" s="46"/>
      <c r="M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</row>
  </sheetData>
  <sheetProtection sheet="1" autoFilter="0" formatColumns="0" formatRows="0" objects="1" scenarios="1" spinCount="100000" saltValue="OxAg14JLYboiXC6Fs572FhbuOBV5lDkg7Q4ChXCDqDTlJxRb8oDmK/iKonT6Ej0tr8Dc9c6tUhaJrD4FLj++EQ==" hashValue="KUb2q/Yr2igX863lcDhX+isTOOvbPoq9sDXn4s4mFGCFb1s8ujZsz7/DrdcrzhxfTfFRogMgsaBZtGC/t37DXw==" algorithmName="SHA-512" password="CC35"/>
  <autoFilter ref="C83:K16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1118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16025-2.3 - Vegetační úpravy LBC2 -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16025-2.3 - Vegetační úpravy LBC2 -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381</v>
      </c>
      <c r="E84" s="280" t="s">
        <v>880</v>
      </c>
      <c r="F84" s="281" t="s">
        <v>881</v>
      </c>
      <c r="G84" s="282" t="s">
        <v>389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274</v>
      </c>
      <c r="AT84" s="230" t="s">
        <v>381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1119</v>
      </c>
    </row>
    <row r="85" s="2" customFormat="1" ht="52" customHeight="1">
      <c r="A85" s="40"/>
      <c r="B85" s="41"/>
      <c r="C85" s="279" t="s">
        <v>86</v>
      </c>
      <c r="D85" s="279" t="s">
        <v>381</v>
      </c>
      <c r="E85" s="280" t="s">
        <v>1089</v>
      </c>
      <c r="F85" s="281" t="s">
        <v>1090</v>
      </c>
      <c r="G85" s="282" t="s">
        <v>389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274</v>
      </c>
      <c r="AT85" s="230" t="s">
        <v>381</v>
      </c>
      <c r="AU85" s="230" t="s">
        <v>86</v>
      </c>
      <c r="AY85" s="19" t="s">
        <v>167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173</v>
      </c>
      <c r="BM85" s="230" t="s">
        <v>1120</v>
      </c>
    </row>
    <row r="86" s="2" customFormat="1" ht="14.5" customHeight="1">
      <c r="A86" s="40"/>
      <c r="B86" s="41"/>
      <c r="C86" s="279" t="s">
        <v>186</v>
      </c>
      <c r="D86" s="279" t="s">
        <v>381</v>
      </c>
      <c r="E86" s="280" t="s">
        <v>837</v>
      </c>
      <c r="F86" s="281" t="s">
        <v>838</v>
      </c>
      <c r="G86" s="282" t="s">
        <v>389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274</v>
      </c>
      <c r="AT86" s="230" t="s">
        <v>381</v>
      </c>
      <c r="AU86" s="230" t="s">
        <v>86</v>
      </c>
      <c r="AY86" s="19" t="s">
        <v>167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173</v>
      </c>
      <c r="BM86" s="230" t="s">
        <v>1121</v>
      </c>
    </row>
    <row r="87" s="2" customFormat="1" ht="20.5" customHeight="1">
      <c r="A87" s="40"/>
      <c r="B87" s="41"/>
      <c r="C87" s="279" t="s">
        <v>173</v>
      </c>
      <c r="D87" s="279" t="s">
        <v>381</v>
      </c>
      <c r="E87" s="280" t="s">
        <v>886</v>
      </c>
      <c r="F87" s="281" t="s">
        <v>887</v>
      </c>
      <c r="G87" s="282" t="s">
        <v>389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274</v>
      </c>
      <c r="AT87" s="230" t="s">
        <v>381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1122</v>
      </c>
    </row>
    <row r="88" s="2" customFormat="1" ht="14.5" customHeight="1">
      <c r="A88" s="40"/>
      <c r="B88" s="41"/>
      <c r="C88" s="279" t="s">
        <v>202</v>
      </c>
      <c r="D88" s="279" t="s">
        <v>381</v>
      </c>
      <c r="E88" s="280" t="s">
        <v>1085</v>
      </c>
      <c r="F88" s="281" t="s">
        <v>1086</v>
      </c>
      <c r="G88" s="282" t="s">
        <v>389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274</v>
      </c>
      <c r="AT88" s="230" t="s">
        <v>381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1123</v>
      </c>
    </row>
    <row r="89" s="2" customFormat="1" ht="14.5" customHeight="1">
      <c r="A89" s="40"/>
      <c r="B89" s="41"/>
      <c r="C89" s="279" t="s">
        <v>253</v>
      </c>
      <c r="D89" s="279" t="s">
        <v>381</v>
      </c>
      <c r="E89" s="280" t="s">
        <v>840</v>
      </c>
      <c r="F89" s="281" t="s">
        <v>841</v>
      </c>
      <c r="G89" s="282" t="s">
        <v>389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274</v>
      </c>
      <c r="AT89" s="230" t="s">
        <v>381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1124</v>
      </c>
    </row>
    <row r="90" s="2" customFormat="1" ht="14.5" customHeight="1">
      <c r="A90" s="40"/>
      <c r="B90" s="41"/>
      <c r="C90" s="279" t="s">
        <v>259</v>
      </c>
      <c r="D90" s="279" t="s">
        <v>381</v>
      </c>
      <c r="E90" s="280" t="s">
        <v>849</v>
      </c>
      <c r="F90" s="281" t="s">
        <v>850</v>
      </c>
      <c r="G90" s="282" t="s">
        <v>389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274</v>
      </c>
      <c r="AT90" s="230" t="s">
        <v>381</v>
      </c>
      <c r="AU90" s="230" t="s">
        <v>86</v>
      </c>
      <c r="AY90" s="19" t="s">
        <v>167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173</v>
      </c>
      <c r="BM90" s="230" t="s">
        <v>1125</v>
      </c>
    </row>
    <row r="91" s="2" customFormat="1" ht="14.5" customHeight="1">
      <c r="A91" s="40"/>
      <c r="B91" s="41"/>
      <c r="C91" s="279" t="s">
        <v>274</v>
      </c>
      <c r="D91" s="279" t="s">
        <v>381</v>
      </c>
      <c r="E91" s="280" t="s">
        <v>852</v>
      </c>
      <c r="F91" s="281" t="s">
        <v>853</v>
      </c>
      <c r="G91" s="282" t="s">
        <v>389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274</v>
      </c>
      <c r="AT91" s="230" t="s">
        <v>381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1126</v>
      </c>
    </row>
    <row r="92" s="2" customFormat="1" ht="14.5" customHeight="1">
      <c r="A92" s="40"/>
      <c r="B92" s="41"/>
      <c r="C92" s="279" t="s">
        <v>279</v>
      </c>
      <c r="D92" s="279" t="s">
        <v>381</v>
      </c>
      <c r="E92" s="280" t="s">
        <v>855</v>
      </c>
      <c r="F92" s="281" t="s">
        <v>856</v>
      </c>
      <c r="G92" s="282" t="s">
        <v>389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274</v>
      </c>
      <c r="AT92" s="230" t="s">
        <v>381</v>
      </c>
      <c r="AU92" s="230" t="s">
        <v>86</v>
      </c>
      <c r="AY92" s="19" t="s">
        <v>167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173</v>
      </c>
      <c r="BM92" s="230" t="s">
        <v>1127</v>
      </c>
    </row>
    <row r="93" s="2" customFormat="1" ht="14.5" customHeight="1">
      <c r="A93" s="40"/>
      <c r="B93" s="41"/>
      <c r="C93" s="279" t="s">
        <v>291</v>
      </c>
      <c r="D93" s="279" t="s">
        <v>381</v>
      </c>
      <c r="E93" s="280" t="s">
        <v>858</v>
      </c>
      <c r="F93" s="281" t="s">
        <v>859</v>
      </c>
      <c r="G93" s="282" t="s">
        <v>389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1128</v>
      </c>
    </row>
    <row r="94" s="2" customFormat="1" ht="14.5" customHeight="1">
      <c r="A94" s="40"/>
      <c r="B94" s="41"/>
      <c r="C94" s="279" t="s">
        <v>302</v>
      </c>
      <c r="D94" s="279" t="s">
        <v>381</v>
      </c>
      <c r="E94" s="280" t="s">
        <v>871</v>
      </c>
      <c r="F94" s="281" t="s">
        <v>872</v>
      </c>
      <c r="G94" s="282" t="s">
        <v>389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274</v>
      </c>
      <c r="AT94" s="230" t="s">
        <v>381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1129</v>
      </c>
    </row>
    <row r="95" s="2" customFormat="1" ht="14.5" customHeight="1">
      <c r="A95" s="40"/>
      <c r="B95" s="41"/>
      <c r="C95" s="279" t="s">
        <v>309</v>
      </c>
      <c r="D95" s="279" t="s">
        <v>381</v>
      </c>
      <c r="E95" s="280" t="s">
        <v>874</v>
      </c>
      <c r="F95" s="281" t="s">
        <v>875</v>
      </c>
      <c r="G95" s="282" t="s">
        <v>389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274</v>
      </c>
      <c r="AT95" s="230" t="s">
        <v>381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1130</v>
      </c>
    </row>
    <row r="96" s="2" customFormat="1" ht="14.5" customHeight="1">
      <c r="A96" s="40"/>
      <c r="B96" s="41"/>
      <c r="C96" s="279" t="s">
        <v>320</v>
      </c>
      <c r="D96" s="279" t="s">
        <v>381</v>
      </c>
      <c r="E96" s="280" t="s">
        <v>877</v>
      </c>
      <c r="F96" s="281" t="s">
        <v>878</v>
      </c>
      <c r="G96" s="282" t="s">
        <v>389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274</v>
      </c>
      <c r="AT96" s="230" t="s">
        <v>381</v>
      </c>
      <c r="AU96" s="230" t="s">
        <v>86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173</v>
      </c>
      <c r="BM96" s="230" t="s">
        <v>1131</v>
      </c>
    </row>
    <row r="97" s="2" customFormat="1" ht="14.5" customHeight="1">
      <c r="A97" s="40"/>
      <c r="B97" s="41"/>
      <c r="C97" s="279" t="s">
        <v>326</v>
      </c>
      <c r="D97" s="279" t="s">
        <v>381</v>
      </c>
      <c r="E97" s="280" t="s">
        <v>894</v>
      </c>
      <c r="F97" s="281" t="s">
        <v>895</v>
      </c>
      <c r="G97" s="282" t="s">
        <v>389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274</v>
      </c>
      <c r="AT97" s="230" t="s">
        <v>381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1132</v>
      </c>
    </row>
    <row r="98" s="2" customFormat="1" ht="14.5" customHeight="1">
      <c r="A98" s="40"/>
      <c r="B98" s="41"/>
      <c r="C98" s="279" t="s">
        <v>9</v>
      </c>
      <c r="D98" s="279" t="s">
        <v>381</v>
      </c>
      <c r="E98" s="280" t="s">
        <v>899</v>
      </c>
      <c r="F98" s="281" t="s">
        <v>900</v>
      </c>
      <c r="G98" s="282" t="s">
        <v>389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274</v>
      </c>
      <c r="AT98" s="230" t="s">
        <v>381</v>
      </c>
      <c r="AU98" s="230" t="s">
        <v>86</v>
      </c>
      <c r="AY98" s="19" t="s">
        <v>167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173</v>
      </c>
      <c r="BM98" s="230" t="s">
        <v>1133</v>
      </c>
    </row>
    <row r="99" s="2" customFormat="1" ht="14.5" customHeight="1">
      <c r="A99" s="40"/>
      <c r="B99" s="41"/>
      <c r="C99" s="279" t="s">
        <v>337</v>
      </c>
      <c r="D99" s="279" t="s">
        <v>381</v>
      </c>
      <c r="E99" s="280" t="s">
        <v>906</v>
      </c>
      <c r="F99" s="281" t="s">
        <v>907</v>
      </c>
      <c r="G99" s="282" t="s">
        <v>389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274</v>
      </c>
      <c r="AT99" s="230" t="s">
        <v>381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1134</v>
      </c>
    </row>
    <row r="100" s="2" customFormat="1" ht="14.5" customHeight="1">
      <c r="A100" s="40"/>
      <c r="B100" s="41"/>
      <c r="C100" s="279" t="s">
        <v>344</v>
      </c>
      <c r="D100" s="279" t="s">
        <v>381</v>
      </c>
      <c r="E100" s="280" t="s">
        <v>909</v>
      </c>
      <c r="F100" s="281" t="s">
        <v>910</v>
      </c>
      <c r="G100" s="282" t="s">
        <v>389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274</v>
      </c>
      <c r="AT100" s="230" t="s">
        <v>381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1135</v>
      </c>
    </row>
    <row r="101" s="2" customFormat="1" ht="14.5" customHeight="1">
      <c r="A101" s="40"/>
      <c r="B101" s="41"/>
      <c r="C101" s="279" t="s">
        <v>348</v>
      </c>
      <c r="D101" s="279" t="s">
        <v>381</v>
      </c>
      <c r="E101" s="280" t="s">
        <v>912</v>
      </c>
      <c r="F101" s="281" t="s">
        <v>913</v>
      </c>
      <c r="G101" s="282" t="s">
        <v>389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274</v>
      </c>
      <c r="AT101" s="230" t="s">
        <v>381</v>
      </c>
      <c r="AU101" s="230" t="s">
        <v>86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1136</v>
      </c>
    </row>
    <row r="102" s="2" customFormat="1" ht="20.5" customHeight="1">
      <c r="A102" s="40"/>
      <c r="B102" s="41"/>
      <c r="C102" s="220" t="s">
        <v>359</v>
      </c>
      <c r="D102" s="220" t="s">
        <v>169</v>
      </c>
      <c r="E102" s="221" t="s">
        <v>956</v>
      </c>
      <c r="F102" s="222" t="s">
        <v>957</v>
      </c>
      <c r="G102" s="223" t="s">
        <v>179</v>
      </c>
      <c r="H102" s="224">
        <v>7228</v>
      </c>
      <c r="I102" s="225"/>
      <c r="J102" s="224">
        <f>ROUND(I102*H102,0)</f>
        <v>0</v>
      </c>
      <c r="K102" s="222" t="s">
        <v>180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173</v>
      </c>
      <c r="AT102" s="230" t="s">
        <v>169</v>
      </c>
      <c r="AU102" s="230" t="s">
        <v>86</v>
      </c>
      <c r="AY102" s="19" t="s">
        <v>167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173</v>
      </c>
      <c r="BM102" s="230" t="s">
        <v>1137</v>
      </c>
    </row>
    <row r="103" s="2" customFormat="1">
      <c r="A103" s="40"/>
      <c r="B103" s="41"/>
      <c r="C103" s="42"/>
      <c r="D103" s="232" t="s">
        <v>182</v>
      </c>
      <c r="E103" s="42"/>
      <c r="F103" s="233" t="s">
        <v>959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86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1138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167</v>
      </c>
    </row>
    <row r="105" s="2" customFormat="1" ht="20.5" customHeight="1">
      <c r="A105" s="40"/>
      <c r="B105" s="41"/>
      <c r="C105" s="220" t="s">
        <v>380</v>
      </c>
      <c r="D105" s="220" t="s">
        <v>169</v>
      </c>
      <c r="E105" s="221" t="s">
        <v>773</v>
      </c>
      <c r="F105" s="222" t="s">
        <v>774</v>
      </c>
      <c r="G105" s="223" t="s">
        <v>397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1139</v>
      </c>
    </row>
    <row r="106" s="2" customFormat="1" ht="20.5" customHeight="1">
      <c r="A106" s="40"/>
      <c r="B106" s="41"/>
      <c r="C106" s="220" t="s">
        <v>7</v>
      </c>
      <c r="D106" s="220" t="s">
        <v>169</v>
      </c>
      <c r="E106" s="221" t="s">
        <v>776</v>
      </c>
      <c r="F106" s="222" t="s">
        <v>777</v>
      </c>
      <c r="G106" s="223" t="s">
        <v>179</v>
      </c>
      <c r="H106" s="224">
        <v>180.69999999999999</v>
      </c>
      <c r="I106" s="225"/>
      <c r="J106" s="224">
        <f>ROUND(I106*H106,0)</f>
        <v>0</v>
      </c>
      <c r="K106" s="222" t="s">
        <v>180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173</v>
      </c>
      <c r="AT106" s="230" t="s">
        <v>169</v>
      </c>
      <c r="AU106" s="230" t="s">
        <v>86</v>
      </c>
      <c r="AY106" s="19" t="s">
        <v>167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173</v>
      </c>
      <c r="BM106" s="230" t="s">
        <v>1140</v>
      </c>
    </row>
    <row r="107" s="2" customFormat="1">
      <c r="A107" s="40"/>
      <c r="B107" s="41"/>
      <c r="C107" s="42"/>
      <c r="D107" s="232" t="s">
        <v>182</v>
      </c>
      <c r="E107" s="42"/>
      <c r="F107" s="233" t="s">
        <v>779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86</v>
      </c>
    </row>
    <row r="108" s="2" customFormat="1">
      <c r="A108" s="40"/>
      <c r="B108" s="41"/>
      <c r="C108" s="42"/>
      <c r="D108" s="232" t="s">
        <v>175</v>
      </c>
      <c r="E108" s="42"/>
      <c r="F108" s="233" t="s">
        <v>780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</v>
      </c>
      <c r="AU108" s="19" t="s">
        <v>86</v>
      </c>
    </row>
    <row r="109" s="13" customFormat="1">
      <c r="A109" s="13"/>
      <c r="B109" s="236"/>
      <c r="C109" s="237"/>
      <c r="D109" s="232" t="s">
        <v>184</v>
      </c>
      <c r="E109" s="238" t="s">
        <v>20</v>
      </c>
      <c r="F109" s="239" t="s">
        <v>1141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184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167</v>
      </c>
    </row>
    <row r="110" s="2" customFormat="1" ht="14.5" customHeight="1">
      <c r="A110" s="40"/>
      <c r="B110" s="41"/>
      <c r="C110" s="279" t="s">
        <v>394</v>
      </c>
      <c r="D110" s="279" t="s">
        <v>381</v>
      </c>
      <c r="E110" s="280" t="s">
        <v>382</v>
      </c>
      <c r="F110" s="281" t="s">
        <v>383</v>
      </c>
      <c r="G110" s="282" t="s">
        <v>384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274</v>
      </c>
      <c r="AT110" s="230" t="s">
        <v>381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1142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1143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20" t="s">
        <v>401</v>
      </c>
      <c r="D112" s="220" t="s">
        <v>169</v>
      </c>
      <c r="E112" s="221" t="s">
        <v>783</v>
      </c>
      <c r="F112" s="222" t="s">
        <v>784</v>
      </c>
      <c r="G112" s="223" t="s">
        <v>389</v>
      </c>
      <c r="H112" s="224">
        <v>20</v>
      </c>
      <c r="I112" s="225"/>
      <c r="J112" s="224">
        <f>ROUND(I112*H112,0)</f>
        <v>0</v>
      </c>
      <c r="K112" s="222" t="s">
        <v>180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173</v>
      </c>
      <c r="AT112" s="230" t="s">
        <v>169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1144</v>
      </c>
    </row>
    <row r="113" s="2" customFormat="1">
      <c r="A113" s="40"/>
      <c r="B113" s="41"/>
      <c r="C113" s="42"/>
      <c r="D113" s="232" t="s">
        <v>182</v>
      </c>
      <c r="E113" s="42"/>
      <c r="F113" s="233" t="s">
        <v>786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182</v>
      </c>
      <c r="AU113" s="19" t="s">
        <v>86</v>
      </c>
    </row>
    <row r="114" s="2" customFormat="1">
      <c r="A114" s="40"/>
      <c r="B114" s="41"/>
      <c r="C114" s="42"/>
      <c r="D114" s="232" t="s">
        <v>175</v>
      </c>
      <c r="E114" s="42"/>
      <c r="F114" s="233" t="s">
        <v>787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175</v>
      </c>
      <c r="AU114" s="19" t="s">
        <v>86</v>
      </c>
    </row>
    <row r="115" s="13" customFormat="1">
      <c r="A115" s="13"/>
      <c r="B115" s="236"/>
      <c r="C115" s="237"/>
      <c r="D115" s="232" t="s">
        <v>184</v>
      </c>
      <c r="E115" s="238" t="s">
        <v>20</v>
      </c>
      <c r="F115" s="239" t="s">
        <v>1145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184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167</v>
      </c>
    </row>
    <row r="116" s="2" customFormat="1" ht="20.5" customHeight="1">
      <c r="A116" s="40"/>
      <c r="B116" s="41"/>
      <c r="C116" s="220" t="s">
        <v>406</v>
      </c>
      <c r="D116" s="220" t="s">
        <v>169</v>
      </c>
      <c r="E116" s="221" t="s">
        <v>788</v>
      </c>
      <c r="F116" s="222" t="s">
        <v>789</v>
      </c>
      <c r="G116" s="223" t="s">
        <v>389</v>
      </c>
      <c r="H116" s="224">
        <v>64</v>
      </c>
      <c r="I116" s="225"/>
      <c r="J116" s="224">
        <f>ROUND(I116*H116,0)</f>
        <v>0</v>
      </c>
      <c r="K116" s="222" t="s">
        <v>180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173</v>
      </c>
      <c r="AT116" s="230" t="s">
        <v>169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1146</v>
      </c>
    </row>
    <row r="117" s="2" customFormat="1">
      <c r="A117" s="40"/>
      <c r="B117" s="41"/>
      <c r="C117" s="42"/>
      <c r="D117" s="232" t="s">
        <v>182</v>
      </c>
      <c r="E117" s="42"/>
      <c r="F117" s="233" t="s">
        <v>786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86</v>
      </c>
    </row>
    <row r="118" s="2" customFormat="1">
      <c r="A118" s="40"/>
      <c r="B118" s="41"/>
      <c r="C118" s="42"/>
      <c r="D118" s="232" t="s">
        <v>175</v>
      </c>
      <c r="E118" s="42"/>
      <c r="F118" s="233" t="s">
        <v>791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175</v>
      </c>
      <c r="AU118" s="19" t="s">
        <v>86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1147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167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1148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167</v>
      </c>
    </row>
    <row r="121" s="14" customFormat="1">
      <c r="A121" s="14"/>
      <c r="B121" s="247"/>
      <c r="C121" s="248"/>
      <c r="D121" s="232" t="s">
        <v>184</v>
      </c>
      <c r="E121" s="249" t="s">
        <v>20</v>
      </c>
      <c r="F121" s="250" t="s">
        <v>195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184</v>
      </c>
      <c r="AU121" s="257" t="s">
        <v>86</v>
      </c>
      <c r="AV121" s="14" t="s">
        <v>173</v>
      </c>
      <c r="AW121" s="14" t="s">
        <v>38</v>
      </c>
      <c r="AX121" s="14" t="s">
        <v>8</v>
      </c>
      <c r="AY121" s="257" t="s">
        <v>167</v>
      </c>
    </row>
    <row r="122" s="2" customFormat="1" ht="20.5" customHeight="1">
      <c r="A122" s="40"/>
      <c r="B122" s="41"/>
      <c r="C122" s="220" t="s">
        <v>415</v>
      </c>
      <c r="D122" s="220" t="s">
        <v>169</v>
      </c>
      <c r="E122" s="221" t="s">
        <v>794</v>
      </c>
      <c r="F122" s="222" t="s">
        <v>795</v>
      </c>
      <c r="G122" s="223" t="s">
        <v>389</v>
      </c>
      <c r="H122" s="224">
        <v>64</v>
      </c>
      <c r="I122" s="225"/>
      <c r="J122" s="224">
        <f>ROUND(I122*H122,0)</f>
        <v>0</v>
      </c>
      <c r="K122" s="222" t="s">
        <v>180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173</v>
      </c>
      <c r="AT122" s="230" t="s">
        <v>169</v>
      </c>
      <c r="AU122" s="230" t="s">
        <v>86</v>
      </c>
      <c r="AY122" s="19" t="s">
        <v>167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173</v>
      </c>
      <c r="BM122" s="230" t="s">
        <v>1149</v>
      </c>
    </row>
    <row r="123" s="2" customFormat="1">
      <c r="A123" s="40"/>
      <c r="B123" s="41"/>
      <c r="C123" s="42"/>
      <c r="D123" s="232" t="s">
        <v>182</v>
      </c>
      <c r="E123" s="42"/>
      <c r="F123" s="233" t="s">
        <v>797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86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1150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167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1151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167</v>
      </c>
    </row>
    <row r="126" s="14" customFormat="1">
      <c r="A126" s="14"/>
      <c r="B126" s="247"/>
      <c r="C126" s="248"/>
      <c r="D126" s="232" t="s">
        <v>184</v>
      </c>
      <c r="E126" s="249" t="s">
        <v>20</v>
      </c>
      <c r="F126" s="250" t="s">
        <v>195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184</v>
      </c>
      <c r="AU126" s="257" t="s">
        <v>86</v>
      </c>
      <c r="AV126" s="14" t="s">
        <v>173</v>
      </c>
      <c r="AW126" s="14" t="s">
        <v>38</v>
      </c>
      <c r="AX126" s="14" t="s">
        <v>8</v>
      </c>
      <c r="AY126" s="257" t="s">
        <v>167</v>
      </c>
    </row>
    <row r="127" s="2" customFormat="1" ht="31" customHeight="1">
      <c r="A127" s="40"/>
      <c r="B127" s="41"/>
      <c r="C127" s="220" t="s">
        <v>421</v>
      </c>
      <c r="D127" s="220" t="s">
        <v>169</v>
      </c>
      <c r="E127" s="221" t="s">
        <v>800</v>
      </c>
      <c r="F127" s="222" t="s">
        <v>801</v>
      </c>
      <c r="G127" s="223" t="s">
        <v>389</v>
      </c>
      <c r="H127" s="224">
        <v>20</v>
      </c>
      <c r="I127" s="225"/>
      <c r="J127" s="224">
        <f>ROUND(I127*H127,0)</f>
        <v>0</v>
      </c>
      <c r="K127" s="222" t="s">
        <v>180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1152</v>
      </c>
    </row>
    <row r="128" s="2" customFormat="1">
      <c r="A128" s="40"/>
      <c r="B128" s="41"/>
      <c r="C128" s="42"/>
      <c r="D128" s="232" t="s">
        <v>182</v>
      </c>
      <c r="E128" s="42"/>
      <c r="F128" s="233" t="s">
        <v>797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86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1153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167</v>
      </c>
    </row>
    <row r="130" s="2" customFormat="1" ht="20.5" customHeight="1">
      <c r="A130" s="40"/>
      <c r="B130" s="41"/>
      <c r="C130" s="220" t="s">
        <v>428</v>
      </c>
      <c r="D130" s="220" t="s">
        <v>169</v>
      </c>
      <c r="E130" s="221" t="s">
        <v>803</v>
      </c>
      <c r="F130" s="222" t="s">
        <v>804</v>
      </c>
      <c r="G130" s="223" t="s">
        <v>389</v>
      </c>
      <c r="H130" s="224">
        <v>20</v>
      </c>
      <c r="I130" s="225"/>
      <c r="J130" s="224">
        <f>ROUND(I130*H130,0)</f>
        <v>0</v>
      </c>
      <c r="K130" s="222" t="s">
        <v>180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173</v>
      </c>
      <c r="AT130" s="230" t="s">
        <v>169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1154</v>
      </c>
    </row>
    <row r="131" s="2" customFormat="1">
      <c r="A131" s="40"/>
      <c r="B131" s="41"/>
      <c r="C131" s="42"/>
      <c r="D131" s="232" t="s">
        <v>182</v>
      </c>
      <c r="E131" s="42"/>
      <c r="F131" s="233" t="s">
        <v>806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86</v>
      </c>
    </row>
    <row r="132" s="2" customFormat="1">
      <c r="A132" s="40"/>
      <c r="B132" s="41"/>
      <c r="C132" s="42"/>
      <c r="D132" s="232" t="s">
        <v>175</v>
      </c>
      <c r="E132" s="42"/>
      <c r="F132" s="233" t="s">
        <v>807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175</v>
      </c>
      <c r="AU132" s="19" t="s">
        <v>86</v>
      </c>
    </row>
    <row r="133" s="2" customFormat="1" ht="20.5" customHeight="1">
      <c r="A133" s="40"/>
      <c r="B133" s="41"/>
      <c r="C133" s="279" t="s">
        <v>435</v>
      </c>
      <c r="D133" s="279" t="s">
        <v>381</v>
      </c>
      <c r="E133" s="280" t="s">
        <v>808</v>
      </c>
      <c r="F133" s="281" t="s">
        <v>809</v>
      </c>
      <c r="G133" s="282" t="s">
        <v>389</v>
      </c>
      <c r="H133" s="283">
        <v>20</v>
      </c>
      <c r="I133" s="284"/>
      <c r="J133" s="283">
        <f>ROUND(I133*H133,0)</f>
        <v>0</v>
      </c>
      <c r="K133" s="281" t="s">
        <v>180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1155</v>
      </c>
    </row>
    <row r="134" s="2" customFormat="1" ht="20.5" customHeight="1">
      <c r="A134" s="40"/>
      <c r="B134" s="41"/>
      <c r="C134" s="220" t="s">
        <v>443</v>
      </c>
      <c r="D134" s="220" t="s">
        <v>169</v>
      </c>
      <c r="E134" s="221" t="s">
        <v>811</v>
      </c>
      <c r="F134" s="222" t="s">
        <v>812</v>
      </c>
      <c r="G134" s="223" t="s">
        <v>389</v>
      </c>
      <c r="H134" s="224">
        <v>60</v>
      </c>
      <c r="I134" s="225"/>
      <c r="J134" s="224">
        <f>ROUND(I134*H134,0)</f>
        <v>0</v>
      </c>
      <c r="K134" s="222" t="s">
        <v>180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173</v>
      </c>
      <c r="AT134" s="230" t="s">
        <v>169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1156</v>
      </c>
    </row>
    <row r="135" s="2" customFormat="1">
      <c r="A135" s="40"/>
      <c r="B135" s="41"/>
      <c r="C135" s="42"/>
      <c r="D135" s="232" t="s">
        <v>182</v>
      </c>
      <c r="E135" s="42"/>
      <c r="F135" s="233" t="s">
        <v>806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86</v>
      </c>
    </row>
    <row r="136" s="2" customFormat="1">
      <c r="A136" s="40"/>
      <c r="B136" s="41"/>
      <c r="C136" s="42"/>
      <c r="D136" s="232" t="s">
        <v>175</v>
      </c>
      <c r="E136" s="42"/>
      <c r="F136" s="233" t="s">
        <v>814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175</v>
      </c>
      <c r="AU136" s="19" t="s">
        <v>86</v>
      </c>
    </row>
    <row r="137" s="2" customFormat="1" ht="20.5" customHeight="1">
      <c r="A137" s="40"/>
      <c r="B137" s="41"/>
      <c r="C137" s="279" t="s">
        <v>450</v>
      </c>
      <c r="D137" s="279" t="s">
        <v>381</v>
      </c>
      <c r="E137" s="280" t="s">
        <v>808</v>
      </c>
      <c r="F137" s="281" t="s">
        <v>809</v>
      </c>
      <c r="G137" s="282" t="s">
        <v>389</v>
      </c>
      <c r="H137" s="283">
        <v>60</v>
      </c>
      <c r="I137" s="284"/>
      <c r="J137" s="283">
        <f>ROUND(I137*H137,0)</f>
        <v>0</v>
      </c>
      <c r="K137" s="281" t="s">
        <v>180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1157</v>
      </c>
    </row>
    <row r="138" s="2" customFormat="1" ht="20.5" customHeight="1">
      <c r="A138" s="40"/>
      <c r="B138" s="41"/>
      <c r="C138" s="279" t="s">
        <v>463</v>
      </c>
      <c r="D138" s="279" t="s">
        <v>381</v>
      </c>
      <c r="E138" s="280" t="s">
        <v>817</v>
      </c>
      <c r="F138" s="281" t="s">
        <v>818</v>
      </c>
      <c r="G138" s="282" t="s">
        <v>389</v>
      </c>
      <c r="H138" s="283">
        <v>1</v>
      </c>
      <c r="I138" s="284"/>
      <c r="J138" s="283">
        <f>ROUND(I138*H138,0)</f>
        <v>0</v>
      </c>
      <c r="K138" s="281" t="s">
        <v>180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1158</v>
      </c>
    </row>
    <row r="139" s="2" customFormat="1" ht="20.5" customHeight="1">
      <c r="A139" s="40"/>
      <c r="B139" s="41"/>
      <c r="C139" s="220" t="s">
        <v>467</v>
      </c>
      <c r="D139" s="220" t="s">
        <v>169</v>
      </c>
      <c r="E139" s="221" t="s">
        <v>820</v>
      </c>
      <c r="F139" s="222" t="s">
        <v>821</v>
      </c>
      <c r="G139" s="223" t="s">
        <v>389</v>
      </c>
      <c r="H139" s="224">
        <v>4</v>
      </c>
      <c r="I139" s="225"/>
      <c r="J139" s="224">
        <f>ROUND(I139*H139,0)</f>
        <v>0</v>
      </c>
      <c r="K139" s="222" t="s">
        <v>180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173</v>
      </c>
      <c r="AT139" s="230" t="s">
        <v>169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1159</v>
      </c>
    </row>
    <row r="140" s="2" customFormat="1">
      <c r="A140" s="40"/>
      <c r="B140" s="41"/>
      <c r="C140" s="42"/>
      <c r="D140" s="232" t="s">
        <v>182</v>
      </c>
      <c r="E140" s="42"/>
      <c r="F140" s="233" t="s">
        <v>806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86</v>
      </c>
    </row>
    <row r="141" s="2" customFormat="1">
      <c r="A141" s="40"/>
      <c r="B141" s="41"/>
      <c r="C141" s="42"/>
      <c r="D141" s="232" t="s">
        <v>175</v>
      </c>
      <c r="E141" s="42"/>
      <c r="F141" s="233" t="s">
        <v>823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86</v>
      </c>
    </row>
    <row r="142" s="13" customFormat="1">
      <c r="A142" s="13"/>
      <c r="B142" s="236"/>
      <c r="C142" s="237"/>
      <c r="D142" s="232" t="s">
        <v>184</v>
      </c>
      <c r="E142" s="238" t="s">
        <v>20</v>
      </c>
      <c r="F142" s="239" t="s">
        <v>173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184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167</v>
      </c>
    </row>
    <row r="143" s="2" customFormat="1" ht="20.5" customHeight="1">
      <c r="A143" s="40"/>
      <c r="B143" s="41"/>
      <c r="C143" s="279" t="s">
        <v>474</v>
      </c>
      <c r="D143" s="279" t="s">
        <v>381</v>
      </c>
      <c r="E143" s="280" t="s">
        <v>817</v>
      </c>
      <c r="F143" s="281" t="s">
        <v>818</v>
      </c>
      <c r="G143" s="282" t="s">
        <v>389</v>
      </c>
      <c r="H143" s="283">
        <v>8</v>
      </c>
      <c r="I143" s="284"/>
      <c r="J143" s="283">
        <f>ROUND(I143*H143,0)</f>
        <v>0</v>
      </c>
      <c r="K143" s="281" t="s">
        <v>180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1160</v>
      </c>
    </row>
    <row r="144" s="13" customFormat="1">
      <c r="A144" s="13"/>
      <c r="B144" s="236"/>
      <c r="C144" s="237"/>
      <c r="D144" s="232" t="s">
        <v>184</v>
      </c>
      <c r="E144" s="237"/>
      <c r="F144" s="239" t="s">
        <v>1161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184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167</v>
      </c>
    </row>
    <row r="145" s="2" customFormat="1" ht="20.5" customHeight="1">
      <c r="A145" s="40"/>
      <c r="B145" s="41"/>
      <c r="C145" s="220" t="s">
        <v>481</v>
      </c>
      <c r="D145" s="220" t="s">
        <v>169</v>
      </c>
      <c r="E145" s="221" t="s">
        <v>828</v>
      </c>
      <c r="F145" s="222" t="s">
        <v>829</v>
      </c>
      <c r="G145" s="223" t="s">
        <v>389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173</v>
      </c>
      <c r="AT145" s="230" t="s">
        <v>169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1162</v>
      </c>
    </row>
    <row r="146" s="2" customFormat="1">
      <c r="A146" s="40"/>
      <c r="B146" s="41"/>
      <c r="C146" s="42"/>
      <c r="D146" s="232" t="s">
        <v>175</v>
      </c>
      <c r="E146" s="42"/>
      <c r="F146" s="233" t="s">
        <v>1004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86</v>
      </c>
    </row>
    <row r="147" s="2" customFormat="1" ht="20.5" customHeight="1">
      <c r="A147" s="40"/>
      <c r="B147" s="41"/>
      <c r="C147" s="220" t="s">
        <v>489</v>
      </c>
      <c r="D147" s="220" t="s">
        <v>169</v>
      </c>
      <c r="E147" s="221" t="s">
        <v>832</v>
      </c>
      <c r="F147" s="222" t="s">
        <v>833</v>
      </c>
      <c r="G147" s="223" t="s">
        <v>834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173</v>
      </c>
      <c r="AT147" s="230" t="s">
        <v>169</v>
      </c>
      <c r="AU147" s="230" t="s">
        <v>86</v>
      </c>
      <c r="AY147" s="19" t="s">
        <v>167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173</v>
      </c>
      <c r="BM147" s="230" t="s">
        <v>1163</v>
      </c>
    </row>
    <row r="148" s="13" customFormat="1">
      <c r="A148" s="13"/>
      <c r="B148" s="236"/>
      <c r="C148" s="237"/>
      <c r="D148" s="232" t="s">
        <v>184</v>
      </c>
      <c r="E148" s="238" t="s">
        <v>20</v>
      </c>
      <c r="F148" s="239" t="s">
        <v>1164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184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167</v>
      </c>
    </row>
    <row r="149" s="2" customFormat="1" ht="20.5" customHeight="1">
      <c r="A149" s="40"/>
      <c r="B149" s="41"/>
      <c r="C149" s="220" t="s">
        <v>889</v>
      </c>
      <c r="D149" s="220" t="s">
        <v>169</v>
      </c>
      <c r="E149" s="221" t="s">
        <v>915</v>
      </c>
      <c r="F149" s="222" t="s">
        <v>916</v>
      </c>
      <c r="G149" s="223" t="s">
        <v>389</v>
      </c>
      <c r="H149" s="224">
        <v>84</v>
      </c>
      <c r="I149" s="225"/>
      <c r="J149" s="224">
        <f>ROUND(I149*H149,0)</f>
        <v>0</v>
      </c>
      <c r="K149" s="222" t="s">
        <v>650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173</v>
      </c>
      <c r="AT149" s="230" t="s">
        <v>169</v>
      </c>
      <c r="AU149" s="230" t="s">
        <v>86</v>
      </c>
      <c r="AY149" s="19" t="s">
        <v>167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173</v>
      </c>
      <c r="BM149" s="230" t="s">
        <v>1165</v>
      </c>
    </row>
    <row r="150" s="2" customFormat="1">
      <c r="A150" s="40"/>
      <c r="B150" s="41"/>
      <c r="C150" s="42"/>
      <c r="D150" s="232" t="s">
        <v>182</v>
      </c>
      <c r="E150" s="42"/>
      <c r="F150" s="233" t="s">
        <v>918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86</v>
      </c>
    </row>
    <row r="151" s="2" customFormat="1">
      <c r="A151" s="40"/>
      <c r="B151" s="41"/>
      <c r="C151" s="42"/>
      <c r="D151" s="232" t="s">
        <v>175</v>
      </c>
      <c r="E151" s="42"/>
      <c r="F151" s="233" t="s">
        <v>919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175</v>
      </c>
      <c r="AU151" s="19" t="s">
        <v>86</v>
      </c>
    </row>
    <row r="152" s="13" customFormat="1">
      <c r="A152" s="13"/>
      <c r="B152" s="236"/>
      <c r="C152" s="237"/>
      <c r="D152" s="232" t="s">
        <v>184</v>
      </c>
      <c r="E152" s="238" t="s">
        <v>20</v>
      </c>
      <c r="F152" s="239" t="s">
        <v>1166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184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167</v>
      </c>
    </row>
    <row r="153" s="2" customFormat="1" ht="20.5" customHeight="1">
      <c r="A153" s="40"/>
      <c r="B153" s="41"/>
      <c r="C153" s="279" t="s">
        <v>893</v>
      </c>
      <c r="D153" s="279" t="s">
        <v>381</v>
      </c>
      <c r="E153" s="280" t="s">
        <v>921</v>
      </c>
      <c r="F153" s="281" t="s">
        <v>922</v>
      </c>
      <c r="G153" s="282" t="s">
        <v>189</v>
      </c>
      <c r="H153" s="283">
        <v>1.6799999999999999</v>
      </c>
      <c r="I153" s="284"/>
      <c r="J153" s="283">
        <f>ROUND(I153*H153,0)</f>
        <v>0</v>
      </c>
      <c r="K153" s="281" t="s">
        <v>180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274</v>
      </c>
      <c r="AT153" s="230" t="s">
        <v>381</v>
      </c>
      <c r="AU153" s="230" t="s">
        <v>86</v>
      </c>
      <c r="AY153" s="19" t="s">
        <v>167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173</v>
      </c>
      <c r="BM153" s="230" t="s">
        <v>1167</v>
      </c>
    </row>
    <row r="154" s="13" customFormat="1">
      <c r="A154" s="13"/>
      <c r="B154" s="236"/>
      <c r="C154" s="237"/>
      <c r="D154" s="232" t="s">
        <v>184</v>
      </c>
      <c r="E154" s="238" t="s">
        <v>20</v>
      </c>
      <c r="F154" s="239" t="s">
        <v>1168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184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167</v>
      </c>
    </row>
    <row r="155" s="2" customFormat="1" ht="20.5" customHeight="1">
      <c r="A155" s="40"/>
      <c r="B155" s="41"/>
      <c r="C155" s="220" t="s">
        <v>497</v>
      </c>
      <c r="D155" s="220" t="s">
        <v>169</v>
      </c>
      <c r="E155" s="221" t="s">
        <v>925</v>
      </c>
      <c r="F155" s="222" t="s">
        <v>926</v>
      </c>
      <c r="G155" s="223" t="s">
        <v>189</v>
      </c>
      <c r="H155" s="224">
        <v>40.240000000000002</v>
      </c>
      <c r="I155" s="225"/>
      <c r="J155" s="224">
        <f>ROUND(I155*H155,0)</f>
        <v>0</v>
      </c>
      <c r="K155" s="222" t="s">
        <v>180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173</v>
      </c>
      <c r="AT155" s="230" t="s">
        <v>169</v>
      </c>
      <c r="AU155" s="230" t="s">
        <v>86</v>
      </c>
      <c r="AY155" s="19" t="s">
        <v>167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173</v>
      </c>
      <c r="BM155" s="230" t="s">
        <v>1169</v>
      </c>
    </row>
    <row r="156" s="2" customFormat="1">
      <c r="A156" s="40"/>
      <c r="B156" s="41"/>
      <c r="C156" s="42"/>
      <c r="D156" s="232" t="s">
        <v>182</v>
      </c>
      <c r="E156" s="42"/>
      <c r="F156" s="233" t="s">
        <v>928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86</v>
      </c>
    </row>
    <row r="157" s="2" customFormat="1">
      <c r="A157" s="40"/>
      <c r="B157" s="41"/>
      <c r="C157" s="42"/>
      <c r="D157" s="232" t="s">
        <v>175</v>
      </c>
      <c r="E157" s="42"/>
      <c r="F157" s="233" t="s">
        <v>929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</v>
      </c>
      <c r="AU157" s="19" t="s">
        <v>86</v>
      </c>
    </row>
    <row r="158" s="13" customFormat="1">
      <c r="A158" s="13"/>
      <c r="B158" s="236"/>
      <c r="C158" s="237"/>
      <c r="D158" s="232" t="s">
        <v>184</v>
      </c>
      <c r="E158" s="238" t="s">
        <v>20</v>
      </c>
      <c r="F158" s="239" t="s">
        <v>1112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184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167</v>
      </c>
    </row>
    <row r="159" s="2" customFormat="1" ht="20.5" customHeight="1">
      <c r="A159" s="40"/>
      <c r="B159" s="41"/>
      <c r="C159" s="220" t="s">
        <v>504</v>
      </c>
      <c r="D159" s="220" t="s">
        <v>169</v>
      </c>
      <c r="E159" s="221" t="s">
        <v>931</v>
      </c>
      <c r="F159" s="222" t="s">
        <v>932</v>
      </c>
      <c r="G159" s="223" t="s">
        <v>189</v>
      </c>
      <c r="H159" s="224">
        <v>80.480000000000004</v>
      </c>
      <c r="I159" s="225"/>
      <c r="J159" s="224">
        <f>ROUND(I159*H159,0)</f>
        <v>0</v>
      </c>
      <c r="K159" s="222" t="s">
        <v>180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173</v>
      </c>
      <c r="AT159" s="230" t="s">
        <v>169</v>
      </c>
      <c r="AU159" s="230" t="s">
        <v>86</v>
      </c>
      <c r="AY159" s="19" t="s">
        <v>167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173</v>
      </c>
      <c r="BM159" s="230" t="s">
        <v>1170</v>
      </c>
    </row>
    <row r="160" s="2" customFormat="1">
      <c r="A160" s="40"/>
      <c r="B160" s="41"/>
      <c r="C160" s="42"/>
      <c r="D160" s="232" t="s">
        <v>182</v>
      </c>
      <c r="E160" s="42"/>
      <c r="F160" s="233" t="s">
        <v>928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86</v>
      </c>
    </row>
    <row r="161" s="13" customFormat="1">
      <c r="A161" s="13"/>
      <c r="B161" s="236"/>
      <c r="C161" s="237"/>
      <c r="D161" s="232" t="s">
        <v>184</v>
      </c>
      <c r="E161" s="238" t="s">
        <v>20</v>
      </c>
      <c r="F161" s="239" t="s">
        <v>1114</v>
      </c>
      <c r="G161" s="237"/>
      <c r="H161" s="240">
        <v>80.480000000000004</v>
      </c>
      <c r="I161" s="241"/>
      <c r="J161" s="237"/>
      <c r="K161" s="237"/>
      <c r="L161" s="242"/>
      <c r="M161" s="298"/>
      <c r="N161" s="299"/>
      <c r="O161" s="299"/>
      <c r="P161" s="299"/>
      <c r="Q161" s="299"/>
      <c r="R161" s="299"/>
      <c r="S161" s="299"/>
      <c r="T161" s="3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184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WfV8lzA+/hqA4muFE+ckF+TDpNd/DcHi6TS2pkP61k419K/sPNS+5G9/OAH13bMYtNIpen27FQN+uxOrWnGjlw==" hashValue="mzfNOaGErSRRiNKa3NKWUWl5ZbFO3EPxJWAuTW9MV78rFpt6HsuU+wuzL/sElqUtBtcfHHdD3WHG2IIN4rUALQ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1171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16025-2.4 - Vegetační úpravy LBC2 -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16025-2.4 - Vegetační úpravy LBC2 -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381</v>
      </c>
      <c r="E84" s="280" t="s">
        <v>880</v>
      </c>
      <c r="F84" s="281" t="s">
        <v>881</v>
      </c>
      <c r="G84" s="282" t="s">
        <v>389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274</v>
      </c>
      <c r="AT84" s="230" t="s">
        <v>381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1119</v>
      </c>
    </row>
    <row r="85" s="2" customFormat="1" ht="52" customHeight="1">
      <c r="A85" s="40"/>
      <c r="B85" s="41"/>
      <c r="C85" s="279" t="s">
        <v>86</v>
      </c>
      <c r="D85" s="279" t="s">
        <v>381</v>
      </c>
      <c r="E85" s="280" t="s">
        <v>1089</v>
      </c>
      <c r="F85" s="281" t="s">
        <v>1090</v>
      </c>
      <c r="G85" s="282" t="s">
        <v>389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274</v>
      </c>
      <c r="AT85" s="230" t="s">
        <v>381</v>
      </c>
      <c r="AU85" s="230" t="s">
        <v>86</v>
      </c>
      <c r="AY85" s="19" t="s">
        <v>167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173</v>
      </c>
      <c r="BM85" s="230" t="s">
        <v>1120</v>
      </c>
    </row>
    <row r="86" s="2" customFormat="1" ht="14.5" customHeight="1">
      <c r="A86" s="40"/>
      <c r="B86" s="41"/>
      <c r="C86" s="279" t="s">
        <v>186</v>
      </c>
      <c r="D86" s="279" t="s">
        <v>381</v>
      </c>
      <c r="E86" s="280" t="s">
        <v>837</v>
      </c>
      <c r="F86" s="281" t="s">
        <v>838</v>
      </c>
      <c r="G86" s="282" t="s">
        <v>389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274</v>
      </c>
      <c r="AT86" s="230" t="s">
        <v>381</v>
      </c>
      <c r="AU86" s="230" t="s">
        <v>86</v>
      </c>
      <c r="AY86" s="19" t="s">
        <v>167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173</v>
      </c>
      <c r="BM86" s="230" t="s">
        <v>1121</v>
      </c>
    </row>
    <row r="87" s="2" customFormat="1" ht="20.5" customHeight="1">
      <c r="A87" s="40"/>
      <c r="B87" s="41"/>
      <c r="C87" s="279" t="s">
        <v>173</v>
      </c>
      <c r="D87" s="279" t="s">
        <v>381</v>
      </c>
      <c r="E87" s="280" t="s">
        <v>886</v>
      </c>
      <c r="F87" s="281" t="s">
        <v>887</v>
      </c>
      <c r="G87" s="282" t="s">
        <v>389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274</v>
      </c>
      <c r="AT87" s="230" t="s">
        <v>381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1122</v>
      </c>
    </row>
    <row r="88" s="2" customFormat="1" ht="14.5" customHeight="1">
      <c r="A88" s="40"/>
      <c r="B88" s="41"/>
      <c r="C88" s="279" t="s">
        <v>202</v>
      </c>
      <c r="D88" s="279" t="s">
        <v>381</v>
      </c>
      <c r="E88" s="280" t="s">
        <v>1085</v>
      </c>
      <c r="F88" s="281" t="s">
        <v>1086</v>
      </c>
      <c r="G88" s="282" t="s">
        <v>389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274</v>
      </c>
      <c r="AT88" s="230" t="s">
        <v>381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1123</v>
      </c>
    </row>
    <row r="89" s="2" customFormat="1" ht="14.5" customHeight="1">
      <c r="A89" s="40"/>
      <c r="B89" s="41"/>
      <c r="C89" s="279" t="s">
        <v>253</v>
      </c>
      <c r="D89" s="279" t="s">
        <v>381</v>
      </c>
      <c r="E89" s="280" t="s">
        <v>840</v>
      </c>
      <c r="F89" s="281" t="s">
        <v>841</v>
      </c>
      <c r="G89" s="282" t="s">
        <v>389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274</v>
      </c>
      <c r="AT89" s="230" t="s">
        <v>381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1124</v>
      </c>
    </row>
    <row r="90" s="2" customFormat="1" ht="14.5" customHeight="1">
      <c r="A90" s="40"/>
      <c r="B90" s="41"/>
      <c r="C90" s="279" t="s">
        <v>259</v>
      </c>
      <c r="D90" s="279" t="s">
        <v>381</v>
      </c>
      <c r="E90" s="280" t="s">
        <v>849</v>
      </c>
      <c r="F90" s="281" t="s">
        <v>850</v>
      </c>
      <c r="G90" s="282" t="s">
        <v>389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274</v>
      </c>
      <c r="AT90" s="230" t="s">
        <v>381</v>
      </c>
      <c r="AU90" s="230" t="s">
        <v>86</v>
      </c>
      <c r="AY90" s="19" t="s">
        <v>167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173</v>
      </c>
      <c r="BM90" s="230" t="s">
        <v>1125</v>
      </c>
    </row>
    <row r="91" s="2" customFormat="1" ht="14.5" customHeight="1">
      <c r="A91" s="40"/>
      <c r="B91" s="41"/>
      <c r="C91" s="279" t="s">
        <v>274</v>
      </c>
      <c r="D91" s="279" t="s">
        <v>381</v>
      </c>
      <c r="E91" s="280" t="s">
        <v>852</v>
      </c>
      <c r="F91" s="281" t="s">
        <v>853</v>
      </c>
      <c r="G91" s="282" t="s">
        <v>389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274</v>
      </c>
      <c r="AT91" s="230" t="s">
        <v>381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1126</v>
      </c>
    </row>
    <row r="92" s="2" customFormat="1" ht="14.5" customHeight="1">
      <c r="A92" s="40"/>
      <c r="B92" s="41"/>
      <c r="C92" s="279" t="s">
        <v>279</v>
      </c>
      <c r="D92" s="279" t="s">
        <v>381</v>
      </c>
      <c r="E92" s="280" t="s">
        <v>855</v>
      </c>
      <c r="F92" s="281" t="s">
        <v>856</v>
      </c>
      <c r="G92" s="282" t="s">
        <v>389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274</v>
      </c>
      <c r="AT92" s="230" t="s">
        <v>381</v>
      </c>
      <c r="AU92" s="230" t="s">
        <v>86</v>
      </c>
      <c r="AY92" s="19" t="s">
        <v>167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173</v>
      </c>
      <c r="BM92" s="230" t="s">
        <v>1127</v>
      </c>
    </row>
    <row r="93" s="2" customFormat="1" ht="14.5" customHeight="1">
      <c r="A93" s="40"/>
      <c r="B93" s="41"/>
      <c r="C93" s="279" t="s">
        <v>291</v>
      </c>
      <c r="D93" s="279" t="s">
        <v>381</v>
      </c>
      <c r="E93" s="280" t="s">
        <v>858</v>
      </c>
      <c r="F93" s="281" t="s">
        <v>859</v>
      </c>
      <c r="G93" s="282" t="s">
        <v>389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1128</v>
      </c>
    </row>
    <row r="94" s="2" customFormat="1" ht="14.5" customHeight="1">
      <c r="A94" s="40"/>
      <c r="B94" s="41"/>
      <c r="C94" s="279" t="s">
        <v>302</v>
      </c>
      <c r="D94" s="279" t="s">
        <v>381</v>
      </c>
      <c r="E94" s="280" t="s">
        <v>871</v>
      </c>
      <c r="F94" s="281" t="s">
        <v>872</v>
      </c>
      <c r="G94" s="282" t="s">
        <v>389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274</v>
      </c>
      <c r="AT94" s="230" t="s">
        <v>381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1129</v>
      </c>
    </row>
    <row r="95" s="2" customFormat="1" ht="14.5" customHeight="1">
      <c r="A95" s="40"/>
      <c r="B95" s="41"/>
      <c r="C95" s="279" t="s">
        <v>309</v>
      </c>
      <c r="D95" s="279" t="s">
        <v>381</v>
      </c>
      <c r="E95" s="280" t="s">
        <v>874</v>
      </c>
      <c r="F95" s="281" t="s">
        <v>875</v>
      </c>
      <c r="G95" s="282" t="s">
        <v>389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274</v>
      </c>
      <c r="AT95" s="230" t="s">
        <v>381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1130</v>
      </c>
    </row>
    <row r="96" s="2" customFormat="1" ht="14.5" customHeight="1">
      <c r="A96" s="40"/>
      <c r="B96" s="41"/>
      <c r="C96" s="279" t="s">
        <v>320</v>
      </c>
      <c r="D96" s="279" t="s">
        <v>381</v>
      </c>
      <c r="E96" s="280" t="s">
        <v>877</v>
      </c>
      <c r="F96" s="281" t="s">
        <v>878</v>
      </c>
      <c r="G96" s="282" t="s">
        <v>389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274</v>
      </c>
      <c r="AT96" s="230" t="s">
        <v>381</v>
      </c>
      <c r="AU96" s="230" t="s">
        <v>86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173</v>
      </c>
      <c r="BM96" s="230" t="s">
        <v>1131</v>
      </c>
    </row>
    <row r="97" s="2" customFormat="1" ht="14.5" customHeight="1">
      <c r="A97" s="40"/>
      <c r="B97" s="41"/>
      <c r="C97" s="279" t="s">
        <v>326</v>
      </c>
      <c r="D97" s="279" t="s">
        <v>381</v>
      </c>
      <c r="E97" s="280" t="s">
        <v>894</v>
      </c>
      <c r="F97" s="281" t="s">
        <v>895</v>
      </c>
      <c r="G97" s="282" t="s">
        <v>389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274</v>
      </c>
      <c r="AT97" s="230" t="s">
        <v>381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1132</v>
      </c>
    </row>
    <row r="98" s="2" customFormat="1" ht="14.5" customHeight="1">
      <c r="A98" s="40"/>
      <c r="B98" s="41"/>
      <c r="C98" s="279" t="s">
        <v>9</v>
      </c>
      <c r="D98" s="279" t="s">
        <v>381</v>
      </c>
      <c r="E98" s="280" t="s">
        <v>899</v>
      </c>
      <c r="F98" s="281" t="s">
        <v>900</v>
      </c>
      <c r="G98" s="282" t="s">
        <v>389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274</v>
      </c>
      <c r="AT98" s="230" t="s">
        <v>381</v>
      </c>
      <c r="AU98" s="230" t="s">
        <v>86</v>
      </c>
      <c r="AY98" s="19" t="s">
        <v>167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173</v>
      </c>
      <c r="BM98" s="230" t="s">
        <v>1133</v>
      </c>
    </row>
    <row r="99" s="2" customFormat="1" ht="14.5" customHeight="1">
      <c r="A99" s="40"/>
      <c r="B99" s="41"/>
      <c r="C99" s="279" t="s">
        <v>337</v>
      </c>
      <c r="D99" s="279" t="s">
        <v>381</v>
      </c>
      <c r="E99" s="280" t="s">
        <v>906</v>
      </c>
      <c r="F99" s="281" t="s">
        <v>907</v>
      </c>
      <c r="G99" s="282" t="s">
        <v>389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274</v>
      </c>
      <c r="AT99" s="230" t="s">
        <v>381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1134</v>
      </c>
    </row>
    <row r="100" s="2" customFormat="1" ht="14.5" customHeight="1">
      <c r="A100" s="40"/>
      <c r="B100" s="41"/>
      <c r="C100" s="279" t="s">
        <v>344</v>
      </c>
      <c r="D100" s="279" t="s">
        <v>381</v>
      </c>
      <c r="E100" s="280" t="s">
        <v>909</v>
      </c>
      <c r="F100" s="281" t="s">
        <v>910</v>
      </c>
      <c r="G100" s="282" t="s">
        <v>389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274</v>
      </c>
      <c r="AT100" s="230" t="s">
        <v>381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1135</v>
      </c>
    </row>
    <row r="101" s="2" customFormat="1" ht="14.5" customHeight="1">
      <c r="A101" s="40"/>
      <c r="B101" s="41"/>
      <c r="C101" s="279" t="s">
        <v>348</v>
      </c>
      <c r="D101" s="279" t="s">
        <v>381</v>
      </c>
      <c r="E101" s="280" t="s">
        <v>912</v>
      </c>
      <c r="F101" s="281" t="s">
        <v>913</v>
      </c>
      <c r="G101" s="282" t="s">
        <v>389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274</v>
      </c>
      <c r="AT101" s="230" t="s">
        <v>381</v>
      </c>
      <c r="AU101" s="230" t="s">
        <v>86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1136</v>
      </c>
    </row>
    <row r="102" s="2" customFormat="1" ht="20.5" customHeight="1">
      <c r="A102" s="40"/>
      <c r="B102" s="41"/>
      <c r="C102" s="220" t="s">
        <v>359</v>
      </c>
      <c r="D102" s="220" t="s">
        <v>169</v>
      </c>
      <c r="E102" s="221" t="s">
        <v>956</v>
      </c>
      <c r="F102" s="222" t="s">
        <v>957</v>
      </c>
      <c r="G102" s="223" t="s">
        <v>179</v>
      </c>
      <c r="H102" s="224">
        <v>7228</v>
      </c>
      <c r="I102" s="225"/>
      <c r="J102" s="224">
        <f>ROUND(I102*H102,0)</f>
        <v>0</v>
      </c>
      <c r="K102" s="222" t="s">
        <v>180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173</v>
      </c>
      <c r="AT102" s="230" t="s">
        <v>169</v>
      </c>
      <c r="AU102" s="230" t="s">
        <v>86</v>
      </c>
      <c r="AY102" s="19" t="s">
        <v>167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173</v>
      </c>
      <c r="BM102" s="230" t="s">
        <v>1137</v>
      </c>
    </row>
    <row r="103" s="2" customFormat="1">
      <c r="A103" s="40"/>
      <c r="B103" s="41"/>
      <c r="C103" s="42"/>
      <c r="D103" s="232" t="s">
        <v>182</v>
      </c>
      <c r="E103" s="42"/>
      <c r="F103" s="233" t="s">
        <v>959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86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1138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167</v>
      </c>
    </row>
    <row r="105" s="2" customFormat="1" ht="20.5" customHeight="1">
      <c r="A105" s="40"/>
      <c r="B105" s="41"/>
      <c r="C105" s="220" t="s">
        <v>380</v>
      </c>
      <c r="D105" s="220" t="s">
        <v>169</v>
      </c>
      <c r="E105" s="221" t="s">
        <v>773</v>
      </c>
      <c r="F105" s="222" t="s">
        <v>774</v>
      </c>
      <c r="G105" s="223" t="s">
        <v>397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1139</v>
      </c>
    </row>
    <row r="106" s="2" customFormat="1" ht="20.5" customHeight="1">
      <c r="A106" s="40"/>
      <c r="B106" s="41"/>
      <c r="C106" s="220" t="s">
        <v>7</v>
      </c>
      <c r="D106" s="220" t="s">
        <v>169</v>
      </c>
      <c r="E106" s="221" t="s">
        <v>776</v>
      </c>
      <c r="F106" s="222" t="s">
        <v>777</v>
      </c>
      <c r="G106" s="223" t="s">
        <v>179</v>
      </c>
      <c r="H106" s="224">
        <v>180.69999999999999</v>
      </c>
      <c r="I106" s="225"/>
      <c r="J106" s="224">
        <f>ROUND(I106*H106,0)</f>
        <v>0</v>
      </c>
      <c r="K106" s="222" t="s">
        <v>180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173</v>
      </c>
      <c r="AT106" s="230" t="s">
        <v>169</v>
      </c>
      <c r="AU106" s="230" t="s">
        <v>86</v>
      </c>
      <c r="AY106" s="19" t="s">
        <v>167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173</v>
      </c>
      <c r="BM106" s="230" t="s">
        <v>1140</v>
      </c>
    </row>
    <row r="107" s="2" customFormat="1">
      <c r="A107" s="40"/>
      <c r="B107" s="41"/>
      <c r="C107" s="42"/>
      <c r="D107" s="232" t="s">
        <v>182</v>
      </c>
      <c r="E107" s="42"/>
      <c r="F107" s="233" t="s">
        <v>779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86</v>
      </c>
    </row>
    <row r="108" s="2" customFormat="1">
      <c r="A108" s="40"/>
      <c r="B108" s="41"/>
      <c r="C108" s="42"/>
      <c r="D108" s="232" t="s">
        <v>175</v>
      </c>
      <c r="E108" s="42"/>
      <c r="F108" s="233" t="s">
        <v>780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</v>
      </c>
      <c r="AU108" s="19" t="s">
        <v>86</v>
      </c>
    </row>
    <row r="109" s="13" customFormat="1">
      <c r="A109" s="13"/>
      <c r="B109" s="236"/>
      <c r="C109" s="237"/>
      <c r="D109" s="232" t="s">
        <v>184</v>
      </c>
      <c r="E109" s="238" t="s">
        <v>20</v>
      </c>
      <c r="F109" s="239" t="s">
        <v>1141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184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167</v>
      </c>
    </row>
    <row r="110" s="2" customFormat="1" ht="14.5" customHeight="1">
      <c r="A110" s="40"/>
      <c r="B110" s="41"/>
      <c r="C110" s="279" t="s">
        <v>394</v>
      </c>
      <c r="D110" s="279" t="s">
        <v>381</v>
      </c>
      <c r="E110" s="280" t="s">
        <v>382</v>
      </c>
      <c r="F110" s="281" t="s">
        <v>383</v>
      </c>
      <c r="G110" s="282" t="s">
        <v>384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274</v>
      </c>
      <c r="AT110" s="230" t="s">
        <v>381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1142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1143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20" t="s">
        <v>401</v>
      </c>
      <c r="D112" s="220" t="s">
        <v>169</v>
      </c>
      <c r="E112" s="221" t="s">
        <v>783</v>
      </c>
      <c r="F112" s="222" t="s">
        <v>784</v>
      </c>
      <c r="G112" s="223" t="s">
        <v>389</v>
      </c>
      <c r="H112" s="224">
        <v>20</v>
      </c>
      <c r="I112" s="225"/>
      <c r="J112" s="224">
        <f>ROUND(I112*H112,0)</f>
        <v>0</v>
      </c>
      <c r="K112" s="222" t="s">
        <v>180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173</v>
      </c>
      <c r="AT112" s="230" t="s">
        <v>169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1144</v>
      </c>
    </row>
    <row r="113" s="2" customFormat="1">
      <c r="A113" s="40"/>
      <c r="B113" s="41"/>
      <c r="C113" s="42"/>
      <c r="D113" s="232" t="s">
        <v>182</v>
      </c>
      <c r="E113" s="42"/>
      <c r="F113" s="233" t="s">
        <v>786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182</v>
      </c>
      <c r="AU113" s="19" t="s">
        <v>86</v>
      </c>
    </row>
    <row r="114" s="2" customFormat="1">
      <c r="A114" s="40"/>
      <c r="B114" s="41"/>
      <c r="C114" s="42"/>
      <c r="D114" s="232" t="s">
        <v>175</v>
      </c>
      <c r="E114" s="42"/>
      <c r="F114" s="233" t="s">
        <v>787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175</v>
      </c>
      <c r="AU114" s="19" t="s">
        <v>86</v>
      </c>
    </row>
    <row r="115" s="13" customFormat="1">
      <c r="A115" s="13"/>
      <c r="B115" s="236"/>
      <c r="C115" s="237"/>
      <c r="D115" s="232" t="s">
        <v>184</v>
      </c>
      <c r="E115" s="238" t="s">
        <v>20</v>
      </c>
      <c r="F115" s="239" t="s">
        <v>1145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184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167</v>
      </c>
    </row>
    <row r="116" s="2" customFormat="1" ht="20.5" customHeight="1">
      <c r="A116" s="40"/>
      <c r="B116" s="41"/>
      <c r="C116" s="220" t="s">
        <v>406</v>
      </c>
      <c r="D116" s="220" t="s">
        <v>169</v>
      </c>
      <c r="E116" s="221" t="s">
        <v>788</v>
      </c>
      <c r="F116" s="222" t="s">
        <v>789</v>
      </c>
      <c r="G116" s="223" t="s">
        <v>389</v>
      </c>
      <c r="H116" s="224">
        <v>64</v>
      </c>
      <c r="I116" s="225"/>
      <c r="J116" s="224">
        <f>ROUND(I116*H116,0)</f>
        <v>0</v>
      </c>
      <c r="K116" s="222" t="s">
        <v>180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173</v>
      </c>
      <c r="AT116" s="230" t="s">
        <v>169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1146</v>
      </c>
    </row>
    <row r="117" s="2" customFormat="1">
      <c r="A117" s="40"/>
      <c r="B117" s="41"/>
      <c r="C117" s="42"/>
      <c r="D117" s="232" t="s">
        <v>182</v>
      </c>
      <c r="E117" s="42"/>
      <c r="F117" s="233" t="s">
        <v>786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86</v>
      </c>
    </row>
    <row r="118" s="2" customFormat="1">
      <c r="A118" s="40"/>
      <c r="B118" s="41"/>
      <c r="C118" s="42"/>
      <c r="D118" s="232" t="s">
        <v>175</v>
      </c>
      <c r="E118" s="42"/>
      <c r="F118" s="233" t="s">
        <v>791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175</v>
      </c>
      <c r="AU118" s="19" t="s">
        <v>86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1147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167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1148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167</v>
      </c>
    </row>
    <row r="121" s="14" customFormat="1">
      <c r="A121" s="14"/>
      <c r="B121" s="247"/>
      <c r="C121" s="248"/>
      <c r="D121" s="232" t="s">
        <v>184</v>
      </c>
      <c r="E121" s="249" t="s">
        <v>20</v>
      </c>
      <c r="F121" s="250" t="s">
        <v>195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184</v>
      </c>
      <c r="AU121" s="257" t="s">
        <v>86</v>
      </c>
      <c r="AV121" s="14" t="s">
        <v>173</v>
      </c>
      <c r="AW121" s="14" t="s">
        <v>38</v>
      </c>
      <c r="AX121" s="14" t="s">
        <v>8</v>
      </c>
      <c r="AY121" s="257" t="s">
        <v>167</v>
      </c>
    </row>
    <row r="122" s="2" customFormat="1" ht="20.5" customHeight="1">
      <c r="A122" s="40"/>
      <c r="B122" s="41"/>
      <c r="C122" s="220" t="s">
        <v>415</v>
      </c>
      <c r="D122" s="220" t="s">
        <v>169</v>
      </c>
      <c r="E122" s="221" t="s">
        <v>794</v>
      </c>
      <c r="F122" s="222" t="s">
        <v>795</v>
      </c>
      <c r="G122" s="223" t="s">
        <v>389</v>
      </c>
      <c r="H122" s="224">
        <v>64</v>
      </c>
      <c r="I122" s="225"/>
      <c r="J122" s="224">
        <f>ROUND(I122*H122,0)</f>
        <v>0</v>
      </c>
      <c r="K122" s="222" t="s">
        <v>180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173</v>
      </c>
      <c r="AT122" s="230" t="s">
        <v>169</v>
      </c>
      <c r="AU122" s="230" t="s">
        <v>86</v>
      </c>
      <c r="AY122" s="19" t="s">
        <v>167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173</v>
      </c>
      <c r="BM122" s="230" t="s">
        <v>1149</v>
      </c>
    </row>
    <row r="123" s="2" customFormat="1">
      <c r="A123" s="40"/>
      <c r="B123" s="41"/>
      <c r="C123" s="42"/>
      <c r="D123" s="232" t="s">
        <v>182</v>
      </c>
      <c r="E123" s="42"/>
      <c r="F123" s="233" t="s">
        <v>797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86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1150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167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1151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167</v>
      </c>
    </row>
    <row r="126" s="14" customFormat="1">
      <c r="A126" s="14"/>
      <c r="B126" s="247"/>
      <c r="C126" s="248"/>
      <c r="D126" s="232" t="s">
        <v>184</v>
      </c>
      <c r="E126" s="249" t="s">
        <v>20</v>
      </c>
      <c r="F126" s="250" t="s">
        <v>195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184</v>
      </c>
      <c r="AU126" s="257" t="s">
        <v>86</v>
      </c>
      <c r="AV126" s="14" t="s">
        <v>173</v>
      </c>
      <c r="AW126" s="14" t="s">
        <v>38</v>
      </c>
      <c r="AX126" s="14" t="s">
        <v>8</v>
      </c>
      <c r="AY126" s="257" t="s">
        <v>167</v>
      </c>
    </row>
    <row r="127" s="2" customFormat="1" ht="31" customHeight="1">
      <c r="A127" s="40"/>
      <c r="B127" s="41"/>
      <c r="C127" s="220" t="s">
        <v>421</v>
      </c>
      <c r="D127" s="220" t="s">
        <v>169</v>
      </c>
      <c r="E127" s="221" t="s">
        <v>800</v>
      </c>
      <c r="F127" s="222" t="s">
        <v>801</v>
      </c>
      <c r="G127" s="223" t="s">
        <v>389</v>
      </c>
      <c r="H127" s="224">
        <v>20</v>
      </c>
      <c r="I127" s="225"/>
      <c r="J127" s="224">
        <f>ROUND(I127*H127,0)</f>
        <v>0</v>
      </c>
      <c r="K127" s="222" t="s">
        <v>180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1152</v>
      </c>
    </row>
    <row r="128" s="2" customFormat="1">
      <c r="A128" s="40"/>
      <c r="B128" s="41"/>
      <c r="C128" s="42"/>
      <c r="D128" s="232" t="s">
        <v>182</v>
      </c>
      <c r="E128" s="42"/>
      <c r="F128" s="233" t="s">
        <v>797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86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1153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167</v>
      </c>
    </row>
    <row r="130" s="2" customFormat="1" ht="20.5" customHeight="1">
      <c r="A130" s="40"/>
      <c r="B130" s="41"/>
      <c r="C130" s="220" t="s">
        <v>428</v>
      </c>
      <c r="D130" s="220" t="s">
        <v>169</v>
      </c>
      <c r="E130" s="221" t="s">
        <v>803</v>
      </c>
      <c r="F130" s="222" t="s">
        <v>804</v>
      </c>
      <c r="G130" s="223" t="s">
        <v>389</v>
      </c>
      <c r="H130" s="224">
        <v>20</v>
      </c>
      <c r="I130" s="225"/>
      <c r="J130" s="224">
        <f>ROUND(I130*H130,0)</f>
        <v>0</v>
      </c>
      <c r="K130" s="222" t="s">
        <v>180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173</v>
      </c>
      <c r="AT130" s="230" t="s">
        <v>169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1154</v>
      </c>
    </row>
    <row r="131" s="2" customFormat="1">
      <c r="A131" s="40"/>
      <c r="B131" s="41"/>
      <c r="C131" s="42"/>
      <c r="D131" s="232" t="s">
        <v>182</v>
      </c>
      <c r="E131" s="42"/>
      <c r="F131" s="233" t="s">
        <v>806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86</v>
      </c>
    </row>
    <row r="132" s="2" customFormat="1">
      <c r="A132" s="40"/>
      <c r="B132" s="41"/>
      <c r="C132" s="42"/>
      <c r="D132" s="232" t="s">
        <v>175</v>
      </c>
      <c r="E132" s="42"/>
      <c r="F132" s="233" t="s">
        <v>807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175</v>
      </c>
      <c r="AU132" s="19" t="s">
        <v>86</v>
      </c>
    </row>
    <row r="133" s="2" customFormat="1" ht="20.5" customHeight="1">
      <c r="A133" s="40"/>
      <c r="B133" s="41"/>
      <c r="C133" s="279" t="s">
        <v>435</v>
      </c>
      <c r="D133" s="279" t="s">
        <v>381</v>
      </c>
      <c r="E133" s="280" t="s">
        <v>808</v>
      </c>
      <c r="F133" s="281" t="s">
        <v>809</v>
      </c>
      <c r="G133" s="282" t="s">
        <v>389</v>
      </c>
      <c r="H133" s="283">
        <v>20</v>
      </c>
      <c r="I133" s="284"/>
      <c r="J133" s="283">
        <f>ROUND(I133*H133,0)</f>
        <v>0</v>
      </c>
      <c r="K133" s="281" t="s">
        <v>180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1155</v>
      </c>
    </row>
    <row r="134" s="2" customFormat="1" ht="20.5" customHeight="1">
      <c r="A134" s="40"/>
      <c r="B134" s="41"/>
      <c r="C134" s="220" t="s">
        <v>443</v>
      </c>
      <c r="D134" s="220" t="s">
        <v>169</v>
      </c>
      <c r="E134" s="221" t="s">
        <v>811</v>
      </c>
      <c r="F134" s="222" t="s">
        <v>812</v>
      </c>
      <c r="G134" s="223" t="s">
        <v>389</v>
      </c>
      <c r="H134" s="224">
        <v>60</v>
      </c>
      <c r="I134" s="225"/>
      <c r="J134" s="224">
        <f>ROUND(I134*H134,0)</f>
        <v>0</v>
      </c>
      <c r="K134" s="222" t="s">
        <v>180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173</v>
      </c>
      <c r="AT134" s="230" t="s">
        <v>169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1156</v>
      </c>
    </row>
    <row r="135" s="2" customFormat="1">
      <c r="A135" s="40"/>
      <c r="B135" s="41"/>
      <c r="C135" s="42"/>
      <c r="D135" s="232" t="s">
        <v>182</v>
      </c>
      <c r="E135" s="42"/>
      <c r="F135" s="233" t="s">
        <v>806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86</v>
      </c>
    </row>
    <row r="136" s="2" customFormat="1">
      <c r="A136" s="40"/>
      <c r="B136" s="41"/>
      <c r="C136" s="42"/>
      <c r="D136" s="232" t="s">
        <v>175</v>
      </c>
      <c r="E136" s="42"/>
      <c r="F136" s="233" t="s">
        <v>814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175</v>
      </c>
      <c r="AU136" s="19" t="s">
        <v>86</v>
      </c>
    </row>
    <row r="137" s="2" customFormat="1" ht="20.5" customHeight="1">
      <c r="A137" s="40"/>
      <c r="B137" s="41"/>
      <c r="C137" s="279" t="s">
        <v>450</v>
      </c>
      <c r="D137" s="279" t="s">
        <v>381</v>
      </c>
      <c r="E137" s="280" t="s">
        <v>808</v>
      </c>
      <c r="F137" s="281" t="s">
        <v>809</v>
      </c>
      <c r="G137" s="282" t="s">
        <v>389</v>
      </c>
      <c r="H137" s="283">
        <v>60</v>
      </c>
      <c r="I137" s="284"/>
      <c r="J137" s="283">
        <f>ROUND(I137*H137,0)</f>
        <v>0</v>
      </c>
      <c r="K137" s="281" t="s">
        <v>180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1157</v>
      </c>
    </row>
    <row r="138" s="2" customFormat="1" ht="20.5" customHeight="1">
      <c r="A138" s="40"/>
      <c r="B138" s="41"/>
      <c r="C138" s="279" t="s">
        <v>463</v>
      </c>
      <c r="D138" s="279" t="s">
        <v>381</v>
      </c>
      <c r="E138" s="280" t="s">
        <v>817</v>
      </c>
      <c r="F138" s="281" t="s">
        <v>818</v>
      </c>
      <c r="G138" s="282" t="s">
        <v>389</v>
      </c>
      <c r="H138" s="283">
        <v>1</v>
      </c>
      <c r="I138" s="284"/>
      <c r="J138" s="283">
        <f>ROUND(I138*H138,0)</f>
        <v>0</v>
      </c>
      <c r="K138" s="281" t="s">
        <v>180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1158</v>
      </c>
    </row>
    <row r="139" s="2" customFormat="1" ht="20.5" customHeight="1">
      <c r="A139" s="40"/>
      <c r="B139" s="41"/>
      <c r="C139" s="220" t="s">
        <v>467</v>
      </c>
      <c r="D139" s="220" t="s">
        <v>169</v>
      </c>
      <c r="E139" s="221" t="s">
        <v>820</v>
      </c>
      <c r="F139" s="222" t="s">
        <v>821</v>
      </c>
      <c r="G139" s="223" t="s">
        <v>389</v>
      </c>
      <c r="H139" s="224">
        <v>4</v>
      </c>
      <c r="I139" s="225"/>
      <c r="J139" s="224">
        <f>ROUND(I139*H139,0)</f>
        <v>0</v>
      </c>
      <c r="K139" s="222" t="s">
        <v>180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173</v>
      </c>
      <c r="AT139" s="230" t="s">
        <v>169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1159</v>
      </c>
    </row>
    <row r="140" s="2" customFormat="1">
      <c r="A140" s="40"/>
      <c r="B140" s="41"/>
      <c r="C140" s="42"/>
      <c r="D140" s="232" t="s">
        <v>182</v>
      </c>
      <c r="E140" s="42"/>
      <c r="F140" s="233" t="s">
        <v>806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86</v>
      </c>
    </row>
    <row r="141" s="2" customFormat="1">
      <c r="A141" s="40"/>
      <c r="B141" s="41"/>
      <c r="C141" s="42"/>
      <c r="D141" s="232" t="s">
        <v>175</v>
      </c>
      <c r="E141" s="42"/>
      <c r="F141" s="233" t="s">
        <v>823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86</v>
      </c>
    </row>
    <row r="142" s="13" customFormat="1">
      <c r="A142" s="13"/>
      <c r="B142" s="236"/>
      <c r="C142" s="237"/>
      <c r="D142" s="232" t="s">
        <v>184</v>
      </c>
      <c r="E142" s="238" t="s">
        <v>20</v>
      </c>
      <c r="F142" s="239" t="s">
        <v>173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184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167</v>
      </c>
    </row>
    <row r="143" s="2" customFormat="1" ht="20.5" customHeight="1">
      <c r="A143" s="40"/>
      <c r="B143" s="41"/>
      <c r="C143" s="279" t="s">
        <v>474</v>
      </c>
      <c r="D143" s="279" t="s">
        <v>381</v>
      </c>
      <c r="E143" s="280" t="s">
        <v>817</v>
      </c>
      <c r="F143" s="281" t="s">
        <v>818</v>
      </c>
      <c r="G143" s="282" t="s">
        <v>389</v>
      </c>
      <c r="H143" s="283">
        <v>8</v>
      </c>
      <c r="I143" s="284"/>
      <c r="J143" s="283">
        <f>ROUND(I143*H143,0)</f>
        <v>0</v>
      </c>
      <c r="K143" s="281" t="s">
        <v>180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1160</v>
      </c>
    </row>
    <row r="144" s="13" customFormat="1">
      <c r="A144" s="13"/>
      <c r="B144" s="236"/>
      <c r="C144" s="237"/>
      <c r="D144" s="232" t="s">
        <v>184</v>
      </c>
      <c r="E144" s="237"/>
      <c r="F144" s="239" t="s">
        <v>1161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184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167</v>
      </c>
    </row>
    <row r="145" s="2" customFormat="1" ht="20.5" customHeight="1">
      <c r="A145" s="40"/>
      <c r="B145" s="41"/>
      <c r="C145" s="220" t="s">
        <v>481</v>
      </c>
      <c r="D145" s="220" t="s">
        <v>169</v>
      </c>
      <c r="E145" s="221" t="s">
        <v>828</v>
      </c>
      <c r="F145" s="222" t="s">
        <v>829</v>
      </c>
      <c r="G145" s="223" t="s">
        <v>389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173</v>
      </c>
      <c r="AT145" s="230" t="s">
        <v>169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1162</v>
      </c>
    </row>
    <row r="146" s="2" customFormat="1">
      <c r="A146" s="40"/>
      <c r="B146" s="41"/>
      <c r="C146" s="42"/>
      <c r="D146" s="232" t="s">
        <v>175</v>
      </c>
      <c r="E146" s="42"/>
      <c r="F146" s="233" t="s">
        <v>1004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86</v>
      </c>
    </row>
    <row r="147" s="2" customFormat="1" ht="20.5" customHeight="1">
      <c r="A147" s="40"/>
      <c r="B147" s="41"/>
      <c r="C147" s="220" t="s">
        <v>489</v>
      </c>
      <c r="D147" s="220" t="s">
        <v>169</v>
      </c>
      <c r="E147" s="221" t="s">
        <v>832</v>
      </c>
      <c r="F147" s="222" t="s">
        <v>833</v>
      </c>
      <c r="G147" s="223" t="s">
        <v>834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173</v>
      </c>
      <c r="AT147" s="230" t="s">
        <v>169</v>
      </c>
      <c r="AU147" s="230" t="s">
        <v>86</v>
      </c>
      <c r="AY147" s="19" t="s">
        <v>167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173</v>
      </c>
      <c r="BM147" s="230" t="s">
        <v>1163</v>
      </c>
    </row>
    <row r="148" s="13" customFormat="1">
      <c r="A148" s="13"/>
      <c r="B148" s="236"/>
      <c r="C148" s="237"/>
      <c r="D148" s="232" t="s">
        <v>184</v>
      </c>
      <c r="E148" s="238" t="s">
        <v>20</v>
      </c>
      <c r="F148" s="239" t="s">
        <v>1164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184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167</v>
      </c>
    </row>
    <row r="149" s="2" customFormat="1" ht="20.5" customHeight="1">
      <c r="A149" s="40"/>
      <c r="B149" s="41"/>
      <c r="C149" s="220" t="s">
        <v>889</v>
      </c>
      <c r="D149" s="220" t="s">
        <v>169</v>
      </c>
      <c r="E149" s="221" t="s">
        <v>915</v>
      </c>
      <c r="F149" s="222" t="s">
        <v>916</v>
      </c>
      <c r="G149" s="223" t="s">
        <v>389</v>
      </c>
      <c r="H149" s="224">
        <v>84</v>
      </c>
      <c r="I149" s="225"/>
      <c r="J149" s="224">
        <f>ROUND(I149*H149,0)</f>
        <v>0</v>
      </c>
      <c r="K149" s="222" t="s">
        <v>650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173</v>
      </c>
      <c r="AT149" s="230" t="s">
        <v>169</v>
      </c>
      <c r="AU149" s="230" t="s">
        <v>86</v>
      </c>
      <c r="AY149" s="19" t="s">
        <v>167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173</v>
      </c>
      <c r="BM149" s="230" t="s">
        <v>1172</v>
      </c>
    </row>
    <row r="150" s="2" customFormat="1">
      <c r="A150" s="40"/>
      <c r="B150" s="41"/>
      <c r="C150" s="42"/>
      <c r="D150" s="232" t="s">
        <v>182</v>
      </c>
      <c r="E150" s="42"/>
      <c r="F150" s="233" t="s">
        <v>918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86</v>
      </c>
    </row>
    <row r="151" s="2" customFormat="1">
      <c r="A151" s="40"/>
      <c r="B151" s="41"/>
      <c r="C151" s="42"/>
      <c r="D151" s="232" t="s">
        <v>175</v>
      </c>
      <c r="E151" s="42"/>
      <c r="F151" s="233" t="s">
        <v>919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175</v>
      </c>
      <c r="AU151" s="19" t="s">
        <v>86</v>
      </c>
    </row>
    <row r="152" s="13" customFormat="1">
      <c r="A152" s="13"/>
      <c r="B152" s="236"/>
      <c r="C152" s="237"/>
      <c r="D152" s="232" t="s">
        <v>184</v>
      </c>
      <c r="E152" s="238" t="s">
        <v>20</v>
      </c>
      <c r="F152" s="239" t="s">
        <v>1166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184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167</v>
      </c>
    </row>
    <row r="153" s="2" customFormat="1" ht="20.5" customHeight="1">
      <c r="A153" s="40"/>
      <c r="B153" s="41"/>
      <c r="C153" s="279" t="s">
        <v>893</v>
      </c>
      <c r="D153" s="279" t="s">
        <v>381</v>
      </c>
      <c r="E153" s="280" t="s">
        <v>921</v>
      </c>
      <c r="F153" s="281" t="s">
        <v>922</v>
      </c>
      <c r="G153" s="282" t="s">
        <v>189</v>
      </c>
      <c r="H153" s="283">
        <v>1.6799999999999999</v>
      </c>
      <c r="I153" s="284"/>
      <c r="J153" s="283">
        <f>ROUND(I153*H153,0)</f>
        <v>0</v>
      </c>
      <c r="K153" s="281" t="s">
        <v>180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274</v>
      </c>
      <c r="AT153" s="230" t="s">
        <v>381</v>
      </c>
      <c r="AU153" s="230" t="s">
        <v>86</v>
      </c>
      <c r="AY153" s="19" t="s">
        <v>167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173</v>
      </c>
      <c r="BM153" s="230" t="s">
        <v>1173</v>
      </c>
    </row>
    <row r="154" s="13" customFormat="1">
      <c r="A154" s="13"/>
      <c r="B154" s="236"/>
      <c r="C154" s="237"/>
      <c r="D154" s="232" t="s">
        <v>184</v>
      </c>
      <c r="E154" s="238" t="s">
        <v>20</v>
      </c>
      <c r="F154" s="239" t="s">
        <v>1168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184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167</v>
      </c>
    </row>
    <row r="155" s="2" customFormat="1" ht="20.5" customHeight="1">
      <c r="A155" s="40"/>
      <c r="B155" s="41"/>
      <c r="C155" s="220" t="s">
        <v>497</v>
      </c>
      <c r="D155" s="220" t="s">
        <v>169</v>
      </c>
      <c r="E155" s="221" t="s">
        <v>925</v>
      </c>
      <c r="F155" s="222" t="s">
        <v>926</v>
      </c>
      <c r="G155" s="223" t="s">
        <v>189</v>
      </c>
      <c r="H155" s="224">
        <v>40.240000000000002</v>
      </c>
      <c r="I155" s="225"/>
      <c r="J155" s="224">
        <f>ROUND(I155*H155,0)</f>
        <v>0</v>
      </c>
      <c r="K155" s="222" t="s">
        <v>180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173</v>
      </c>
      <c r="AT155" s="230" t="s">
        <v>169</v>
      </c>
      <c r="AU155" s="230" t="s">
        <v>86</v>
      </c>
      <c r="AY155" s="19" t="s">
        <v>167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173</v>
      </c>
      <c r="BM155" s="230" t="s">
        <v>1169</v>
      </c>
    </row>
    <row r="156" s="2" customFormat="1">
      <c r="A156" s="40"/>
      <c r="B156" s="41"/>
      <c r="C156" s="42"/>
      <c r="D156" s="232" t="s">
        <v>182</v>
      </c>
      <c r="E156" s="42"/>
      <c r="F156" s="233" t="s">
        <v>928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86</v>
      </c>
    </row>
    <row r="157" s="2" customFormat="1">
      <c r="A157" s="40"/>
      <c r="B157" s="41"/>
      <c r="C157" s="42"/>
      <c r="D157" s="232" t="s">
        <v>175</v>
      </c>
      <c r="E157" s="42"/>
      <c r="F157" s="233" t="s">
        <v>929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</v>
      </c>
      <c r="AU157" s="19" t="s">
        <v>86</v>
      </c>
    </row>
    <row r="158" s="13" customFormat="1">
      <c r="A158" s="13"/>
      <c r="B158" s="236"/>
      <c r="C158" s="237"/>
      <c r="D158" s="232" t="s">
        <v>184</v>
      </c>
      <c r="E158" s="238" t="s">
        <v>20</v>
      </c>
      <c r="F158" s="239" t="s">
        <v>1112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184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167</v>
      </c>
    </row>
    <row r="159" s="2" customFormat="1" ht="20.5" customHeight="1">
      <c r="A159" s="40"/>
      <c r="B159" s="41"/>
      <c r="C159" s="220" t="s">
        <v>504</v>
      </c>
      <c r="D159" s="220" t="s">
        <v>169</v>
      </c>
      <c r="E159" s="221" t="s">
        <v>931</v>
      </c>
      <c r="F159" s="222" t="s">
        <v>932</v>
      </c>
      <c r="G159" s="223" t="s">
        <v>189</v>
      </c>
      <c r="H159" s="224">
        <v>80.480000000000004</v>
      </c>
      <c r="I159" s="225"/>
      <c r="J159" s="224">
        <f>ROUND(I159*H159,0)</f>
        <v>0</v>
      </c>
      <c r="K159" s="222" t="s">
        <v>180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173</v>
      </c>
      <c r="AT159" s="230" t="s">
        <v>169</v>
      </c>
      <c r="AU159" s="230" t="s">
        <v>86</v>
      </c>
      <c r="AY159" s="19" t="s">
        <v>167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173</v>
      </c>
      <c r="BM159" s="230" t="s">
        <v>1170</v>
      </c>
    </row>
    <row r="160" s="2" customFormat="1">
      <c r="A160" s="40"/>
      <c r="B160" s="41"/>
      <c r="C160" s="42"/>
      <c r="D160" s="232" t="s">
        <v>182</v>
      </c>
      <c r="E160" s="42"/>
      <c r="F160" s="233" t="s">
        <v>928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86</v>
      </c>
    </row>
    <row r="161" s="13" customFormat="1">
      <c r="A161" s="13"/>
      <c r="B161" s="236"/>
      <c r="C161" s="237"/>
      <c r="D161" s="232" t="s">
        <v>184</v>
      </c>
      <c r="E161" s="238" t="s">
        <v>20</v>
      </c>
      <c r="F161" s="239" t="s">
        <v>1114</v>
      </c>
      <c r="G161" s="237"/>
      <c r="H161" s="240">
        <v>80.480000000000004</v>
      </c>
      <c r="I161" s="241"/>
      <c r="J161" s="237"/>
      <c r="K161" s="237"/>
      <c r="L161" s="242"/>
      <c r="M161" s="298"/>
      <c r="N161" s="299"/>
      <c r="O161" s="299"/>
      <c r="P161" s="299"/>
      <c r="Q161" s="299"/>
      <c r="R161" s="299"/>
      <c r="S161" s="299"/>
      <c r="T161" s="3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184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b5pDbKe8hX092COrWcVRpTb+xT7T/CAG5pUmSFgBaoZizcb/nvMzSC5N/aC/3tbtcmKiX21uxwzbFxe0t57d0g==" hashValue="7gMSc3iMG9qRoEPl/9fTClwHwoLPCEenPsQhlh2dfz912PigS68zoLFtw8rnXQWJgMgv6hGdzX4LpdxK84CXPQ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1174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68.5" customHeight="1">
      <c r="A27" s="144"/>
      <c r="B27" s="145"/>
      <c r="C27" s="144"/>
      <c r="D27" s="144"/>
      <c r="E27" s="146" t="s">
        <v>955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ROUND((SUM(BE81:BE161)),  0)</f>
        <v>0</v>
      </c>
      <c r="G33" s="40"/>
      <c r="H33" s="40"/>
      <c r="I33" s="157">
        <v>0.20999999999999999</v>
      </c>
      <c r="J33" s="156">
        <f>ROUND(((SUM(BE81:BE161))*I33),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ROUND((SUM(BF81:BF161)),  0)</f>
        <v>0</v>
      </c>
      <c r="G34" s="40"/>
      <c r="H34" s="40"/>
      <c r="I34" s="157">
        <v>0.14999999999999999</v>
      </c>
      <c r="J34" s="156">
        <f>ROUND(((SUM(BF81:BF161))*I34),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ROUND((SUM(BG81:BG161)),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ROUND((SUM(BH81:BH161)),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ROUND((SUM(BI81:BI161)),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16025-2.5 - Vegetační úpravy LBC2 -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16025-2.5 - Vegetační úpravy LBC2 -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0.8107080000000001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0.8107080000000001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SUM(P84:P161)</f>
        <v>0</v>
      </c>
      <c r="Q83" s="212"/>
      <c r="R83" s="213">
        <f>SUM(R84:R161)</f>
        <v>0.8107080000000001</v>
      </c>
      <c r="S83" s="212"/>
      <c r="T83" s="214">
        <f>SUM(T84:T161)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SUM(BK84:BK161)</f>
        <v>0</v>
      </c>
    </row>
    <row r="84" s="2" customFormat="1" ht="14.5" customHeight="1">
      <c r="A84" s="40"/>
      <c r="B84" s="41"/>
      <c r="C84" s="279" t="s">
        <v>8</v>
      </c>
      <c r="D84" s="279" t="s">
        <v>381</v>
      </c>
      <c r="E84" s="280" t="s">
        <v>880</v>
      </c>
      <c r="F84" s="281" t="s">
        <v>881</v>
      </c>
      <c r="G84" s="282" t="s">
        <v>389</v>
      </c>
      <c r="H84" s="283">
        <v>1</v>
      </c>
      <c r="I84" s="284"/>
      <c r="J84" s="283">
        <f>ROUND(I84*H84,0)</f>
        <v>0</v>
      </c>
      <c r="K84" s="281" t="s">
        <v>20</v>
      </c>
      <c r="L84" s="285"/>
      <c r="M84" s="286" t="s">
        <v>20</v>
      </c>
      <c r="N84" s="287" t="s">
        <v>48</v>
      </c>
      <c r="O84" s="86"/>
      <c r="P84" s="228">
        <f>O84*H84</f>
        <v>0</v>
      </c>
      <c r="Q84" s="228">
        <v>0.017999999999999999</v>
      </c>
      <c r="R84" s="228">
        <f>Q84*H84</f>
        <v>0.017999999999999999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274</v>
      </c>
      <c r="AT84" s="230" t="s">
        <v>381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1119</v>
      </c>
    </row>
    <row r="85" s="2" customFormat="1" ht="52" customHeight="1">
      <c r="A85" s="40"/>
      <c r="B85" s="41"/>
      <c r="C85" s="279" t="s">
        <v>86</v>
      </c>
      <c r="D85" s="279" t="s">
        <v>381</v>
      </c>
      <c r="E85" s="280" t="s">
        <v>1089</v>
      </c>
      <c r="F85" s="281" t="s">
        <v>1090</v>
      </c>
      <c r="G85" s="282" t="s">
        <v>389</v>
      </c>
      <c r="H85" s="283">
        <v>1</v>
      </c>
      <c r="I85" s="284"/>
      <c r="J85" s="283">
        <f>ROUND(I85*H85,0)</f>
        <v>0</v>
      </c>
      <c r="K85" s="281" t="s">
        <v>20</v>
      </c>
      <c r="L85" s="285"/>
      <c r="M85" s="286" t="s">
        <v>20</v>
      </c>
      <c r="N85" s="287" t="s">
        <v>48</v>
      </c>
      <c r="O85" s="86"/>
      <c r="P85" s="228">
        <f>O85*H85</f>
        <v>0</v>
      </c>
      <c r="Q85" s="228">
        <v>0.0089999999999999993</v>
      </c>
      <c r="R85" s="228">
        <f>Q85*H85</f>
        <v>0.0089999999999999993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274</v>
      </c>
      <c r="AT85" s="230" t="s">
        <v>381</v>
      </c>
      <c r="AU85" s="230" t="s">
        <v>86</v>
      </c>
      <c r="AY85" s="19" t="s">
        <v>167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173</v>
      </c>
      <c r="BM85" s="230" t="s">
        <v>1120</v>
      </c>
    </row>
    <row r="86" s="2" customFormat="1" ht="14.5" customHeight="1">
      <c r="A86" s="40"/>
      <c r="B86" s="41"/>
      <c r="C86" s="279" t="s">
        <v>186</v>
      </c>
      <c r="D86" s="279" t="s">
        <v>381</v>
      </c>
      <c r="E86" s="280" t="s">
        <v>837</v>
      </c>
      <c r="F86" s="281" t="s">
        <v>838</v>
      </c>
      <c r="G86" s="282" t="s">
        <v>389</v>
      </c>
      <c r="H86" s="283">
        <v>1</v>
      </c>
      <c r="I86" s="284"/>
      <c r="J86" s="283">
        <f>ROUND(I86*H86,0)</f>
        <v>0</v>
      </c>
      <c r="K86" s="281" t="s">
        <v>20</v>
      </c>
      <c r="L86" s="285"/>
      <c r="M86" s="286" t="s">
        <v>20</v>
      </c>
      <c r="N86" s="287" t="s">
        <v>48</v>
      </c>
      <c r="O86" s="86"/>
      <c r="P86" s="228">
        <f>O86*H86</f>
        <v>0</v>
      </c>
      <c r="Q86" s="228">
        <v>0.017999999999999999</v>
      </c>
      <c r="R86" s="228">
        <f>Q86*H86</f>
        <v>0.017999999999999999</v>
      </c>
      <c r="S86" s="228">
        <v>0</v>
      </c>
      <c r="T86" s="229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0" t="s">
        <v>274</v>
      </c>
      <c r="AT86" s="230" t="s">
        <v>381</v>
      </c>
      <c r="AU86" s="230" t="s">
        <v>86</v>
      </c>
      <c r="AY86" s="19" t="s">
        <v>167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9" t="s">
        <v>8</v>
      </c>
      <c r="BK86" s="231">
        <f>ROUND(I86*H86,0)</f>
        <v>0</v>
      </c>
      <c r="BL86" s="19" t="s">
        <v>173</v>
      </c>
      <c r="BM86" s="230" t="s">
        <v>1121</v>
      </c>
    </row>
    <row r="87" s="2" customFormat="1" ht="20.5" customHeight="1">
      <c r="A87" s="40"/>
      <c r="B87" s="41"/>
      <c r="C87" s="279" t="s">
        <v>173</v>
      </c>
      <c r="D87" s="279" t="s">
        <v>381</v>
      </c>
      <c r="E87" s="280" t="s">
        <v>886</v>
      </c>
      <c r="F87" s="281" t="s">
        <v>887</v>
      </c>
      <c r="G87" s="282" t="s">
        <v>389</v>
      </c>
      <c r="H87" s="283">
        <v>1</v>
      </c>
      <c r="I87" s="284"/>
      <c r="J87" s="283">
        <f>ROUND(I87*H87,0)</f>
        <v>0</v>
      </c>
      <c r="K87" s="281" t="s">
        <v>20</v>
      </c>
      <c r="L87" s="285"/>
      <c r="M87" s="286" t="s">
        <v>20</v>
      </c>
      <c r="N87" s="28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274</v>
      </c>
      <c r="AT87" s="230" t="s">
        <v>381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1122</v>
      </c>
    </row>
    <row r="88" s="2" customFormat="1" ht="14.5" customHeight="1">
      <c r="A88" s="40"/>
      <c r="B88" s="41"/>
      <c r="C88" s="279" t="s">
        <v>202</v>
      </c>
      <c r="D88" s="279" t="s">
        <v>381</v>
      </c>
      <c r="E88" s="280" t="s">
        <v>1085</v>
      </c>
      <c r="F88" s="281" t="s">
        <v>1086</v>
      </c>
      <c r="G88" s="282" t="s">
        <v>389</v>
      </c>
      <c r="H88" s="283">
        <v>14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4.0000000000000003E-05</v>
      </c>
      <c r="R88" s="228">
        <f>Q88*H88</f>
        <v>0.00056000000000000006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274</v>
      </c>
      <c r="AT88" s="230" t="s">
        <v>381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1123</v>
      </c>
    </row>
    <row r="89" s="2" customFormat="1" ht="14.5" customHeight="1">
      <c r="A89" s="40"/>
      <c r="B89" s="41"/>
      <c r="C89" s="279" t="s">
        <v>253</v>
      </c>
      <c r="D89" s="279" t="s">
        <v>381</v>
      </c>
      <c r="E89" s="280" t="s">
        <v>840</v>
      </c>
      <c r="F89" s="281" t="s">
        <v>841</v>
      </c>
      <c r="G89" s="282" t="s">
        <v>389</v>
      </c>
      <c r="H89" s="283">
        <v>9</v>
      </c>
      <c r="I89" s="284"/>
      <c r="J89" s="283">
        <f>ROUND(I89*H89,0)</f>
        <v>0</v>
      </c>
      <c r="K89" s="281" t="s">
        <v>20</v>
      </c>
      <c r="L89" s="285"/>
      <c r="M89" s="286" t="s">
        <v>20</v>
      </c>
      <c r="N89" s="287" t="s">
        <v>48</v>
      </c>
      <c r="O89" s="86"/>
      <c r="P89" s="228">
        <f>O89*H89</f>
        <v>0</v>
      </c>
      <c r="Q89" s="228">
        <v>4.0000000000000003E-05</v>
      </c>
      <c r="R89" s="228">
        <f>Q89*H89</f>
        <v>0.00036000000000000002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274</v>
      </c>
      <c r="AT89" s="230" t="s">
        <v>381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1124</v>
      </c>
    </row>
    <row r="90" s="2" customFormat="1" ht="14.5" customHeight="1">
      <c r="A90" s="40"/>
      <c r="B90" s="41"/>
      <c r="C90" s="279" t="s">
        <v>259</v>
      </c>
      <c r="D90" s="279" t="s">
        <v>381</v>
      </c>
      <c r="E90" s="280" t="s">
        <v>849</v>
      </c>
      <c r="F90" s="281" t="s">
        <v>850</v>
      </c>
      <c r="G90" s="282" t="s">
        <v>389</v>
      </c>
      <c r="H90" s="283">
        <v>9</v>
      </c>
      <c r="I90" s="284"/>
      <c r="J90" s="283">
        <f>ROUND(I90*H90,0)</f>
        <v>0</v>
      </c>
      <c r="K90" s="281" t="s">
        <v>20</v>
      </c>
      <c r="L90" s="285"/>
      <c r="M90" s="286" t="s">
        <v>20</v>
      </c>
      <c r="N90" s="287" t="s">
        <v>48</v>
      </c>
      <c r="O90" s="86"/>
      <c r="P90" s="228">
        <f>O90*H90</f>
        <v>0</v>
      </c>
      <c r="Q90" s="228">
        <v>4.0000000000000003E-05</v>
      </c>
      <c r="R90" s="228">
        <f>Q90*H90</f>
        <v>0.00036000000000000002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274</v>
      </c>
      <c r="AT90" s="230" t="s">
        <v>381</v>
      </c>
      <c r="AU90" s="230" t="s">
        <v>86</v>
      </c>
      <c r="AY90" s="19" t="s">
        <v>167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173</v>
      </c>
      <c r="BM90" s="230" t="s">
        <v>1125</v>
      </c>
    </row>
    <row r="91" s="2" customFormat="1" ht="14.5" customHeight="1">
      <c r="A91" s="40"/>
      <c r="B91" s="41"/>
      <c r="C91" s="279" t="s">
        <v>274</v>
      </c>
      <c r="D91" s="279" t="s">
        <v>381</v>
      </c>
      <c r="E91" s="280" t="s">
        <v>852</v>
      </c>
      <c r="F91" s="281" t="s">
        <v>853</v>
      </c>
      <c r="G91" s="282" t="s">
        <v>389</v>
      </c>
      <c r="H91" s="283">
        <v>5</v>
      </c>
      <c r="I91" s="284"/>
      <c r="J91" s="283">
        <f>ROUND(I91*H91,0)</f>
        <v>0</v>
      </c>
      <c r="K91" s="281" t="s">
        <v>20</v>
      </c>
      <c r="L91" s="285"/>
      <c r="M91" s="286" t="s">
        <v>20</v>
      </c>
      <c r="N91" s="287" t="s">
        <v>48</v>
      </c>
      <c r="O91" s="86"/>
      <c r="P91" s="228">
        <f>O91*H91</f>
        <v>0</v>
      </c>
      <c r="Q91" s="228">
        <v>0.0089999999999999993</v>
      </c>
      <c r="R91" s="228">
        <f>Q91*H91</f>
        <v>0.044999999999999998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274</v>
      </c>
      <c r="AT91" s="230" t="s">
        <v>381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1126</v>
      </c>
    </row>
    <row r="92" s="2" customFormat="1" ht="14.5" customHeight="1">
      <c r="A92" s="40"/>
      <c r="B92" s="41"/>
      <c r="C92" s="279" t="s">
        <v>279</v>
      </c>
      <c r="D92" s="279" t="s">
        <v>381</v>
      </c>
      <c r="E92" s="280" t="s">
        <v>855</v>
      </c>
      <c r="F92" s="281" t="s">
        <v>856</v>
      </c>
      <c r="G92" s="282" t="s">
        <v>389</v>
      </c>
      <c r="H92" s="283">
        <v>9</v>
      </c>
      <c r="I92" s="284"/>
      <c r="J92" s="283">
        <f>ROUND(I92*H92,0)</f>
        <v>0</v>
      </c>
      <c r="K92" s="281" t="s">
        <v>20</v>
      </c>
      <c r="L92" s="285"/>
      <c r="M92" s="286" t="s">
        <v>20</v>
      </c>
      <c r="N92" s="287" t="s">
        <v>48</v>
      </c>
      <c r="O92" s="86"/>
      <c r="P92" s="228">
        <f>O92*H92</f>
        <v>0</v>
      </c>
      <c r="Q92" s="228">
        <v>4.0000000000000003E-05</v>
      </c>
      <c r="R92" s="228">
        <f>Q92*H92</f>
        <v>0.00036000000000000002</v>
      </c>
      <c r="S92" s="228">
        <v>0</v>
      </c>
      <c r="T92" s="229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0" t="s">
        <v>274</v>
      </c>
      <c r="AT92" s="230" t="s">
        <v>381</v>
      </c>
      <c r="AU92" s="230" t="s">
        <v>86</v>
      </c>
      <c r="AY92" s="19" t="s">
        <v>167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19" t="s">
        <v>8</v>
      </c>
      <c r="BK92" s="231">
        <f>ROUND(I92*H92,0)</f>
        <v>0</v>
      </c>
      <c r="BL92" s="19" t="s">
        <v>173</v>
      </c>
      <c r="BM92" s="230" t="s">
        <v>1127</v>
      </c>
    </row>
    <row r="93" s="2" customFormat="1" ht="14.5" customHeight="1">
      <c r="A93" s="40"/>
      <c r="B93" s="41"/>
      <c r="C93" s="279" t="s">
        <v>291</v>
      </c>
      <c r="D93" s="279" t="s">
        <v>381</v>
      </c>
      <c r="E93" s="280" t="s">
        <v>858</v>
      </c>
      <c r="F93" s="281" t="s">
        <v>859</v>
      </c>
      <c r="G93" s="282" t="s">
        <v>389</v>
      </c>
      <c r="H93" s="283">
        <v>5</v>
      </c>
      <c r="I93" s="284"/>
      <c r="J93" s="283">
        <f>ROUND(I93*H93,0)</f>
        <v>0</v>
      </c>
      <c r="K93" s="281" t="s">
        <v>20</v>
      </c>
      <c r="L93" s="285"/>
      <c r="M93" s="286" t="s">
        <v>20</v>
      </c>
      <c r="N93" s="287" t="s">
        <v>48</v>
      </c>
      <c r="O93" s="86"/>
      <c r="P93" s="228">
        <f>O93*H93</f>
        <v>0</v>
      </c>
      <c r="Q93" s="228">
        <v>4.0000000000000003E-05</v>
      </c>
      <c r="R93" s="228">
        <f>Q93*H93</f>
        <v>0.00020000000000000001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274</v>
      </c>
      <c r="AT93" s="230" t="s">
        <v>381</v>
      </c>
      <c r="AU93" s="230" t="s">
        <v>86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173</v>
      </c>
      <c r="BM93" s="230" t="s">
        <v>1128</v>
      </c>
    </row>
    <row r="94" s="2" customFormat="1" ht="14.5" customHeight="1">
      <c r="A94" s="40"/>
      <c r="B94" s="41"/>
      <c r="C94" s="279" t="s">
        <v>302</v>
      </c>
      <c r="D94" s="279" t="s">
        <v>381</v>
      </c>
      <c r="E94" s="280" t="s">
        <v>871</v>
      </c>
      <c r="F94" s="281" t="s">
        <v>872</v>
      </c>
      <c r="G94" s="282" t="s">
        <v>389</v>
      </c>
      <c r="H94" s="283">
        <v>5</v>
      </c>
      <c r="I94" s="284"/>
      <c r="J94" s="283">
        <f>ROUND(I94*H94,0)</f>
        <v>0</v>
      </c>
      <c r="K94" s="281" t="s">
        <v>20</v>
      </c>
      <c r="L94" s="285"/>
      <c r="M94" s="286" t="s">
        <v>20</v>
      </c>
      <c r="N94" s="287" t="s">
        <v>48</v>
      </c>
      <c r="O94" s="86"/>
      <c r="P94" s="228">
        <f>O94*H94</f>
        <v>0</v>
      </c>
      <c r="Q94" s="228">
        <v>4.0000000000000003E-05</v>
      </c>
      <c r="R94" s="228">
        <f>Q94*H94</f>
        <v>0.00020000000000000001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274</v>
      </c>
      <c r="AT94" s="230" t="s">
        <v>381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1129</v>
      </c>
    </row>
    <row r="95" s="2" customFormat="1" ht="14.5" customHeight="1">
      <c r="A95" s="40"/>
      <c r="B95" s="41"/>
      <c r="C95" s="279" t="s">
        <v>309</v>
      </c>
      <c r="D95" s="279" t="s">
        <v>381</v>
      </c>
      <c r="E95" s="280" t="s">
        <v>874</v>
      </c>
      <c r="F95" s="281" t="s">
        <v>875</v>
      </c>
      <c r="G95" s="282" t="s">
        <v>389</v>
      </c>
      <c r="H95" s="283">
        <v>3</v>
      </c>
      <c r="I95" s="284"/>
      <c r="J95" s="283">
        <f>ROUND(I95*H95,0)</f>
        <v>0</v>
      </c>
      <c r="K95" s="281" t="s">
        <v>20</v>
      </c>
      <c r="L95" s="285"/>
      <c r="M95" s="286" t="s">
        <v>20</v>
      </c>
      <c r="N95" s="287" t="s">
        <v>48</v>
      </c>
      <c r="O95" s="86"/>
      <c r="P95" s="228">
        <f>O95*H95</f>
        <v>0</v>
      </c>
      <c r="Q95" s="228">
        <v>4.0000000000000003E-05</v>
      </c>
      <c r="R95" s="228">
        <f>Q95*H95</f>
        <v>0.00012000000000000002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274</v>
      </c>
      <c r="AT95" s="230" t="s">
        <v>381</v>
      </c>
      <c r="AU95" s="230" t="s">
        <v>86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173</v>
      </c>
      <c r="BM95" s="230" t="s">
        <v>1130</v>
      </c>
    </row>
    <row r="96" s="2" customFormat="1" ht="14.5" customHeight="1">
      <c r="A96" s="40"/>
      <c r="B96" s="41"/>
      <c r="C96" s="279" t="s">
        <v>320</v>
      </c>
      <c r="D96" s="279" t="s">
        <v>381</v>
      </c>
      <c r="E96" s="280" t="s">
        <v>877</v>
      </c>
      <c r="F96" s="281" t="s">
        <v>878</v>
      </c>
      <c r="G96" s="282" t="s">
        <v>389</v>
      </c>
      <c r="H96" s="283">
        <v>3</v>
      </c>
      <c r="I96" s="284"/>
      <c r="J96" s="283">
        <f>ROUND(I96*H96,0)</f>
        <v>0</v>
      </c>
      <c r="K96" s="281" t="s">
        <v>20</v>
      </c>
      <c r="L96" s="285"/>
      <c r="M96" s="286" t="s">
        <v>20</v>
      </c>
      <c r="N96" s="287" t="s">
        <v>48</v>
      </c>
      <c r="O96" s="86"/>
      <c r="P96" s="228">
        <f>O96*H96</f>
        <v>0</v>
      </c>
      <c r="Q96" s="228">
        <v>4.0000000000000003E-05</v>
      </c>
      <c r="R96" s="228">
        <f>Q96*H96</f>
        <v>0.00012000000000000002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274</v>
      </c>
      <c r="AT96" s="230" t="s">
        <v>381</v>
      </c>
      <c r="AU96" s="230" t="s">
        <v>86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173</v>
      </c>
      <c r="BM96" s="230" t="s">
        <v>1131</v>
      </c>
    </row>
    <row r="97" s="2" customFormat="1" ht="14.5" customHeight="1">
      <c r="A97" s="40"/>
      <c r="B97" s="41"/>
      <c r="C97" s="279" t="s">
        <v>326</v>
      </c>
      <c r="D97" s="279" t="s">
        <v>381</v>
      </c>
      <c r="E97" s="280" t="s">
        <v>894</v>
      </c>
      <c r="F97" s="281" t="s">
        <v>895</v>
      </c>
      <c r="G97" s="282" t="s">
        <v>389</v>
      </c>
      <c r="H97" s="283">
        <v>3</v>
      </c>
      <c r="I97" s="284"/>
      <c r="J97" s="283">
        <f>ROUND(I97*H97,0)</f>
        <v>0</v>
      </c>
      <c r="K97" s="281" t="s">
        <v>20</v>
      </c>
      <c r="L97" s="285"/>
      <c r="M97" s="286" t="s">
        <v>20</v>
      </c>
      <c r="N97" s="287" t="s">
        <v>48</v>
      </c>
      <c r="O97" s="86"/>
      <c r="P97" s="228">
        <f>O97*H97</f>
        <v>0</v>
      </c>
      <c r="Q97" s="228">
        <v>4.0000000000000003E-05</v>
      </c>
      <c r="R97" s="228">
        <f>Q97*H97</f>
        <v>0.00012000000000000002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274</v>
      </c>
      <c r="AT97" s="230" t="s">
        <v>381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1132</v>
      </c>
    </row>
    <row r="98" s="2" customFormat="1" ht="14.5" customHeight="1">
      <c r="A98" s="40"/>
      <c r="B98" s="41"/>
      <c r="C98" s="279" t="s">
        <v>9</v>
      </c>
      <c r="D98" s="279" t="s">
        <v>381</v>
      </c>
      <c r="E98" s="280" t="s">
        <v>899</v>
      </c>
      <c r="F98" s="281" t="s">
        <v>900</v>
      </c>
      <c r="G98" s="282" t="s">
        <v>389</v>
      </c>
      <c r="H98" s="283">
        <v>3</v>
      </c>
      <c r="I98" s="284"/>
      <c r="J98" s="283">
        <f>ROUND(I98*H98,0)</f>
        <v>0</v>
      </c>
      <c r="K98" s="281" t="s">
        <v>20</v>
      </c>
      <c r="L98" s="285"/>
      <c r="M98" s="286" t="s">
        <v>20</v>
      </c>
      <c r="N98" s="28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274</v>
      </c>
      <c r="AT98" s="230" t="s">
        <v>381</v>
      </c>
      <c r="AU98" s="230" t="s">
        <v>86</v>
      </c>
      <c r="AY98" s="19" t="s">
        <v>167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173</v>
      </c>
      <c r="BM98" s="230" t="s">
        <v>1133</v>
      </c>
    </row>
    <row r="99" s="2" customFormat="1" ht="14.5" customHeight="1">
      <c r="A99" s="40"/>
      <c r="B99" s="41"/>
      <c r="C99" s="279" t="s">
        <v>337</v>
      </c>
      <c r="D99" s="279" t="s">
        <v>381</v>
      </c>
      <c r="E99" s="280" t="s">
        <v>906</v>
      </c>
      <c r="F99" s="281" t="s">
        <v>907</v>
      </c>
      <c r="G99" s="282" t="s">
        <v>389</v>
      </c>
      <c r="H99" s="283">
        <v>3</v>
      </c>
      <c r="I99" s="284"/>
      <c r="J99" s="283">
        <f>ROUND(I99*H99,0)</f>
        <v>0</v>
      </c>
      <c r="K99" s="281" t="s">
        <v>20</v>
      </c>
      <c r="L99" s="285"/>
      <c r="M99" s="286" t="s">
        <v>20</v>
      </c>
      <c r="N99" s="287" t="s">
        <v>48</v>
      </c>
      <c r="O99" s="86"/>
      <c r="P99" s="228">
        <f>O99*H99</f>
        <v>0</v>
      </c>
      <c r="Q99" s="228">
        <v>4.0000000000000003E-05</v>
      </c>
      <c r="R99" s="228">
        <f>Q99*H99</f>
        <v>0.00012000000000000002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274</v>
      </c>
      <c r="AT99" s="230" t="s">
        <v>381</v>
      </c>
      <c r="AU99" s="230" t="s">
        <v>86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1134</v>
      </c>
    </row>
    <row r="100" s="2" customFormat="1" ht="14.5" customHeight="1">
      <c r="A100" s="40"/>
      <c r="B100" s="41"/>
      <c r="C100" s="279" t="s">
        <v>344</v>
      </c>
      <c r="D100" s="279" t="s">
        <v>381</v>
      </c>
      <c r="E100" s="280" t="s">
        <v>909</v>
      </c>
      <c r="F100" s="281" t="s">
        <v>910</v>
      </c>
      <c r="G100" s="282" t="s">
        <v>389</v>
      </c>
      <c r="H100" s="283">
        <v>3</v>
      </c>
      <c r="I100" s="284"/>
      <c r="J100" s="283">
        <f>ROUND(I100*H100,0)</f>
        <v>0</v>
      </c>
      <c r="K100" s="281" t="s">
        <v>20</v>
      </c>
      <c r="L100" s="285"/>
      <c r="M100" s="286" t="s">
        <v>20</v>
      </c>
      <c r="N100" s="287" t="s">
        <v>48</v>
      </c>
      <c r="O100" s="86"/>
      <c r="P100" s="228">
        <f>O100*H100</f>
        <v>0</v>
      </c>
      <c r="Q100" s="228">
        <v>4.0000000000000003E-05</v>
      </c>
      <c r="R100" s="228">
        <f>Q100*H100</f>
        <v>0.00012000000000000002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274</v>
      </c>
      <c r="AT100" s="230" t="s">
        <v>381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1135</v>
      </c>
    </row>
    <row r="101" s="2" customFormat="1" ht="14.5" customHeight="1">
      <c r="A101" s="40"/>
      <c r="B101" s="41"/>
      <c r="C101" s="279" t="s">
        <v>348</v>
      </c>
      <c r="D101" s="279" t="s">
        <v>381</v>
      </c>
      <c r="E101" s="280" t="s">
        <v>912</v>
      </c>
      <c r="F101" s="281" t="s">
        <v>913</v>
      </c>
      <c r="G101" s="282" t="s">
        <v>389</v>
      </c>
      <c r="H101" s="283">
        <v>5</v>
      </c>
      <c r="I101" s="284"/>
      <c r="J101" s="283">
        <f>ROUND(I101*H101,0)</f>
        <v>0</v>
      </c>
      <c r="K101" s="281" t="s">
        <v>20</v>
      </c>
      <c r="L101" s="285"/>
      <c r="M101" s="286" t="s">
        <v>20</v>
      </c>
      <c r="N101" s="287" t="s">
        <v>48</v>
      </c>
      <c r="O101" s="86"/>
      <c r="P101" s="228">
        <f>O101*H101</f>
        <v>0</v>
      </c>
      <c r="Q101" s="228">
        <v>0.0089999999999999993</v>
      </c>
      <c r="R101" s="228">
        <f>Q101*H101</f>
        <v>0.044999999999999998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274</v>
      </c>
      <c r="AT101" s="230" t="s">
        <v>381</v>
      </c>
      <c r="AU101" s="230" t="s">
        <v>86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1136</v>
      </c>
    </row>
    <row r="102" s="2" customFormat="1" ht="20.5" customHeight="1">
      <c r="A102" s="40"/>
      <c r="B102" s="41"/>
      <c r="C102" s="220" t="s">
        <v>359</v>
      </c>
      <c r="D102" s="220" t="s">
        <v>169</v>
      </c>
      <c r="E102" s="221" t="s">
        <v>956</v>
      </c>
      <c r="F102" s="222" t="s">
        <v>957</v>
      </c>
      <c r="G102" s="223" t="s">
        <v>179</v>
      </c>
      <c r="H102" s="224">
        <v>7228</v>
      </c>
      <c r="I102" s="225"/>
      <c r="J102" s="224">
        <f>ROUND(I102*H102,0)</f>
        <v>0</v>
      </c>
      <c r="K102" s="222" t="s">
        <v>180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173</v>
      </c>
      <c r="AT102" s="230" t="s">
        <v>169</v>
      </c>
      <c r="AU102" s="230" t="s">
        <v>86</v>
      </c>
      <c r="AY102" s="19" t="s">
        <v>167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173</v>
      </c>
      <c r="BM102" s="230" t="s">
        <v>1137</v>
      </c>
    </row>
    <row r="103" s="2" customFormat="1">
      <c r="A103" s="40"/>
      <c r="B103" s="41"/>
      <c r="C103" s="42"/>
      <c r="D103" s="232" t="s">
        <v>182</v>
      </c>
      <c r="E103" s="42"/>
      <c r="F103" s="233" t="s">
        <v>959</v>
      </c>
      <c r="G103" s="42"/>
      <c r="H103" s="42"/>
      <c r="I103" s="138"/>
      <c r="J103" s="42"/>
      <c r="K103" s="42"/>
      <c r="L103" s="46"/>
      <c r="M103" s="234"/>
      <c r="N103" s="235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182</v>
      </c>
      <c r="AU103" s="19" t="s">
        <v>86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1138</v>
      </c>
      <c r="G104" s="237"/>
      <c r="H104" s="240">
        <v>7228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8</v>
      </c>
      <c r="AY104" s="246" t="s">
        <v>167</v>
      </c>
    </row>
    <row r="105" s="2" customFormat="1" ht="20.5" customHeight="1">
      <c r="A105" s="40"/>
      <c r="B105" s="41"/>
      <c r="C105" s="220" t="s">
        <v>380</v>
      </c>
      <c r="D105" s="220" t="s">
        <v>169</v>
      </c>
      <c r="E105" s="221" t="s">
        <v>773</v>
      </c>
      <c r="F105" s="222" t="s">
        <v>774</v>
      </c>
      <c r="G105" s="223" t="s">
        <v>397</v>
      </c>
      <c r="H105" s="224">
        <v>27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0.00014999999999999999</v>
      </c>
      <c r="R105" s="228">
        <f>Q105*H105</f>
        <v>0.0040499999999999998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173</v>
      </c>
      <c r="AT105" s="230" t="s">
        <v>169</v>
      </c>
      <c r="AU105" s="230" t="s">
        <v>86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173</v>
      </c>
      <c r="BM105" s="230" t="s">
        <v>1139</v>
      </c>
    </row>
    <row r="106" s="2" customFormat="1" ht="20.5" customHeight="1">
      <c r="A106" s="40"/>
      <c r="B106" s="41"/>
      <c r="C106" s="220" t="s">
        <v>7</v>
      </c>
      <c r="D106" s="220" t="s">
        <v>169</v>
      </c>
      <c r="E106" s="221" t="s">
        <v>776</v>
      </c>
      <c r="F106" s="222" t="s">
        <v>777</v>
      </c>
      <c r="G106" s="223" t="s">
        <v>179</v>
      </c>
      <c r="H106" s="224">
        <v>180.69999999999999</v>
      </c>
      <c r="I106" s="225"/>
      <c r="J106" s="224">
        <f>ROUND(I106*H106,0)</f>
        <v>0</v>
      </c>
      <c r="K106" s="222" t="s">
        <v>180</v>
      </c>
      <c r="L106" s="46"/>
      <c r="M106" s="226" t="s">
        <v>20</v>
      </c>
      <c r="N106" s="227" t="s">
        <v>48</v>
      </c>
      <c r="O106" s="86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0" t="s">
        <v>173</v>
      </c>
      <c r="AT106" s="230" t="s">
        <v>169</v>
      </c>
      <c r="AU106" s="230" t="s">
        <v>86</v>
      </c>
      <c r="AY106" s="19" t="s">
        <v>167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19" t="s">
        <v>8</v>
      </c>
      <c r="BK106" s="231">
        <f>ROUND(I106*H106,0)</f>
        <v>0</v>
      </c>
      <c r="BL106" s="19" t="s">
        <v>173</v>
      </c>
      <c r="BM106" s="230" t="s">
        <v>1140</v>
      </c>
    </row>
    <row r="107" s="2" customFormat="1">
      <c r="A107" s="40"/>
      <c r="B107" s="41"/>
      <c r="C107" s="42"/>
      <c r="D107" s="232" t="s">
        <v>182</v>
      </c>
      <c r="E107" s="42"/>
      <c r="F107" s="233" t="s">
        <v>779</v>
      </c>
      <c r="G107" s="42"/>
      <c r="H107" s="42"/>
      <c r="I107" s="138"/>
      <c r="J107" s="42"/>
      <c r="K107" s="42"/>
      <c r="L107" s="46"/>
      <c r="M107" s="234"/>
      <c r="N107" s="23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182</v>
      </c>
      <c r="AU107" s="19" t="s">
        <v>86</v>
      </c>
    </row>
    <row r="108" s="2" customFormat="1">
      <c r="A108" s="40"/>
      <c r="B108" s="41"/>
      <c r="C108" s="42"/>
      <c r="D108" s="232" t="s">
        <v>175</v>
      </c>
      <c r="E108" s="42"/>
      <c r="F108" s="233" t="s">
        <v>780</v>
      </c>
      <c r="G108" s="42"/>
      <c r="H108" s="42"/>
      <c r="I108" s="138"/>
      <c r="J108" s="42"/>
      <c r="K108" s="42"/>
      <c r="L108" s="46"/>
      <c r="M108" s="234"/>
      <c r="N108" s="235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175</v>
      </c>
      <c r="AU108" s="19" t="s">
        <v>86</v>
      </c>
    </row>
    <row r="109" s="13" customFormat="1">
      <c r="A109" s="13"/>
      <c r="B109" s="236"/>
      <c r="C109" s="237"/>
      <c r="D109" s="232" t="s">
        <v>184</v>
      </c>
      <c r="E109" s="238" t="s">
        <v>20</v>
      </c>
      <c r="F109" s="239" t="s">
        <v>1141</v>
      </c>
      <c r="G109" s="237"/>
      <c r="H109" s="240">
        <v>180.69999999999999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6" t="s">
        <v>184</v>
      </c>
      <c r="AU109" s="246" t="s">
        <v>86</v>
      </c>
      <c r="AV109" s="13" t="s">
        <v>86</v>
      </c>
      <c r="AW109" s="13" t="s">
        <v>38</v>
      </c>
      <c r="AX109" s="13" t="s">
        <v>8</v>
      </c>
      <c r="AY109" s="246" t="s">
        <v>167</v>
      </c>
    </row>
    <row r="110" s="2" customFormat="1" ht="14.5" customHeight="1">
      <c r="A110" s="40"/>
      <c r="B110" s="41"/>
      <c r="C110" s="279" t="s">
        <v>394</v>
      </c>
      <c r="D110" s="279" t="s">
        <v>381</v>
      </c>
      <c r="E110" s="280" t="s">
        <v>382</v>
      </c>
      <c r="F110" s="281" t="s">
        <v>383</v>
      </c>
      <c r="G110" s="282" t="s">
        <v>384</v>
      </c>
      <c r="H110" s="283">
        <v>1.8100000000000001</v>
      </c>
      <c r="I110" s="284"/>
      <c r="J110" s="283">
        <f>ROUND(I110*H110,0)</f>
        <v>0</v>
      </c>
      <c r="K110" s="281" t="s">
        <v>20</v>
      </c>
      <c r="L110" s="285"/>
      <c r="M110" s="286" t="s">
        <v>20</v>
      </c>
      <c r="N110" s="287" t="s">
        <v>48</v>
      </c>
      <c r="O110" s="86"/>
      <c r="P110" s="228">
        <f>O110*H110</f>
        <v>0</v>
      </c>
      <c r="Q110" s="228">
        <v>0.001</v>
      </c>
      <c r="R110" s="228">
        <f>Q110*H110</f>
        <v>0.0018100000000000002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274</v>
      </c>
      <c r="AT110" s="230" t="s">
        <v>381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1142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1143</v>
      </c>
      <c r="G111" s="237"/>
      <c r="H111" s="240">
        <v>1.8100000000000001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20" t="s">
        <v>401</v>
      </c>
      <c r="D112" s="220" t="s">
        <v>169</v>
      </c>
      <c r="E112" s="221" t="s">
        <v>783</v>
      </c>
      <c r="F112" s="222" t="s">
        <v>784</v>
      </c>
      <c r="G112" s="223" t="s">
        <v>389</v>
      </c>
      <c r="H112" s="224">
        <v>20</v>
      </c>
      <c r="I112" s="225"/>
      <c r="J112" s="224">
        <f>ROUND(I112*H112,0)</f>
        <v>0</v>
      </c>
      <c r="K112" s="222" t="s">
        <v>180</v>
      </c>
      <c r="L112" s="46"/>
      <c r="M112" s="226" t="s">
        <v>20</v>
      </c>
      <c r="N112" s="227" t="s">
        <v>48</v>
      </c>
      <c r="O112" s="86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173</v>
      </c>
      <c r="AT112" s="230" t="s">
        <v>169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1144</v>
      </c>
    </row>
    <row r="113" s="2" customFormat="1">
      <c r="A113" s="40"/>
      <c r="B113" s="41"/>
      <c r="C113" s="42"/>
      <c r="D113" s="232" t="s">
        <v>182</v>
      </c>
      <c r="E113" s="42"/>
      <c r="F113" s="233" t="s">
        <v>786</v>
      </c>
      <c r="G113" s="42"/>
      <c r="H113" s="42"/>
      <c r="I113" s="138"/>
      <c r="J113" s="42"/>
      <c r="K113" s="42"/>
      <c r="L113" s="46"/>
      <c r="M113" s="234"/>
      <c r="N113" s="23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182</v>
      </c>
      <c r="AU113" s="19" t="s">
        <v>86</v>
      </c>
    </row>
    <row r="114" s="2" customFormat="1">
      <c r="A114" s="40"/>
      <c r="B114" s="41"/>
      <c r="C114" s="42"/>
      <c r="D114" s="232" t="s">
        <v>175</v>
      </c>
      <c r="E114" s="42"/>
      <c r="F114" s="233" t="s">
        <v>787</v>
      </c>
      <c r="G114" s="42"/>
      <c r="H114" s="42"/>
      <c r="I114" s="138"/>
      <c r="J114" s="42"/>
      <c r="K114" s="42"/>
      <c r="L114" s="46"/>
      <c r="M114" s="234"/>
      <c r="N114" s="23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175</v>
      </c>
      <c r="AU114" s="19" t="s">
        <v>86</v>
      </c>
    </row>
    <row r="115" s="13" customFormat="1">
      <c r="A115" s="13"/>
      <c r="B115" s="236"/>
      <c r="C115" s="237"/>
      <c r="D115" s="232" t="s">
        <v>184</v>
      </c>
      <c r="E115" s="238" t="s">
        <v>20</v>
      </c>
      <c r="F115" s="239" t="s">
        <v>1145</v>
      </c>
      <c r="G115" s="237"/>
      <c r="H115" s="240">
        <v>20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184</v>
      </c>
      <c r="AU115" s="246" t="s">
        <v>86</v>
      </c>
      <c r="AV115" s="13" t="s">
        <v>86</v>
      </c>
      <c r="AW115" s="13" t="s">
        <v>38</v>
      </c>
      <c r="AX115" s="13" t="s">
        <v>8</v>
      </c>
      <c r="AY115" s="246" t="s">
        <v>167</v>
      </c>
    </row>
    <row r="116" s="2" customFormat="1" ht="20.5" customHeight="1">
      <c r="A116" s="40"/>
      <c r="B116" s="41"/>
      <c r="C116" s="220" t="s">
        <v>406</v>
      </c>
      <c r="D116" s="220" t="s">
        <v>169</v>
      </c>
      <c r="E116" s="221" t="s">
        <v>788</v>
      </c>
      <c r="F116" s="222" t="s">
        <v>789</v>
      </c>
      <c r="G116" s="223" t="s">
        <v>389</v>
      </c>
      <c r="H116" s="224">
        <v>64</v>
      </c>
      <c r="I116" s="225"/>
      <c r="J116" s="224">
        <f>ROUND(I116*H116,0)</f>
        <v>0</v>
      </c>
      <c r="K116" s="222" t="s">
        <v>180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173</v>
      </c>
      <c r="AT116" s="230" t="s">
        <v>169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1146</v>
      </c>
    </row>
    <row r="117" s="2" customFormat="1">
      <c r="A117" s="40"/>
      <c r="B117" s="41"/>
      <c r="C117" s="42"/>
      <c r="D117" s="232" t="s">
        <v>182</v>
      </c>
      <c r="E117" s="42"/>
      <c r="F117" s="233" t="s">
        <v>786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86</v>
      </c>
    </row>
    <row r="118" s="2" customFormat="1">
      <c r="A118" s="40"/>
      <c r="B118" s="41"/>
      <c r="C118" s="42"/>
      <c r="D118" s="232" t="s">
        <v>175</v>
      </c>
      <c r="E118" s="42"/>
      <c r="F118" s="233" t="s">
        <v>791</v>
      </c>
      <c r="G118" s="42"/>
      <c r="H118" s="42"/>
      <c r="I118" s="138"/>
      <c r="J118" s="42"/>
      <c r="K118" s="42"/>
      <c r="L118" s="46"/>
      <c r="M118" s="234"/>
      <c r="N118" s="235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175</v>
      </c>
      <c r="AU118" s="19" t="s">
        <v>86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1147</v>
      </c>
      <c r="G119" s="237"/>
      <c r="H119" s="240">
        <v>60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167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1148</v>
      </c>
      <c r="G120" s="237"/>
      <c r="H120" s="240">
        <v>4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167</v>
      </c>
    </row>
    <row r="121" s="14" customFormat="1">
      <c r="A121" s="14"/>
      <c r="B121" s="247"/>
      <c r="C121" s="248"/>
      <c r="D121" s="232" t="s">
        <v>184</v>
      </c>
      <c r="E121" s="249" t="s">
        <v>20</v>
      </c>
      <c r="F121" s="250" t="s">
        <v>195</v>
      </c>
      <c r="G121" s="248"/>
      <c r="H121" s="251">
        <v>64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184</v>
      </c>
      <c r="AU121" s="257" t="s">
        <v>86</v>
      </c>
      <c r="AV121" s="14" t="s">
        <v>173</v>
      </c>
      <c r="AW121" s="14" t="s">
        <v>38</v>
      </c>
      <c r="AX121" s="14" t="s">
        <v>8</v>
      </c>
      <c r="AY121" s="257" t="s">
        <v>167</v>
      </c>
    </row>
    <row r="122" s="2" customFormat="1" ht="20.5" customHeight="1">
      <c r="A122" s="40"/>
      <c r="B122" s="41"/>
      <c r="C122" s="220" t="s">
        <v>415</v>
      </c>
      <c r="D122" s="220" t="s">
        <v>169</v>
      </c>
      <c r="E122" s="221" t="s">
        <v>794</v>
      </c>
      <c r="F122" s="222" t="s">
        <v>795</v>
      </c>
      <c r="G122" s="223" t="s">
        <v>389</v>
      </c>
      <c r="H122" s="224">
        <v>64</v>
      </c>
      <c r="I122" s="225"/>
      <c r="J122" s="224">
        <f>ROUND(I122*H122,0)</f>
        <v>0</v>
      </c>
      <c r="K122" s="222" t="s">
        <v>180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173</v>
      </c>
      <c r="AT122" s="230" t="s">
        <v>169</v>
      </c>
      <c r="AU122" s="230" t="s">
        <v>86</v>
      </c>
      <c r="AY122" s="19" t="s">
        <v>167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173</v>
      </c>
      <c r="BM122" s="230" t="s">
        <v>1149</v>
      </c>
    </row>
    <row r="123" s="2" customFormat="1">
      <c r="A123" s="40"/>
      <c r="B123" s="41"/>
      <c r="C123" s="42"/>
      <c r="D123" s="232" t="s">
        <v>182</v>
      </c>
      <c r="E123" s="42"/>
      <c r="F123" s="233" t="s">
        <v>797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86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1150</v>
      </c>
      <c r="G124" s="237"/>
      <c r="H124" s="240">
        <v>60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167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1151</v>
      </c>
      <c r="G125" s="237"/>
      <c r="H125" s="240">
        <v>4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167</v>
      </c>
    </row>
    <row r="126" s="14" customFormat="1">
      <c r="A126" s="14"/>
      <c r="B126" s="247"/>
      <c r="C126" s="248"/>
      <c r="D126" s="232" t="s">
        <v>184</v>
      </c>
      <c r="E126" s="249" t="s">
        <v>20</v>
      </c>
      <c r="F126" s="250" t="s">
        <v>195</v>
      </c>
      <c r="G126" s="248"/>
      <c r="H126" s="251">
        <v>64</v>
      </c>
      <c r="I126" s="252"/>
      <c r="J126" s="248"/>
      <c r="K126" s="248"/>
      <c r="L126" s="253"/>
      <c r="M126" s="254"/>
      <c r="N126" s="255"/>
      <c r="O126" s="255"/>
      <c r="P126" s="255"/>
      <c r="Q126" s="255"/>
      <c r="R126" s="255"/>
      <c r="S126" s="255"/>
      <c r="T126" s="2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7" t="s">
        <v>184</v>
      </c>
      <c r="AU126" s="257" t="s">
        <v>86</v>
      </c>
      <c r="AV126" s="14" t="s">
        <v>173</v>
      </c>
      <c r="AW126" s="14" t="s">
        <v>38</v>
      </c>
      <c r="AX126" s="14" t="s">
        <v>8</v>
      </c>
      <c r="AY126" s="257" t="s">
        <v>167</v>
      </c>
    </row>
    <row r="127" s="2" customFormat="1" ht="31" customHeight="1">
      <c r="A127" s="40"/>
      <c r="B127" s="41"/>
      <c r="C127" s="220" t="s">
        <v>421</v>
      </c>
      <c r="D127" s="220" t="s">
        <v>169</v>
      </c>
      <c r="E127" s="221" t="s">
        <v>800</v>
      </c>
      <c r="F127" s="222" t="s">
        <v>801</v>
      </c>
      <c r="G127" s="223" t="s">
        <v>389</v>
      </c>
      <c r="H127" s="224">
        <v>20</v>
      </c>
      <c r="I127" s="225"/>
      <c r="J127" s="224">
        <f>ROUND(I127*H127,0)</f>
        <v>0</v>
      </c>
      <c r="K127" s="222" t="s">
        <v>180</v>
      </c>
      <c r="L127" s="46"/>
      <c r="M127" s="226" t="s">
        <v>20</v>
      </c>
      <c r="N127" s="227" t="s">
        <v>48</v>
      </c>
      <c r="O127" s="86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0" t="s">
        <v>173</v>
      </c>
      <c r="AT127" s="230" t="s">
        <v>169</v>
      </c>
      <c r="AU127" s="230" t="s">
        <v>86</v>
      </c>
      <c r="AY127" s="19" t="s">
        <v>167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9" t="s">
        <v>8</v>
      </c>
      <c r="BK127" s="231">
        <f>ROUND(I127*H127,0)</f>
        <v>0</v>
      </c>
      <c r="BL127" s="19" t="s">
        <v>173</v>
      </c>
      <c r="BM127" s="230" t="s">
        <v>1152</v>
      </c>
    </row>
    <row r="128" s="2" customFormat="1">
      <c r="A128" s="40"/>
      <c r="B128" s="41"/>
      <c r="C128" s="42"/>
      <c r="D128" s="232" t="s">
        <v>182</v>
      </c>
      <c r="E128" s="42"/>
      <c r="F128" s="233" t="s">
        <v>797</v>
      </c>
      <c r="G128" s="42"/>
      <c r="H128" s="42"/>
      <c r="I128" s="138"/>
      <c r="J128" s="42"/>
      <c r="K128" s="42"/>
      <c r="L128" s="46"/>
      <c r="M128" s="234"/>
      <c r="N128" s="235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182</v>
      </c>
      <c r="AU128" s="19" t="s">
        <v>86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1153</v>
      </c>
      <c r="G129" s="237"/>
      <c r="H129" s="240">
        <v>20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167</v>
      </c>
    </row>
    <row r="130" s="2" customFormat="1" ht="20.5" customHeight="1">
      <c r="A130" s="40"/>
      <c r="B130" s="41"/>
      <c r="C130" s="220" t="s">
        <v>428</v>
      </c>
      <c r="D130" s="220" t="s">
        <v>169</v>
      </c>
      <c r="E130" s="221" t="s">
        <v>803</v>
      </c>
      <c r="F130" s="222" t="s">
        <v>804</v>
      </c>
      <c r="G130" s="223" t="s">
        <v>389</v>
      </c>
      <c r="H130" s="224">
        <v>20</v>
      </c>
      <c r="I130" s="225"/>
      <c r="J130" s="224">
        <f>ROUND(I130*H130,0)</f>
        <v>0</v>
      </c>
      <c r="K130" s="222" t="s">
        <v>180</v>
      </c>
      <c r="L130" s="46"/>
      <c r="M130" s="226" t="s">
        <v>20</v>
      </c>
      <c r="N130" s="227" t="s">
        <v>48</v>
      </c>
      <c r="O130" s="86"/>
      <c r="P130" s="228">
        <f>O130*H130</f>
        <v>0</v>
      </c>
      <c r="Q130" s="228">
        <v>4.6E-05</v>
      </c>
      <c r="R130" s="228">
        <f>Q130*H130</f>
        <v>0.00092000000000000003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173</v>
      </c>
      <c r="AT130" s="230" t="s">
        <v>169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1154</v>
      </c>
    </row>
    <row r="131" s="2" customFormat="1">
      <c r="A131" s="40"/>
      <c r="B131" s="41"/>
      <c r="C131" s="42"/>
      <c r="D131" s="232" t="s">
        <v>182</v>
      </c>
      <c r="E131" s="42"/>
      <c r="F131" s="233" t="s">
        <v>806</v>
      </c>
      <c r="G131" s="42"/>
      <c r="H131" s="42"/>
      <c r="I131" s="138"/>
      <c r="J131" s="42"/>
      <c r="K131" s="42"/>
      <c r="L131" s="46"/>
      <c r="M131" s="234"/>
      <c r="N131" s="235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182</v>
      </c>
      <c r="AU131" s="19" t="s">
        <v>86</v>
      </c>
    </row>
    <row r="132" s="2" customFormat="1">
      <c r="A132" s="40"/>
      <c r="B132" s="41"/>
      <c r="C132" s="42"/>
      <c r="D132" s="232" t="s">
        <v>175</v>
      </c>
      <c r="E132" s="42"/>
      <c r="F132" s="233" t="s">
        <v>807</v>
      </c>
      <c r="G132" s="42"/>
      <c r="H132" s="42"/>
      <c r="I132" s="138"/>
      <c r="J132" s="42"/>
      <c r="K132" s="42"/>
      <c r="L132" s="46"/>
      <c r="M132" s="234"/>
      <c r="N132" s="235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175</v>
      </c>
      <c r="AU132" s="19" t="s">
        <v>86</v>
      </c>
    </row>
    <row r="133" s="2" customFormat="1" ht="20.5" customHeight="1">
      <c r="A133" s="40"/>
      <c r="B133" s="41"/>
      <c r="C133" s="279" t="s">
        <v>435</v>
      </c>
      <c r="D133" s="279" t="s">
        <v>381</v>
      </c>
      <c r="E133" s="280" t="s">
        <v>808</v>
      </c>
      <c r="F133" s="281" t="s">
        <v>809</v>
      </c>
      <c r="G133" s="282" t="s">
        <v>389</v>
      </c>
      <c r="H133" s="283">
        <v>20</v>
      </c>
      <c r="I133" s="284"/>
      <c r="J133" s="283">
        <f>ROUND(I133*H133,0)</f>
        <v>0</v>
      </c>
      <c r="K133" s="281" t="s">
        <v>180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0.0035400000000000002</v>
      </c>
      <c r="R133" s="228">
        <f>Q133*H133</f>
        <v>0.070800000000000002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1155</v>
      </c>
    </row>
    <row r="134" s="2" customFormat="1" ht="20.5" customHeight="1">
      <c r="A134" s="40"/>
      <c r="B134" s="41"/>
      <c r="C134" s="220" t="s">
        <v>443</v>
      </c>
      <c r="D134" s="220" t="s">
        <v>169</v>
      </c>
      <c r="E134" s="221" t="s">
        <v>811</v>
      </c>
      <c r="F134" s="222" t="s">
        <v>812</v>
      </c>
      <c r="G134" s="223" t="s">
        <v>389</v>
      </c>
      <c r="H134" s="224">
        <v>60</v>
      </c>
      <c r="I134" s="225"/>
      <c r="J134" s="224">
        <f>ROUND(I134*H134,0)</f>
        <v>0</v>
      </c>
      <c r="K134" s="222" t="s">
        <v>180</v>
      </c>
      <c r="L134" s="46"/>
      <c r="M134" s="226" t="s">
        <v>20</v>
      </c>
      <c r="N134" s="227" t="s">
        <v>48</v>
      </c>
      <c r="O134" s="86"/>
      <c r="P134" s="228">
        <f>O134*H134</f>
        <v>0</v>
      </c>
      <c r="Q134" s="228">
        <v>5.1999999999999997E-05</v>
      </c>
      <c r="R134" s="228">
        <f>Q134*H134</f>
        <v>0.0031199999999999999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173</v>
      </c>
      <c r="AT134" s="230" t="s">
        <v>169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1156</v>
      </c>
    </row>
    <row r="135" s="2" customFormat="1">
      <c r="A135" s="40"/>
      <c r="B135" s="41"/>
      <c r="C135" s="42"/>
      <c r="D135" s="232" t="s">
        <v>182</v>
      </c>
      <c r="E135" s="42"/>
      <c r="F135" s="233" t="s">
        <v>806</v>
      </c>
      <c r="G135" s="42"/>
      <c r="H135" s="42"/>
      <c r="I135" s="138"/>
      <c r="J135" s="42"/>
      <c r="K135" s="42"/>
      <c r="L135" s="46"/>
      <c r="M135" s="234"/>
      <c r="N135" s="235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182</v>
      </c>
      <c r="AU135" s="19" t="s">
        <v>86</v>
      </c>
    </row>
    <row r="136" s="2" customFormat="1">
      <c r="A136" s="40"/>
      <c r="B136" s="41"/>
      <c r="C136" s="42"/>
      <c r="D136" s="232" t="s">
        <v>175</v>
      </c>
      <c r="E136" s="42"/>
      <c r="F136" s="233" t="s">
        <v>814</v>
      </c>
      <c r="G136" s="42"/>
      <c r="H136" s="42"/>
      <c r="I136" s="138"/>
      <c r="J136" s="42"/>
      <c r="K136" s="42"/>
      <c r="L136" s="46"/>
      <c r="M136" s="234"/>
      <c r="N136" s="235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175</v>
      </c>
      <c r="AU136" s="19" t="s">
        <v>86</v>
      </c>
    </row>
    <row r="137" s="2" customFormat="1" ht="20.5" customHeight="1">
      <c r="A137" s="40"/>
      <c r="B137" s="41"/>
      <c r="C137" s="279" t="s">
        <v>450</v>
      </c>
      <c r="D137" s="279" t="s">
        <v>381</v>
      </c>
      <c r="E137" s="280" t="s">
        <v>808</v>
      </c>
      <c r="F137" s="281" t="s">
        <v>809</v>
      </c>
      <c r="G137" s="282" t="s">
        <v>389</v>
      </c>
      <c r="H137" s="283">
        <v>60</v>
      </c>
      <c r="I137" s="284"/>
      <c r="J137" s="283">
        <f>ROUND(I137*H137,0)</f>
        <v>0</v>
      </c>
      <c r="K137" s="281" t="s">
        <v>180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0.0035400000000000002</v>
      </c>
      <c r="R137" s="228">
        <f>Q137*H137</f>
        <v>0.21240000000000001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1157</v>
      </c>
    </row>
    <row r="138" s="2" customFormat="1" ht="20.5" customHeight="1">
      <c r="A138" s="40"/>
      <c r="B138" s="41"/>
      <c r="C138" s="279" t="s">
        <v>463</v>
      </c>
      <c r="D138" s="279" t="s">
        <v>381</v>
      </c>
      <c r="E138" s="280" t="s">
        <v>817</v>
      </c>
      <c r="F138" s="281" t="s">
        <v>818</v>
      </c>
      <c r="G138" s="282" t="s">
        <v>389</v>
      </c>
      <c r="H138" s="283">
        <v>1</v>
      </c>
      <c r="I138" s="284"/>
      <c r="J138" s="283">
        <f>ROUND(I138*H138,0)</f>
        <v>0</v>
      </c>
      <c r="K138" s="281" t="s">
        <v>180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0.0047200000000000002</v>
      </c>
      <c r="R138" s="228">
        <f>Q138*H138</f>
        <v>0.0047200000000000002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1158</v>
      </c>
    </row>
    <row r="139" s="2" customFormat="1" ht="20.5" customHeight="1">
      <c r="A139" s="40"/>
      <c r="B139" s="41"/>
      <c r="C139" s="220" t="s">
        <v>467</v>
      </c>
      <c r="D139" s="220" t="s">
        <v>169</v>
      </c>
      <c r="E139" s="221" t="s">
        <v>820</v>
      </c>
      <c r="F139" s="222" t="s">
        <v>821</v>
      </c>
      <c r="G139" s="223" t="s">
        <v>389</v>
      </c>
      <c r="H139" s="224">
        <v>4</v>
      </c>
      <c r="I139" s="225"/>
      <c r="J139" s="224">
        <f>ROUND(I139*H139,0)</f>
        <v>0</v>
      </c>
      <c r="K139" s="222" t="s">
        <v>180</v>
      </c>
      <c r="L139" s="46"/>
      <c r="M139" s="226" t="s">
        <v>20</v>
      </c>
      <c r="N139" s="227" t="s">
        <v>48</v>
      </c>
      <c r="O139" s="86"/>
      <c r="P139" s="228">
        <f>O139*H139</f>
        <v>0</v>
      </c>
      <c r="Q139" s="228">
        <v>5.1999999999999997E-05</v>
      </c>
      <c r="R139" s="228">
        <f>Q139*H139</f>
        <v>0.00020799999999999999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173</v>
      </c>
      <c r="AT139" s="230" t="s">
        <v>169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1159</v>
      </c>
    </row>
    <row r="140" s="2" customFormat="1">
      <c r="A140" s="40"/>
      <c r="B140" s="41"/>
      <c r="C140" s="42"/>
      <c r="D140" s="232" t="s">
        <v>182</v>
      </c>
      <c r="E140" s="42"/>
      <c r="F140" s="233" t="s">
        <v>806</v>
      </c>
      <c r="G140" s="42"/>
      <c r="H140" s="42"/>
      <c r="I140" s="138"/>
      <c r="J140" s="42"/>
      <c r="K140" s="42"/>
      <c r="L140" s="46"/>
      <c r="M140" s="234"/>
      <c r="N140" s="23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182</v>
      </c>
      <c r="AU140" s="19" t="s">
        <v>86</v>
      </c>
    </row>
    <row r="141" s="2" customFormat="1">
      <c r="A141" s="40"/>
      <c r="B141" s="41"/>
      <c r="C141" s="42"/>
      <c r="D141" s="232" t="s">
        <v>175</v>
      </c>
      <c r="E141" s="42"/>
      <c r="F141" s="233" t="s">
        <v>823</v>
      </c>
      <c r="G141" s="42"/>
      <c r="H141" s="42"/>
      <c r="I141" s="138"/>
      <c r="J141" s="42"/>
      <c r="K141" s="42"/>
      <c r="L141" s="46"/>
      <c r="M141" s="234"/>
      <c r="N141" s="235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175</v>
      </c>
      <c r="AU141" s="19" t="s">
        <v>86</v>
      </c>
    </row>
    <row r="142" s="13" customFormat="1">
      <c r="A142" s="13"/>
      <c r="B142" s="236"/>
      <c r="C142" s="237"/>
      <c r="D142" s="232" t="s">
        <v>184</v>
      </c>
      <c r="E142" s="238" t="s">
        <v>20</v>
      </c>
      <c r="F142" s="239" t="s">
        <v>173</v>
      </c>
      <c r="G142" s="237"/>
      <c r="H142" s="240">
        <v>4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184</v>
      </c>
      <c r="AU142" s="246" t="s">
        <v>86</v>
      </c>
      <c r="AV142" s="13" t="s">
        <v>86</v>
      </c>
      <c r="AW142" s="13" t="s">
        <v>38</v>
      </c>
      <c r="AX142" s="13" t="s">
        <v>8</v>
      </c>
      <c r="AY142" s="246" t="s">
        <v>167</v>
      </c>
    </row>
    <row r="143" s="2" customFormat="1" ht="20.5" customHeight="1">
      <c r="A143" s="40"/>
      <c r="B143" s="41"/>
      <c r="C143" s="279" t="s">
        <v>474</v>
      </c>
      <c r="D143" s="279" t="s">
        <v>381</v>
      </c>
      <c r="E143" s="280" t="s">
        <v>817</v>
      </c>
      <c r="F143" s="281" t="s">
        <v>818</v>
      </c>
      <c r="G143" s="282" t="s">
        <v>389</v>
      </c>
      <c r="H143" s="283">
        <v>8</v>
      </c>
      <c r="I143" s="284"/>
      <c r="J143" s="283">
        <f>ROUND(I143*H143,0)</f>
        <v>0</v>
      </c>
      <c r="K143" s="281" t="s">
        <v>180</v>
      </c>
      <c r="L143" s="285"/>
      <c r="M143" s="286" t="s">
        <v>20</v>
      </c>
      <c r="N143" s="287" t="s">
        <v>48</v>
      </c>
      <c r="O143" s="86"/>
      <c r="P143" s="228">
        <f>O143*H143</f>
        <v>0</v>
      </c>
      <c r="Q143" s="228">
        <v>0.0047200000000000002</v>
      </c>
      <c r="R143" s="228">
        <f>Q143*H143</f>
        <v>0.037760000000000002</v>
      </c>
      <c r="S143" s="228">
        <v>0</v>
      </c>
      <c r="T143" s="229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0" t="s">
        <v>274</v>
      </c>
      <c r="AT143" s="230" t="s">
        <v>381</v>
      </c>
      <c r="AU143" s="230" t="s">
        <v>86</v>
      </c>
      <c r="AY143" s="19" t="s">
        <v>167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9" t="s">
        <v>8</v>
      </c>
      <c r="BK143" s="231">
        <f>ROUND(I143*H143,0)</f>
        <v>0</v>
      </c>
      <c r="BL143" s="19" t="s">
        <v>173</v>
      </c>
      <c r="BM143" s="230" t="s">
        <v>1160</v>
      </c>
    </row>
    <row r="144" s="13" customFormat="1">
      <c r="A144" s="13"/>
      <c r="B144" s="236"/>
      <c r="C144" s="237"/>
      <c r="D144" s="232" t="s">
        <v>184</v>
      </c>
      <c r="E144" s="237"/>
      <c r="F144" s="239" t="s">
        <v>1161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184</v>
      </c>
      <c r="AU144" s="246" t="s">
        <v>86</v>
      </c>
      <c r="AV144" s="13" t="s">
        <v>86</v>
      </c>
      <c r="AW144" s="13" t="s">
        <v>4</v>
      </c>
      <c r="AX144" s="13" t="s">
        <v>8</v>
      </c>
      <c r="AY144" s="246" t="s">
        <v>167</v>
      </c>
    </row>
    <row r="145" s="2" customFormat="1" ht="20.5" customHeight="1">
      <c r="A145" s="40"/>
      <c r="B145" s="41"/>
      <c r="C145" s="220" t="s">
        <v>481</v>
      </c>
      <c r="D145" s="220" t="s">
        <v>169</v>
      </c>
      <c r="E145" s="221" t="s">
        <v>828</v>
      </c>
      <c r="F145" s="222" t="s">
        <v>829</v>
      </c>
      <c r="G145" s="223" t="s">
        <v>389</v>
      </c>
      <c r="H145" s="224">
        <v>4</v>
      </c>
      <c r="I145" s="225"/>
      <c r="J145" s="224">
        <f>ROUND(I145*H145,0)</f>
        <v>0</v>
      </c>
      <c r="K145" s="222" t="s">
        <v>20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173</v>
      </c>
      <c r="AT145" s="230" t="s">
        <v>169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1162</v>
      </c>
    </row>
    <row r="146" s="2" customFormat="1">
      <c r="A146" s="40"/>
      <c r="B146" s="41"/>
      <c r="C146" s="42"/>
      <c r="D146" s="232" t="s">
        <v>175</v>
      </c>
      <c r="E146" s="42"/>
      <c r="F146" s="233" t="s">
        <v>1004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175</v>
      </c>
      <c r="AU146" s="19" t="s">
        <v>86</v>
      </c>
    </row>
    <row r="147" s="2" customFormat="1" ht="20.5" customHeight="1">
      <c r="A147" s="40"/>
      <c r="B147" s="41"/>
      <c r="C147" s="220" t="s">
        <v>489</v>
      </c>
      <c r="D147" s="220" t="s">
        <v>169</v>
      </c>
      <c r="E147" s="221" t="s">
        <v>832</v>
      </c>
      <c r="F147" s="222" t="s">
        <v>833</v>
      </c>
      <c r="G147" s="223" t="s">
        <v>834</v>
      </c>
      <c r="H147" s="224">
        <v>64</v>
      </c>
      <c r="I147" s="225"/>
      <c r="J147" s="224">
        <f>ROUND(I147*H147,0)</f>
        <v>0</v>
      </c>
      <c r="K147" s="222" t="s">
        <v>20</v>
      </c>
      <c r="L147" s="46"/>
      <c r="M147" s="226" t="s">
        <v>20</v>
      </c>
      <c r="N147" s="227" t="s">
        <v>48</v>
      </c>
      <c r="O147" s="86"/>
      <c r="P147" s="228">
        <f>O147*H147</f>
        <v>0</v>
      </c>
      <c r="Q147" s="228">
        <v>2.0000000000000002E-05</v>
      </c>
      <c r="R147" s="228">
        <f>Q147*H147</f>
        <v>0.0012800000000000001</v>
      </c>
      <c r="S147" s="228">
        <v>0</v>
      </c>
      <c r="T147" s="229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0" t="s">
        <v>173</v>
      </c>
      <c r="AT147" s="230" t="s">
        <v>169</v>
      </c>
      <c r="AU147" s="230" t="s">
        <v>86</v>
      </c>
      <c r="AY147" s="19" t="s">
        <v>167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9" t="s">
        <v>8</v>
      </c>
      <c r="BK147" s="231">
        <f>ROUND(I147*H147,0)</f>
        <v>0</v>
      </c>
      <c r="BL147" s="19" t="s">
        <v>173</v>
      </c>
      <c r="BM147" s="230" t="s">
        <v>1163</v>
      </c>
    </row>
    <row r="148" s="13" customFormat="1">
      <c r="A148" s="13"/>
      <c r="B148" s="236"/>
      <c r="C148" s="237"/>
      <c r="D148" s="232" t="s">
        <v>184</v>
      </c>
      <c r="E148" s="238" t="s">
        <v>20</v>
      </c>
      <c r="F148" s="239" t="s">
        <v>1164</v>
      </c>
      <c r="G148" s="237"/>
      <c r="H148" s="240">
        <v>64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184</v>
      </c>
      <c r="AU148" s="246" t="s">
        <v>86</v>
      </c>
      <c r="AV148" s="13" t="s">
        <v>86</v>
      </c>
      <c r="AW148" s="13" t="s">
        <v>38</v>
      </c>
      <c r="AX148" s="13" t="s">
        <v>8</v>
      </c>
      <c r="AY148" s="246" t="s">
        <v>167</v>
      </c>
    </row>
    <row r="149" s="2" customFormat="1" ht="20.5" customHeight="1">
      <c r="A149" s="40"/>
      <c r="B149" s="41"/>
      <c r="C149" s="220" t="s">
        <v>889</v>
      </c>
      <c r="D149" s="220" t="s">
        <v>169</v>
      </c>
      <c r="E149" s="221" t="s">
        <v>915</v>
      </c>
      <c r="F149" s="222" t="s">
        <v>916</v>
      </c>
      <c r="G149" s="223" t="s">
        <v>389</v>
      </c>
      <c r="H149" s="224">
        <v>84</v>
      </c>
      <c r="I149" s="225"/>
      <c r="J149" s="224">
        <f>ROUND(I149*H149,0)</f>
        <v>0</v>
      </c>
      <c r="K149" s="222" t="s">
        <v>650</v>
      </c>
      <c r="L149" s="46"/>
      <c r="M149" s="226" t="s">
        <v>20</v>
      </c>
      <c r="N149" s="227" t="s">
        <v>48</v>
      </c>
      <c r="O149" s="86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173</v>
      </c>
      <c r="AT149" s="230" t="s">
        <v>169</v>
      </c>
      <c r="AU149" s="230" t="s">
        <v>86</v>
      </c>
      <c r="AY149" s="19" t="s">
        <v>167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173</v>
      </c>
      <c r="BM149" s="230" t="s">
        <v>1175</v>
      </c>
    </row>
    <row r="150" s="2" customFormat="1">
      <c r="A150" s="40"/>
      <c r="B150" s="41"/>
      <c r="C150" s="42"/>
      <c r="D150" s="232" t="s">
        <v>182</v>
      </c>
      <c r="E150" s="42"/>
      <c r="F150" s="233" t="s">
        <v>918</v>
      </c>
      <c r="G150" s="42"/>
      <c r="H150" s="42"/>
      <c r="I150" s="138"/>
      <c r="J150" s="42"/>
      <c r="K150" s="42"/>
      <c r="L150" s="46"/>
      <c r="M150" s="234"/>
      <c r="N150" s="235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182</v>
      </c>
      <c r="AU150" s="19" t="s">
        <v>86</v>
      </c>
    </row>
    <row r="151" s="2" customFormat="1">
      <c r="A151" s="40"/>
      <c r="B151" s="41"/>
      <c r="C151" s="42"/>
      <c r="D151" s="232" t="s">
        <v>175</v>
      </c>
      <c r="E151" s="42"/>
      <c r="F151" s="233" t="s">
        <v>919</v>
      </c>
      <c r="G151" s="42"/>
      <c r="H151" s="42"/>
      <c r="I151" s="138"/>
      <c r="J151" s="42"/>
      <c r="K151" s="42"/>
      <c r="L151" s="46"/>
      <c r="M151" s="234"/>
      <c r="N151" s="235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175</v>
      </c>
      <c r="AU151" s="19" t="s">
        <v>86</v>
      </c>
    </row>
    <row r="152" s="13" customFormat="1">
      <c r="A152" s="13"/>
      <c r="B152" s="236"/>
      <c r="C152" s="237"/>
      <c r="D152" s="232" t="s">
        <v>184</v>
      </c>
      <c r="E152" s="238" t="s">
        <v>20</v>
      </c>
      <c r="F152" s="239" t="s">
        <v>1166</v>
      </c>
      <c r="G152" s="237"/>
      <c r="H152" s="240">
        <v>84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184</v>
      </c>
      <c r="AU152" s="246" t="s">
        <v>86</v>
      </c>
      <c r="AV152" s="13" t="s">
        <v>86</v>
      </c>
      <c r="AW152" s="13" t="s">
        <v>38</v>
      </c>
      <c r="AX152" s="13" t="s">
        <v>8</v>
      </c>
      <c r="AY152" s="246" t="s">
        <v>167</v>
      </c>
    </row>
    <row r="153" s="2" customFormat="1" ht="20.5" customHeight="1">
      <c r="A153" s="40"/>
      <c r="B153" s="41"/>
      <c r="C153" s="279" t="s">
        <v>893</v>
      </c>
      <c r="D153" s="279" t="s">
        <v>381</v>
      </c>
      <c r="E153" s="280" t="s">
        <v>921</v>
      </c>
      <c r="F153" s="281" t="s">
        <v>922</v>
      </c>
      <c r="G153" s="282" t="s">
        <v>189</v>
      </c>
      <c r="H153" s="283">
        <v>1.6799999999999999</v>
      </c>
      <c r="I153" s="284"/>
      <c r="J153" s="283">
        <f>ROUND(I153*H153,0)</f>
        <v>0</v>
      </c>
      <c r="K153" s="281" t="s">
        <v>180</v>
      </c>
      <c r="L153" s="285"/>
      <c r="M153" s="286" t="s">
        <v>20</v>
      </c>
      <c r="N153" s="287" t="s">
        <v>48</v>
      </c>
      <c r="O153" s="86"/>
      <c r="P153" s="228">
        <f>O153*H153</f>
        <v>0</v>
      </c>
      <c r="Q153" s="228">
        <v>0.20000000000000001</v>
      </c>
      <c r="R153" s="228">
        <f>Q153*H153</f>
        <v>0.33600000000000002</v>
      </c>
      <c r="S153" s="228">
        <v>0</v>
      </c>
      <c r="T153" s="229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0" t="s">
        <v>274</v>
      </c>
      <c r="AT153" s="230" t="s">
        <v>381</v>
      </c>
      <c r="AU153" s="230" t="s">
        <v>86</v>
      </c>
      <c r="AY153" s="19" t="s">
        <v>167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9" t="s">
        <v>8</v>
      </c>
      <c r="BK153" s="231">
        <f>ROUND(I153*H153,0)</f>
        <v>0</v>
      </c>
      <c r="BL153" s="19" t="s">
        <v>173</v>
      </c>
      <c r="BM153" s="230" t="s">
        <v>1176</v>
      </c>
    </row>
    <row r="154" s="13" customFormat="1">
      <c r="A154" s="13"/>
      <c r="B154" s="236"/>
      <c r="C154" s="237"/>
      <c r="D154" s="232" t="s">
        <v>184</v>
      </c>
      <c r="E154" s="238" t="s">
        <v>20</v>
      </c>
      <c r="F154" s="239" t="s">
        <v>1168</v>
      </c>
      <c r="G154" s="237"/>
      <c r="H154" s="240">
        <v>1.6799999999999999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184</v>
      </c>
      <c r="AU154" s="246" t="s">
        <v>86</v>
      </c>
      <c r="AV154" s="13" t="s">
        <v>86</v>
      </c>
      <c r="AW154" s="13" t="s">
        <v>38</v>
      </c>
      <c r="AX154" s="13" t="s">
        <v>8</v>
      </c>
      <c r="AY154" s="246" t="s">
        <v>167</v>
      </c>
    </row>
    <row r="155" s="2" customFormat="1" ht="20.5" customHeight="1">
      <c r="A155" s="40"/>
      <c r="B155" s="41"/>
      <c r="C155" s="220" t="s">
        <v>497</v>
      </c>
      <c r="D155" s="220" t="s">
        <v>169</v>
      </c>
      <c r="E155" s="221" t="s">
        <v>925</v>
      </c>
      <c r="F155" s="222" t="s">
        <v>926</v>
      </c>
      <c r="G155" s="223" t="s">
        <v>189</v>
      </c>
      <c r="H155" s="224">
        <v>40.240000000000002</v>
      </c>
      <c r="I155" s="225"/>
      <c r="J155" s="224">
        <f>ROUND(I155*H155,0)</f>
        <v>0</v>
      </c>
      <c r="K155" s="222" t="s">
        <v>180</v>
      </c>
      <c r="L155" s="46"/>
      <c r="M155" s="226" t="s">
        <v>20</v>
      </c>
      <c r="N155" s="227" t="s">
        <v>48</v>
      </c>
      <c r="O155" s="86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0" t="s">
        <v>173</v>
      </c>
      <c r="AT155" s="230" t="s">
        <v>169</v>
      </c>
      <c r="AU155" s="230" t="s">
        <v>86</v>
      </c>
      <c r="AY155" s="19" t="s">
        <v>167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9" t="s">
        <v>8</v>
      </c>
      <c r="BK155" s="231">
        <f>ROUND(I155*H155,0)</f>
        <v>0</v>
      </c>
      <c r="BL155" s="19" t="s">
        <v>173</v>
      </c>
      <c r="BM155" s="230" t="s">
        <v>1169</v>
      </c>
    </row>
    <row r="156" s="2" customFormat="1">
      <c r="A156" s="40"/>
      <c r="B156" s="41"/>
      <c r="C156" s="42"/>
      <c r="D156" s="232" t="s">
        <v>182</v>
      </c>
      <c r="E156" s="42"/>
      <c r="F156" s="233" t="s">
        <v>928</v>
      </c>
      <c r="G156" s="42"/>
      <c r="H156" s="42"/>
      <c r="I156" s="138"/>
      <c r="J156" s="42"/>
      <c r="K156" s="42"/>
      <c r="L156" s="46"/>
      <c r="M156" s="234"/>
      <c r="N156" s="23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182</v>
      </c>
      <c r="AU156" s="19" t="s">
        <v>86</v>
      </c>
    </row>
    <row r="157" s="2" customFormat="1">
      <c r="A157" s="40"/>
      <c r="B157" s="41"/>
      <c r="C157" s="42"/>
      <c r="D157" s="232" t="s">
        <v>175</v>
      </c>
      <c r="E157" s="42"/>
      <c r="F157" s="233" t="s">
        <v>929</v>
      </c>
      <c r="G157" s="42"/>
      <c r="H157" s="42"/>
      <c r="I157" s="138"/>
      <c r="J157" s="42"/>
      <c r="K157" s="42"/>
      <c r="L157" s="46"/>
      <c r="M157" s="234"/>
      <c r="N157" s="235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175</v>
      </c>
      <c r="AU157" s="19" t="s">
        <v>86</v>
      </c>
    </row>
    <row r="158" s="13" customFormat="1">
      <c r="A158" s="13"/>
      <c r="B158" s="236"/>
      <c r="C158" s="237"/>
      <c r="D158" s="232" t="s">
        <v>184</v>
      </c>
      <c r="E158" s="238" t="s">
        <v>20</v>
      </c>
      <c r="F158" s="239" t="s">
        <v>1112</v>
      </c>
      <c r="G158" s="237"/>
      <c r="H158" s="240">
        <v>40.240000000000002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6" t="s">
        <v>184</v>
      </c>
      <c r="AU158" s="246" t="s">
        <v>86</v>
      </c>
      <c r="AV158" s="13" t="s">
        <v>86</v>
      </c>
      <c r="AW158" s="13" t="s">
        <v>38</v>
      </c>
      <c r="AX158" s="13" t="s">
        <v>8</v>
      </c>
      <c r="AY158" s="246" t="s">
        <v>167</v>
      </c>
    </row>
    <row r="159" s="2" customFormat="1" ht="20.5" customHeight="1">
      <c r="A159" s="40"/>
      <c r="B159" s="41"/>
      <c r="C159" s="220" t="s">
        <v>504</v>
      </c>
      <c r="D159" s="220" t="s">
        <v>169</v>
      </c>
      <c r="E159" s="221" t="s">
        <v>931</v>
      </c>
      <c r="F159" s="222" t="s">
        <v>932</v>
      </c>
      <c r="G159" s="223" t="s">
        <v>189</v>
      </c>
      <c r="H159" s="224">
        <v>80.480000000000004</v>
      </c>
      <c r="I159" s="225"/>
      <c r="J159" s="224">
        <f>ROUND(I159*H159,0)</f>
        <v>0</v>
      </c>
      <c r="K159" s="222" t="s">
        <v>180</v>
      </c>
      <c r="L159" s="46"/>
      <c r="M159" s="226" t="s">
        <v>20</v>
      </c>
      <c r="N159" s="227" t="s">
        <v>48</v>
      </c>
      <c r="O159" s="86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30" t="s">
        <v>173</v>
      </c>
      <c r="AT159" s="230" t="s">
        <v>169</v>
      </c>
      <c r="AU159" s="230" t="s">
        <v>86</v>
      </c>
      <c r="AY159" s="19" t="s">
        <v>167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9" t="s">
        <v>8</v>
      </c>
      <c r="BK159" s="231">
        <f>ROUND(I159*H159,0)</f>
        <v>0</v>
      </c>
      <c r="BL159" s="19" t="s">
        <v>173</v>
      </c>
      <c r="BM159" s="230" t="s">
        <v>1170</v>
      </c>
    </row>
    <row r="160" s="2" customFormat="1">
      <c r="A160" s="40"/>
      <c r="B160" s="41"/>
      <c r="C160" s="42"/>
      <c r="D160" s="232" t="s">
        <v>182</v>
      </c>
      <c r="E160" s="42"/>
      <c r="F160" s="233" t="s">
        <v>928</v>
      </c>
      <c r="G160" s="42"/>
      <c r="H160" s="42"/>
      <c r="I160" s="138"/>
      <c r="J160" s="42"/>
      <c r="K160" s="42"/>
      <c r="L160" s="46"/>
      <c r="M160" s="234"/>
      <c r="N160" s="235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182</v>
      </c>
      <c r="AU160" s="19" t="s">
        <v>86</v>
      </c>
    </row>
    <row r="161" s="13" customFormat="1">
      <c r="A161" s="13"/>
      <c r="B161" s="236"/>
      <c r="C161" s="237"/>
      <c r="D161" s="232" t="s">
        <v>184</v>
      </c>
      <c r="E161" s="238" t="s">
        <v>20</v>
      </c>
      <c r="F161" s="239" t="s">
        <v>1114</v>
      </c>
      <c r="G161" s="237"/>
      <c r="H161" s="240">
        <v>80.480000000000004</v>
      </c>
      <c r="I161" s="241"/>
      <c r="J161" s="237"/>
      <c r="K161" s="237"/>
      <c r="L161" s="242"/>
      <c r="M161" s="298"/>
      <c r="N161" s="299"/>
      <c r="O161" s="299"/>
      <c r="P161" s="299"/>
      <c r="Q161" s="299"/>
      <c r="R161" s="299"/>
      <c r="S161" s="299"/>
      <c r="T161" s="30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6" t="s">
        <v>184</v>
      </c>
      <c r="AU161" s="246" t="s">
        <v>86</v>
      </c>
      <c r="AV161" s="13" t="s">
        <v>86</v>
      </c>
      <c r="AW161" s="13" t="s">
        <v>38</v>
      </c>
      <c r="AX161" s="13" t="s">
        <v>8</v>
      </c>
      <c r="AY161" s="246" t="s">
        <v>167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168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bf709EQF8X27yWfGdKTgFYKglJ1o+IiNdVIpbKVDqmA7Euj2VJADuT1lcfKyq3f0Cmq+E7BuIoAcaRyUeQijiA==" hashValue="Syn2A3Edh56CLojr+0KtJqy26Pz5el0pEzi8juJFggIO4uslo4voARW0mTgQCWyf+HE1ej1wr1Le9xPV2B2IDA==" algorithmName="SHA-512" password="CC35"/>
  <autoFilter ref="C80:K16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1177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ROUND(J84,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ROUND((SUM(BE84:BE232)),  0)</f>
        <v>0</v>
      </c>
      <c r="G33" s="40"/>
      <c r="H33" s="40"/>
      <c r="I33" s="157">
        <v>0.20999999999999999</v>
      </c>
      <c r="J33" s="156">
        <f>ROUND(((SUM(BE84:BE232))*I33),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ROUND((SUM(BF84:BF232)),  0)</f>
        <v>0</v>
      </c>
      <c r="G34" s="40"/>
      <c r="H34" s="40"/>
      <c r="I34" s="157">
        <v>0.14999999999999999</v>
      </c>
      <c r="J34" s="156">
        <f>ROUND(((SUM(BF84:BF232))*I34),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ROUND((SUM(BG84:BG232)),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ROUND((SUM(BH84:BH232)),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ROUND((SUM(BI84:BI232)),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16025-3.1 - SO03.1 Vodohospodářská opatření LBK2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146</v>
      </c>
      <c r="E62" s="188"/>
      <c r="F62" s="188"/>
      <c r="G62" s="188"/>
      <c r="H62" s="188"/>
      <c r="I62" s="189"/>
      <c r="J62" s="190">
        <f>J163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150</v>
      </c>
      <c r="E63" s="188"/>
      <c r="F63" s="188"/>
      <c r="G63" s="188"/>
      <c r="H63" s="188"/>
      <c r="I63" s="189"/>
      <c r="J63" s="190">
        <f>J224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151</v>
      </c>
      <c r="E64" s="188"/>
      <c r="F64" s="188"/>
      <c r="G64" s="188"/>
      <c r="H64" s="188"/>
      <c r="I64" s="189"/>
      <c r="J64" s="190">
        <f>J230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152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17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172" t="str">
        <f>E7</f>
        <v>2020/I Společná zařízení v k. ú. Borotín u Boskovic - revitalizace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136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4.5" customHeight="1">
      <c r="A76" s="40"/>
      <c r="B76" s="41"/>
      <c r="C76" s="42"/>
      <c r="D76" s="42"/>
      <c r="E76" s="71" t="str">
        <f>E9</f>
        <v>16025-3.1 - SO03.1 Vodohospodářská opatření LBK2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22</v>
      </c>
      <c r="D78" s="42"/>
      <c r="E78" s="42"/>
      <c r="F78" s="29" t="str">
        <f>F12</f>
        <v>Borotín</v>
      </c>
      <c r="G78" s="42"/>
      <c r="H78" s="42"/>
      <c r="I78" s="142" t="s">
        <v>24</v>
      </c>
      <c r="J78" s="74" t="str">
        <f>IF(J12="","",J12)</f>
        <v>2. 5. 2017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" customHeight="1">
      <c r="A80" s="40"/>
      <c r="B80" s="41"/>
      <c r="C80" s="34" t="s">
        <v>26</v>
      </c>
      <c r="D80" s="42"/>
      <c r="E80" s="42"/>
      <c r="F80" s="29" t="str">
        <f>E15</f>
        <v>ČR - SPÚ, KPÚ pro JMK, pobočka Blansko</v>
      </c>
      <c r="G80" s="42"/>
      <c r="H80" s="42"/>
      <c r="I80" s="142" t="s">
        <v>34</v>
      </c>
      <c r="J80" s="38" t="str">
        <f>E21</f>
        <v>AGERIS s.r.o.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4.9" customHeight="1">
      <c r="A81" s="40"/>
      <c r="B81" s="41"/>
      <c r="C81" s="34" t="s">
        <v>32</v>
      </c>
      <c r="D81" s="42"/>
      <c r="E81" s="42"/>
      <c r="F81" s="29" t="str">
        <f>IF(E18="","",E18)</f>
        <v>Vyplň údaj</v>
      </c>
      <c r="G81" s="42"/>
      <c r="H81" s="42"/>
      <c r="I81" s="142" t="s">
        <v>39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153</v>
      </c>
      <c r="D83" s="195" t="s">
        <v>62</v>
      </c>
      <c r="E83" s="195" t="s">
        <v>58</v>
      </c>
      <c r="F83" s="195" t="s">
        <v>59</v>
      </c>
      <c r="G83" s="195" t="s">
        <v>154</v>
      </c>
      <c r="H83" s="195" t="s">
        <v>155</v>
      </c>
      <c r="I83" s="196" t="s">
        <v>156</v>
      </c>
      <c r="J83" s="195" t="s">
        <v>140</v>
      </c>
      <c r="K83" s="197" t="s">
        <v>157</v>
      </c>
      <c r="L83" s="198"/>
      <c r="M83" s="94" t="s">
        <v>20</v>
      </c>
      <c r="N83" s="95" t="s">
        <v>47</v>
      </c>
      <c r="O83" s="95" t="s">
        <v>158</v>
      </c>
      <c r="P83" s="95" t="s">
        <v>159</v>
      </c>
      <c r="Q83" s="95" t="s">
        <v>160</v>
      </c>
      <c r="R83" s="95" t="s">
        <v>161</v>
      </c>
      <c r="S83" s="95" t="s">
        <v>162</v>
      </c>
      <c r="T83" s="96" t="s">
        <v>163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164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163.71644435979999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76</v>
      </c>
      <c r="AU84" s="19" t="s">
        <v>141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76</v>
      </c>
      <c r="E85" s="207" t="s">
        <v>165</v>
      </c>
      <c r="F85" s="207" t="s">
        <v>166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P86+P163+P224+P230</f>
        <v>0</v>
      </c>
      <c r="Q85" s="212"/>
      <c r="R85" s="213">
        <f>R86+R163+R224+R230</f>
        <v>163.71644435979999</v>
      </c>
      <c r="S85" s="212"/>
      <c r="T85" s="214">
        <f>T86+T163+T224+T230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</v>
      </c>
      <c r="AT85" s="216" t="s">
        <v>76</v>
      </c>
      <c r="AU85" s="216" t="s">
        <v>77</v>
      </c>
      <c r="AY85" s="215" t="s">
        <v>167</v>
      </c>
      <c r="BK85" s="217">
        <f>BK86+BK163+BK224+BK230</f>
        <v>0</v>
      </c>
    </row>
    <row r="86" s="12" customFormat="1" ht="22.8" customHeight="1">
      <c r="A86" s="12"/>
      <c r="B86" s="204"/>
      <c r="C86" s="205"/>
      <c r="D86" s="206" t="s">
        <v>76</v>
      </c>
      <c r="E86" s="218" t="s">
        <v>8</v>
      </c>
      <c r="F86" s="218" t="s">
        <v>168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SUM(P87:P162)</f>
        <v>0</v>
      </c>
      <c r="Q86" s="212"/>
      <c r="R86" s="213">
        <f>SUM(R87:R162)</f>
        <v>0.107917732</v>
      </c>
      <c r="S86" s="212"/>
      <c r="T86" s="214">
        <f>SUM(T87:T162)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8</v>
      </c>
      <c r="AY86" s="215" t="s">
        <v>167</v>
      </c>
      <c r="BK86" s="217">
        <f>SUM(BK87:BK162)</f>
        <v>0</v>
      </c>
    </row>
    <row r="87" s="2" customFormat="1" ht="20.5" customHeight="1">
      <c r="A87" s="40"/>
      <c r="B87" s="41"/>
      <c r="C87" s="220" t="s">
        <v>8</v>
      </c>
      <c r="D87" s="220" t="s">
        <v>169</v>
      </c>
      <c r="E87" s="221" t="s">
        <v>170</v>
      </c>
      <c r="F87" s="222" t="s">
        <v>171</v>
      </c>
      <c r="G87" s="223" t="s">
        <v>172</v>
      </c>
      <c r="H87" s="224">
        <v>1</v>
      </c>
      <c r="I87" s="225"/>
      <c r="J87" s="224">
        <f>ROUND(I87*H87,0)</f>
        <v>0</v>
      </c>
      <c r="K87" s="222" t="s">
        <v>20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1178</v>
      </c>
    </row>
    <row r="88" s="2" customFormat="1">
      <c r="A88" s="40"/>
      <c r="B88" s="41"/>
      <c r="C88" s="42"/>
      <c r="D88" s="232" t="s">
        <v>175</v>
      </c>
      <c r="E88" s="42"/>
      <c r="F88" s="233" t="s">
        <v>1179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175</v>
      </c>
      <c r="AU88" s="19" t="s">
        <v>86</v>
      </c>
    </row>
    <row r="89" s="2" customFormat="1" ht="20.5" customHeight="1">
      <c r="A89" s="40"/>
      <c r="B89" s="41"/>
      <c r="C89" s="220" t="s">
        <v>86</v>
      </c>
      <c r="D89" s="220" t="s">
        <v>169</v>
      </c>
      <c r="E89" s="221" t="s">
        <v>1015</v>
      </c>
      <c r="F89" s="222" t="s">
        <v>1016</v>
      </c>
      <c r="G89" s="223" t="s">
        <v>179</v>
      </c>
      <c r="H89" s="224">
        <v>6336.4099999999999</v>
      </c>
      <c r="I89" s="225"/>
      <c r="J89" s="224">
        <f>ROUND(I89*H89,0)</f>
        <v>0</v>
      </c>
      <c r="K89" s="222" t="s">
        <v>180</v>
      </c>
      <c r="L89" s="46"/>
      <c r="M89" s="226" t="s">
        <v>20</v>
      </c>
      <c r="N89" s="227" t="s">
        <v>48</v>
      </c>
      <c r="O89" s="86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0" t="s">
        <v>173</v>
      </c>
      <c r="AT89" s="230" t="s">
        <v>169</v>
      </c>
      <c r="AU89" s="230" t="s">
        <v>86</v>
      </c>
      <c r="AY89" s="19" t="s">
        <v>167</v>
      </c>
      <c r="BE89" s="231">
        <f>IF(N89="základní",J89,0)</f>
        <v>0</v>
      </c>
      <c r="BF89" s="231">
        <f>IF(N89="snížená",J89,0)</f>
        <v>0</v>
      </c>
      <c r="BG89" s="231">
        <f>IF(N89="zákl. přenesená",J89,0)</f>
        <v>0</v>
      </c>
      <c r="BH89" s="231">
        <f>IF(N89="sníž. přenesená",J89,0)</f>
        <v>0</v>
      </c>
      <c r="BI89" s="231">
        <f>IF(N89="nulová",J89,0)</f>
        <v>0</v>
      </c>
      <c r="BJ89" s="19" t="s">
        <v>8</v>
      </c>
      <c r="BK89" s="231">
        <f>ROUND(I89*H89,0)</f>
        <v>0</v>
      </c>
      <c r="BL89" s="19" t="s">
        <v>173</v>
      </c>
      <c r="BM89" s="230" t="s">
        <v>1180</v>
      </c>
    </row>
    <row r="90" s="2" customFormat="1">
      <c r="A90" s="40"/>
      <c r="B90" s="41"/>
      <c r="C90" s="42"/>
      <c r="D90" s="232" t="s">
        <v>182</v>
      </c>
      <c r="E90" s="42"/>
      <c r="F90" s="233" t="s">
        <v>183</v>
      </c>
      <c r="G90" s="42"/>
      <c r="H90" s="42"/>
      <c r="I90" s="138"/>
      <c r="J90" s="42"/>
      <c r="K90" s="42"/>
      <c r="L90" s="46"/>
      <c r="M90" s="234"/>
      <c r="N90" s="23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182</v>
      </c>
      <c r="AU90" s="19" t="s">
        <v>86</v>
      </c>
    </row>
    <row r="91" s="13" customFormat="1">
      <c r="A91" s="13"/>
      <c r="B91" s="236"/>
      <c r="C91" s="237"/>
      <c r="D91" s="232" t="s">
        <v>184</v>
      </c>
      <c r="E91" s="238" t="s">
        <v>20</v>
      </c>
      <c r="F91" s="239" t="s">
        <v>1181</v>
      </c>
      <c r="G91" s="237"/>
      <c r="H91" s="240">
        <v>2357.7600000000002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46" t="s">
        <v>184</v>
      </c>
      <c r="AU91" s="246" t="s">
        <v>86</v>
      </c>
      <c r="AV91" s="13" t="s">
        <v>86</v>
      </c>
      <c r="AW91" s="13" t="s">
        <v>38</v>
      </c>
      <c r="AX91" s="13" t="s">
        <v>77</v>
      </c>
      <c r="AY91" s="246" t="s">
        <v>167</v>
      </c>
    </row>
    <row r="92" s="13" customFormat="1">
      <c r="A92" s="13"/>
      <c r="B92" s="236"/>
      <c r="C92" s="237"/>
      <c r="D92" s="232" t="s">
        <v>184</v>
      </c>
      <c r="E92" s="238" t="s">
        <v>20</v>
      </c>
      <c r="F92" s="239" t="s">
        <v>1182</v>
      </c>
      <c r="G92" s="237"/>
      <c r="H92" s="240">
        <v>3978.6500000000001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6" t="s">
        <v>184</v>
      </c>
      <c r="AU92" s="246" t="s">
        <v>86</v>
      </c>
      <c r="AV92" s="13" t="s">
        <v>86</v>
      </c>
      <c r="AW92" s="13" t="s">
        <v>38</v>
      </c>
      <c r="AX92" s="13" t="s">
        <v>77</v>
      </c>
      <c r="AY92" s="246" t="s">
        <v>167</v>
      </c>
    </row>
    <row r="93" s="14" customFormat="1">
      <c r="A93" s="14"/>
      <c r="B93" s="247"/>
      <c r="C93" s="248"/>
      <c r="D93" s="232" t="s">
        <v>184</v>
      </c>
      <c r="E93" s="249" t="s">
        <v>20</v>
      </c>
      <c r="F93" s="250" t="s">
        <v>195</v>
      </c>
      <c r="G93" s="248"/>
      <c r="H93" s="251">
        <v>6336.4099999999999</v>
      </c>
      <c r="I93" s="252"/>
      <c r="J93" s="248"/>
      <c r="K93" s="248"/>
      <c r="L93" s="253"/>
      <c r="M93" s="254"/>
      <c r="N93" s="255"/>
      <c r="O93" s="255"/>
      <c r="P93" s="255"/>
      <c r="Q93" s="255"/>
      <c r="R93" s="255"/>
      <c r="S93" s="255"/>
      <c r="T93" s="25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7" t="s">
        <v>184</v>
      </c>
      <c r="AU93" s="257" t="s">
        <v>86</v>
      </c>
      <c r="AV93" s="14" t="s">
        <v>173</v>
      </c>
      <c r="AW93" s="14" t="s">
        <v>38</v>
      </c>
      <c r="AX93" s="14" t="s">
        <v>8</v>
      </c>
      <c r="AY93" s="257" t="s">
        <v>167</v>
      </c>
    </row>
    <row r="94" s="2" customFormat="1" ht="41.5" customHeight="1">
      <c r="A94" s="40"/>
      <c r="B94" s="41"/>
      <c r="C94" s="220" t="s">
        <v>186</v>
      </c>
      <c r="D94" s="220" t="s">
        <v>169</v>
      </c>
      <c r="E94" s="221" t="s">
        <v>196</v>
      </c>
      <c r="F94" s="222" t="s">
        <v>197</v>
      </c>
      <c r="G94" s="223" t="s">
        <v>189</v>
      </c>
      <c r="H94" s="224">
        <v>52.920000000000002</v>
      </c>
      <c r="I94" s="225"/>
      <c r="J94" s="224">
        <f>ROUND(I94*H94,0)</f>
        <v>0</v>
      </c>
      <c r="K94" s="222" t="s">
        <v>180</v>
      </c>
      <c r="L94" s="46"/>
      <c r="M94" s="226" t="s">
        <v>20</v>
      </c>
      <c r="N94" s="227" t="s">
        <v>48</v>
      </c>
      <c r="O94" s="8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173</v>
      </c>
      <c r="AT94" s="230" t="s">
        <v>169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1183</v>
      </c>
    </row>
    <row r="95" s="2" customFormat="1">
      <c r="A95" s="40"/>
      <c r="B95" s="41"/>
      <c r="C95" s="42"/>
      <c r="D95" s="232" t="s">
        <v>182</v>
      </c>
      <c r="E95" s="42"/>
      <c r="F95" s="233" t="s">
        <v>199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86</v>
      </c>
    </row>
    <row r="96" s="15" customFormat="1">
      <c r="A96" s="15"/>
      <c r="B96" s="258"/>
      <c r="C96" s="259"/>
      <c r="D96" s="232" t="s">
        <v>184</v>
      </c>
      <c r="E96" s="260" t="s">
        <v>20</v>
      </c>
      <c r="F96" s="261" t="s">
        <v>1184</v>
      </c>
      <c r="G96" s="259"/>
      <c r="H96" s="260" t="s">
        <v>20</v>
      </c>
      <c r="I96" s="262"/>
      <c r="J96" s="259"/>
      <c r="K96" s="259"/>
      <c r="L96" s="263"/>
      <c r="M96" s="264"/>
      <c r="N96" s="265"/>
      <c r="O96" s="265"/>
      <c r="P96" s="265"/>
      <c r="Q96" s="265"/>
      <c r="R96" s="265"/>
      <c r="S96" s="265"/>
      <c r="T96" s="26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67" t="s">
        <v>184</v>
      </c>
      <c r="AU96" s="267" t="s">
        <v>86</v>
      </c>
      <c r="AV96" s="15" t="s">
        <v>8</v>
      </c>
      <c r="AW96" s="15" t="s">
        <v>38</v>
      </c>
      <c r="AX96" s="15" t="s">
        <v>77</v>
      </c>
      <c r="AY96" s="267" t="s">
        <v>167</v>
      </c>
    </row>
    <row r="97" s="13" customFormat="1">
      <c r="A97" s="13"/>
      <c r="B97" s="236"/>
      <c r="C97" s="237"/>
      <c r="D97" s="232" t="s">
        <v>184</v>
      </c>
      <c r="E97" s="238" t="s">
        <v>20</v>
      </c>
      <c r="F97" s="239" t="s">
        <v>1185</v>
      </c>
      <c r="G97" s="237"/>
      <c r="H97" s="240">
        <v>52.920000000000002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184</v>
      </c>
      <c r="AU97" s="246" t="s">
        <v>86</v>
      </c>
      <c r="AV97" s="13" t="s">
        <v>86</v>
      </c>
      <c r="AW97" s="13" t="s">
        <v>38</v>
      </c>
      <c r="AX97" s="13" t="s">
        <v>8</v>
      </c>
      <c r="AY97" s="246" t="s">
        <v>167</v>
      </c>
    </row>
    <row r="98" s="2" customFormat="1" ht="31" customHeight="1">
      <c r="A98" s="40"/>
      <c r="B98" s="41"/>
      <c r="C98" s="220" t="s">
        <v>173</v>
      </c>
      <c r="D98" s="220" t="s">
        <v>169</v>
      </c>
      <c r="E98" s="221" t="s">
        <v>1186</v>
      </c>
      <c r="F98" s="222" t="s">
        <v>1187</v>
      </c>
      <c r="G98" s="223" t="s">
        <v>189</v>
      </c>
      <c r="H98" s="224">
        <v>140</v>
      </c>
      <c r="I98" s="225"/>
      <c r="J98" s="224">
        <f>ROUND(I98*H98,0)</f>
        <v>0</v>
      </c>
      <c r="K98" s="222" t="s">
        <v>180</v>
      </c>
      <c r="L98" s="46"/>
      <c r="M98" s="226" t="s">
        <v>20</v>
      </c>
      <c r="N98" s="22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173</v>
      </c>
      <c r="AT98" s="230" t="s">
        <v>169</v>
      </c>
      <c r="AU98" s="230" t="s">
        <v>86</v>
      </c>
      <c r="AY98" s="19" t="s">
        <v>167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173</v>
      </c>
      <c r="BM98" s="230" t="s">
        <v>1188</v>
      </c>
    </row>
    <row r="99" s="2" customFormat="1">
      <c r="A99" s="40"/>
      <c r="B99" s="41"/>
      <c r="C99" s="42"/>
      <c r="D99" s="232" t="s">
        <v>182</v>
      </c>
      <c r="E99" s="42"/>
      <c r="F99" s="233" t="s">
        <v>206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86</v>
      </c>
    </row>
    <row r="100" s="15" customFormat="1">
      <c r="A100" s="15"/>
      <c r="B100" s="258"/>
      <c r="C100" s="259"/>
      <c r="D100" s="232" t="s">
        <v>184</v>
      </c>
      <c r="E100" s="260" t="s">
        <v>20</v>
      </c>
      <c r="F100" s="261" t="s">
        <v>245</v>
      </c>
      <c r="G100" s="259"/>
      <c r="H100" s="260" t="s">
        <v>20</v>
      </c>
      <c r="I100" s="262"/>
      <c r="J100" s="259"/>
      <c r="K100" s="259"/>
      <c r="L100" s="263"/>
      <c r="M100" s="264"/>
      <c r="N100" s="265"/>
      <c r="O100" s="265"/>
      <c r="P100" s="265"/>
      <c r="Q100" s="265"/>
      <c r="R100" s="265"/>
      <c r="S100" s="265"/>
      <c r="T100" s="26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7" t="s">
        <v>184</v>
      </c>
      <c r="AU100" s="267" t="s">
        <v>86</v>
      </c>
      <c r="AV100" s="15" t="s">
        <v>8</v>
      </c>
      <c r="AW100" s="15" t="s">
        <v>38</v>
      </c>
      <c r="AX100" s="15" t="s">
        <v>77</v>
      </c>
      <c r="AY100" s="267" t="s">
        <v>167</v>
      </c>
    </row>
    <row r="101" s="13" customFormat="1">
      <c r="A101" s="13"/>
      <c r="B101" s="236"/>
      <c r="C101" s="237"/>
      <c r="D101" s="232" t="s">
        <v>184</v>
      </c>
      <c r="E101" s="238" t="s">
        <v>20</v>
      </c>
      <c r="F101" s="239" t="s">
        <v>1189</v>
      </c>
      <c r="G101" s="237"/>
      <c r="H101" s="240">
        <v>20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6" t="s">
        <v>184</v>
      </c>
      <c r="AU101" s="246" t="s">
        <v>86</v>
      </c>
      <c r="AV101" s="13" t="s">
        <v>86</v>
      </c>
      <c r="AW101" s="13" t="s">
        <v>38</v>
      </c>
      <c r="AX101" s="13" t="s">
        <v>77</v>
      </c>
      <c r="AY101" s="246" t="s">
        <v>167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1190</v>
      </c>
      <c r="G102" s="237"/>
      <c r="H102" s="240">
        <v>20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77</v>
      </c>
      <c r="AY102" s="246" t="s">
        <v>167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1191</v>
      </c>
      <c r="G103" s="237"/>
      <c r="H103" s="240">
        <v>20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77</v>
      </c>
      <c r="AY103" s="246" t="s">
        <v>167</v>
      </c>
    </row>
    <row r="104" s="13" customFormat="1">
      <c r="A104" s="13"/>
      <c r="B104" s="236"/>
      <c r="C104" s="237"/>
      <c r="D104" s="232" t="s">
        <v>184</v>
      </c>
      <c r="E104" s="238" t="s">
        <v>20</v>
      </c>
      <c r="F104" s="239" t="s">
        <v>1192</v>
      </c>
      <c r="G104" s="237"/>
      <c r="H104" s="240">
        <v>20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6" t="s">
        <v>184</v>
      </c>
      <c r="AU104" s="246" t="s">
        <v>86</v>
      </c>
      <c r="AV104" s="13" t="s">
        <v>86</v>
      </c>
      <c r="AW104" s="13" t="s">
        <v>38</v>
      </c>
      <c r="AX104" s="13" t="s">
        <v>77</v>
      </c>
      <c r="AY104" s="246" t="s">
        <v>167</v>
      </c>
    </row>
    <row r="105" s="13" customFormat="1">
      <c r="A105" s="13"/>
      <c r="B105" s="236"/>
      <c r="C105" s="237"/>
      <c r="D105" s="232" t="s">
        <v>184</v>
      </c>
      <c r="E105" s="238" t="s">
        <v>20</v>
      </c>
      <c r="F105" s="239" t="s">
        <v>1193</v>
      </c>
      <c r="G105" s="237"/>
      <c r="H105" s="240">
        <v>20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6" t="s">
        <v>184</v>
      </c>
      <c r="AU105" s="246" t="s">
        <v>86</v>
      </c>
      <c r="AV105" s="13" t="s">
        <v>86</v>
      </c>
      <c r="AW105" s="13" t="s">
        <v>38</v>
      </c>
      <c r="AX105" s="13" t="s">
        <v>77</v>
      </c>
      <c r="AY105" s="246" t="s">
        <v>167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1194</v>
      </c>
      <c r="G106" s="237"/>
      <c r="H106" s="240">
        <v>20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77</v>
      </c>
      <c r="AY106" s="246" t="s">
        <v>167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1195</v>
      </c>
      <c r="G107" s="237"/>
      <c r="H107" s="240">
        <v>10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77</v>
      </c>
      <c r="AY107" s="246" t="s">
        <v>167</v>
      </c>
    </row>
    <row r="108" s="13" customFormat="1">
      <c r="A108" s="13"/>
      <c r="B108" s="236"/>
      <c r="C108" s="237"/>
      <c r="D108" s="232" t="s">
        <v>184</v>
      </c>
      <c r="E108" s="238" t="s">
        <v>20</v>
      </c>
      <c r="F108" s="239" t="s">
        <v>1196</v>
      </c>
      <c r="G108" s="237"/>
      <c r="H108" s="240">
        <v>10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6" t="s">
        <v>184</v>
      </c>
      <c r="AU108" s="246" t="s">
        <v>86</v>
      </c>
      <c r="AV108" s="13" t="s">
        <v>86</v>
      </c>
      <c r="AW108" s="13" t="s">
        <v>38</v>
      </c>
      <c r="AX108" s="13" t="s">
        <v>77</v>
      </c>
      <c r="AY108" s="246" t="s">
        <v>167</v>
      </c>
    </row>
    <row r="109" s="14" customFormat="1">
      <c r="A109" s="14"/>
      <c r="B109" s="247"/>
      <c r="C109" s="248"/>
      <c r="D109" s="232" t="s">
        <v>184</v>
      </c>
      <c r="E109" s="249" t="s">
        <v>20</v>
      </c>
      <c r="F109" s="250" t="s">
        <v>195</v>
      </c>
      <c r="G109" s="248"/>
      <c r="H109" s="251">
        <v>140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7" t="s">
        <v>184</v>
      </c>
      <c r="AU109" s="257" t="s">
        <v>86</v>
      </c>
      <c r="AV109" s="14" t="s">
        <v>173</v>
      </c>
      <c r="AW109" s="14" t="s">
        <v>38</v>
      </c>
      <c r="AX109" s="14" t="s">
        <v>8</v>
      </c>
      <c r="AY109" s="257" t="s">
        <v>167</v>
      </c>
    </row>
    <row r="110" s="2" customFormat="1" ht="31" customHeight="1">
      <c r="A110" s="40"/>
      <c r="B110" s="41"/>
      <c r="C110" s="220" t="s">
        <v>202</v>
      </c>
      <c r="D110" s="220" t="s">
        <v>169</v>
      </c>
      <c r="E110" s="221" t="s">
        <v>254</v>
      </c>
      <c r="F110" s="222" t="s">
        <v>255</v>
      </c>
      <c r="G110" s="223" t="s">
        <v>189</v>
      </c>
      <c r="H110" s="224">
        <v>8</v>
      </c>
      <c r="I110" s="225"/>
      <c r="J110" s="224">
        <f>ROUND(I110*H110,0)</f>
        <v>0</v>
      </c>
      <c r="K110" s="222" t="s">
        <v>180</v>
      </c>
      <c r="L110" s="46"/>
      <c r="M110" s="226" t="s">
        <v>20</v>
      </c>
      <c r="N110" s="227" t="s">
        <v>48</v>
      </c>
      <c r="O110" s="86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0" t="s">
        <v>173</v>
      </c>
      <c r="AT110" s="230" t="s">
        <v>169</v>
      </c>
      <c r="AU110" s="230" t="s">
        <v>86</v>
      </c>
      <c r="AY110" s="19" t="s">
        <v>167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19" t="s">
        <v>8</v>
      </c>
      <c r="BK110" s="231">
        <f>ROUND(I110*H110,0)</f>
        <v>0</v>
      </c>
      <c r="BL110" s="19" t="s">
        <v>173</v>
      </c>
      <c r="BM110" s="230" t="s">
        <v>1197</v>
      </c>
    </row>
    <row r="111" s="2" customFormat="1">
      <c r="A111" s="40"/>
      <c r="B111" s="41"/>
      <c r="C111" s="42"/>
      <c r="D111" s="232" t="s">
        <v>182</v>
      </c>
      <c r="E111" s="42"/>
      <c r="F111" s="233" t="s">
        <v>257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182</v>
      </c>
      <c r="AU111" s="19" t="s">
        <v>86</v>
      </c>
    </row>
    <row r="112" s="15" customFormat="1">
      <c r="A112" s="15"/>
      <c r="B112" s="258"/>
      <c r="C112" s="259"/>
      <c r="D112" s="232" t="s">
        <v>184</v>
      </c>
      <c r="E112" s="260" t="s">
        <v>20</v>
      </c>
      <c r="F112" s="261" t="s">
        <v>1198</v>
      </c>
      <c r="G112" s="259"/>
      <c r="H112" s="260" t="s">
        <v>20</v>
      </c>
      <c r="I112" s="262"/>
      <c r="J112" s="259"/>
      <c r="K112" s="259"/>
      <c r="L112" s="263"/>
      <c r="M112" s="264"/>
      <c r="N112" s="265"/>
      <c r="O112" s="265"/>
      <c r="P112" s="265"/>
      <c r="Q112" s="265"/>
      <c r="R112" s="265"/>
      <c r="S112" s="265"/>
      <c r="T112" s="26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7" t="s">
        <v>184</v>
      </c>
      <c r="AU112" s="267" t="s">
        <v>86</v>
      </c>
      <c r="AV112" s="15" t="s">
        <v>8</v>
      </c>
      <c r="AW112" s="15" t="s">
        <v>38</v>
      </c>
      <c r="AX112" s="15" t="s">
        <v>77</v>
      </c>
      <c r="AY112" s="267" t="s">
        <v>167</v>
      </c>
    </row>
    <row r="113" s="13" customFormat="1">
      <c r="A113" s="13"/>
      <c r="B113" s="236"/>
      <c r="C113" s="237"/>
      <c r="D113" s="232" t="s">
        <v>184</v>
      </c>
      <c r="E113" s="238" t="s">
        <v>20</v>
      </c>
      <c r="F113" s="239" t="s">
        <v>1199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38</v>
      </c>
      <c r="AX113" s="13" t="s">
        <v>77</v>
      </c>
      <c r="AY113" s="246" t="s">
        <v>167</v>
      </c>
    </row>
    <row r="114" s="13" customFormat="1">
      <c r="A114" s="13"/>
      <c r="B114" s="236"/>
      <c r="C114" s="237"/>
      <c r="D114" s="232" t="s">
        <v>184</v>
      </c>
      <c r="E114" s="238" t="s">
        <v>20</v>
      </c>
      <c r="F114" s="239" t="s">
        <v>1200</v>
      </c>
      <c r="G114" s="237"/>
      <c r="H114" s="240">
        <v>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184</v>
      </c>
      <c r="AU114" s="246" t="s">
        <v>86</v>
      </c>
      <c r="AV114" s="13" t="s">
        <v>86</v>
      </c>
      <c r="AW114" s="13" t="s">
        <v>38</v>
      </c>
      <c r="AX114" s="13" t="s">
        <v>77</v>
      </c>
      <c r="AY114" s="246" t="s">
        <v>167</v>
      </c>
    </row>
    <row r="115" s="13" customFormat="1">
      <c r="A115" s="13"/>
      <c r="B115" s="236"/>
      <c r="C115" s="237"/>
      <c r="D115" s="232" t="s">
        <v>184</v>
      </c>
      <c r="E115" s="238" t="s">
        <v>20</v>
      </c>
      <c r="F115" s="239" t="s">
        <v>1201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6" t="s">
        <v>184</v>
      </c>
      <c r="AU115" s="246" t="s">
        <v>86</v>
      </c>
      <c r="AV115" s="13" t="s">
        <v>86</v>
      </c>
      <c r="AW115" s="13" t="s">
        <v>38</v>
      </c>
      <c r="AX115" s="13" t="s">
        <v>77</v>
      </c>
      <c r="AY115" s="246" t="s">
        <v>167</v>
      </c>
    </row>
    <row r="116" s="13" customFormat="1">
      <c r="A116" s="13"/>
      <c r="B116" s="236"/>
      <c r="C116" s="237"/>
      <c r="D116" s="232" t="s">
        <v>184</v>
      </c>
      <c r="E116" s="238" t="s">
        <v>20</v>
      </c>
      <c r="F116" s="239" t="s">
        <v>1202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6" t="s">
        <v>184</v>
      </c>
      <c r="AU116" s="246" t="s">
        <v>86</v>
      </c>
      <c r="AV116" s="13" t="s">
        <v>86</v>
      </c>
      <c r="AW116" s="13" t="s">
        <v>38</v>
      </c>
      <c r="AX116" s="13" t="s">
        <v>77</v>
      </c>
      <c r="AY116" s="246" t="s">
        <v>167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1203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77</v>
      </c>
      <c r="AY117" s="246" t="s">
        <v>167</v>
      </c>
    </row>
    <row r="118" s="13" customFormat="1">
      <c r="A118" s="13"/>
      <c r="B118" s="236"/>
      <c r="C118" s="237"/>
      <c r="D118" s="232" t="s">
        <v>184</v>
      </c>
      <c r="E118" s="238" t="s">
        <v>20</v>
      </c>
      <c r="F118" s="239" t="s">
        <v>1204</v>
      </c>
      <c r="G118" s="237"/>
      <c r="H118" s="240">
        <v>1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184</v>
      </c>
      <c r="AU118" s="246" t="s">
        <v>86</v>
      </c>
      <c r="AV118" s="13" t="s">
        <v>86</v>
      </c>
      <c r="AW118" s="13" t="s">
        <v>38</v>
      </c>
      <c r="AX118" s="13" t="s">
        <v>77</v>
      </c>
      <c r="AY118" s="246" t="s">
        <v>167</v>
      </c>
    </row>
    <row r="119" s="13" customFormat="1">
      <c r="A119" s="13"/>
      <c r="B119" s="236"/>
      <c r="C119" s="237"/>
      <c r="D119" s="232" t="s">
        <v>184</v>
      </c>
      <c r="E119" s="238" t="s">
        <v>20</v>
      </c>
      <c r="F119" s="239" t="s">
        <v>1205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6" t="s">
        <v>184</v>
      </c>
      <c r="AU119" s="246" t="s">
        <v>86</v>
      </c>
      <c r="AV119" s="13" t="s">
        <v>86</v>
      </c>
      <c r="AW119" s="13" t="s">
        <v>38</v>
      </c>
      <c r="AX119" s="13" t="s">
        <v>77</v>
      </c>
      <c r="AY119" s="246" t="s">
        <v>167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1206</v>
      </c>
      <c r="G120" s="237"/>
      <c r="H120" s="240">
        <v>1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77</v>
      </c>
      <c r="AY120" s="246" t="s">
        <v>167</v>
      </c>
    </row>
    <row r="121" s="14" customFormat="1">
      <c r="A121" s="14"/>
      <c r="B121" s="247"/>
      <c r="C121" s="248"/>
      <c r="D121" s="232" t="s">
        <v>184</v>
      </c>
      <c r="E121" s="249" t="s">
        <v>20</v>
      </c>
      <c r="F121" s="250" t="s">
        <v>195</v>
      </c>
      <c r="G121" s="248"/>
      <c r="H121" s="251">
        <v>8</v>
      </c>
      <c r="I121" s="252"/>
      <c r="J121" s="248"/>
      <c r="K121" s="248"/>
      <c r="L121" s="253"/>
      <c r="M121" s="254"/>
      <c r="N121" s="255"/>
      <c r="O121" s="255"/>
      <c r="P121" s="255"/>
      <c r="Q121" s="255"/>
      <c r="R121" s="255"/>
      <c r="S121" s="255"/>
      <c r="T121" s="25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7" t="s">
        <v>184</v>
      </c>
      <c r="AU121" s="257" t="s">
        <v>86</v>
      </c>
      <c r="AV121" s="14" t="s">
        <v>173</v>
      </c>
      <c r="AW121" s="14" t="s">
        <v>38</v>
      </c>
      <c r="AX121" s="14" t="s">
        <v>8</v>
      </c>
      <c r="AY121" s="257" t="s">
        <v>167</v>
      </c>
    </row>
    <row r="122" s="2" customFormat="1" ht="41.5" customHeight="1">
      <c r="A122" s="40"/>
      <c r="B122" s="41"/>
      <c r="C122" s="220" t="s">
        <v>253</v>
      </c>
      <c r="D122" s="220" t="s">
        <v>169</v>
      </c>
      <c r="E122" s="221" t="s">
        <v>260</v>
      </c>
      <c r="F122" s="222" t="s">
        <v>261</v>
      </c>
      <c r="G122" s="223" t="s">
        <v>189</v>
      </c>
      <c r="H122" s="224">
        <v>4203.6999999999998</v>
      </c>
      <c r="I122" s="225"/>
      <c r="J122" s="224">
        <f>ROUND(I122*H122,0)</f>
        <v>0</v>
      </c>
      <c r="K122" s="222" t="s">
        <v>180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173</v>
      </c>
      <c r="AT122" s="230" t="s">
        <v>169</v>
      </c>
      <c r="AU122" s="230" t="s">
        <v>86</v>
      </c>
      <c r="AY122" s="19" t="s">
        <v>167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173</v>
      </c>
      <c r="BM122" s="230" t="s">
        <v>1207</v>
      </c>
    </row>
    <row r="123" s="2" customFormat="1">
      <c r="A123" s="40"/>
      <c r="B123" s="41"/>
      <c r="C123" s="42"/>
      <c r="D123" s="232" t="s">
        <v>182</v>
      </c>
      <c r="E123" s="42"/>
      <c r="F123" s="233" t="s">
        <v>263</v>
      </c>
      <c r="G123" s="42"/>
      <c r="H123" s="42"/>
      <c r="I123" s="138"/>
      <c r="J123" s="42"/>
      <c r="K123" s="42"/>
      <c r="L123" s="46"/>
      <c r="M123" s="234"/>
      <c r="N123" s="235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182</v>
      </c>
      <c r="AU123" s="19" t="s">
        <v>86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1208</v>
      </c>
      <c r="G124" s="237"/>
      <c r="H124" s="240">
        <v>1900.9300000000001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77</v>
      </c>
      <c r="AY124" s="246" t="s">
        <v>167</v>
      </c>
    </row>
    <row r="125" s="13" customFormat="1">
      <c r="A125" s="13"/>
      <c r="B125" s="236"/>
      <c r="C125" s="237"/>
      <c r="D125" s="232" t="s">
        <v>184</v>
      </c>
      <c r="E125" s="238" t="s">
        <v>20</v>
      </c>
      <c r="F125" s="239" t="s">
        <v>1209</v>
      </c>
      <c r="G125" s="237"/>
      <c r="H125" s="240">
        <v>1900.9300000000001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6" t="s">
        <v>184</v>
      </c>
      <c r="AU125" s="246" t="s">
        <v>86</v>
      </c>
      <c r="AV125" s="13" t="s">
        <v>86</v>
      </c>
      <c r="AW125" s="13" t="s">
        <v>38</v>
      </c>
      <c r="AX125" s="13" t="s">
        <v>77</v>
      </c>
      <c r="AY125" s="246" t="s">
        <v>167</v>
      </c>
    </row>
    <row r="126" s="13" customFormat="1">
      <c r="A126" s="13"/>
      <c r="B126" s="236"/>
      <c r="C126" s="237"/>
      <c r="D126" s="232" t="s">
        <v>184</v>
      </c>
      <c r="E126" s="238" t="s">
        <v>20</v>
      </c>
      <c r="F126" s="239" t="s">
        <v>1210</v>
      </c>
      <c r="G126" s="237"/>
      <c r="H126" s="240">
        <v>140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6" t="s">
        <v>184</v>
      </c>
      <c r="AU126" s="246" t="s">
        <v>86</v>
      </c>
      <c r="AV126" s="13" t="s">
        <v>86</v>
      </c>
      <c r="AW126" s="13" t="s">
        <v>38</v>
      </c>
      <c r="AX126" s="13" t="s">
        <v>77</v>
      </c>
      <c r="AY126" s="246" t="s">
        <v>167</v>
      </c>
    </row>
    <row r="127" s="13" customFormat="1">
      <c r="A127" s="13"/>
      <c r="B127" s="236"/>
      <c r="C127" s="237"/>
      <c r="D127" s="232" t="s">
        <v>184</v>
      </c>
      <c r="E127" s="238" t="s">
        <v>20</v>
      </c>
      <c r="F127" s="239" t="s">
        <v>1211</v>
      </c>
      <c r="G127" s="237"/>
      <c r="H127" s="240">
        <v>140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184</v>
      </c>
      <c r="AU127" s="246" t="s">
        <v>86</v>
      </c>
      <c r="AV127" s="13" t="s">
        <v>86</v>
      </c>
      <c r="AW127" s="13" t="s">
        <v>38</v>
      </c>
      <c r="AX127" s="13" t="s">
        <v>77</v>
      </c>
      <c r="AY127" s="246" t="s">
        <v>167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1212</v>
      </c>
      <c r="G128" s="237"/>
      <c r="H128" s="240">
        <v>52.920000000000002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77</v>
      </c>
      <c r="AY128" s="246" t="s">
        <v>167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1213</v>
      </c>
      <c r="G129" s="237"/>
      <c r="H129" s="240">
        <v>52.920000000000002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77</v>
      </c>
      <c r="AY129" s="246" t="s">
        <v>167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1214</v>
      </c>
      <c r="G130" s="237"/>
      <c r="H130" s="240">
        <v>8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77</v>
      </c>
      <c r="AY130" s="246" t="s">
        <v>167</v>
      </c>
    </row>
    <row r="131" s="13" customFormat="1">
      <c r="A131" s="13"/>
      <c r="B131" s="236"/>
      <c r="C131" s="237"/>
      <c r="D131" s="232" t="s">
        <v>184</v>
      </c>
      <c r="E131" s="238" t="s">
        <v>20</v>
      </c>
      <c r="F131" s="239" t="s">
        <v>1215</v>
      </c>
      <c r="G131" s="237"/>
      <c r="H131" s="240">
        <v>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184</v>
      </c>
      <c r="AU131" s="246" t="s">
        <v>86</v>
      </c>
      <c r="AV131" s="13" t="s">
        <v>86</v>
      </c>
      <c r="AW131" s="13" t="s">
        <v>38</v>
      </c>
      <c r="AX131" s="13" t="s">
        <v>77</v>
      </c>
      <c r="AY131" s="246" t="s">
        <v>167</v>
      </c>
    </row>
    <row r="132" s="14" customFormat="1">
      <c r="A132" s="14"/>
      <c r="B132" s="247"/>
      <c r="C132" s="248"/>
      <c r="D132" s="232" t="s">
        <v>184</v>
      </c>
      <c r="E132" s="249" t="s">
        <v>20</v>
      </c>
      <c r="F132" s="250" t="s">
        <v>195</v>
      </c>
      <c r="G132" s="248"/>
      <c r="H132" s="251">
        <v>4203.6999999999998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7" t="s">
        <v>184</v>
      </c>
      <c r="AU132" s="257" t="s">
        <v>86</v>
      </c>
      <c r="AV132" s="14" t="s">
        <v>173</v>
      </c>
      <c r="AW132" s="14" t="s">
        <v>38</v>
      </c>
      <c r="AX132" s="14" t="s">
        <v>8</v>
      </c>
      <c r="AY132" s="257" t="s">
        <v>167</v>
      </c>
    </row>
    <row r="133" s="2" customFormat="1" ht="41.5" customHeight="1">
      <c r="A133" s="40"/>
      <c r="B133" s="41"/>
      <c r="C133" s="220" t="s">
        <v>259</v>
      </c>
      <c r="D133" s="220" t="s">
        <v>169</v>
      </c>
      <c r="E133" s="221" t="s">
        <v>1027</v>
      </c>
      <c r="F133" s="222" t="s">
        <v>1028</v>
      </c>
      <c r="G133" s="223" t="s">
        <v>189</v>
      </c>
      <c r="H133" s="224">
        <v>485.33999999999998</v>
      </c>
      <c r="I133" s="225"/>
      <c r="J133" s="224">
        <f>ROUND(I133*H133,0)</f>
        <v>0</v>
      </c>
      <c r="K133" s="222" t="s">
        <v>180</v>
      </c>
      <c r="L133" s="46"/>
      <c r="M133" s="226" t="s">
        <v>20</v>
      </c>
      <c r="N133" s="227" t="s">
        <v>48</v>
      </c>
      <c r="O133" s="86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173</v>
      </c>
      <c r="AT133" s="230" t="s">
        <v>169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1216</v>
      </c>
    </row>
    <row r="134" s="2" customFormat="1">
      <c r="A134" s="40"/>
      <c r="B134" s="41"/>
      <c r="C134" s="42"/>
      <c r="D134" s="232" t="s">
        <v>182</v>
      </c>
      <c r="E134" s="42"/>
      <c r="F134" s="233" t="s">
        <v>263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182</v>
      </c>
      <c r="AU134" s="19" t="s">
        <v>86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1217</v>
      </c>
      <c r="G135" s="237"/>
      <c r="H135" s="240">
        <v>200.91999999999999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77</v>
      </c>
      <c r="AY135" s="246" t="s">
        <v>167</v>
      </c>
    </row>
    <row r="136" s="13" customFormat="1">
      <c r="A136" s="13"/>
      <c r="B136" s="236"/>
      <c r="C136" s="237"/>
      <c r="D136" s="232" t="s">
        <v>184</v>
      </c>
      <c r="E136" s="238" t="s">
        <v>20</v>
      </c>
      <c r="F136" s="239" t="s">
        <v>1218</v>
      </c>
      <c r="G136" s="237"/>
      <c r="H136" s="240">
        <v>284.42000000000002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184</v>
      </c>
      <c r="AU136" s="246" t="s">
        <v>86</v>
      </c>
      <c r="AV136" s="13" t="s">
        <v>86</v>
      </c>
      <c r="AW136" s="13" t="s">
        <v>38</v>
      </c>
      <c r="AX136" s="13" t="s">
        <v>77</v>
      </c>
      <c r="AY136" s="246" t="s">
        <v>167</v>
      </c>
    </row>
    <row r="137" s="14" customFormat="1">
      <c r="A137" s="14"/>
      <c r="B137" s="247"/>
      <c r="C137" s="248"/>
      <c r="D137" s="232" t="s">
        <v>184</v>
      </c>
      <c r="E137" s="249" t="s">
        <v>20</v>
      </c>
      <c r="F137" s="250" t="s">
        <v>195</v>
      </c>
      <c r="G137" s="248"/>
      <c r="H137" s="251">
        <v>485.34000000000003</v>
      </c>
      <c r="I137" s="252"/>
      <c r="J137" s="248"/>
      <c r="K137" s="248"/>
      <c r="L137" s="253"/>
      <c r="M137" s="254"/>
      <c r="N137" s="255"/>
      <c r="O137" s="255"/>
      <c r="P137" s="255"/>
      <c r="Q137" s="255"/>
      <c r="R137" s="255"/>
      <c r="S137" s="255"/>
      <c r="T137" s="25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7" t="s">
        <v>184</v>
      </c>
      <c r="AU137" s="257" t="s">
        <v>86</v>
      </c>
      <c r="AV137" s="14" t="s">
        <v>173</v>
      </c>
      <c r="AW137" s="14" t="s">
        <v>38</v>
      </c>
      <c r="AX137" s="14" t="s">
        <v>8</v>
      </c>
      <c r="AY137" s="257" t="s">
        <v>167</v>
      </c>
    </row>
    <row r="138" s="2" customFormat="1" ht="31" customHeight="1">
      <c r="A138" s="40"/>
      <c r="B138" s="41"/>
      <c r="C138" s="220" t="s">
        <v>274</v>
      </c>
      <c r="D138" s="220" t="s">
        <v>169</v>
      </c>
      <c r="E138" s="221" t="s">
        <v>292</v>
      </c>
      <c r="F138" s="222" t="s">
        <v>293</v>
      </c>
      <c r="G138" s="223" t="s">
        <v>189</v>
      </c>
      <c r="H138" s="224">
        <v>1752.6199999999999</v>
      </c>
      <c r="I138" s="225"/>
      <c r="J138" s="224">
        <f>ROUND(I138*H138,0)</f>
        <v>0</v>
      </c>
      <c r="K138" s="222" t="s">
        <v>180</v>
      </c>
      <c r="L138" s="46"/>
      <c r="M138" s="226" t="s">
        <v>20</v>
      </c>
      <c r="N138" s="227" t="s">
        <v>48</v>
      </c>
      <c r="O138" s="86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173</v>
      </c>
      <c r="AT138" s="230" t="s">
        <v>169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1219</v>
      </c>
    </row>
    <row r="139" s="2" customFormat="1">
      <c r="A139" s="40"/>
      <c r="B139" s="41"/>
      <c r="C139" s="42"/>
      <c r="D139" s="232" t="s">
        <v>182</v>
      </c>
      <c r="E139" s="42"/>
      <c r="F139" s="233" t="s">
        <v>295</v>
      </c>
      <c r="G139" s="42"/>
      <c r="H139" s="42"/>
      <c r="I139" s="138"/>
      <c r="J139" s="42"/>
      <c r="K139" s="42"/>
      <c r="L139" s="46"/>
      <c r="M139" s="234"/>
      <c r="N139" s="23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182</v>
      </c>
      <c r="AU139" s="19" t="s">
        <v>86</v>
      </c>
    </row>
    <row r="140" s="13" customFormat="1">
      <c r="A140" s="13"/>
      <c r="B140" s="236"/>
      <c r="C140" s="237"/>
      <c r="D140" s="232" t="s">
        <v>184</v>
      </c>
      <c r="E140" s="238" t="s">
        <v>20</v>
      </c>
      <c r="F140" s="239" t="s">
        <v>1220</v>
      </c>
      <c r="G140" s="237"/>
      <c r="H140" s="240">
        <v>1551.7000000000001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184</v>
      </c>
      <c r="AU140" s="246" t="s">
        <v>86</v>
      </c>
      <c r="AV140" s="13" t="s">
        <v>86</v>
      </c>
      <c r="AW140" s="13" t="s">
        <v>38</v>
      </c>
      <c r="AX140" s="13" t="s">
        <v>77</v>
      </c>
      <c r="AY140" s="246" t="s">
        <v>167</v>
      </c>
    </row>
    <row r="141" s="13" customFormat="1">
      <c r="A141" s="13"/>
      <c r="B141" s="236"/>
      <c r="C141" s="237"/>
      <c r="D141" s="232" t="s">
        <v>184</v>
      </c>
      <c r="E141" s="238" t="s">
        <v>20</v>
      </c>
      <c r="F141" s="239" t="s">
        <v>1221</v>
      </c>
      <c r="G141" s="237"/>
      <c r="H141" s="240">
        <v>52.920000000000002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184</v>
      </c>
      <c r="AU141" s="246" t="s">
        <v>86</v>
      </c>
      <c r="AV141" s="13" t="s">
        <v>86</v>
      </c>
      <c r="AW141" s="13" t="s">
        <v>38</v>
      </c>
      <c r="AX141" s="13" t="s">
        <v>77</v>
      </c>
      <c r="AY141" s="246" t="s">
        <v>167</v>
      </c>
    </row>
    <row r="142" s="13" customFormat="1">
      <c r="A142" s="13"/>
      <c r="B142" s="236"/>
      <c r="C142" s="237"/>
      <c r="D142" s="232" t="s">
        <v>184</v>
      </c>
      <c r="E142" s="238" t="s">
        <v>20</v>
      </c>
      <c r="F142" s="239" t="s">
        <v>1222</v>
      </c>
      <c r="G142" s="237"/>
      <c r="H142" s="240">
        <v>140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184</v>
      </c>
      <c r="AU142" s="246" t="s">
        <v>86</v>
      </c>
      <c r="AV142" s="13" t="s">
        <v>86</v>
      </c>
      <c r="AW142" s="13" t="s">
        <v>38</v>
      </c>
      <c r="AX142" s="13" t="s">
        <v>77</v>
      </c>
      <c r="AY142" s="246" t="s">
        <v>167</v>
      </c>
    </row>
    <row r="143" s="13" customFormat="1">
      <c r="A143" s="13"/>
      <c r="B143" s="236"/>
      <c r="C143" s="237"/>
      <c r="D143" s="232" t="s">
        <v>184</v>
      </c>
      <c r="E143" s="238" t="s">
        <v>20</v>
      </c>
      <c r="F143" s="239" t="s">
        <v>1223</v>
      </c>
      <c r="G143" s="237"/>
      <c r="H143" s="240">
        <v>8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184</v>
      </c>
      <c r="AU143" s="246" t="s">
        <v>86</v>
      </c>
      <c r="AV143" s="13" t="s">
        <v>86</v>
      </c>
      <c r="AW143" s="13" t="s">
        <v>38</v>
      </c>
      <c r="AX143" s="13" t="s">
        <v>77</v>
      </c>
      <c r="AY143" s="246" t="s">
        <v>167</v>
      </c>
    </row>
    <row r="144" s="14" customFormat="1">
      <c r="A144" s="14"/>
      <c r="B144" s="247"/>
      <c r="C144" s="248"/>
      <c r="D144" s="232" t="s">
        <v>184</v>
      </c>
      <c r="E144" s="249" t="s">
        <v>20</v>
      </c>
      <c r="F144" s="250" t="s">
        <v>195</v>
      </c>
      <c r="G144" s="248"/>
      <c r="H144" s="251">
        <v>1752.6200000000001</v>
      </c>
      <c r="I144" s="252"/>
      <c r="J144" s="248"/>
      <c r="K144" s="248"/>
      <c r="L144" s="253"/>
      <c r="M144" s="254"/>
      <c r="N144" s="255"/>
      <c r="O144" s="255"/>
      <c r="P144" s="255"/>
      <c r="Q144" s="255"/>
      <c r="R144" s="255"/>
      <c r="S144" s="255"/>
      <c r="T144" s="25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7" t="s">
        <v>184</v>
      </c>
      <c r="AU144" s="257" t="s">
        <v>86</v>
      </c>
      <c r="AV144" s="14" t="s">
        <v>173</v>
      </c>
      <c r="AW144" s="14" t="s">
        <v>38</v>
      </c>
      <c r="AX144" s="14" t="s">
        <v>8</v>
      </c>
      <c r="AY144" s="257" t="s">
        <v>167</v>
      </c>
    </row>
    <row r="145" s="2" customFormat="1" ht="20.5" customHeight="1">
      <c r="A145" s="40"/>
      <c r="B145" s="41"/>
      <c r="C145" s="220" t="s">
        <v>279</v>
      </c>
      <c r="D145" s="220" t="s">
        <v>169</v>
      </c>
      <c r="E145" s="221" t="s">
        <v>310</v>
      </c>
      <c r="F145" s="222" t="s">
        <v>311</v>
      </c>
      <c r="G145" s="223" t="s">
        <v>189</v>
      </c>
      <c r="H145" s="224">
        <v>200.91999999999999</v>
      </c>
      <c r="I145" s="225"/>
      <c r="J145" s="224">
        <f>ROUND(I145*H145,0)</f>
        <v>0</v>
      </c>
      <c r="K145" s="222" t="s">
        <v>180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173</v>
      </c>
      <c r="AT145" s="230" t="s">
        <v>169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1224</v>
      </c>
    </row>
    <row r="146" s="2" customFormat="1">
      <c r="A146" s="40"/>
      <c r="B146" s="41"/>
      <c r="C146" s="42"/>
      <c r="D146" s="232" t="s">
        <v>182</v>
      </c>
      <c r="E146" s="42"/>
      <c r="F146" s="233" t="s">
        <v>313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86</v>
      </c>
    </row>
    <row r="147" s="13" customFormat="1">
      <c r="A147" s="13"/>
      <c r="B147" s="236"/>
      <c r="C147" s="237"/>
      <c r="D147" s="232" t="s">
        <v>184</v>
      </c>
      <c r="E147" s="238" t="s">
        <v>20</v>
      </c>
      <c r="F147" s="239" t="s">
        <v>1225</v>
      </c>
      <c r="G147" s="237"/>
      <c r="H147" s="240">
        <v>200.91999999999999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184</v>
      </c>
      <c r="AU147" s="246" t="s">
        <v>86</v>
      </c>
      <c r="AV147" s="13" t="s">
        <v>86</v>
      </c>
      <c r="AW147" s="13" t="s">
        <v>38</v>
      </c>
      <c r="AX147" s="13" t="s">
        <v>8</v>
      </c>
      <c r="AY147" s="246" t="s">
        <v>167</v>
      </c>
    </row>
    <row r="148" s="2" customFormat="1" ht="20.5" customHeight="1">
      <c r="A148" s="40"/>
      <c r="B148" s="41"/>
      <c r="C148" s="220" t="s">
        <v>291</v>
      </c>
      <c r="D148" s="220" t="s">
        <v>169</v>
      </c>
      <c r="E148" s="221" t="s">
        <v>1036</v>
      </c>
      <c r="F148" s="222" t="s">
        <v>328</v>
      </c>
      <c r="G148" s="223" t="s">
        <v>189</v>
      </c>
      <c r="H148" s="224">
        <v>1267.28</v>
      </c>
      <c r="I148" s="225"/>
      <c r="J148" s="224">
        <f>ROUND(I148*H148,0)</f>
        <v>0</v>
      </c>
      <c r="K148" s="222" t="s">
        <v>180</v>
      </c>
      <c r="L148" s="46"/>
      <c r="M148" s="226" t="s">
        <v>20</v>
      </c>
      <c r="N148" s="227" t="s">
        <v>48</v>
      </c>
      <c r="O148" s="86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30" t="s">
        <v>173</v>
      </c>
      <c r="AT148" s="230" t="s">
        <v>169</v>
      </c>
      <c r="AU148" s="230" t="s">
        <v>86</v>
      </c>
      <c r="AY148" s="19" t="s">
        <v>167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9" t="s">
        <v>8</v>
      </c>
      <c r="BK148" s="231">
        <f>ROUND(I148*H148,0)</f>
        <v>0</v>
      </c>
      <c r="BL148" s="19" t="s">
        <v>173</v>
      </c>
      <c r="BM148" s="230" t="s">
        <v>1226</v>
      </c>
    </row>
    <row r="149" s="2" customFormat="1">
      <c r="A149" s="40"/>
      <c r="B149" s="41"/>
      <c r="C149" s="42"/>
      <c r="D149" s="232" t="s">
        <v>182</v>
      </c>
      <c r="E149" s="42"/>
      <c r="F149" s="233" t="s">
        <v>330</v>
      </c>
      <c r="G149" s="42"/>
      <c r="H149" s="42"/>
      <c r="I149" s="138"/>
      <c r="J149" s="42"/>
      <c r="K149" s="42"/>
      <c r="L149" s="46"/>
      <c r="M149" s="234"/>
      <c r="N149" s="23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182</v>
      </c>
      <c r="AU149" s="19" t="s">
        <v>86</v>
      </c>
    </row>
    <row r="150" s="13" customFormat="1">
      <c r="A150" s="13"/>
      <c r="B150" s="236"/>
      <c r="C150" s="237"/>
      <c r="D150" s="232" t="s">
        <v>184</v>
      </c>
      <c r="E150" s="238" t="s">
        <v>20</v>
      </c>
      <c r="F150" s="239" t="s">
        <v>1227</v>
      </c>
      <c r="G150" s="237"/>
      <c r="H150" s="240">
        <v>1267.28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184</v>
      </c>
      <c r="AU150" s="246" t="s">
        <v>86</v>
      </c>
      <c r="AV150" s="13" t="s">
        <v>86</v>
      </c>
      <c r="AW150" s="13" t="s">
        <v>38</v>
      </c>
      <c r="AX150" s="13" t="s">
        <v>8</v>
      </c>
      <c r="AY150" s="246" t="s">
        <v>167</v>
      </c>
    </row>
    <row r="151" s="2" customFormat="1" ht="20.5" customHeight="1">
      <c r="A151" s="40"/>
      <c r="B151" s="41"/>
      <c r="C151" s="220" t="s">
        <v>394</v>
      </c>
      <c r="D151" s="220" t="s">
        <v>169</v>
      </c>
      <c r="E151" s="221" t="s">
        <v>1039</v>
      </c>
      <c r="F151" s="222" t="s">
        <v>1040</v>
      </c>
      <c r="G151" s="223" t="s">
        <v>179</v>
      </c>
      <c r="H151" s="224">
        <v>5688.4700000000003</v>
      </c>
      <c r="I151" s="225"/>
      <c r="J151" s="224">
        <f>ROUND(I151*H151,0)</f>
        <v>0</v>
      </c>
      <c r="K151" s="222" t="s">
        <v>180</v>
      </c>
      <c r="L151" s="46"/>
      <c r="M151" s="226" t="s">
        <v>20</v>
      </c>
      <c r="N151" s="227" t="s">
        <v>48</v>
      </c>
      <c r="O151" s="86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0" t="s">
        <v>173</v>
      </c>
      <c r="AT151" s="230" t="s">
        <v>169</v>
      </c>
      <c r="AU151" s="230" t="s">
        <v>86</v>
      </c>
      <c r="AY151" s="19" t="s">
        <v>167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9" t="s">
        <v>8</v>
      </c>
      <c r="BK151" s="231">
        <f>ROUND(I151*H151,0)</f>
        <v>0</v>
      </c>
      <c r="BL151" s="19" t="s">
        <v>173</v>
      </c>
      <c r="BM151" s="230" t="s">
        <v>1228</v>
      </c>
    </row>
    <row r="152" s="2" customFormat="1">
      <c r="A152" s="40"/>
      <c r="B152" s="41"/>
      <c r="C152" s="42"/>
      <c r="D152" s="232" t="s">
        <v>182</v>
      </c>
      <c r="E152" s="42"/>
      <c r="F152" s="233" t="s">
        <v>341</v>
      </c>
      <c r="G152" s="42"/>
      <c r="H152" s="42"/>
      <c r="I152" s="138"/>
      <c r="J152" s="42"/>
      <c r="K152" s="42"/>
      <c r="L152" s="46"/>
      <c r="M152" s="234"/>
      <c r="N152" s="235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182</v>
      </c>
      <c r="AU152" s="19" t="s">
        <v>86</v>
      </c>
    </row>
    <row r="153" s="2" customFormat="1">
      <c r="A153" s="40"/>
      <c r="B153" s="41"/>
      <c r="C153" s="42"/>
      <c r="D153" s="232" t="s">
        <v>175</v>
      </c>
      <c r="E153" s="42"/>
      <c r="F153" s="233" t="s">
        <v>1042</v>
      </c>
      <c r="G153" s="42"/>
      <c r="H153" s="42"/>
      <c r="I153" s="138"/>
      <c r="J153" s="42"/>
      <c r="K153" s="42"/>
      <c r="L153" s="46"/>
      <c r="M153" s="234"/>
      <c r="N153" s="23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175</v>
      </c>
      <c r="AU153" s="19" t="s">
        <v>86</v>
      </c>
    </row>
    <row r="154" s="13" customFormat="1">
      <c r="A154" s="13"/>
      <c r="B154" s="236"/>
      <c r="C154" s="237"/>
      <c r="D154" s="232" t="s">
        <v>184</v>
      </c>
      <c r="E154" s="238" t="s">
        <v>20</v>
      </c>
      <c r="F154" s="239" t="s">
        <v>1229</v>
      </c>
      <c r="G154" s="237"/>
      <c r="H154" s="240">
        <v>1940.29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184</v>
      </c>
      <c r="AU154" s="246" t="s">
        <v>86</v>
      </c>
      <c r="AV154" s="13" t="s">
        <v>86</v>
      </c>
      <c r="AW154" s="13" t="s">
        <v>38</v>
      </c>
      <c r="AX154" s="13" t="s">
        <v>77</v>
      </c>
      <c r="AY154" s="246" t="s">
        <v>167</v>
      </c>
    </row>
    <row r="155" s="13" customFormat="1">
      <c r="A155" s="13"/>
      <c r="B155" s="236"/>
      <c r="C155" s="237"/>
      <c r="D155" s="232" t="s">
        <v>184</v>
      </c>
      <c r="E155" s="238" t="s">
        <v>20</v>
      </c>
      <c r="F155" s="239" t="s">
        <v>1230</v>
      </c>
      <c r="G155" s="237"/>
      <c r="H155" s="240">
        <v>3748.1799999999998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184</v>
      </c>
      <c r="AU155" s="246" t="s">
        <v>86</v>
      </c>
      <c r="AV155" s="13" t="s">
        <v>86</v>
      </c>
      <c r="AW155" s="13" t="s">
        <v>38</v>
      </c>
      <c r="AX155" s="13" t="s">
        <v>77</v>
      </c>
      <c r="AY155" s="246" t="s">
        <v>167</v>
      </c>
    </row>
    <row r="156" s="14" customFormat="1">
      <c r="A156" s="14"/>
      <c r="B156" s="247"/>
      <c r="C156" s="248"/>
      <c r="D156" s="232" t="s">
        <v>184</v>
      </c>
      <c r="E156" s="249" t="s">
        <v>20</v>
      </c>
      <c r="F156" s="250" t="s">
        <v>195</v>
      </c>
      <c r="G156" s="248"/>
      <c r="H156" s="251">
        <v>5688.4700000000003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7" t="s">
        <v>184</v>
      </c>
      <c r="AU156" s="257" t="s">
        <v>86</v>
      </c>
      <c r="AV156" s="14" t="s">
        <v>173</v>
      </c>
      <c r="AW156" s="14" t="s">
        <v>38</v>
      </c>
      <c r="AX156" s="14" t="s">
        <v>8</v>
      </c>
      <c r="AY156" s="257" t="s">
        <v>167</v>
      </c>
    </row>
    <row r="157" s="2" customFormat="1" ht="20.5" customHeight="1">
      <c r="A157" s="40"/>
      <c r="B157" s="41"/>
      <c r="C157" s="220" t="s">
        <v>309</v>
      </c>
      <c r="D157" s="220" t="s">
        <v>169</v>
      </c>
      <c r="E157" s="221" t="s">
        <v>360</v>
      </c>
      <c r="F157" s="222" t="s">
        <v>361</v>
      </c>
      <c r="G157" s="223" t="s">
        <v>179</v>
      </c>
      <c r="H157" s="224">
        <v>83.159999999999997</v>
      </c>
      <c r="I157" s="225"/>
      <c r="J157" s="224">
        <f>ROUND(I157*H157,0)</f>
        <v>0</v>
      </c>
      <c r="K157" s="222" t="s">
        <v>180</v>
      </c>
      <c r="L157" s="46"/>
      <c r="M157" s="226" t="s">
        <v>20</v>
      </c>
      <c r="N157" s="227" t="s">
        <v>48</v>
      </c>
      <c r="O157" s="86"/>
      <c r="P157" s="228">
        <f>O157*H157</f>
        <v>0</v>
      </c>
      <c r="Q157" s="228">
        <v>0.0012727000000000001</v>
      </c>
      <c r="R157" s="228">
        <f>Q157*H157</f>
        <v>0.105837732</v>
      </c>
      <c r="S157" s="228">
        <v>0</v>
      </c>
      <c r="T157" s="229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0" t="s">
        <v>173</v>
      </c>
      <c r="AT157" s="230" t="s">
        <v>169</v>
      </c>
      <c r="AU157" s="230" t="s">
        <v>86</v>
      </c>
      <c r="AY157" s="19" t="s">
        <v>167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9" t="s">
        <v>8</v>
      </c>
      <c r="BK157" s="231">
        <f>ROUND(I157*H157,0)</f>
        <v>0</v>
      </c>
      <c r="BL157" s="19" t="s">
        <v>173</v>
      </c>
      <c r="BM157" s="230" t="s">
        <v>1231</v>
      </c>
    </row>
    <row r="158" s="2" customFormat="1">
      <c r="A158" s="40"/>
      <c r="B158" s="41"/>
      <c r="C158" s="42"/>
      <c r="D158" s="232" t="s">
        <v>182</v>
      </c>
      <c r="E158" s="42"/>
      <c r="F158" s="233" t="s">
        <v>363</v>
      </c>
      <c r="G158" s="42"/>
      <c r="H158" s="42"/>
      <c r="I158" s="138"/>
      <c r="J158" s="42"/>
      <c r="K158" s="42"/>
      <c r="L158" s="46"/>
      <c r="M158" s="234"/>
      <c r="N158" s="235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182</v>
      </c>
      <c r="AU158" s="19" t="s">
        <v>86</v>
      </c>
    </row>
    <row r="159" s="15" customFormat="1">
      <c r="A159" s="15"/>
      <c r="B159" s="258"/>
      <c r="C159" s="259"/>
      <c r="D159" s="232" t="s">
        <v>184</v>
      </c>
      <c r="E159" s="260" t="s">
        <v>20</v>
      </c>
      <c r="F159" s="261" t="s">
        <v>1232</v>
      </c>
      <c r="G159" s="259"/>
      <c r="H159" s="260" t="s">
        <v>20</v>
      </c>
      <c r="I159" s="262"/>
      <c r="J159" s="259"/>
      <c r="K159" s="259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184</v>
      </c>
      <c r="AU159" s="267" t="s">
        <v>86</v>
      </c>
      <c r="AV159" s="15" t="s">
        <v>8</v>
      </c>
      <c r="AW159" s="15" t="s">
        <v>38</v>
      </c>
      <c r="AX159" s="15" t="s">
        <v>77</v>
      </c>
      <c r="AY159" s="267" t="s">
        <v>167</v>
      </c>
    </row>
    <row r="160" s="13" customFormat="1">
      <c r="A160" s="13"/>
      <c r="B160" s="236"/>
      <c r="C160" s="237"/>
      <c r="D160" s="232" t="s">
        <v>184</v>
      </c>
      <c r="E160" s="238" t="s">
        <v>20</v>
      </c>
      <c r="F160" s="239" t="s">
        <v>1233</v>
      </c>
      <c r="G160" s="237"/>
      <c r="H160" s="240">
        <v>83.159999999999997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6" t="s">
        <v>184</v>
      </c>
      <c r="AU160" s="246" t="s">
        <v>86</v>
      </c>
      <c r="AV160" s="13" t="s">
        <v>86</v>
      </c>
      <c r="AW160" s="13" t="s">
        <v>38</v>
      </c>
      <c r="AX160" s="13" t="s">
        <v>8</v>
      </c>
      <c r="AY160" s="246" t="s">
        <v>167</v>
      </c>
    </row>
    <row r="161" s="2" customFormat="1" ht="14.5" customHeight="1">
      <c r="A161" s="40"/>
      <c r="B161" s="41"/>
      <c r="C161" s="279" t="s">
        <v>320</v>
      </c>
      <c r="D161" s="279" t="s">
        <v>381</v>
      </c>
      <c r="E161" s="280" t="s">
        <v>382</v>
      </c>
      <c r="F161" s="281" t="s">
        <v>383</v>
      </c>
      <c r="G161" s="282" t="s">
        <v>384</v>
      </c>
      <c r="H161" s="283">
        <v>2.0800000000000001</v>
      </c>
      <c r="I161" s="284"/>
      <c r="J161" s="283">
        <f>ROUND(I161*H161,0)</f>
        <v>0</v>
      </c>
      <c r="K161" s="281" t="s">
        <v>20</v>
      </c>
      <c r="L161" s="285"/>
      <c r="M161" s="286" t="s">
        <v>20</v>
      </c>
      <c r="N161" s="287" t="s">
        <v>48</v>
      </c>
      <c r="O161" s="86"/>
      <c r="P161" s="228">
        <f>O161*H161</f>
        <v>0</v>
      </c>
      <c r="Q161" s="228">
        <v>0.001</v>
      </c>
      <c r="R161" s="228">
        <f>Q161*H161</f>
        <v>0.0020800000000000003</v>
      </c>
      <c r="S161" s="228">
        <v>0</v>
      </c>
      <c r="T161" s="229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30" t="s">
        <v>274</v>
      </c>
      <c r="AT161" s="230" t="s">
        <v>381</v>
      </c>
      <c r="AU161" s="230" t="s">
        <v>86</v>
      </c>
      <c r="AY161" s="19" t="s">
        <v>167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9" t="s">
        <v>8</v>
      </c>
      <c r="BK161" s="231">
        <f>ROUND(I161*H161,0)</f>
        <v>0</v>
      </c>
      <c r="BL161" s="19" t="s">
        <v>173</v>
      </c>
      <c r="BM161" s="230" t="s">
        <v>1234</v>
      </c>
    </row>
    <row r="162" s="13" customFormat="1">
      <c r="A162" s="13"/>
      <c r="B162" s="236"/>
      <c r="C162" s="237"/>
      <c r="D162" s="232" t="s">
        <v>184</v>
      </c>
      <c r="E162" s="237"/>
      <c r="F162" s="239" t="s">
        <v>1235</v>
      </c>
      <c r="G162" s="237"/>
      <c r="H162" s="240">
        <v>2.0800000000000001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184</v>
      </c>
      <c r="AU162" s="246" t="s">
        <v>86</v>
      </c>
      <c r="AV162" s="13" t="s">
        <v>86</v>
      </c>
      <c r="AW162" s="13" t="s">
        <v>4</v>
      </c>
      <c r="AX162" s="13" t="s">
        <v>8</v>
      </c>
      <c r="AY162" s="246" t="s">
        <v>167</v>
      </c>
    </row>
    <row r="163" s="12" customFormat="1" ht="22.8" customHeight="1">
      <c r="A163" s="12"/>
      <c r="B163" s="204"/>
      <c r="C163" s="205"/>
      <c r="D163" s="206" t="s">
        <v>76</v>
      </c>
      <c r="E163" s="218" t="s">
        <v>173</v>
      </c>
      <c r="F163" s="218" t="s">
        <v>496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SUM(P164:P223)</f>
        <v>0</v>
      </c>
      <c r="Q163" s="212"/>
      <c r="R163" s="213">
        <f>SUM(R164:R223)</f>
        <v>163.60852662779999</v>
      </c>
      <c r="S163" s="212"/>
      <c r="T163" s="214">
        <f>SUM(T164:T223)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</v>
      </c>
      <c r="AT163" s="216" t="s">
        <v>76</v>
      </c>
      <c r="AU163" s="216" t="s">
        <v>8</v>
      </c>
      <c r="AY163" s="215" t="s">
        <v>167</v>
      </c>
      <c r="BK163" s="217">
        <f>SUM(BK164:BK223)</f>
        <v>0</v>
      </c>
    </row>
    <row r="164" s="2" customFormat="1" ht="31" customHeight="1">
      <c r="A164" s="40"/>
      <c r="B164" s="41"/>
      <c r="C164" s="220" t="s">
        <v>326</v>
      </c>
      <c r="D164" s="220" t="s">
        <v>169</v>
      </c>
      <c r="E164" s="221" t="s">
        <v>513</v>
      </c>
      <c r="F164" s="222" t="s">
        <v>514</v>
      </c>
      <c r="G164" s="223" t="s">
        <v>179</v>
      </c>
      <c r="H164" s="224">
        <v>184.13999999999999</v>
      </c>
      <c r="I164" s="225"/>
      <c r="J164" s="224">
        <f>ROUND(I164*H164,0)</f>
        <v>0</v>
      </c>
      <c r="K164" s="222" t="s">
        <v>180</v>
      </c>
      <c r="L164" s="46"/>
      <c r="M164" s="226" t="s">
        <v>20</v>
      </c>
      <c r="N164" s="227" t="s">
        <v>48</v>
      </c>
      <c r="O164" s="86"/>
      <c r="P164" s="228">
        <f>O164*H164</f>
        <v>0</v>
      </c>
      <c r="Q164" s="228">
        <v>0.0023467700000000002</v>
      </c>
      <c r="R164" s="228">
        <f>Q164*H164</f>
        <v>0.43213422779999999</v>
      </c>
      <c r="S164" s="228">
        <v>0</v>
      </c>
      <c r="T164" s="229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0" t="s">
        <v>173</v>
      </c>
      <c r="AT164" s="230" t="s">
        <v>169</v>
      </c>
      <c r="AU164" s="230" t="s">
        <v>86</v>
      </c>
      <c r="AY164" s="19" t="s">
        <v>167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9" t="s">
        <v>8</v>
      </c>
      <c r="BK164" s="231">
        <f>ROUND(I164*H164,0)</f>
        <v>0</v>
      </c>
      <c r="BL164" s="19" t="s">
        <v>173</v>
      </c>
      <c r="BM164" s="230" t="s">
        <v>1236</v>
      </c>
    </row>
    <row r="165" s="2" customFormat="1">
      <c r="A165" s="40"/>
      <c r="B165" s="41"/>
      <c r="C165" s="42"/>
      <c r="D165" s="232" t="s">
        <v>182</v>
      </c>
      <c r="E165" s="42"/>
      <c r="F165" s="233" t="s">
        <v>516</v>
      </c>
      <c r="G165" s="42"/>
      <c r="H165" s="42"/>
      <c r="I165" s="138"/>
      <c r="J165" s="42"/>
      <c r="K165" s="42"/>
      <c r="L165" s="46"/>
      <c r="M165" s="234"/>
      <c r="N165" s="235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182</v>
      </c>
      <c r="AU165" s="19" t="s">
        <v>86</v>
      </c>
    </row>
    <row r="166" s="15" customFormat="1">
      <c r="A166" s="15"/>
      <c r="B166" s="258"/>
      <c r="C166" s="259"/>
      <c r="D166" s="232" t="s">
        <v>184</v>
      </c>
      <c r="E166" s="260" t="s">
        <v>20</v>
      </c>
      <c r="F166" s="261" t="s">
        <v>1237</v>
      </c>
      <c r="G166" s="259"/>
      <c r="H166" s="260" t="s">
        <v>20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7" t="s">
        <v>184</v>
      </c>
      <c r="AU166" s="267" t="s">
        <v>86</v>
      </c>
      <c r="AV166" s="15" t="s">
        <v>8</v>
      </c>
      <c r="AW166" s="15" t="s">
        <v>38</v>
      </c>
      <c r="AX166" s="15" t="s">
        <v>77</v>
      </c>
      <c r="AY166" s="267" t="s">
        <v>167</v>
      </c>
    </row>
    <row r="167" s="13" customFormat="1">
      <c r="A167" s="13"/>
      <c r="B167" s="236"/>
      <c r="C167" s="237"/>
      <c r="D167" s="232" t="s">
        <v>184</v>
      </c>
      <c r="E167" s="238" t="s">
        <v>20</v>
      </c>
      <c r="F167" s="239" t="s">
        <v>1238</v>
      </c>
      <c r="G167" s="237"/>
      <c r="H167" s="240">
        <v>126.54000000000001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184</v>
      </c>
      <c r="AU167" s="246" t="s">
        <v>86</v>
      </c>
      <c r="AV167" s="13" t="s">
        <v>86</v>
      </c>
      <c r="AW167" s="13" t="s">
        <v>38</v>
      </c>
      <c r="AX167" s="13" t="s">
        <v>77</v>
      </c>
      <c r="AY167" s="246" t="s">
        <v>167</v>
      </c>
    </row>
    <row r="168" s="16" customFormat="1">
      <c r="A168" s="16"/>
      <c r="B168" s="268"/>
      <c r="C168" s="269"/>
      <c r="D168" s="232" t="s">
        <v>184</v>
      </c>
      <c r="E168" s="270" t="s">
        <v>20</v>
      </c>
      <c r="F168" s="271" t="s">
        <v>212</v>
      </c>
      <c r="G168" s="269"/>
      <c r="H168" s="272">
        <v>126.54000000000001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78" t="s">
        <v>184</v>
      </c>
      <c r="AU168" s="278" t="s">
        <v>86</v>
      </c>
      <c r="AV168" s="16" t="s">
        <v>186</v>
      </c>
      <c r="AW168" s="16" t="s">
        <v>38</v>
      </c>
      <c r="AX168" s="16" t="s">
        <v>77</v>
      </c>
      <c r="AY168" s="278" t="s">
        <v>167</v>
      </c>
    </row>
    <row r="169" s="15" customFormat="1">
      <c r="A169" s="15"/>
      <c r="B169" s="258"/>
      <c r="C169" s="259"/>
      <c r="D169" s="232" t="s">
        <v>184</v>
      </c>
      <c r="E169" s="260" t="s">
        <v>20</v>
      </c>
      <c r="F169" s="261" t="s">
        <v>1239</v>
      </c>
      <c r="G169" s="259"/>
      <c r="H169" s="260" t="s">
        <v>20</v>
      </c>
      <c r="I169" s="262"/>
      <c r="J169" s="259"/>
      <c r="K169" s="259"/>
      <c r="L169" s="263"/>
      <c r="M169" s="264"/>
      <c r="N169" s="265"/>
      <c r="O169" s="265"/>
      <c r="P169" s="265"/>
      <c r="Q169" s="265"/>
      <c r="R169" s="265"/>
      <c r="S169" s="265"/>
      <c r="T169" s="266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7" t="s">
        <v>184</v>
      </c>
      <c r="AU169" s="267" t="s">
        <v>86</v>
      </c>
      <c r="AV169" s="15" t="s">
        <v>8</v>
      </c>
      <c r="AW169" s="15" t="s">
        <v>38</v>
      </c>
      <c r="AX169" s="15" t="s">
        <v>77</v>
      </c>
      <c r="AY169" s="267" t="s">
        <v>167</v>
      </c>
    </row>
    <row r="170" s="13" customFormat="1">
      <c r="A170" s="13"/>
      <c r="B170" s="236"/>
      <c r="C170" s="237"/>
      <c r="D170" s="232" t="s">
        <v>184</v>
      </c>
      <c r="E170" s="238" t="s">
        <v>20</v>
      </c>
      <c r="F170" s="239" t="s">
        <v>1240</v>
      </c>
      <c r="G170" s="237"/>
      <c r="H170" s="240">
        <v>7.2000000000000002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184</v>
      </c>
      <c r="AU170" s="246" t="s">
        <v>86</v>
      </c>
      <c r="AV170" s="13" t="s">
        <v>86</v>
      </c>
      <c r="AW170" s="13" t="s">
        <v>38</v>
      </c>
      <c r="AX170" s="13" t="s">
        <v>77</v>
      </c>
      <c r="AY170" s="246" t="s">
        <v>167</v>
      </c>
    </row>
    <row r="171" s="13" customFormat="1">
      <c r="A171" s="13"/>
      <c r="B171" s="236"/>
      <c r="C171" s="237"/>
      <c r="D171" s="232" t="s">
        <v>184</v>
      </c>
      <c r="E171" s="238" t="s">
        <v>20</v>
      </c>
      <c r="F171" s="239" t="s">
        <v>1241</v>
      </c>
      <c r="G171" s="237"/>
      <c r="H171" s="240">
        <v>7.2000000000000002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184</v>
      </c>
      <c r="AU171" s="246" t="s">
        <v>86</v>
      </c>
      <c r="AV171" s="13" t="s">
        <v>86</v>
      </c>
      <c r="AW171" s="13" t="s">
        <v>38</v>
      </c>
      <c r="AX171" s="13" t="s">
        <v>77</v>
      </c>
      <c r="AY171" s="246" t="s">
        <v>167</v>
      </c>
    </row>
    <row r="172" s="13" customFormat="1">
      <c r="A172" s="13"/>
      <c r="B172" s="236"/>
      <c r="C172" s="237"/>
      <c r="D172" s="232" t="s">
        <v>184</v>
      </c>
      <c r="E172" s="238" t="s">
        <v>20</v>
      </c>
      <c r="F172" s="239" t="s">
        <v>1242</v>
      </c>
      <c r="G172" s="237"/>
      <c r="H172" s="240">
        <v>7.2000000000000002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184</v>
      </c>
      <c r="AU172" s="246" t="s">
        <v>86</v>
      </c>
      <c r="AV172" s="13" t="s">
        <v>86</v>
      </c>
      <c r="AW172" s="13" t="s">
        <v>38</v>
      </c>
      <c r="AX172" s="13" t="s">
        <v>77</v>
      </c>
      <c r="AY172" s="246" t="s">
        <v>167</v>
      </c>
    </row>
    <row r="173" s="13" customFormat="1">
      <c r="A173" s="13"/>
      <c r="B173" s="236"/>
      <c r="C173" s="237"/>
      <c r="D173" s="232" t="s">
        <v>184</v>
      </c>
      <c r="E173" s="238" t="s">
        <v>20</v>
      </c>
      <c r="F173" s="239" t="s">
        <v>1243</v>
      </c>
      <c r="G173" s="237"/>
      <c r="H173" s="240">
        <v>7.2000000000000002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184</v>
      </c>
      <c r="AU173" s="246" t="s">
        <v>86</v>
      </c>
      <c r="AV173" s="13" t="s">
        <v>86</v>
      </c>
      <c r="AW173" s="13" t="s">
        <v>38</v>
      </c>
      <c r="AX173" s="13" t="s">
        <v>77</v>
      </c>
      <c r="AY173" s="246" t="s">
        <v>167</v>
      </c>
    </row>
    <row r="174" s="13" customFormat="1">
      <c r="A174" s="13"/>
      <c r="B174" s="236"/>
      <c r="C174" s="237"/>
      <c r="D174" s="232" t="s">
        <v>184</v>
      </c>
      <c r="E174" s="238" t="s">
        <v>20</v>
      </c>
      <c r="F174" s="239" t="s">
        <v>1244</v>
      </c>
      <c r="G174" s="237"/>
      <c r="H174" s="240">
        <v>7.2000000000000002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184</v>
      </c>
      <c r="AU174" s="246" t="s">
        <v>86</v>
      </c>
      <c r="AV174" s="13" t="s">
        <v>86</v>
      </c>
      <c r="AW174" s="13" t="s">
        <v>38</v>
      </c>
      <c r="AX174" s="13" t="s">
        <v>77</v>
      </c>
      <c r="AY174" s="246" t="s">
        <v>167</v>
      </c>
    </row>
    <row r="175" s="13" customFormat="1">
      <c r="A175" s="13"/>
      <c r="B175" s="236"/>
      <c r="C175" s="237"/>
      <c r="D175" s="232" t="s">
        <v>184</v>
      </c>
      <c r="E175" s="238" t="s">
        <v>20</v>
      </c>
      <c r="F175" s="239" t="s">
        <v>1245</v>
      </c>
      <c r="G175" s="237"/>
      <c r="H175" s="240">
        <v>7.2000000000000002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184</v>
      </c>
      <c r="AU175" s="246" t="s">
        <v>86</v>
      </c>
      <c r="AV175" s="13" t="s">
        <v>86</v>
      </c>
      <c r="AW175" s="13" t="s">
        <v>38</v>
      </c>
      <c r="AX175" s="13" t="s">
        <v>77</v>
      </c>
      <c r="AY175" s="246" t="s">
        <v>167</v>
      </c>
    </row>
    <row r="176" s="13" customFormat="1">
      <c r="A176" s="13"/>
      <c r="B176" s="236"/>
      <c r="C176" s="237"/>
      <c r="D176" s="232" t="s">
        <v>184</v>
      </c>
      <c r="E176" s="238" t="s">
        <v>20</v>
      </c>
      <c r="F176" s="239" t="s">
        <v>1246</v>
      </c>
      <c r="G176" s="237"/>
      <c r="H176" s="240">
        <v>7.2000000000000002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184</v>
      </c>
      <c r="AU176" s="246" t="s">
        <v>86</v>
      </c>
      <c r="AV176" s="13" t="s">
        <v>86</v>
      </c>
      <c r="AW176" s="13" t="s">
        <v>38</v>
      </c>
      <c r="AX176" s="13" t="s">
        <v>77</v>
      </c>
      <c r="AY176" s="246" t="s">
        <v>167</v>
      </c>
    </row>
    <row r="177" s="13" customFormat="1">
      <c r="A177" s="13"/>
      <c r="B177" s="236"/>
      <c r="C177" s="237"/>
      <c r="D177" s="232" t="s">
        <v>184</v>
      </c>
      <c r="E177" s="238" t="s">
        <v>20</v>
      </c>
      <c r="F177" s="239" t="s">
        <v>1247</v>
      </c>
      <c r="G177" s="237"/>
      <c r="H177" s="240">
        <v>7.2000000000000002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184</v>
      </c>
      <c r="AU177" s="246" t="s">
        <v>86</v>
      </c>
      <c r="AV177" s="13" t="s">
        <v>86</v>
      </c>
      <c r="AW177" s="13" t="s">
        <v>38</v>
      </c>
      <c r="AX177" s="13" t="s">
        <v>77</v>
      </c>
      <c r="AY177" s="246" t="s">
        <v>167</v>
      </c>
    </row>
    <row r="178" s="16" customFormat="1">
      <c r="A178" s="16"/>
      <c r="B178" s="268"/>
      <c r="C178" s="269"/>
      <c r="D178" s="232" t="s">
        <v>184</v>
      </c>
      <c r="E178" s="270" t="s">
        <v>20</v>
      </c>
      <c r="F178" s="271" t="s">
        <v>212</v>
      </c>
      <c r="G178" s="269"/>
      <c r="H178" s="272">
        <v>57.600000000000001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78" t="s">
        <v>184</v>
      </c>
      <c r="AU178" s="278" t="s">
        <v>86</v>
      </c>
      <c r="AV178" s="16" t="s">
        <v>186</v>
      </c>
      <c r="AW178" s="16" t="s">
        <v>38</v>
      </c>
      <c r="AX178" s="16" t="s">
        <v>77</v>
      </c>
      <c r="AY178" s="278" t="s">
        <v>167</v>
      </c>
    </row>
    <row r="179" s="14" customFormat="1">
      <c r="A179" s="14"/>
      <c r="B179" s="247"/>
      <c r="C179" s="248"/>
      <c r="D179" s="232" t="s">
        <v>184</v>
      </c>
      <c r="E179" s="249" t="s">
        <v>20</v>
      </c>
      <c r="F179" s="250" t="s">
        <v>195</v>
      </c>
      <c r="G179" s="248"/>
      <c r="H179" s="251">
        <v>184.13999999999999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7" t="s">
        <v>184</v>
      </c>
      <c r="AU179" s="257" t="s">
        <v>86</v>
      </c>
      <c r="AV179" s="14" t="s">
        <v>173</v>
      </c>
      <c r="AW179" s="14" t="s">
        <v>38</v>
      </c>
      <c r="AX179" s="14" t="s">
        <v>8</v>
      </c>
      <c r="AY179" s="257" t="s">
        <v>167</v>
      </c>
    </row>
    <row r="180" s="2" customFormat="1" ht="20.5" customHeight="1">
      <c r="A180" s="40"/>
      <c r="B180" s="41"/>
      <c r="C180" s="279" t="s">
        <v>9</v>
      </c>
      <c r="D180" s="279" t="s">
        <v>381</v>
      </c>
      <c r="E180" s="280" t="s">
        <v>526</v>
      </c>
      <c r="F180" s="281" t="s">
        <v>527</v>
      </c>
      <c r="G180" s="282" t="s">
        <v>179</v>
      </c>
      <c r="H180" s="283">
        <v>184.13999999999999</v>
      </c>
      <c r="I180" s="284"/>
      <c r="J180" s="283">
        <f>ROUND(I180*H180,0)</f>
        <v>0</v>
      </c>
      <c r="K180" s="281" t="s">
        <v>180</v>
      </c>
      <c r="L180" s="285"/>
      <c r="M180" s="286" t="s">
        <v>20</v>
      </c>
      <c r="N180" s="287" t="s">
        <v>48</v>
      </c>
      <c r="O180" s="86"/>
      <c r="P180" s="228">
        <f>O180*H180</f>
        <v>0</v>
      </c>
      <c r="Q180" s="228">
        <v>0.00050000000000000001</v>
      </c>
      <c r="R180" s="228">
        <f>Q180*H180</f>
        <v>0.092069999999999999</v>
      </c>
      <c r="S180" s="228">
        <v>0</v>
      </c>
      <c r="T180" s="229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30" t="s">
        <v>274</v>
      </c>
      <c r="AT180" s="230" t="s">
        <v>381</v>
      </c>
      <c r="AU180" s="230" t="s">
        <v>86</v>
      </c>
      <c r="AY180" s="19" t="s">
        <v>167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9" t="s">
        <v>8</v>
      </c>
      <c r="BK180" s="231">
        <f>ROUND(I180*H180,0)</f>
        <v>0</v>
      </c>
      <c r="BL180" s="19" t="s">
        <v>173</v>
      </c>
      <c r="BM180" s="230" t="s">
        <v>1248</v>
      </c>
    </row>
    <row r="181" s="2" customFormat="1" ht="20.5" customHeight="1">
      <c r="A181" s="40"/>
      <c r="B181" s="41"/>
      <c r="C181" s="220" t="s">
        <v>337</v>
      </c>
      <c r="D181" s="220" t="s">
        <v>169</v>
      </c>
      <c r="E181" s="221" t="s">
        <v>1249</v>
      </c>
      <c r="F181" s="222" t="s">
        <v>1250</v>
      </c>
      <c r="G181" s="223" t="s">
        <v>189</v>
      </c>
      <c r="H181" s="224">
        <v>8</v>
      </c>
      <c r="I181" s="225"/>
      <c r="J181" s="224">
        <f>ROUND(I181*H181,0)</f>
        <v>0</v>
      </c>
      <c r="K181" s="222" t="s">
        <v>180</v>
      </c>
      <c r="L181" s="46"/>
      <c r="M181" s="226" t="s">
        <v>20</v>
      </c>
      <c r="N181" s="227" t="s">
        <v>48</v>
      </c>
      <c r="O181" s="86"/>
      <c r="P181" s="228">
        <f>O181*H181</f>
        <v>0</v>
      </c>
      <c r="Q181" s="228">
        <v>1.7535000000000001</v>
      </c>
      <c r="R181" s="228">
        <f>Q181*H181</f>
        <v>14.028000000000001</v>
      </c>
      <c r="S181" s="228">
        <v>0</v>
      </c>
      <c r="T181" s="229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0" t="s">
        <v>173</v>
      </c>
      <c r="AT181" s="230" t="s">
        <v>169</v>
      </c>
      <c r="AU181" s="230" t="s">
        <v>86</v>
      </c>
      <c r="AY181" s="19" t="s">
        <v>167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9" t="s">
        <v>8</v>
      </c>
      <c r="BK181" s="231">
        <f>ROUND(I181*H181,0)</f>
        <v>0</v>
      </c>
      <c r="BL181" s="19" t="s">
        <v>173</v>
      </c>
      <c r="BM181" s="230" t="s">
        <v>1251</v>
      </c>
    </row>
    <row r="182" s="2" customFormat="1">
      <c r="A182" s="40"/>
      <c r="B182" s="41"/>
      <c r="C182" s="42"/>
      <c r="D182" s="232" t="s">
        <v>182</v>
      </c>
      <c r="E182" s="42"/>
      <c r="F182" s="233" t="s">
        <v>533</v>
      </c>
      <c r="G182" s="42"/>
      <c r="H182" s="42"/>
      <c r="I182" s="138"/>
      <c r="J182" s="42"/>
      <c r="K182" s="42"/>
      <c r="L182" s="46"/>
      <c r="M182" s="234"/>
      <c r="N182" s="235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182</v>
      </c>
      <c r="AU182" s="19" t="s">
        <v>86</v>
      </c>
    </row>
    <row r="183" s="15" customFormat="1">
      <c r="A183" s="15"/>
      <c r="B183" s="258"/>
      <c r="C183" s="259"/>
      <c r="D183" s="232" t="s">
        <v>184</v>
      </c>
      <c r="E183" s="260" t="s">
        <v>20</v>
      </c>
      <c r="F183" s="261" t="s">
        <v>1198</v>
      </c>
      <c r="G183" s="259"/>
      <c r="H183" s="260" t="s">
        <v>20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7" t="s">
        <v>184</v>
      </c>
      <c r="AU183" s="267" t="s">
        <v>86</v>
      </c>
      <c r="AV183" s="15" t="s">
        <v>8</v>
      </c>
      <c r="AW183" s="15" t="s">
        <v>38</v>
      </c>
      <c r="AX183" s="15" t="s">
        <v>77</v>
      </c>
      <c r="AY183" s="267" t="s">
        <v>167</v>
      </c>
    </row>
    <row r="184" s="13" customFormat="1">
      <c r="A184" s="13"/>
      <c r="B184" s="236"/>
      <c r="C184" s="237"/>
      <c r="D184" s="232" t="s">
        <v>184</v>
      </c>
      <c r="E184" s="238" t="s">
        <v>20</v>
      </c>
      <c r="F184" s="239" t="s">
        <v>1199</v>
      </c>
      <c r="G184" s="237"/>
      <c r="H184" s="240">
        <v>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6" t="s">
        <v>184</v>
      </c>
      <c r="AU184" s="246" t="s">
        <v>86</v>
      </c>
      <c r="AV184" s="13" t="s">
        <v>86</v>
      </c>
      <c r="AW184" s="13" t="s">
        <v>38</v>
      </c>
      <c r="AX184" s="13" t="s">
        <v>77</v>
      </c>
      <c r="AY184" s="246" t="s">
        <v>167</v>
      </c>
    </row>
    <row r="185" s="13" customFormat="1">
      <c r="A185" s="13"/>
      <c r="B185" s="236"/>
      <c r="C185" s="237"/>
      <c r="D185" s="232" t="s">
        <v>184</v>
      </c>
      <c r="E185" s="238" t="s">
        <v>20</v>
      </c>
      <c r="F185" s="239" t="s">
        <v>1200</v>
      </c>
      <c r="G185" s="237"/>
      <c r="H185" s="240">
        <v>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184</v>
      </c>
      <c r="AU185" s="246" t="s">
        <v>86</v>
      </c>
      <c r="AV185" s="13" t="s">
        <v>86</v>
      </c>
      <c r="AW185" s="13" t="s">
        <v>38</v>
      </c>
      <c r="AX185" s="13" t="s">
        <v>77</v>
      </c>
      <c r="AY185" s="246" t="s">
        <v>167</v>
      </c>
    </row>
    <row r="186" s="13" customFormat="1">
      <c r="A186" s="13"/>
      <c r="B186" s="236"/>
      <c r="C186" s="237"/>
      <c r="D186" s="232" t="s">
        <v>184</v>
      </c>
      <c r="E186" s="238" t="s">
        <v>20</v>
      </c>
      <c r="F186" s="239" t="s">
        <v>1201</v>
      </c>
      <c r="G186" s="237"/>
      <c r="H186" s="240">
        <v>1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6" t="s">
        <v>184</v>
      </c>
      <c r="AU186" s="246" t="s">
        <v>86</v>
      </c>
      <c r="AV186" s="13" t="s">
        <v>86</v>
      </c>
      <c r="AW186" s="13" t="s">
        <v>38</v>
      </c>
      <c r="AX186" s="13" t="s">
        <v>77</v>
      </c>
      <c r="AY186" s="246" t="s">
        <v>167</v>
      </c>
    </row>
    <row r="187" s="13" customFormat="1">
      <c r="A187" s="13"/>
      <c r="B187" s="236"/>
      <c r="C187" s="237"/>
      <c r="D187" s="232" t="s">
        <v>184</v>
      </c>
      <c r="E187" s="238" t="s">
        <v>20</v>
      </c>
      <c r="F187" s="239" t="s">
        <v>1202</v>
      </c>
      <c r="G187" s="237"/>
      <c r="H187" s="240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184</v>
      </c>
      <c r="AU187" s="246" t="s">
        <v>86</v>
      </c>
      <c r="AV187" s="13" t="s">
        <v>86</v>
      </c>
      <c r="AW187" s="13" t="s">
        <v>38</v>
      </c>
      <c r="AX187" s="13" t="s">
        <v>77</v>
      </c>
      <c r="AY187" s="246" t="s">
        <v>167</v>
      </c>
    </row>
    <row r="188" s="13" customFormat="1">
      <c r="A188" s="13"/>
      <c r="B188" s="236"/>
      <c r="C188" s="237"/>
      <c r="D188" s="232" t="s">
        <v>184</v>
      </c>
      <c r="E188" s="238" t="s">
        <v>20</v>
      </c>
      <c r="F188" s="239" t="s">
        <v>1203</v>
      </c>
      <c r="G188" s="237"/>
      <c r="H188" s="240">
        <v>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184</v>
      </c>
      <c r="AU188" s="246" t="s">
        <v>86</v>
      </c>
      <c r="AV188" s="13" t="s">
        <v>86</v>
      </c>
      <c r="AW188" s="13" t="s">
        <v>38</v>
      </c>
      <c r="AX188" s="13" t="s">
        <v>77</v>
      </c>
      <c r="AY188" s="246" t="s">
        <v>167</v>
      </c>
    </row>
    <row r="189" s="13" customFormat="1">
      <c r="A189" s="13"/>
      <c r="B189" s="236"/>
      <c r="C189" s="237"/>
      <c r="D189" s="232" t="s">
        <v>184</v>
      </c>
      <c r="E189" s="238" t="s">
        <v>20</v>
      </c>
      <c r="F189" s="239" t="s">
        <v>1204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6" t="s">
        <v>184</v>
      </c>
      <c r="AU189" s="246" t="s">
        <v>86</v>
      </c>
      <c r="AV189" s="13" t="s">
        <v>86</v>
      </c>
      <c r="AW189" s="13" t="s">
        <v>38</v>
      </c>
      <c r="AX189" s="13" t="s">
        <v>77</v>
      </c>
      <c r="AY189" s="246" t="s">
        <v>167</v>
      </c>
    </row>
    <row r="190" s="13" customFormat="1">
      <c r="A190" s="13"/>
      <c r="B190" s="236"/>
      <c r="C190" s="237"/>
      <c r="D190" s="232" t="s">
        <v>184</v>
      </c>
      <c r="E190" s="238" t="s">
        <v>20</v>
      </c>
      <c r="F190" s="239" t="s">
        <v>1205</v>
      </c>
      <c r="G190" s="237"/>
      <c r="H190" s="240">
        <v>1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184</v>
      </c>
      <c r="AU190" s="246" t="s">
        <v>86</v>
      </c>
      <c r="AV190" s="13" t="s">
        <v>86</v>
      </c>
      <c r="AW190" s="13" t="s">
        <v>38</v>
      </c>
      <c r="AX190" s="13" t="s">
        <v>77</v>
      </c>
      <c r="AY190" s="246" t="s">
        <v>167</v>
      </c>
    </row>
    <row r="191" s="13" customFormat="1">
      <c r="A191" s="13"/>
      <c r="B191" s="236"/>
      <c r="C191" s="237"/>
      <c r="D191" s="232" t="s">
        <v>184</v>
      </c>
      <c r="E191" s="238" t="s">
        <v>20</v>
      </c>
      <c r="F191" s="239" t="s">
        <v>1206</v>
      </c>
      <c r="G191" s="237"/>
      <c r="H191" s="240">
        <v>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184</v>
      </c>
      <c r="AU191" s="246" t="s">
        <v>86</v>
      </c>
      <c r="AV191" s="13" t="s">
        <v>86</v>
      </c>
      <c r="AW191" s="13" t="s">
        <v>38</v>
      </c>
      <c r="AX191" s="13" t="s">
        <v>77</v>
      </c>
      <c r="AY191" s="246" t="s">
        <v>167</v>
      </c>
    </row>
    <row r="192" s="14" customFormat="1">
      <c r="A192" s="14"/>
      <c r="B192" s="247"/>
      <c r="C192" s="248"/>
      <c r="D192" s="232" t="s">
        <v>184</v>
      </c>
      <c r="E192" s="249" t="s">
        <v>20</v>
      </c>
      <c r="F192" s="250" t="s">
        <v>195</v>
      </c>
      <c r="G192" s="248"/>
      <c r="H192" s="251">
        <v>8</v>
      </c>
      <c r="I192" s="252"/>
      <c r="J192" s="248"/>
      <c r="K192" s="248"/>
      <c r="L192" s="253"/>
      <c r="M192" s="254"/>
      <c r="N192" s="255"/>
      <c r="O192" s="255"/>
      <c r="P192" s="255"/>
      <c r="Q192" s="255"/>
      <c r="R192" s="255"/>
      <c r="S192" s="255"/>
      <c r="T192" s="25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7" t="s">
        <v>184</v>
      </c>
      <c r="AU192" s="257" t="s">
        <v>86</v>
      </c>
      <c r="AV192" s="14" t="s">
        <v>173</v>
      </c>
      <c r="AW192" s="14" t="s">
        <v>38</v>
      </c>
      <c r="AX192" s="14" t="s">
        <v>8</v>
      </c>
      <c r="AY192" s="257" t="s">
        <v>167</v>
      </c>
    </row>
    <row r="193" s="2" customFormat="1" ht="31" customHeight="1">
      <c r="A193" s="40"/>
      <c r="B193" s="41"/>
      <c r="C193" s="220" t="s">
        <v>344</v>
      </c>
      <c r="D193" s="220" t="s">
        <v>169</v>
      </c>
      <c r="E193" s="221" t="s">
        <v>547</v>
      </c>
      <c r="F193" s="222" t="s">
        <v>548</v>
      </c>
      <c r="G193" s="223" t="s">
        <v>189</v>
      </c>
      <c r="H193" s="224">
        <v>52.920000000000002</v>
      </c>
      <c r="I193" s="225"/>
      <c r="J193" s="224">
        <f>ROUND(I193*H193,0)</f>
        <v>0</v>
      </c>
      <c r="K193" s="222" t="s">
        <v>180</v>
      </c>
      <c r="L193" s="46"/>
      <c r="M193" s="226" t="s">
        <v>20</v>
      </c>
      <c r="N193" s="227" t="s">
        <v>48</v>
      </c>
      <c r="O193" s="86"/>
      <c r="P193" s="228">
        <f>O193*H193</f>
        <v>0</v>
      </c>
      <c r="Q193" s="228">
        <v>2.0032199999999998</v>
      </c>
      <c r="R193" s="228">
        <f>Q193*H193</f>
        <v>106.01040239999999</v>
      </c>
      <c r="S193" s="228">
        <v>0</v>
      </c>
      <c r="T193" s="229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30" t="s">
        <v>173</v>
      </c>
      <c r="AT193" s="230" t="s">
        <v>169</v>
      </c>
      <c r="AU193" s="230" t="s">
        <v>86</v>
      </c>
      <c r="AY193" s="19" t="s">
        <v>167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9" t="s">
        <v>8</v>
      </c>
      <c r="BK193" s="231">
        <f>ROUND(I193*H193,0)</f>
        <v>0</v>
      </c>
      <c r="BL193" s="19" t="s">
        <v>173</v>
      </c>
      <c r="BM193" s="230" t="s">
        <v>1252</v>
      </c>
    </row>
    <row r="194" s="2" customFormat="1">
      <c r="A194" s="40"/>
      <c r="B194" s="41"/>
      <c r="C194" s="42"/>
      <c r="D194" s="232" t="s">
        <v>182</v>
      </c>
      <c r="E194" s="42"/>
      <c r="F194" s="233" t="s">
        <v>539</v>
      </c>
      <c r="G194" s="42"/>
      <c r="H194" s="42"/>
      <c r="I194" s="138"/>
      <c r="J194" s="42"/>
      <c r="K194" s="42"/>
      <c r="L194" s="46"/>
      <c r="M194" s="234"/>
      <c r="N194" s="235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182</v>
      </c>
      <c r="AU194" s="19" t="s">
        <v>86</v>
      </c>
    </row>
    <row r="195" s="15" customFormat="1">
      <c r="A195" s="15"/>
      <c r="B195" s="258"/>
      <c r="C195" s="259"/>
      <c r="D195" s="232" t="s">
        <v>184</v>
      </c>
      <c r="E195" s="260" t="s">
        <v>20</v>
      </c>
      <c r="F195" s="261" t="s">
        <v>1253</v>
      </c>
      <c r="G195" s="259"/>
      <c r="H195" s="260" t="s">
        <v>20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184</v>
      </c>
      <c r="AU195" s="267" t="s">
        <v>86</v>
      </c>
      <c r="AV195" s="15" t="s">
        <v>8</v>
      </c>
      <c r="AW195" s="15" t="s">
        <v>38</v>
      </c>
      <c r="AX195" s="15" t="s">
        <v>77</v>
      </c>
      <c r="AY195" s="267" t="s">
        <v>167</v>
      </c>
    </row>
    <row r="196" s="13" customFormat="1">
      <c r="A196" s="13"/>
      <c r="B196" s="236"/>
      <c r="C196" s="237"/>
      <c r="D196" s="232" t="s">
        <v>184</v>
      </c>
      <c r="E196" s="238" t="s">
        <v>20</v>
      </c>
      <c r="F196" s="239" t="s">
        <v>1254</v>
      </c>
      <c r="G196" s="237"/>
      <c r="H196" s="240">
        <v>52.920000000000002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184</v>
      </c>
      <c r="AU196" s="246" t="s">
        <v>86</v>
      </c>
      <c r="AV196" s="13" t="s">
        <v>86</v>
      </c>
      <c r="AW196" s="13" t="s">
        <v>38</v>
      </c>
      <c r="AX196" s="13" t="s">
        <v>8</v>
      </c>
      <c r="AY196" s="246" t="s">
        <v>167</v>
      </c>
    </row>
    <row r="197" s="2" customFormat="1" ht="31" customHeight="1">
      <c r="A197" s="40"/>
      <c r="B197" s="41"/>
      <c r="C197" s="220" t="s">
        <v>348</v>
      </c>
      <c r="D197" s="220" t="s">
        <v>169</v>
      </c>
      <c r="E197" s="221" t="s">
        <v>564</v>
      </c>
      <c r="F197" s="222" t="s">
        <v>565</v>
      </c>
      <c r="G197" s="223" t="s">
        <v>179</v>
      </c>
      <c r="H197" s="224">
        <v>45</v>
      </c>
      <c r="I197" s="225"/>
      <c r="J197" s="224">
        <f>ROUND(I197*H197,0)</f>
        <v>0</v>
      </c>
      <c r="K197" s="222" t="s">
        <v>180</v>
      </c>
      <c r="L197" s="46"/>
      <c r="M197" s="226" t="s">
        <v>20</v>
      </c>
      <c r="N197" s="227" t="s">
        <v>48</v>
      </c>
      <c r="O197" s="86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30" t="s">
        <v>173</v>
      </c>
      <c r="AT197" s="230" t="s">
        <v>169</v>
      </c>
      <c r="AU197" s="230" t="s">
        <v>86</v>
      </c>
      <c r="AY197" s="19" t="s">
        <v>167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9" t="s">
        <v>8</v>
      </c>
      <c r="BK197" s="231">
        <f>ROUND(I197*H197,0)</f>
        <v>0</v>
      </c>
      <c r="BL197" s="19" t="s">
        <v>173</v>
      </c>
      <c r="BM197" s="230" t="s">
        <v>1255</v>
      </c>
    </row>
    <row r="198" s="2" customFormat="1">
      <c r="A198" s="40"/>
      <c r="B198" s="41"/>
      <c r="C198" s="42"/>
      <c r="D198" s="232" t="s">
        <v>182</v>
      </c>
      <c r="E198" s="42"/>
      <c r="F198" s="233" t="s">
        <v>539</v>
      </c>
      <c r="G198" s="42"/>
      <c r="H198" s="42"/>
      <c r="I198" s="138"/>
      <c r="J198" s="42"/>
      <c r="K198" s="42"/>
      <c r="L198" s="46"/>
      <c r="M198" s="234"/>
      <c r="N198" s="23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182</v>
      </c>
      <c r="AU198" s="19" t="s">
        <v>86</v>
      </c>
    </row>
    <row r="199" s="15" customFormat="1">
      <c r="A199" s="15"/>
      <c r="B199" s="258"/>
      <c r="C199" s="259"/>
      <c r="D199" s="232" t="s">
        <v>184</v>
      </c>
      <c r="E199" s="260" t="s">
        <v>20</v>
      </c>
      <c r="F199" s="261" t="s">
        <v>1256</v>
      </c>
      <c r="G199" s="259"/>
      <c r="H199" s="260" t="s">
        <v>20</v>
      </c>
      <c r="I199" s="262"/>
      <c r="J199" s="259"/>
      <c r="K199" s="259"/>
      <c r="L199" s="263"/>
      <c r="M199" s="264"/>
      <c r="N199" s="265"/>
      <c r="O199" s="265"/>
      <c r="P199" s="265"/>
      <c r="Q199" s="265"/>
      <c r="R199" s="265"/>
      <c r="S199" s="265"/>
      <c r="T199" s="266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7" t="s">
        <v>184</v>
      </c>
      <c r="AU199" s="267" t="s">
        <v>86</v>
      </c>
      <c r="AV199" s="15" t="s">
        <v>8</v>
      </c>
      <c r="AW199" s="15" t="s">
        <v>38</v>
      </c>
      <c r="AX199" s="15" t="s">
        <v>77</v>
      </c>
      <c r="AY199" s="267" t="s">
        <v>167</v>
      </c>
    </row>
    <row r="200" s="13" customFormat="1">
      <c r="A200" s="13"/>
      <c r="B200" s="236"/>
      <c r="C200" s="237"/>
      <c r="D200" s="232" t="s">
        <v>184</v>
      </c>
      <c r="E200" s="238" t="s">
        <v>20</v>
      </c>
      <c r="F200" s="239" t="s">
        <v>1257</v>
      </c>
      <c r="G200" s="237"/>
      <c r="H200" s="240">
        <v>45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184</v>
      </c>
      <c r="AU200" s="246" t="s">
        <v>86</v>
      </c>
      <c r="AV200" s="13" t="s">
        <v>86</v>
      </c>
      <c r="AW200" s="13" t="s">
        <v>38</v>
      </c>
      <c r="AX200" s="13" t="s">
        <v>8</v>
      </c>
      <c r="AY200" s="246" t="s">
        <v>167</v>
      </c>
    </row>
    <row r="201" s="2" customFormat="1" ht="20.5" customHeight="1">
      <c r="A201" s="40"/>
      <c r="B201" s="41"/>
      <c r="C201" s="220" t="s">
        <v>359</v>
      </c>
      <c r="D201" s="220" t="s">
        <v>169</v>
      </c>
      <c r="E201" s="221" t="s">
        <v>1258</v>
      </c>
      <c r="F201" s="222" t="s">
        <v>1259</v>
      </c>
      <c r="G201" s="223" t="s">
        <v>189</v>
      </c>
      <c r="H201" s="224">
        <v>21.48</v>
      </c>
      <c r="I201" s="225"/>
      <c r="J201" s="224">
        <f>ROUND(I201*H201,0)</f>
        <v>0</v>
      </c>
      <c r="K201" s="222" t="s">
        <v>20</v>
      </c>
      <c r="L201" s="46"/>
      <c r="M201" s="226" t="s">
        <v>20</v>
      </c>
      <c r="N201" s="227" t="s">
        <v>48</v>
      </c>
      <c r="O201" s="86"/>
      <c r="P201" s="228">
        <f>O201*H201</f>
        <v>0</v>
      </c>
      <c r="Q201" s="228">
        <v>2.004</v>
      </c>
      <c r="R201" s="228">
        <f>Q201*H201</f>
        <v>43.045920000000002</v>
      </c>
      <c r="S201" s="228">
        <v>0</v>
      </c>
      <c r="T201" s="229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30" t="s">
        <v>173</v>
      </c>
      <c r="AT201" s="230" t="s">
        <v>169</v>
      </c>
      <c r="AU201" s="230" t="s">
        <v>86</v>
      </c>
      <c r="AY201" s="19" t="s">
        <v>167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9" t="s">
        <v>8</v>
      </c>
      <c r="BK201" s="231">
        <f>ROUND(I201*H201,0)</f>
        <v>0</v>
      </c>
      <c r="BL201" s="19" t="s">
        <v>173</v>
      </c>
      <c r="BM201" s="230" t="s">
        <v>1260</v>
      </c>
    </row>
    <row r="202" s="2" customFormat="1">
      <c r="A202" s="40"/>
      <c r="B202" s="41"/>
      <c r="C202" s="42"/>
      <c r="D202" s="232" t="s">
        <v>182</v>
      </c>
      <c r="E202" s="42"/>
      <c r="F202" s="233" t="s">
        <v>1261</v>
      </c>
      <c r="G202" s="42"/>
      <c r="H202" s="42"/>
      <c r="I202" s="138"/>
      <c r="J202" s="42"/>
      <c r="K202" s="42"/>
      <c r="L202" s="46"/>
      <c r="M202" s="234"/>
      <c r="N202" s="235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182</v>
      </c>
      <c r="AU202" s="19" t="s">
        <v>86</v>
      </c>
    </row>
    <row r="203" s="15" customFormat="1">
      <c r="A203" s="15"/>
      <c r="B203" s="258"/>
      <c r="C203" s="259"/>
      <c r="D203" s="232" t="s">
        <v>184</v>
      </c>
      <c r="E203" s="260" t="s">
        <v>20</v>
      </c>
      <c r="F203" s="261" t="s">
        <v>1262</v>
      </c>
      <c r="G203" s="259"/>
      <c r="H203" s="260" t="s">
        <v>20</v>
      </c>
      <c r="I203" s="262"/>
      <c r="J203" s="259"/>
      <c r="K203" s="259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184</v>
      </c>
      <c r="AU203" s="267" t="s">
        <v>86</v>
      </c>
      <c r="AV203" s="15" t="s">
        <v>8</v>
      </c>
      <c r="AW203" s="15" t="s">
        <v>38</v>
      </c>
      <c r="AX203" s="15" t="s">
        <v>77</v>
      </c>
      <c r="AY203" s="267" t="s">
        <v>167</v>
      </c>
    </row>
    <row r="204" s="13" customFormat="1">
      <c r="A204" s="13"/>
      <c r="B204" s="236"/>
      <c r="C204" s="237"/>
      <c r="D204" s="232" t="s">
        <v>184</v>
      </c>
      <c r="E204" s="238" t="s">
        <v>20</v>
      </c>
      <c r="F204" s="239" t="s">
        <v>1263</v>
      </c>
      <c r="G204" s="237"/>
      <c r="H204" s="240">
        <v>0.53000000000000003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184</v>
      </c>
      <c r="AU204" s="246" t="s">
        <v>86</v>
      </c>
      <c r="AV204" s="13" t="s">
        <v>86</v>
      </c>
      <c r="AW204" s="13" t="s">
        <v>38</v>
      </c>
      <c r="AX204" s="13" t="s">
        <v>77</v>
      </c>
      <c r="AY204" s="246" t="s">
        <v>167</v>
      </c>
    </row>
    <row r="205" s="13" customFormat="1">
      <c r="A205" s="13"/>
      <c r="B205" s="236"/>
      <c r="C205" s="237"/>
      <c r="D205" s="232" t="s">
        <v>184</v>
      </c>
      <c r="E205" s="238" t="s">
        <v>20</v>
      </c>
      <c r="F205" s="239" t="s">
        <v>1264</v>
      </c>
      <c r="G205" s="237"/>
      <c r="H205" s="240">
        <v>0.53000000000000003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184</v>
      </c>
      <c r="AU205" s="246" t="s">
        <v>86</v>
      </c>
      <c r="AV205" s="13" t="s">
        <v>86</v>
      </c>
      <c r="AW205" s="13" t="s">
        <v>38</v>
      </c>
      <c r="AX205" s="13" t="s">
        <v>77</v>
      </c>
      <c r="AY205" s="246" t="s">
        <v>167</v>
      </c>
    </row>
    <row r="206" s="13" customFormat="1">
      <c r="A206" s="13"/>
      <c r="B206" s="236"/>
      <c r="C206" s="237"/>
      <c r="D206" s="232" t="s">
        <v>184</v>
      </c>
      <c r="E206" s="238" t="s">
        <v>20</v>
      </c>
      <c r="F206" s="239" t="s">
        <v>1265</v>
      </c>
      <c r="G206" s="237"/>
      <c r="H206" s="240">
        <v>0.53000000000000003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184</v>
      </c>
      <c r="AU206" s="246" t="s">
        <v>86</v>
      </c>
      <c r="AV206" s="13" t="s">
        <v>86</v>
      </c>
      <c r="AW206" s="13" t="s">
        <v>38</v>
      </c>
      <c r="AX206" s="13" t="s">
        <v>77</v>
      </c>
      <c r="AY206" s="246" t="s">
        <v>167</v>
      </c>
    </row>
    <row r="207" s="13" customFormat="1">
      <c r="A207" s="13"/>
      <c r="B207" s="236"/>
      <c r="C207" s="237"/>
      <c r="D207" s="232" t="s">
        <v>184</v>
      </c>
      <c r="E207" s="238" t="s">
        <v>20</v>
      </c>
      <c r="F207" s="239" t="s">
        <v>1266</v>
      </c>
      <c r="G207" s="237"/>
      <c r="H207" s="240">
        <v>0.53000000000000003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184</v>
      </c>
      <c r="AU207" s="246" t="s">
        <v>86</v>
      </c>
      <c r="AV207" s="13" t="s">
        <v>86</v>
      </c>
      <c r="AW207" s="13" t="s">
        <v>38</v>
      </c>
      <c r="AX207" s="13" t="s">
        <v>77</v>
      </c>
      <c r="AY207" s="246" t="s">
        <v>167</v>
      </c>
    </row>
    <row r="208" s="13" customFormat="1">
      <c r="A208" s="13"/>
      <c r="B208" s="236"/>
      <c r="C208" s="237"/>
      <c r="D208" s="232" t="s">
        <v>184</v>
      </c>
      <c r="E208" s="238" t="s">
        <v>20</v>
      </c>
      <c r="F208" s="239" t="s">
        <v>1267</v>
      </c>
      <c r="G208" s="237"/>
      <c r="H208" s="240">
        <v>0.53000000000000003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184</v>
      </c>
      <c r="AU208" s="246" t="s">
        <v>86</v>
      </c>
      <c r="AV208" s="13" t="s">
        <v>86</v>
      </c>
      <c r="AW208" s="13" t="s">
        <v>38</v>
      </c>
      <c r="AX208" s="13" t="s">
        <v>77</v>
      </c>
      <c r="AY208" s="246" t="s">
        <v>167</v>
      </c>
    </row>
    <row r="209" s="13" customFormat="1">
      <c r="A209" s="13"/>
      <c r="B209" s="236"/>
      <c r="C209" s="237"/>
      <c r="D209" s="232" t="s">
        <v>184</v>
      </c>
      <c r="E209" s="238" t="s">
        <v>20</v>
      </c>
      <c r="F209" s="239" t="s">
        <v>1268</v>
      </c>
      <c r="G209" s="237"/>
      <c r="H209" s="240">
        <v>0.53000000000000003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184</v>
      </c>
      <c r="AU209" s="246" t="s">
        <v>86</v>
      </c>
      <c r="AV209" s="13" t="s">
        <v>86</v>
      </c>
      <c r="AW209" s="13" t="s">
        <v>38</v>
      </c>
      <c r="AX209" s="13" t="s">
        <v>77</v>
      </c>
      <c r="AY209" s="246" t="s">
        <v>167</v>
      </c>
    </row>
    <row r="210" s="13" customFormat="1">
      <c r="A210" s="13"/>
      <c r="B210" s="236"/>
      <c r="C210" s="237"/>
      <c r="D210" s="232" t="s">
        <v>184</v>
      </c>
      <c r="E210" s="238" t="s">
        <v>20</v>
      </c>
      <c r="F210" s="239" t="s">
        <v>1269</v>
      </c>
      <c r="G210" s="237"/>
      <c r="H210" s="240">
        <v>0.050000000000000003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184</v>
      </c>
      <c r="AU210" s="246" t="s">
        <v>86</v>
      </c>
      <c r="AV210" s="13" t="s">
        <v>86</v>
      </c>
      <c r="AW210" s="13" t="s">
        <v>38</v>
      </c>
      <c r="AX210" s="13" t="s">
        <v>77</v>
      </c>
      <c r="AY210" s="246" t="s">
        <v>167</v>
      </c>
    </row>
    <row r="211" s="13" customFormat="1">
      <c r="A211" s="13"/>
      <c r="B211" s="236"/>
      <c r="C211" s="237"/>
      <c r="D211" s="232" t="s">
        <v>184</v>
      </c>
      <c r="E211" s="238" t="s">
        <v>20</v>
      </c>
      <c r="F211" s="239" t="s">
        <v>1270</v>
      </c>
      <c r="G211" s="237"/>
      <c r="H211" s="240">
        <v>0.050000000000000003</v>
      </c>
      <c r="I211" s="241"/>
      <c r="J211" s="237"/>
      <c r="K211" s="237"/>
      <c r="L211" s="242"/>
      <c r="M211" s="243"/>
      <c r="N211" s="244"/>
      <c r="O211" s="244"/>
      <c r="P211" s="244"/>
      <c r="Q211" s="244"/>
      <c r="R211" s="244"/>
      <c r="S211" s="244"/>
      <c r="T211" s="24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6" t="s">
        <v>184</v>
      </c>
      <c r="AU211" s="246" t="s">
        <v>86</v>
      </c>
      <c r="AV211" s="13" t="s">
        <v>86</v>
      </c>
      <c r="AW211" s="13" t="s">
        <v>38</v>
      </c>
      <c r="AX211" s="13" t="s">
        <v>77</v>
      </c>
      <c r="AY211" s="246" t="s">
        <v>167</v>
      </c>
    </row>
    <row r="212" s="16" customFormat="1">
      <c r="A212" s="16"/>
      <c r="B212" s="268"/>
      <c r="C212" s="269"/>
      <c r="D212" s="232" t="s">
        <v>184</v>
      </c>
      <c r="E212" s="270" t="s">
        <v>20</v>
      </c>
      <c r="F212" s="271" t="s">
        <v>212</v>
      </c>
      <c r="G212" s="269"/>
      <c r="H212" s="272">
        <v>3.2799999999999998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78" t="s">
        <v>184</v>
      </c>
      <c r="AU212" s="278" t="s">
        <v>86</v>
      </c>
      <c r="AV212" s="16" t="s">
        <v>186</v>
      </c>
      <c r="AW212" s="16" t="s">
        <v>38</v>
      </c>
      <c r="AX212" s="16" t="s">
        <v>77</v>
      </c>
      <c r="AY212" s="278" t="s">
        <v>167</v>
      </c>
    </row>
    <row r="213" s="15" customFormat="1">
      <c r="A213" s="15"/>
      <c r="B213" s="258"/>
      <c r="C213" s="259"/>
      <c r="D213" s="232" t="s">
        <v>184</v>
      </c>
      <c r="E213" s="260" t="s">
        <v>20</v>
      </c>
      <c r="F213" s="261" t="s">
        <v>1271</v>
      </c>
      <c r="G213" s="259"/>
      <c r="H213" s="260" t="s">
        <v>20</v>
      </c>
      <c r="I213" s="262"/>
      <c r="J213" s="259"/>
      <c r="K213" s="259"/>
      <c r="L213" s="263"/>
      <c r="M213" s="264"/>
      <c r="N213" s="265"/>
      <c r="O213" s="265"/>
      <c r="P213" s="265"/>
      <c r="Q213" s="265"/>
      <c r="R213" s="265"/>
      <c r="S213" s="265"/>
      <c r="T213" s="266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7" t="s">
        <v>184</v>
      </c>
      <c r="AU213" s="267" t="s">
        <v>86</v>
      </c>
      <c r="AV213" s="15" t="s">
        <v>8</v>
      </c>
      <c r="AW213" s="15" t="s">
        <v>38</v>
      </c>
      <c r="AX213" s="15" t="s">
        <v>77</v>
      </c>
      <c r="AY213" s="267" t="s">
        <v>167</v>
      </c>
    </row>
    <row r="214" s="13" customFormat="1">
      <c r="A214" s="13"/>
      <c r="B214" s="236"/>
      <c r="C214" s="237"/>
      <c r="D214" s="232" t="s">
        <v>184</v>
      </c>
      <c r="E214" s="238" t="s">
        <v>20</v>
      </c>
      <c r="F214" s="239" t="s">
        <v>1272</v>
      </c>
      <c r="G214" s="237"/>
      <c r="H214" s="240">
        <v>2.6000000000000001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6" t="s">
        <v>184</v>
      </c>
      <c r="AU214" s="246" t="s">
        <v>86</v>
      </c>
      <c r="AV214" s="13" t="s">
        <v>86</v>
      </c>
      <c r="AW214" s="13" t="s">
        <v>38</v>
      </c>
      <c r="AX214" s="13" t="s">
        <v>77</v>
      </c>
      <c r="AY214" s="246" t="s">
        <v>167</v>
      </c>
    </row>
    <row r="215" s="13" customFormat="1">
      <c r="A215" s="13"/>
      <c r="B215" s="236"/>
      <c r="C215" s="237"/>
      <c r="D215" s="232" t="s">
        <v>184</v>
      </c>
      <c r="E215" s="238" t="s">
        <v>20</v>
      </c>
      <c r="F215" s="239" t="s">
        <v>1273</v>
      </c>
      <c r="G215" s="237"/>
      <c r="H215" s="240">
        <v>2.6000000000000001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6" t="s">
        <v>184</v>
      </c>
      <c r="AU215" s="246" t="s">
        <v>86</v>
      </c>
      <c r="AV215" s="13" t="s">
        <v>86</v>
      </c>
      <c r="AW215" s="13" t="s">
        <v>38</v>
      </c>
      <c r="AX215" s="13" t="s">
        <v>77</v>
      </c>
      <c r="AY215" s="246" t="s">
        <v>167</v>
      </c>
    </row>
    <row r="216" s="13" customFormat="1">
      <c r="A216" s="13"/>
      <c r="B216" s="236"/>
      <c r="C216" s="237"/>
      <c r="D216" s="232" t="s">
        <v>184</v>
      </c>
      <c r="E216" s="238" t="s">
        <v>20</v>
      </c>
      <c r="F216" s="239" t="s">
        <v>1274</v>
      </c>
      <c r="G216" s="237"/>
      <c r="H216" s="240">
        <v>2.6000000000000001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6" t="s">
        <v>184</v>
      </c>
      <c r="AU216" s="246" t="s">
        <v>86</v>
      </c>
      <c r="AV216" s="13" t="s">
        <v>86</v>
      </c>
      <c r="AW216" s="13" t="s">
        <v>38</v>
      </c>
      <c r="AX216" s="13" t="s">
        <v>77</v>
      </c>
      <c r="AY216" s="246" t="s">
        <v>167</v>
      </c>
    </row>
    <row r="217" s="13" customFormat="1">
      <c r="A217" s="13"/>
      <c r="B217" s="236"/>
      <c r="C217" s="237"/>
      <c r="D217" s="232" t="s">
        <v>184</v>
      </c>
      <c r="E217" s="238" t="s">
        <v>20</v>
      </c>
      <c r="F217" s="239" t="s">
        <v>1275</v>
      </c>
      <c r="G217" s="237"/>
      <c r="H217" s="240">
        <v>2.6000000000000001</v>
      </c>
      <c r="I217" s="241"/>
      <c r="J217" s="237"/>
      <c r="K217" s="237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184</v>
      </c>
      <c r="AU217" s="246" t="s">
        <v>86</v>
      </c>
      <c r="AV217" s="13" t="s">
        <v>86</v>
      </c>
      <c r="AW217" s="13" t="s">
        <v>38</v>
      </c>
      <c r="AX217" s="13" t="s">
        <v>77</v>
      </c>
      <c r="AY217" s="246" t="s">
        <v>167</v>
      </c>
    </row>
    <row r="218" s="13" customFormat="1">
      <c r="A218" s="13"/>
      <c r="B218" s="236"/>
      <c r="C218" s="237"/>
      <c r="D218" s="232" t="s">
        <v>184</v>
      </c>
      <c r="E218" s="238" t="s">
        <v>20</v>
      </c>
      <c r="F218" s="239" t="s">
        <v>1276</v>
      </c>
      <c r="G218" s="237"/>
      <c r="H218" s="240">
        <v>2.6000000000000001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6" t="s">
        <v>184</v>
      </c>
      <c r="AU218" s="246" t="s">
        <v>86</v>
      </c>
      <c r="AV218" s="13" t="s">
        <v>86</v>
      </c>
      <c r="AW218" s="13" t="s">
        <v>38</v>
      </c>
      <c r="AX218" s="13" t="s">
        <v>77</v>
      </c>
      <c r="AY218" s="246" t="s">
        <v>167</v>
      </c>
    </row>
    <row r="219" s="13" customFormat="1">
      <c r="A219" s="13"/>
      <c r="B219" s="236"/>
      <c r="C219" s="237"/>
      <c r="D219" s="232" t="s">
        <v>184</v>
      </c>
      <c r="E219" s="238" t="s">
        <v>20</v>
      </c>
      <c r="F219" s="239" t="s">
        <v>1277</v>
      </c>
      <c r="G219" s="237"/>
      <c r="H219" s="240">
        <v>2.6000000000000001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6" t="s">
        <v>184</v>
      </c>
      <c r="AU219" s="246" t="s">
        <v>86</v>
      </c>
      <c r="AV219" s="13" t="s">
        <v>86</v>
      </c>
      <c r="AW219" s="13" t="s">
        <v>38</v>
      </c>
      <c r="AX219" s="13" t="s">
        <v>77</v>
      </c>
      <c r="AY219" s="246" t="s">
        <v>167</v>
      </c>
    </row>
    <row r="220" s="13" customFormat="1">
      <c r="A220" s="13"/>
      <c r="B220" s="236"/>
      <c r="C220" s="237"/>
      <c r="D220" s="232" t="s">
        <v>184</v>
      </c>
      <c r="E220" s="238" t="s">
        <v>20</v>
      </c>
      <c r="F220" s="239" t="s">
        <v>1278</v>
      </c>
      <c r="G220" s="237"/>
      <c r="H220" s="240">
        <v>1.3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184</v>
      </c>
      <c r="AU220" s="246" t="s">
        <v>86</v>
      </c>
      <c r="AV220" s="13" t="s">
        <v>86</v>
      </c>
      <c r="AW220" s="13" t="s">
        <v>38</v>
      </c>
      <c r="AX220" s="13" t="s">
        <v>77</v>
      </c>
      <c r="AY220" s="246" t="s">
        <v>167</v>
      </c>
    </row>
    <row r="221" s="13" customFormat="1">
      <c r="A221" s="13"/>
      <c r="B221" s="236"/>
      <c r="C221" s="237"/>
      <c r="D221" s="232" t="s">
        <v>184</v>
      </c>
      <c r="E221" s="238" t="s">
        <v>20</v>
      </c>
      <c r="F221" s="239" t="s">
        <v>1279</v>
      </c>
      <c r="G221" s="237"/>
      <c r="H221" s="240">
        <v>1.3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184</v>
      </c>
      <c r="AU221" s="246" t="s">
        <v>86</v>
      </c>
      <c r="AV221" s="13" t="s">
        <v>86</v>
      </c>
      <c r="AW221" s="13" t="s">
        <v>38</v>
      </c>
      <c r="AX221" s="13" t="s">
        <v>77</v>
      </c>
      <c r="AY221" s="246" t="s">
        <v>167</v>
      </c>
    </row>
    <row r="222" s="16" customFormat="1">
      <c r="A222" s="16"/>
      <c r="B222" s="268"/>
      <c r="C222" s="269"/>
      <c r="D222" s="232" t="s">
        <v>184</v>
      </c>
      <c r="E222" s="270" t="s">
        <v>20</v>
      </c>
      <c r="F222" s="271" t="s">
        <v>212</v>
      </c>
      <c r="G222" s="269"/>
      <c r="H222" s="272">
        <v>18.199999999999999</v>
      </c>
      <c r="I222" s="273"/>
      <c r="J222" s="269"/>
      <c r="K222" s="269"/>
      <c r="L222" s="274"/>
      <c r="M222" s="275"/>
      <c r="N222" s="276"/>
      <c r="O222" s="276"/>
      <c r="P222" s="276"/>
      <c r="Q222" s="276"/>
      <c r="R222" s="276"/>
      <c r="S222" s="276"/>
      <c r="T222" s="277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78" t="s">
        <v>184</v>
      </c>
      <c r="AU222" s="278" t="s">
        <v>86</v>
      </c>
      <c r="AV222" s="16" t="s">
        <v>186</v>
      </c>
      <c r="AW222" s="16" t="s">
        <v>38</v>
      </c>
      <c r="AX222" s="16" t="s">
        <v>77</v>
      </c>
      <c r="AY222" s="278" t="s">
        <v>167</v>
      </c>
    </row>
    <row r="223" s="14" customFormat="1">
      <c r="A223" s="14"/>
      <c r="B223" s="247"/>
      <c r="C223" s="248"/>
      <c r="D223" s="232" t="s">
        <v>184</v>
      </c>
      <c r="E223" s="249" t="s">
        <v>20</v>
      </c>
      <c r="F223" s="250" t="s">
        <v>195</v>
      </c>
      <c r="G223" s="248"/>
      <c r="H223" s="251">
        <v>21.48</v>
      </c>
      <c r="I223" s="252"/>
      <c r="J223" s="248"/>
      <c r="K223" s="248"/>
      <c r="L223" s="253"/>
      <c r="M223" s="254"/>
      <c r="N223" s="255"/>
      <c r="O223" s="255"/>
      <c r="P223" s="255"/>
      <c r="Q223" s="255"/>
      <c r="R223" s="255"/>
      <c r="S223" s="255"/>
      <c r="T223" s="25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7" t="s">
        <v>184</v>
      </c>
      <c r="AU223" s="257" t="s">
        <v>86</v>
      </c>
      <c r="AV223" s="14" t="s">
        <v>173</v>
      </c>
      <c r="AW223" s="14" t="s">
        <v>38</v>
      </c>
      <c r="AX223" s="14" t="s">
        <v>8</v>
      </c>
      <c r="AY223" s="257" t="s">
        <v>167</v>
      </c>
    </row>
    <row r="224" s="12" customFormat="1" ht="22.8" customHeight="1">
      <c r="A224" s="12"/>
      <c r="B224" s="204"/>
      <c r="C224" s="205"/>
      <c r="D224" s="206" t="s">
        <v>76</v>
      </c>
      <c r="E224" s="218" t="s">
        <v>279</v>
      </c>
      <c r="F224" s="218" t="s">
        <v>673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SUM(P225:P229)</f>
        <v>0</v>
      </c>
      <c r="Q224" s="212"/>
      <c r="R224" s="213">
        <f>SUM(R225:R229)</f>
        <v>0</v>
      </c>
      <c r="S224" s="212"/>
      <c r="T224" s="214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</v>
      </c>
      <c r="AT224" s="216" t="s">
        <v>76</v>
      </c>
      <c r="AU224" s="216" t="s">
        <v>8</v>
      </c>
      <c r="AY224" s="215" t="s">
        <v>167</v>
      </c>
      <c r="BK224" s="217">
        <f>SUM(BK225:BK229)</f>
        <v>0</v>
      </c>
    </row>
    <row r="225" s="2" customFormat="1" ht="31" customHeight="1">
      <c r="A225" s="40"/>
      <c r="B225" s="41"/>
      <c r="C225" s="220" t="s">
        <v>380</v>
      </c>
      <c r="D225" s="220" t="s">
        <v>169</v>
      </c>
      <c r="E225" s="221" t="s">
        <v>682</v>
      </c>
      <c r="F225" s="222" t="s">
        <v>683</v>
      </c>
      <c r="G225" s="223" t="s">
        <v>677</v>
      </c>
      <c r="H225" s="224">
        <v>2</v>
      </c>
      <c r="I225" s="225"/>
      <c r="J225" s="224">
        <f>ROUND(I225*H225,0)</f>
        <v>0</v>
      </c>
      <c r="K225" s="222" t="s">
        <v>20</v>
      </c>
      <c r="L225" s="46"/>
      <c r="M225" s="226" t="s">
        <v>20</v>
      </c>
      <c r="N225" s="227" t="s">
        <v>48</v>
      </c>
      <c r="O225" s="86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0" t="s">
        <v>173</v>
      </c>
      <c r="AT225" s="230" t="s">
        <v>169</v>
      </c>
      <c r="AU225" s="230" t="s">
        <v>86</v>
      </c>
      <c r="AY225" s="19" t="s">
        <v>167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9" t="s">
        <v>8</v>
      </c>
      <c r="BK225" s="231">
        <f>ROUND(I225*H225,0)</f>
        <v>0</v>
      </c>
      <c r="BL225" s="19" t="s">
        <v>173</v>
      </c>
      <c r="BM225" s="230" t="s">
        <v>1280</v>
      </c>
    </row>
    <row r="226" s="2" customFormat="1">
      <c r="A226" s="40"/>
      <c r="B226" s="41"/>
      <c r="C226" s="42"/>
      <c r="D226" s="232" t="s">
        <v>175</v>
      </c>
      <c r="E226" s="42"/>
      <c r="F226" s="233" t="s">
        <v>685</v>
      </c>
      <c r="G226" s="42"/>
      <c r="H226" s="42"/>
      <c r="I226" s="138"/>
      <c r="J226" s="42"/>
      <c r="K226" s="42"/>
      <c r="L226" s="46"/>
      <c r="M226" s="234"/>
      <c r="N226" s="235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175</v>
      </c>
      <c r="AU226" s="19" t="s">
        <v>86</v>
      </c>
    </row>
    <row r="227" s="13" customFormat="1">
      <c r="A227" s="13"/>
      <c r="B227" s="236"/>
      <c r="C227" s="237"/>
      <c r="D227" s="232" t="s">
        <v>184</v>
      </c>
      <c r="E227" s="238" t="s">
        <v>20</v>
      </c>
      <c r="F227" s="239" t="s">
        <v>1281</v>
      </c>
      <c r="G227" s="237"/>
      <c r="H227" s="240">
        <v>1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184</v>
      </c>
      <c r="AU227" s="246" t="s">
        <v>86</v>
      </c>
      <c r="AV227" s="13" t="s">
        <v>86</v>
      </c>
      <c r="AW227" s="13" t="s">
        <v>38</v>
      </c>
      <c r="AX227" s="13" t="s">
        <v>77</v>
      </c>
      <c r="AY227" s="246" t="s">
        <v>167</v>
      </c>
    </row>
    <row r="228" s="13" customFormat="1">
      <c r="A228" s="13"/>
      <c r="B228" s="236"/>
      <c r="C228" s="237"/>
      <c r="D228" s="232" t="s">
        <v>184</v>
      </c>
      <c r="E228" s="238" t="s">
        <v>20</v>
      </c>
      <c r="F228" s="239" t="s">
        <v>1282</v>
      </c>
      <c r="G228" s="237"/>
      <c r="H228" s="240">
        <v>1</v>
      </c>
      <c r="I228" s="241"/>
      <c r="J228" s="237"/>
      <c r="K228" s="237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184</v>
      </c>
      <c r="AU228" s="246" t="s">
        <v>86</v>
      </c>
      <c r="AV228" s="13" t="s">
        <v>86</v>
      </c>
      <c r="AW228" s="13" t="s">
        <v>38</v>
      </c>
      <c r="AX228" s="13" t="s">
        <v>77</v>
      </c>
      <c r="AY228" s="246" t="s">
        <v>167</v>
      </c>
    </row>
    <row r="229" s="14" customFormat="1">
      <c r="A229" s="14"/>
      <c r="B229" s="247"/>
      <c r="C229" s="248"/>
      <c r="D229" s="232" t="s">
        <v>184</v>
      </c>
      <c r="E229" s="249" t="s">
        <v>20</v>
      </c>
      <c r="F229" s="250" t="s">
        <v>195</v>
      </c>
      <c r="G229" s="248"/>
      <c r="H229" s="251">
        <v>2</v>
      </c>
      <c r="I229" s="252"/>
      <c r="J229" s="248"/>
      <c r="K229" s="248"/>
      <c r="L229" s="253"/>
      <c r="M229" s="254"/>
      <c r="N229" s="255"/>
      <c r="O229" s="255"/>
      <c r="P229" s="255"/>
      <c r="Q229" s="255"/>
      <c r="R229" s="255"/>
      <c r="S229" s="255"/>
      <c r="T229" s="25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7" t="s">
        <v>184</v>
      </c>
      <c r="AU229" s="257" t="s">
        <v>86</v>
      </c>
      <c r="AV229" s="14" t="s">
        <v>173</v>
      </c>
      <c r="AW229" s="14" t="s">
        <v>38</v>
      </c>
      <c r="AX229" s="14" t="s">
        <v>8</v>
      </c>
      <c r="AY229" s="257" t="s">
        <v>167</v>
      </c>
    </row>
    <row r="230" s="12" customFormat="1" ht="22.8" customHeight="1">
      <c r="A230" s="12"/>
      <c r="B230" s="204"/>
      <c r="C230" s="205"/>
      <c r="D230" s="206" t="s">
        <v>76</v>
      </c>
      <c r="E230" s="218" t="s">
        <v>713</v>
      </c>
      <c r="F230" s="218" t="s">
        <v>714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SUM(P231:P232)</f>
        <v>0</v>
      </c>
      <c r="Q230" s="212"/>
      <c r="R230" s="213">
        <f>SUM(R231:R232)</f>
        <v>0</v>
      </c>
      <c r="S230" s="212"/>
      <c r="T230" s="214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</v>
      </c>
      <c r="AT230" s="216" t="s">
        <v>76</v>
      </c>
      <c r="AU230" s="216" t="s">
        <v>8</v>
      </c>
      <c r="AY230" s="215" t="s">
        <v>167</v>
      </c>
      <c r="BK230" s="217">
        <f>SUM(BK231:BK232)</f>
        <v>0</v>
      </c>
    </row>
    <row r="231" s="2" customFormat="1" ht="20.5" customHeight="1">
      <c r="A231" s="40"/>
      <c r="B231" s="41"/>
      <c r="C231" s="220" t="s">
        <v>7</v>
      </c>
      <c r="D231" s="220" t="s">
        <v>169</v>
      </c>
      <c r="E231" s="221" t="s">
        <v>716</v>
      </c>
      <c r="F231" s="222" t="s">
        <v>717</v>
      </c>
      <c r="G231" s="223" t="s">
        <v>323</v>
      </c>
      <c r="H231" s="224">
        <v>163.72</v>
      </c>
      <c r="I231" s="225"/>
      <c r="J231" s="224">
        <f>ROUND(I231*H231,0)</f>
        <v>0</v>
      </c>
      <c r="K231" s="222" t="s">
        <v>180</v>
      </c>
      <c r="L231" s="46"/>
      <c r="M231" s="226" t="s">
        <v>20</v>
      </c>
      <c r="N231" s="227" t="s">
        <v>48</v>
      </c>
      <c r="O231" s="86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0" t="s">
        <v>173</v>
      </c>
      <c r="AT231" s="230" t="s">
        <v>169</v>
      </c>
      <c r="AU231" s="230" t="s">
        <v>86</v>
      </c>
      <c r="AY231" s="19" t="s">
        <v>167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9" t="s">
        <v>8</v>
      </c>
      <c r="BK231" s="231">
        <f>ROUND(I231*H231,0)</f>
        <v>0</v>
      </c>
      <c r="BL231" s="19" t="s">
        <v>173</v>
      </c>
      <c r="BM231" s="230" t="s">
        <v>1283</v>
      </c>
    </row>
    <row r="232" s="2" customFormat="1">
      <c r="A232" s="40"/>
      <c r="B232" s="41"/>
      <c r="C232" s="42"/>
      <c r="D232" s="232" t="s">
        <v>182</v>
      </c>
      <c r="E232" s="42"/>
      <c r="F232" s="233" t="s">
        <v>719</v>
      </c>
      <c r="G232" s="42"/>
      <c r="H232" s="42"/>
      <c r="I232" s="138"/>
      <c r="J232" s="42"/>
      <c r="K232" s="42"/>
      <c r="L232" s="46"/>
      <c r="M232" s="288"/>
      <c r="N232" s="289"/>
      <c r="O232" s="290"/>
      <c r="P232" s="290"/>
      <c r="Q232" s="290"/>
      <c r="R232" s="290"/>
      <c r="S232" s="290"/>
      <c r="T232" s="291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182</v>
      </c>
      <c r="AU232" s="19" t="s">
        <v>86</v>
      </c>
    </row>
    <row r="233" s="2" customFormat="1" ht="6.96" customHeight="1">
      <c r="A233" s="40"/>
      <c r="B233" s="61"/>
      <c r="C233" s="62"/>
      <c r="D233" s="62"/>
      <c r="E233" s="62"/>
      <c r="F233" s="62"/>
      <c r="G233" s="62"/>
      <c r="H233" s="62"/>
      <c r="I233" s="168"/>
      <c r="J233" s="62"/>
      <c r="K233" s="62"/>
      <c r="L233" s="46"/>
      <c r="M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</row>
  </sheetData>
  <sheetProtection sheet="1" autoFilter="0" formatColumns="0" formatRows="0" objects="1" scenarios="1" spinCount="100000" saltValue="fVlz3Txoi8nkEEmmdoYo/V1cvrUkz82nSRMYc2aRerJjTpUwKOHpqa/P5S3omMh7l+Q/lCb5773tk7o3UOZMUQ==" hashValue="8j1lqZBNGML3lAfEKMyHAsVULUAghcRtevDTyjYSUDaiIHf+1EhvC/XS4j2tGtnd6jq363u9r1jhxTGVlrBW9Q==" algorithmName="SHA-512" password="CC35"/>
  <autoFilter ref="C83:K232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1284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ROUND(J82,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ROUND((SUM(BE82:BE149)),  0)</f>
        <v>0</v>
      </c>
      <c r="G33" s="40"/>
      <c r="H33" s="40"/>
      <c r="I33" s="157">
        <v>0.20999999999999999</v>
      </c>
      <c r="J33" s="156">
        <f>ROUND(((SUM(BE82:BE149))*I33),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ROUND((SUM(BF82:BF149)),  0)</f>
        <v>0</v>
      </c>
      <c r="G34" s="40"/>
      <c r="H34" s="40"/>
      <c r="I34" s="157">
        <v>0.14999999999999999</v>
      </c>
      <c r="J34" s="156">
        <f>ROUND(((SUM(BF82:BF149))*I34),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ROUND((SUM(BG82:BG149)),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ROUND((SUM(BH82:BH149)),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ROUND((SUM(BI82:BI149)),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16025-3.2 - SO03.2 Vegetační úpravy LBK2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J82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J83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J84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151</v>
      </c>
      <c r="E62" s="188"/>
      <c r="F62" s="188"/>
      <c r="G62" s="188"/>
      <c r="H62" s="188"/>
      <c r="I62" s="189"/>
      <c r="J62" s="190">
        <f>J148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138"/>
      <c r="J63" s="42"/>
      <c r="K63" s="4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168"/>
      <c r="J64" s="62"/>
      <c r="K64" s="6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171"/>
      <c r="J68" s="64"/>
      <c r="K68" s="64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152</v>
      </c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5" customHeight="1">
      <c r="A72" s="40"/>
      <c r="B72" s="41"/>
      <c r="C72" s="42"/>
      <c r="D72" s="42"/>
      <c r="E72" s="172" t="str">
        <f>E7</f>
        <v>2020/I Společná zařízení v k. ú. Borotín u Boskovic - revitalizace</v>
      </c>
      <c r="F72" s="34"/>
      <c r="G72" s="34"/>
      <c r="H72" s="34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136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4.5" customHeight="1">
      <c r="A74" s="40"/>
      <c r="B74" s="41"/>
      <c r="C74" s="42"/>
      <c r="D74" s="42"/>
      <c r="E74" s="71" t="str">
        <f>E9</f>
        <v>16025-3.2 - SO03.2 Vegetační úpravy LBK2</v>
      </c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Borotín</v>
      </c>
      <c r="G76" s="42"/>
      <c r="H76" s="42"/>
      <c r="I76" s="142" t="s">
        <v>24</v>
      </c>
      <c r="J76" s="74" t="str">
        <f>IF(J12="","",J12)</f>
        <v>2. 5. 2017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" customHeight="1">
      <c r="A78" s="40"/>
      <c r="B78" s="41"/>
      <c r="C78" s="34" t="s">
        <v>26</v>
      </c>
      <c r="D78" s="42"/>
      <c r="E78" s="42"/>
      <c r="F78" s="29" t="str">
        <f>E15</f>
        <v>ČR - SPÚ, KPÚ pro JMK, pobočka Blansko</v>
      </c>
      <c r="G78" s="42"/>
      <c r="H78" s="42"/>
      <c r="I78" s="142" t="s">
        <v>34</v>
      </c>
      <c r="J78" s="38" t="str">
        <f>E21</f>
        <v>AGERIS s.r.o.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4.9" customHeight="1">
      <c r="A79" s="40"/>
      <c r="B79" s="41"/>
      <c r="C79" s="34" t="s">
        <v>32</v>
      </c>
      <c r="D79" s="42"/>
      <c r="E79" s="42"/>
      <c r="F79" s="29" t="str">
        <f>IF(E18="","",E18)</f>
        <v>Vyplň údaj</v>
      </c>
      <c r="G79" s="42"/>
      <c r="H79" s="42"/>
      <c r="I79" s="142" t="s">
        <v>39</v>
      </c>
      <c r="J79" s="38" t="str">
        <f>E24</f>
        <v xml:space="preserve"> 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2"/>
      <c r="B81" s="193"/>
      <c r="C81" s="194" t="s">
        <v>153</v>
      </c>
      <c r="D81" s="195" t="s">
        <v>62</v>
      </c>
      <c r="E81" s="195" t="s">
        <v>58</v>
      </c>
      <c r="F81" s="195" t="s">
        <v>59</v>
      </c>
      <c r="G81" s="195" t="s">
        <v>154</v>
      </c>
      <c r="H81" s="195" t="s">
        <v>155</v>
      </c>
      <c r="I81" s="196" t="s">
        <v>156</v>
      </c>
      <c r="J81" s="195" t="s">
        <v>140</v>
      </c>
      <c r="K81" s="197" t="s">
        <v>157</v>
      </c>
      <c r="L81" s="198"/>
      <c r="M81" s="94" t="s">
        <v>20</v>
      </c>
      <c r="N81" s="95" t="s">
        <v>47</v>
      </c>
      <c r="O81" s="95" t="s">
        <v>158</v>
      </c>
      <c r="P81" s="95" t="s">
        <v>159</v>
      </c>
      <c r="Q81" s="95" t="s">
        <v>160</v>
      </c>
      <c r="R81" s="95" t="s">
        <v>161</v>
      </c>
      <c r="S81" s="95" t="s">
        <v>162</v>
      </c>
      <c r="T81" s="96" t="s">
        <v>163</v>
      </c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</row>
    <row r="82" s="2" customFormat="1" ht="22.8" customHeight="1">
      <c r="A82" s="40"/>
      <c r="B82" s="41"/>
      <c r="C82" s="101" t="s">
        <v>164</v>
      </c>
      <c r="D82" s="42"/>
      <c r="E82" s="42"/>
      <c r="F82" s="42"/>
      <c r="G82" s="42"/>
      <c r="H82" s="42"/>
      <c r="I82" s="138"/>
      <c r="J82" s="199">
        <f>BK82</f>
        <v>0</v>
      </c>
      <c r="K82" s="42"/>
      <c r="L82" s="46"/>
      <c r="M82" s="97"/>
      <c r="N82" s="200"/>
      <c r="O82" s="98"/>
      <c r="P82" s="201">
        <f>P83</f>
        <v>0</v>
      </c>
      <c r="Q82" s="98"/>
      <c r="R82" s="201">
        <f>R83</f>
        <v>3.1402900000000002</v>
      </c>
      <c r="S82" s="98"/>
      <c r="T82" s="202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76</v>
      </c>
      <c r="AU82" s="19" t="s">
        <v>141</v>
      </c>
      <c r="BK82" s="203">
        <f>BK83</f>
        <v>0</v>
      </c>
    </row>
    <row r="83" s="12" customFormat="1" ht="25.92" customHeight="1">
      <c r="A83" s="12"/>
      <c r="B83" s="204"/>
      <c r="C83" s="205"/>
      <c r="D83" s="206" t="s">
        <v>76</v>
      </c>
      <c r="E83" s="207" t="s">
        <v>165</v>
      </c>
      <c r="F83" s="207" t="s">
        <v>166</v>
      </c>
      <c r="G83" s="205"/>
      <c r="H83" s="205"/>
      <c r="I83" s="208"/>
      <c r="J83" s="209">
        <f>BK83</f>
        <v>0</v>
      </c>
      <c r="K83" s="205"/>
      <c r="L83" s="210"/>
      <c r="M83" s="211"/>
      <c r="N83" s="212"/>
      <c r="O83" s="212"/>
      <c r="P83" s="213">
        <f>P84+P148</f>
        <v>0</v>
      </c>
      <c r="Q83" s="212"/>
      <c r="R83" s="213">
        <f>R84+R148</f>
        <v>3.1402900000000002</v>
      </c>
      <c r="S83" s="212"/>
      <c r="T83" s="214">
        <f>T84+T148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77</v>
      </c>
      <c r="AY83" s="215" t="s">
        <v>167</v>
      </c>
      <c r="BK83" s="217">
        <f>BK84+BK148</f>
        <v>0</v>
      </c>
    </row>
    <row r="84" s="12" customFormat="1" ht="22.8" customHeight="1">
      <c r="A84" s="12"/>
      <c r="B84" s="204"/>
      <c r="C84" s="205"/>
      <c r="D84" s="206" t="s">
        <v>76</v>
      </c>
      <c r="E84" s="218" t="s">
        <v>8</v>
      </c>
      <c r="F84" s="218" t="s">
        <v>168</v>
      </c>
      <c r="G84" s="205"/>
      <c r="H84" s="205"/>
      <c r="I84" s="208"/>
      <c r="J84" s="219">
        <f>BK84</f>
        <v>0</v>
      </c>
      <c r="K84" s="205"/>
      <c r="L84" s="210"/>
      <c r="M84" s="211"/>
      <c r="N84" s="212"/>
      <c r="O84" s="212"/>
      <c r="P84" s="213">
        <f>SUM(P85:P147)</f>
        <v>0</v>
      </c>
      <c r="Q84" s="212"/>
      <c r="R84" s="213">
        <f>SUM(R85:R147)</f>
        <v>3.1402900000000002</v>
      </c>
      <c r="S84" s="212"/>
      <c r="T84" s="214">
        <f>SUM(T85:T147)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</v>
      </c>
      <c r="AT84" s="216" t="s">
        <v>76</v>
      </c>
      <c r="AU84" s="216" t="s">
        <v>8</v>
      </c>
      <c r="AY84" s="215" t="s">
        <v>167</v>
      </c>
      <c r="BK84" s="217">
        <f>SUM(BK85:BK147)</f>
        <v>0</v>
      </c>
    </row>
    <row r="85" s="2" customFormat="1" ht="20.5" customHeight="1">
      <c r="A85" s="40"/>
      <c r="B85" s="41"/>
      <c r="C85" s="220" t="s">
        <v>8</v>
      </c>
      <c r="D85" s="220" t="s">
        <v>169</v>
      </c>
      <c r="E85" s="221" t="s">
        <v>776</v>
      </c>
      <c r="F85" s="222" t="s">
        <v>777</v>
      </c>
      <c r="G85" s="223" t="s">
        <v>179</v>
      </c>
      <c r="H85" s="224">
        <v>5209</v>
      </c>
      <c r="I85" s="225"/>
      <c r="J85" s="224">
        <f>ROUND(I85*H85,0)</f>
        <v>0</v>
      </c>
      <c r="K85" s="222" t="s">
        <v>180</v>
      </c>
      <c r="L85" s="46"/>
      <c r="M85" s="226" t="s">
        <v>20</v>
      </c>
      <c r="N85" s="227" t="s">
        <v>48</v>
      </c>
      <c r="O85" s="86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30" t="s">
        <v>173</v>
      </c>
      <c r="AT85" s="230" t="s">
        <v>169</v>
      </c>
      <c r="AU85" s="230" t="s">
        <v>86</v>
      </c>
      <c r="AY85" s="19" t="s">
        <v>167</v>
      </c>
      <c r="BE85" s="231">
        <f>IF(N85="základní",J85,0)</f>
        <v>0</v>
      </c>
      <c r="BF85" s="231">
        <f>IF(N85="snížená",J85,0)</f>
        <v>0</v>
      </c>
      <c r="BG85" s="231">
        <f>IF(N85="zákl. přenesená",J85,0)</f>
        <v>0</v>
      </c>
      <c r="BH85" s="231">
        <f>IF(N85="sníž. přenesená",J85,0)</f>
        <v>0</v>
      </c>
      <c r="BI85" s="231">
        <f>IF(N85="nulová",J85,0)</f>
        <v>0</v>
      </c>
      <c r="BJ85" s="19" t="s">
        <v>8</v>
      </c>
      <c r="BK85" s="231">
        <f>ROUND(I85*H85,0)</f>
        <v>0</v>
      </c>
      <c r="BL85" s="19" t="s">
        <v>173</v>
      </c>
      <c r="BM85" s="230" t="s">
        <v>1285</v>
      </c>
    </row>
    <row r="86" s="2" customFormat="1">
      <c r="A86" s="40"/>
      <c r="B86" s="41"/>
      <c r="C86" s="42"/>
      <c r="D86" s="232" t="s">
        <v>182</v>
      </c>
      <c r="E86" s="42"/>
      <c r="F86" s="233" t="s">
        <v>779</v>
      </c>
      <c r="G86" s="42"/>
      <c r="H86" s="42"/>
      <c r="I86" s="138"/>
      <c r="J86" s="42"/>
      <c r="K86" s="42"/>
      <c r="L86" s="46"/>
      <c r="M86" s="234"/>
      <c r="N86" s="235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182</v>
      </c>
      <c r="AU86" s="19" t="s">
        <v>86</v>
      </c>
    </row>
    <row r="87" s="2" customFormat="1">
      <c r="A87" s="40"/>
      <c r="B87" s="41"/>
      <c r="C87" s="42"/>
      <c r="D87" s="232" t="s">
        <v>175</v>
      </c>
      <c r="E87" s="42"/>
      <c r="F87" s="233" t="s">
        <v>780</v>
      </c>
      <c r="G87" s="42"/>
      <c r="H87" s="42"/>
      <c r="I87" s="138"/>
      <c r="J87" s="42"/>
      <c r="K87" s="42"/>
      <c r="L87" s="46"/>
      <c r="M87" s="234"/>
      <c r="N87" s="235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175</v>
      </c>
      <c r="AU87" s="19" t="s">
        <v>86</v>
      </c>
    </row>
    <row r="88" s="2" customFormat="1" ht="14.5" customHeight="1">
      <c r="A88" s="40"/>
      <c r="B88" s="41"/>
      <c r="C88" s="279" t="s">
        <v>86</v>
      </c>
      <c r="D88" s="279" t="s">
        <v>381</v>
      </c>
      <c r="E88" s="280" t="s">
        <v>382</v>
      </c>
      <c r="F88" s="281" t="s">
        <v>383</v>
      </c>
      <c r="G88" s="282" t="s">
        <v>384</v>
      </c>
      <c r="H88" s="283">
        <v>52.090000000000003</v>
      </c>
      <c r="I88" s="284"/>
      <c r="J88" s="283">
        <f>ROUND(I88*H88,0)</f>
        <v>0</v>
      </c>
      <c r="K88" s="281" t="s">
        <v>20</v>
      </c>
      <c r="L88" s="285"/>
      <c r="M88" s="286" t="s">
        <v>20</v>
      </c>
      <c r="N88" s="287" t="s">
        <v>48</v>
      </c>
      <c r="O88" s="86"/>
      <c r="P88" s="228">
        <f>O88*H88</f>
        <v>0</v>
      </c>
      <c r="Q88" s="228">
        <v>0.001</v>
      </c>
      <c r="R88" s="228">
        <f>Q88*H88</f>
        <v>0.052090000000000004</v>
      </c>
      <c r="S88" s="228">
        <v>0</v>
      </c>
      <c r="T88" s="229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274</v>
      </c>
      <c r="AT88" s="230" t="s">
        <v>381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1286</v>
      </c>
    </row>
    <row r="89" s="13" customFormat="1">
      <c r="A89" s="13"/>
      <c r="B89" s="236"/>
      <c r="C89" s="237"/>
      <c r="D89" s="232" t="s">
        <v>184</v>
      </c>
      <c r="E89" s="238" t="s">
        <v>20</v>
      </c>
      <c r="F89" s="239" t="s">
        <v>1287</v>
      </c>
      <c r="G89" s="237"/>
      <c r="H89" s="240">
        <v>52.090000000000003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6" t="s">
        <v>184</v>
      </c>
      <c r="AU89" s="246" t="s">
        <v>86</v>
      </c>
      <c r="AV89" s="13" t="s">
        <v>86</v>
      </c>
      <c r="AW89" s="13" t="s">
        <v>38</v>
      </c>
      <c r="AX89" s="13" t="s">
        <v>8</v>
      </c>
      <c r="AY89" s="246" t="s">
        <v>167</v>
      </c>
    </row>
    <row r="90" s="2" customFormat="1" ht="20.5" customHeight="1">
      <c r="A90" s="40"/>
      <c r="B90" s="41"/>
      <c r="C90" s="220" t="s">
        <v>320</v>
      </c>
      <c r="D90" s="220" t="s">
        <v>169</v>
      </c>
      <c r="E90" s="221" t="s">
        <v>783</v>
      </c>
      <c r="F90" s="222" t="s">
        <v>784</v>
      </c>
      <c r="G90" s="223" t="s">
        <v>389</v>
      </c>
      <c r="H90" s="224">
        <v>132</v>
      </c>
      <c r="I90" s="225"/>
      <c r="J90" s="224">
        <f>ROUND(I90*H90,0)</f>
        <v>0</v>
      </c>
      <c r="K90" s="222" t="s">
        <v>180</v>
      </c>
      <c r="L90" s="46"/>
      <c r="M90" s="226" t="s">
        <v>20</v>
      </c>
      <c r="N90" s="227" t="s">
        <v>48</v>
      </c>
      <c r="O90" s="86"/>
      <c r="P90" s="228">
        <f>O90*H90</f>
        <v>0</v>
      </c>
      <c r="Q90" s="228">
        <v>0</v>
      </c>
      <c r="R90" s="228">
        <f>Q90*H90</f>
        <v>0</v>
      </c>
      <c r="S90" s="228">
        <v>0</v>
      </c>
      <c r="T90" s="229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0" t="s">
        <v>173</v>
      </c>
      <c r="AT90" s="230" t="s">
        <v>169</v>
      </c>
      <c r="AU90" s="230" t="s">
        <v>86</v>
      </c>
      <c r="AY90" s="19" t="s">
        <v>167</v>
      </c>
      <c r="BE90" s="231">
        <f>IF(N90="základní",J90,0)</f>
        <v>0</v>
      </c>
      <c r="BF90" s="231">
        <f>IF(N90="snížená",J90,0)</f>
        <v>0</v>
      </c>
      <c r="BG90" s="231">
        <f>IF(N90="zákl. přenesená",J90,0)</f>
        <v>0</v>
      </c>
      <c r="BH90" s="231">
        <f>IF(N90="sníž. přenesená",J90,0)</f>
        <v>0</v>
      </c>
      <c r="BI90" s="231">
        <f>IF(N90="nulová",J90,0)</f>
        <v>0</v>
      </c>
      <c r="BJ90" s="19" t="s">
        <v>8</v>
      </c>
      <c r="BK90" s="231">
        <f>ROUND(I90*H90,0)</f>
        <v>0</v>
      </c>
      <c r="BL90" s="19" t="s">
        <v>173</v>
      </c>
      <c r="BM90" s="230" t="s">
        <v>1288</v>
      </c>
    </row>
    <row r="91" s="2" customFormat="1">
      <c r="A91" s="40"/>
      <c r="B91" s="41"/>
      <c r="C91" s="42"/>
      <c r="D91" s="232" t="s">
        <v>182</v>
      </c>
      <c r="E91" s="42"/>
      <c r="F91" s="233" t="s">
        <v>786</v>
      </c>
      <c r="G91" s="42"/>
      <c r="H91" s="42"/>
      <c r="I91" s="138"/>
      <c r="J91" s="42"/>
      <c r="K91" s="42"/>
      <c r="L91" s="46"/>
      <c r="M91" s="234"/>
      <c r="N91" s="235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182</v>
      </c>
      <c r="AU91" s="19" t="s">
        <v>86</v>
      </c>
    </row>
    <row r="92" s="2" customFormat="1">
      <c r="A92" s="40"/>
      <c r="B92" s="41"/>
      <c r="C92" s="42"/>
      <c r="D92" s="232" t="s">
        <v>175</v>
      </c>
      <c r="E92" s="42"/>
      <c r="F92" s="233" t="s">
        <v>1289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175</v>
      </c>
      <c r="AU92" s="19" t="s">
        <v>86</v>
      </c>
    </row>
    <row r="93" s="13" customFormat="1">
      <c r="A93" s="13"/>
      <c r="B93" s="236"/>
      <c r="C93" s="237"/>
      <c r="D93" s="232" t="s">
        <v>184</v>
      </c>
      <c r="E93" s="238" t="s">
        <v>20</v>
      </c>
      <c r="F93" s="239" t="s">
        <v>1290</v>
      </c>
      <c r="G93" s="237"/>
      <c r="H93" s="240">
        <v>132</v>
      </c>
      <c r="I93" s="241"/>
      <c r="J93" s="237"/>
      <c r="K93" s="237"/>
      <c r="L93" s="242"/>
      <c r="M93" s="243"/>
      <c r="N93" s="244"/>
      <c r="O93" s="244"/>
      <c r="P93" s="244"/>
      <c r="Q93" s="244"/>
      <c r="R93" s="244"/>
      <c r="S93" s="244"/>
      <c r="T93" s="24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6" t="s">
        <v>184</v>
      </c>
      <c r="AU93" s="246" t="s">
        <v>86</v>
      </c>
      <c r="AV93" s="13" t="s">
        <v>86</v>
      </c>
      <c r="AW93" s="13" t="s">
        <v>38</v>
      </c>
      <c r="AX93" s="13" t="s">
        <v>8</v>
      </c>
      <c r="AY93" s="246" t="s">
        <v>167</v>
      </c>
    </row>
    <row r="94" s="2" customFormat="1" ht="20.5" customHeight="1">
      <c r="A94" s="40"/>
      <c r="B94" s="41"/>
      <c r="C94" s="220" t="s">
        <v>186</v>
      </c>
      <c r="D94" s="220" t="s">
        <v>169</v>
      </c>
      <c r="E94" s="221" t="s">
        <v>788</v>
      </c>
      <c r="F94" s="222" t="s">
        <v>789</v>
      </c>
      <c r="G94" s="223" t="s">
        <v>389</v>
      </c>
      <c r="H94" s="224">
        <v>89</v>
      </c>
      <c r="I94" s="225"/>
      <c r="J94" s="224">
        <f>ROUND(I94*H94,0)</f>
        <v>0</v>
      </c>
      <c r="K94" s="222" t="s">
        <v>180</v>
      </c>
      <c r="L94" s="46"/>
      <c r="M94" s="226" t="s">
        <v>20</v>
      </c>
      <c r="N94" s="227" t="s">
        <v>48</v>
      </c>
      <c r="O94" s="86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0" t="s">
        <v>173</v>
      </c>
      <c r="AT94" s="230" t="s">
        <v>169</v>
      </c>
      <c r="AU94" s="230" t="s">
        <v>86</v>
      </c>
      <c r="AY94" s="19" t="s">
        <v>167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9" t="s">
        <v>8</v>
      </c>
      <c r="BK94" s="231">
        <f>ROUND(I94*H94,0)</f>
        <v>0</v>
      </c>
      <c r="BL94" s="19" t="s">
        <v>173</v>
      </c>
      <c r="BM94" s="230" t="s">
        <v>1291</v>
      </c>
    </row>
    <row r="95" s="2" customFormat="1">
      <c r="A95" s="40"/>
      <c r="B95" s="41"/>
      <c r="C95" s="42"/>
      <c r="D95" s="232" t="s">
        <v>182</v>
      </c>
      <c r="E95" s="42"/>
      <c r="F95" s="233" t="s">
        <v>786</v>
      </c>
      <c r="G95" s="42"/>
      <c r="H95" s="42"/>
      <c r="I95" s="138"/>
      <c r="J95" s="42"/>
      <c r="K95" s="42"/>
      <c r="L95" s="46"/>
      <c r="M95" s="234"/>
      <c r="N95" s="235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182</v>
      </c>
      <c r="AU95" s="19" t="s">
        <v>86</v>
      </c>
    </row>
    <row r="96" s="2" customFormat="1">
      <c r="A96" s="40"/>
      <c r="B96" s="41"/>
      <c r="C96" s="42"/>
      <c r="D96" s="232" t="s">
        <v>175</v>
      </c>
      <c r="E96" s="42"/>
      <c r="F96" s="233" t="s">
        <v>791</v>
      </c>
      <c r="G96" s="42"/>
      <c r="H96" s="42"/>
      <c r="I96" s="138"/>
      <c r="J96" s="42"/>
      <c r="K96" s="42"/>
      <c r="L96" s="46"/>
      <c r="M96" s="234"/>
      <c r="N96" s="235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175</v>
      </c>
      <c r="AU96" s="19" t="s">
        <v>86</v>
      </c>
    </row>
    <row r="97" s="13" customFormat="1">
      <c r="A97" s="13"/>
      <c r="B97" s="236"/>
      <c r="C97" s="237"/>
      <c r="D97" s="232" t="s">
        <v>184</v>
      </c>
      <c r="E97" s="238" t="s">
        <v>20</v>
      </c>
      <c r="F97" s="239" t="s">
        <v>1292</v>
      </c>
      <c r="G97" s="237"/>
      <c r="H97" s="240">
        <v>89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6" t="s">
        <v>184</v>
      </c>
      <c r="AU97" s="246" t="s">
        <v>86</v>
      </c>
      <c r="AV97" s="13" t="s">
        <v>86</v>
      </c>
      <c r="AW97" s="13" t="s">
        <v>38</v>
      </c>
      <c r="AX97" s="13" t="s">
        <v>8</v>
      </c>
      <c r="AY97" s="246" t="s">
        <v>167</v>
      </c>
    </row>
    <row r="98" s="2" customFormat="1" ht="20.5" customHeight="1">
      <c r="A98" s="40"/>
      <c r="B98" s="41"/>
      <c r="C98" s="220" t="s">
        <v>173</v>
      </c>
      <c r="D98" s="220" t="s">
        <v>169</v>
      </c>
      <c r="E98" s="221" t="s">
        <v>794</v>
      </c>
      <c r="F98" s="222" t="s">
        <v>795</v>
      </c>
      <c r="G98" s="223" t="s">
        <v>389</v>
      </c>
      <c r="H98" s="224">
        <v>89</v>
      </c>
      <c r="I98" s="225"/>
      <c r="J98" s="224">
        <f>ROUND(I98*H98,0)</f>
        <v>0</v>
      </c>
      <c r="K98" s="222" t="s">
        <v>180</v>
      </c>
      <c r="L98" s="46"/>
      <c r="M98" s="226" t="s">
        <v>20</v>
      </c>
      <c r="N98" s="227" t="s">
        <v>48</v>
      </c>
      <c r="O98" s="86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0" t="s">
        <v>173</v>
      </c>
      <c r="AT98" s="230" t="s">
        <v>169</v>
      </c>
      <c r="AU98" s="230" t="s">
        <v>86</v>
      </c>
      <c r="AY98" s="19" t="s">
        <v>167</v>
      </c>
      <c r="BE98" s="231">
        <f>IF(N98="základní",J98,0)</f>
        <v>0</v>
      </c>
      <c r="BF98" s="231">
        <f>IF(N98="snížená",J98,0)</f>
        <v>0</v>
      </c>
      <c r="BG98" s="231">
        <f>IF(N98="zákl. přenesená",J98,0)</f>
        <v>0</v>
      </c>
      <c r="BH98" s="231">
        <f>IF(N98="sníž. přenesená",J98,0)</f>
        <v>0</v>
      </c>
      <c r="BI98" s="231">
        <f>IF(N98="nulová",J98,0)</f>
        <v>0</v>
      </c>
      <c r="BJ98" s="19" t="s">
        <v>8</v>
      </c>
      <c r="BK98" s="231">
        <f>ROUND(I98*H98,0)</f>
        <v>0</v>
      </c>
      <c r="BL98" s="19" t="s">
        <v>173</v>
      </c>
      <c r="BM98" s="230" t="s">
        <v>1293</v>
      </c>
    </row>
    <row r="99" s="2" customFormat="1">
      <c r="A99" s="40"/>
      <c r="B99" s="41"/>
      <c r="C99" s="42"/>
      <c r="D99" s="232" t="s">
        <v>182</v>
      </c>
      <c r="E99" s="42"/>
      <c r="F99" s="233" t="s">
        <v>797</v>
      </c>
      <c r="G99" s="42"/>
      <c r="H99" s="42"/>
      <c r="I99" s="138"/>
      <c r="J99" s="42"/>
      <c r="K99" s="42"/>
      <c r="L99" s="46"/>
      <c r="M99" s="234"/>
      <c r="N99" s="23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182</v>
      </c>
      <c r="AU99" s="19" t="s">
        <v>86</v>
      </c>
    </row>
    <row r="100" s="13" customFormat="1">
      <c r="A100" s="13"/>
      <c r="B100" s="236"/>
      <c r="C100" s="237"/>
      <c r="D100" s="232" t="s">
        <v>184</v>
      </c>
      <c r="E100" s="238" t="s">
        <v>20</v>
      </c>
      <c r="F100" s="239" t="s">
        <v>1294</v>
      </c>
      <c r="G100" s="237"/>
      <c r="H100" s="240">
        <v>89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6" t="s">
        <v>184</v>
      </c>
      <c r="AU100" s="246" t="s">
        <v>86</v>
      </c>
      <c r="AV100" s="13" t="s">
        <v>86</v>
      </c>
      <c r="AW100" s="13" t="s">
        <v>38</v>
      </c>
      <c r="AX100" s="13" t="s">
        <v>8</v>
      </c>
      <c r="AY100" s="246" t="s">
        <v>167</v>
      </c>
    </row>
    <row r="101" s="2" customFormat="1" ht="31" customHeight="1">
      <c r="A101" s="40"/>
      <c r="B101" s="41"/>
      <c r="C101" s="220" t="s">
        <v>326</v>
      </c>
      <c r="D101" s="220" t="s">
        <v>169</v>
      </c>
      <c r="E101" s="221" t="s">
        <v>800</v>
      </c>
      <c r="F101" s="222" t="s">
        <v>801</v>
      </c>
      <c r="G101" s="223" t="s">
        <v>389</v>
      </c>
      <c r="H101" s="224">
        <v>132</v>
      </c>
      <c r="I101" s="225"/>
      <c r="J101" s="224">
        <f>ROUND(I101*H101,0)</f>
        <v>0</v>
      </c>
      <c r="K101" s="222" t="s">
        <v>180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173</v>
      </c>
      <c r="AT101" s="230" t="s">
        <v>169</v>
      </c>
      <c r="AU101" s="230" t="s">
        <v>86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1295</v>
      </c>
    </row>
    <row r="102" s="2" customFormat="1">
      <c r="A102" s="40"/>
      <c r="B102" s="41"/>
      <c r="C102" s="42"/>
      <c r="D102" s="232" t="s">
        <v>182</v>
      </c>
      <c r="E102" s="42"/>
      <c r="F102" s="233" t="s">
        <v>797</v>
      </c>
      <c r="G102" s="42"/>
      <c r="H102" s="42"/>
      <c r="I102" s="138"/>
      <c r="J102" s="42"/>
      <c r="K102" s="42"/>
      <c r="L102" s="46"/>
      <c r="M102" s="234"/>
      <c r="N102" s="235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182</v>
      </c>
      <c r="AU102" s="19" t="s">
        <v>86</v>
      </c>
    </row>
    <row r="103" s="13" customFormat="1">
      <c r="A103" s="13"/>
      <c r="B103" s="236"/>
      <c r="C103" s="237"/>
      <c r="D103" s="232" t="s">
        <v>184</v>
      </c>
      <c r="E103" s="238" t="s">
        <v>20</v>
      </c>
      <c r="F103" s="239" t="s">
        <v>1296</v>
      </c>
      <c r="G103" s="237"/>
      <c r="H103" s="240">
        <v>132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6" t="s">
        <v>184</v>
      </c>
      <c r="AU103" s="246" t="s">
        <v>86</v>
      </c>
      <c r="AV103" s="13" t="s">
        <v>86</v>
      </c>
      <c r="AW103" s="13" t="s">
        <v>38</v>
      </c>
      <c r="AX103" s="13" t="s">
        <v>8</v>
      </c>
      <c r="AY103" s="246" t="s">
        <v>167</v>
      </c>
    </row>
    <row r="104" s="2" customFormat="1" ht="20.5" customHeight="1">
      <c r="A104" s="40"/>
      <c r="B104" s="41"/>
      <c r="C104" s="220" t="s">
        <v>9</v>
      </c>
      <c r="D104" s="220" t="s">
        <v>169</v>
      </c>
      <c r="E104" s="221" t="s">
        <v>803</v>
      </c>
      <c r="F104" s="222" t="s">
        <v>804</v>
      </c>
      <c r="G104" s="223" t="s">
        <v>389</v>
      </c>
      <c r="H104" s="224">
        <v>132</v>
      </c>
      <c r="I104" s="225"/>
      <c r="J104" s="224">
        <f>ROUND(I104*H104,0)</f>
        <v>0</v>
      </c>
      <c r="K104" s="222" t="s">
        <v>180</v>
      </c>
      <c r="L104" s="46"/>
      <c r="M104" s="226" t="s">
        <v>20</v>
      </c>
      <c r="N104" s="227" t="s">
        <v>48</v>
      </c>
      <c r="O104" s="86"/>
      <c r="P104" s="228">
        <f>O104*H104</f>
        <v>0</v>
      </c>
      <c r="Q104" s="228">
        <v>4.6E-05</v>
      </c>
      <c r="R104" s="228">
        <f>Q104*H104</f>
        <v>0.0060720000000000001</v>
      </c>
      <c r="S104" s="228">
        <v>0</v>
      </c>
      <c r="T104" s="229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0" t="s">
        <v>173</v>
      </c>
      <c r="AT104" s="230" t="s">
        <v>169</v>
      </c>
      <c r="AU104" s="230" t="s">
        <v>86</v>
      </c>
      <c r="AY104" s="19" t="s">
        <v>167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19" t="s">
        <v>8</v>
      </c>
      <c r="BK104" s="231">
        <f>ROUND(I104*H104,0)</f>
        <v>0</v>
      </c>
      <c r="BL104" s="19" t="s">
        <v>173</v>
      </c>
      <c r="BM104" s="230" t="s">
        <v>1297</v>
      </c>
    </row>
    <row r="105" s="2" customFormat="1">
      <c r="A105" s="40"/>
      <c r="B105" s="41"/>
      <c r="C105" s="42"/>
      <c r="D105" s="232" t="s">
        <v>182</v>
      </c>
      <c r="E105" s="42"/>
      <c r="F105" s="233" t="s">
        <v>806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182</v>
      </c>
      <c r="AU105" s="19" t="s">
        <v>86</v>
      </c>
    </row>
    <row r="106" s="2" customFormat="1">
      <c r="A106" s="40"/>
      <c r="B106" s="41"/>
      <c r="C106" s="42"/>
      <c r="D106" s="232" t="s">
        <v>175</v>
      </c>
      <c r="E106" s="42"/>
      <c r="F106" s="233" t="s">
        <v>1298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175</v>
      </c>
      <c r="AU106" s="19" t="s">
        <v>86</v>
      </c>
    </row>
    <row r="107" s="13" customFormat="1">
      <c r="A107" s="13"/>
      <c r="B107" s="236"/>
      <c r="C107" s="237"/>
      <c r="D107" s="232" t="s">
        <v>184</v>
      </c>
      <c r="E107" s="238" t="s">
        <v>20</v>
      </c>
      <c r="F107" s="239" t="s">
        <v>1299</v>
      </c>
      <c r="G107" s="237"/>
      <c r="H107" s="240">
        <v>132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6" t="s">
        <v>184</v>
      </c>
      <c r="AU107" s="246" t="s">
        <v>86</v>
      </c>
      <c r="AV107" s="13" t="s">
        <v>86</v>
      </c>
      <c r="AW107" s="13" t="s">
        <v>38</v>
      </c>
      <c r="AX107" s="13" t="s">
        <v>8</v>
      </c>
      <c r="AY107" s="246" t="s">
        <v>167</v>
      </c>
    </row>
    <row r="108" s="2" customFormat="1" ht="20.5" customHeight="1">
      <c r="A108" s="40"/>
      <c r="B108" s="41"/>
      <c r="C108" s="279" t="s">
        <v>337</v>
      </c>
      <c r="D108" s="279" t="s">
        <v>381</v>
      </c>
      <c r="E108" s="280" t="s">
        <v>808</v>
      </c>
      <c r="F108" s="281" t="s">
        <v>809</v>
      </c>
      <c r="G108" s="282" t="s">
        <v>389</v>
      </c>
      <c r="H108" s="283">
        <v>132</v>
      </c>
      <c r="I108" s="284"/>
      <c r="J108" s="283">
        <f>ROUND(I108*H108,0)</f>
        <v>0</v>
      </c>
      <c r="K108" s="281" t="s">
        <v>180</v>
      </c>
      <c r="L108" s="285"/>
      <c r="M108" s="286" t="s">
        <v>20</v>
      </c>
      <c r="N108" s="287" t="s">
        <v>48</v>
      </c>
      <c r="O108" s="86"/>
      <c r="P108" s="228">
        <f>O108*H108</f>
        <v>0</v>
      </c>
      <c r="Q108" s="228">
        <v>0.0035400000000000002</v>
      </c>
      <c r="R108" s="228">
        <f>Q108*H108</f>
        <v>0.46728000000000003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274</v>
      </c>
      <c r="AT108" s="230" t="s">
        <v>381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1300</v>
      </c>
    </row>
    <row r="109" s="2" customFormat="1" ht="20.5" customHeight="1">
      <c r="A109" s="40"/>
      <c r="B109" s="41"/>
      <c r="C109" s="220" t="s">
        <v>202</v>
      </c>
      <c r="D109" s="220" t="s">
        <v>169</v>
      </c>
      <c r="E109" s="221" t="s">
        <v>820</v>
      </c>
      <c r="F109" s="222" t="s">
        <v>821</v>
      </c>
      <c r="G109" s="223" t="s">
        <v>389</v>
      </c>
      <c r="H109" s="224">
        <v>89</v>
      </c>
      <c r="I109" s="225"/>
      <c r="J109" s="224">
        <f>ROUND(I109*H109,0)</f>
        <v>0</v>
      </c>
      <c r="K109" s="222" t="s">
        <v>180</v>
      </c>
      <c r="L109" s="46"/>
      <c r="M109" s="226" t="s">
        <v>20</v>
      </c>
      <c r="N109" s="227" t="s">
        <v>48</v>
      </c>
      <c r="O109" s="86"/>
      <c r="P109" s="228">
        <f>O109*H109</f>
        <v>0</v>
      </c>
      <c r="Q109" s="228">
        <v>5.1999999999999997E-05</v>
      </c>
      <c r="R109" s="228">
        <f>Q109*H109</f>
        <v>0.0046279999999999993</v>
      </c>
      <c r="S109" s="228">
        <v>0</v>
      </c>
      <c r="T109" s="229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0" t="s">
        <v>173</v>
      </c>
      <c r="AT109" s="230" t="s">
        <v>169</v>
      </c>
      <c r="AU109" s="230" t="s">
        <v>86</v>
      </c>
      <c r="AY109" s="19" t="s">
        <v>167</v>
      </c>
      <c r="BE109" s="231">
        <f>IF(N109="základní",J109,0)</f>
        <v>0</v>
      </c>
      <c r="BF109" s="231">
        <f>IF(N109="snížená",J109,0)</f>
        <v>0</v>
      </c>
      <c r="BG109" s="231">
        <f>IF(N109="zákl. přenesená",J109,0)</f>
        <v>0</v>
      </c>
      <c r="BH109" s="231">
        <f>IF(N109="sníž. přenesená",J109,0)</f>
        <v>0</v>
      </c>
      <c r="BI109" s="231">
        <f>IF(N109="nulová",J109,0)</f>
        <v>0</v>
      </c>
      <c r="BJ109" s="19" t="s">
        <v>8</v>
      </c>
      <c r="BK109" s="231">
        <f>ROUND(I109*H109,0)</f>
        <v>0</v>
      </c>
      <c r="BL109" s="19" t="s">
        <v>173</v>
      </c>
      <c r="BM109" s="230" t="s">
        <v>1301</v>
      </c>
    </row>
    <row r="110" s="2" customFormat="1">
      <c r="A110" s="40"/>
      <c r="B110" s="41"/>
      <c r="C110" s="42"/>
      <c r="D110" s="232" t="s">
        <v>182</v>
      </c>
      <c r="E110" s="42"/>
      <c r="F110" s="233" t="s">
        <v>806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182</v>
      </c>
      <c r="AU110" s="19" t="s">
        <v>86</v>
      </c>
    </row>
    <row r="111" s="2" customFormat="1">
      <c r="A111" s="40"/>
      <c r="B111" s="41"/>
      <c r="C111" s="42"/>
      <c r="D111" s="232" t="s">
        <v>175</v>
      </c>
      <c r="E111" s="42"/>
      <c r="F111" s="233" t="s">
        <v>823</v>
      </c>
      <c r="G111" s="42"/>
      <c r="H111" s="42"/>
      <c r="I111" s="138"/>
      <c r="J111" s="42"/>
      <c r="K111" s="42"/>
      <c r="L111" s="46"/>
      <c r="M111" s="234"/>
      <c r="N111" s="235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175</v>
      </c>
      <c r="AU111" s="19" t="s">
        <v>86</v>
      </c>
    </row>
    <row r="112" s="13" customFormat="1">
      <c r="A112" s="13"/>
      <c r="B112" s="236"/>
      <c r="C112" s="237"/>
      <c r="D112" s="232" t="s">
        <v>184</v>
      </c>
      <c r="E112" s="238" t="s">
        <v>20</v>
      </c>
      <c r="F112" s="239" t="s">
        <v>1302</v>
      </c>
      <c r="G112" s="237"/>
      <c r="H112" s="240">
        <v>89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6" t="s">
        <v>184</v>
      </c>
      <c r="AU112" s="246" t="s">
        <v>86</v>
      </c>
      <c r="AV112" s="13" t="s">
        <v>86</v>
      </c>
      <c r="AW112" s="13" t="s">
        <v>38</v>
      </c>
      <c r="AX112" s="13" t="s">
        <v>8</v>
      </c>
      <c r="AY112" s="246" t="s">
        <v>167</v>
      </c>
    </row>
    <row r="113" s="2" customFormat="1" ht="20.5" customHeight="1">
      <c r="A113" s="40"/>
      <c r="B113" s="41"/>
      <c r="C113" s="279" t="s">
        <v>253</v>
      </c>
      <c r="D113" s="279" t="s">
        <v>381</v>
      </c>
      <c r="E113" s="280" t="s">
        <v>817</v>
      </c>
      <c r="F113" s="281" t="s">
        <v>818</v>
      </c>
      <c r="G113" s="282" t="s">
        <v>389</v>
      </c>
      <c r="H113" s="283">
        <v>178</v>
      </c>
      <c r="I113" s="284"/>
      <c r="J113" s="283">
        <f>ROUND(I113*H113,0)</f>
        <v>0</v>
      </c>
      <c r="K113" s="281" t="s">
        <v>180</v>
      </c>
      <c r="L113" s="285"/>
      <c r="M113" s="286" t="s">
        <v>20</v>
      </c>
      <c r="N113" s="287" t="s">
        <v>48</v>
      </c>
      <c r="O113" s="86"/>
      <c r="P113" s="228">
        <f>O113*H113</f>
        <v>0</v>
      </c>
      <c r="Q113" s="228">
        <v>0.0047200000000000002</v>
      </c>
      <c r="R113" s="228">
        <f>Q113*H113</f>
        <v>0.84016000000000002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274</v>
      </c>
      <c r="AT113" s="230" t="s">
        <v>381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173</v>
      </c>
      <c r="BM113" s="230" t="s">
        <v>1303</v>
      </c>
    </row>
    <row r="114" s="13" customFormat="1">
      <c r="A114" s="13"/>
      <c r="B114" s="236"/>
      <c r="C114" s="237"/>
      <c r="D114" s="232" t="s">
        <v>184</v>
      </c>
      <c r="E114" s="237"/>
      <c r="F114" s="239" t="s">
        <v>1304</v>
      </c>
      <c r="G114" s="237"/>
      <c r="H114" s="240">
        <v>178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6" t="s">
        <v>184</v>
      </c>
      <c r="AU114" s="246" t="s">
        <v>86</v>
      </c>
      <c r="AV114" s="13" t="s">
        <v>86</v>
      </c>
      <c r="AW114" s="13" t="s">
        <v>4</v>
      </c>
      <c r="AX114" s="13" t="s">
        <v>8</v>
      </c>
      <c r="AY114" s="246" t="s">
        <v>167</v>
      </c>
    </row>
    <row r="115" s="2" customFormat="1" ht="20.5" customHeight="1">
      <c r="A115" s="40"/>
      <c r="B115" s="41"/>
      <c r="C115" s="220" t="s">
        <v>259</v>
      </c>
      <c r="D115" s="220" t="s">
        <v>169</v>
      </c>
      <c r="E115" s="221" t="s">
        <v>828</v>
      </c>
      <c r="F115" s="222" t="s">
        <v>829</v>
      </c>
      <c r="G115" s="223" t="s">
        <v>389</v>
      </c>
      <c r="H115" s="224">
        <v>89</v>
      </c>
      <c r="I115" s="225"/>
      <c r="J115" s="224">
        <f>ROUND(I115*H115,0)</f>
        <v>0</v>
      </c>
      <c r="K115" s="222" t="s">
        <v>20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173</v>
      </c>
      <c r="AT115" s="230" t="s">
        <v>169</v>
      </c>
      <c r="AU115" s="230" t="s">
        <v>86</v>
      </c>
      <c r="AY115" s="19" t="s">
        <v>167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173</v>
      </c>
      <c r="BM115" s="230" t="s">
        <v>1305</v>
      </c>
    </row>
    <row r="116" s="2" customFormat="1" ht="20.5" customHeight="1">
      <c r="A116" s="40"/>
      <c r="B116" s="41"/>
      <c r="C116" s="220" t="s">
        <v>274</v>
      </c>
      <c r="D116" s="220" t="s">
        <v>169</v>
      </c>
      <c r="E116" s="221" t="s">
        <v>1306</v>
      </c>
      <c r="F116" s="222" t="s">
        <v>1307</v>
      </c>
      <c r="G116" s="223" t="s">
        <v>389</v>
      </c>
      <c r="H116" s="224">
        <v>132</v>
      </c>
      <c r="I116" s="225"/>
      <c r="J116" s="224">
        <f>ROUND(I116*H116,0)</f>
        <v>0</v>
      </c>
      <c r="K116" s="222" t="s">
        <v>180</v>
      </c>
      <c r="L116" s="46"/>
      <c r="M116" s="226" t="s">
        <v>20</v>
      </c>
      <c r="N116" s="227" t="s">
        <v>48</v>
      </c>
      <c r="O116" s="86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0" t="s">
        <v>173</v>
      </c>
      <c r="AT116" s="230" t="s">
        <v>169</v>
      </c>
      <c r="AU116" s="230" t="s">
        <v>86</v>
      </c>
      <c r="AY116" s="19" t="s">
        <v>167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19" t="s">
        <v>8</v>
      </c>
      <c r="BK116" s="231">
        <f>ROUND(I116*H116,0)</f>
        <v>0</v>
      </c>
      <c r="BL116" s="19" t="s">
        <v>173</v>
      </c>
      <c r="BM116" s="230" t="s">
        <v>1308</v>
      </c>
    </row>
    <row r="117" s="2" customFormat="1">
      <c r="A117" s="40"/>
      <c r="B117" s="41"/>
      <c r="C117" s="42"/>
      <c r="D117" s="232" t="s">
        <v>182</v>
      </c>
      <c r="E117" s="42"/>
      <c r="F117" s="233" t="s">
        <v>1309</v>
      </c>
      <c r="G117" s="42"/>
      <c r="H117" s="42"/>
      <c r="I117" s="138"/>
      <c r="J117" s="42"/>
      <c r="K117" s="42"/>
      <c r="L117" s="46"/>
      <c r="M117" s="234"/>
      <c r="N117" s="23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182</v>
      </c>
      <c r="AU117" s="19" t="s">
        <v>86</v>
      </c>
    </row>
    <row r="118" s="13" customFormat="1">
      <c r="A118" s="13"/>
      <c r="B118" s="236"/>
      <c r="C118" s="237"/>
      <c r="D118" s="232" t="s">
        <v>184</v>
      </c>
      <c r="E118" s="238" t="s">
        <v>20</v>
      </c>
      <c r="F118" s="239" t="s">
        <v>1310</v>
      </c>
      <c r="G118" s="237"/>
      <c r="H118" s="240">
        <v>132</v>
      </c>
      <c r="I118" s="241"/>
      <c r="J118" s="237"/>
      <c r="K118" s="237"/>
      <c r="L118" s="242"/>
      <c r="M118" s="243"/>
      <c r="N118" s="244"/>
      <c r="O118" s="244"/>
      <c r="P118" s="244"/>
      <c r="Q118" s="244"/>
      <c r="R118" s="244"/>
      <c r="S118" s="244"/>
      <c r="T118" s="24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6" t="s">
        <v>184</v>
      </c>
      <c r="AU118" s="246" t="s">
        <v>86</v>
      </c>
      <c r="AV118" s="13" t="s">
        <v>86</v>
      </c>
      <c r="AW118" s="13" t="s">
        <v>38</v>
      </c>
      <c r="AX118" s="13" t="s">
        <v>8</v>
      </c>
      <c r="AY118" s="246" t="s">
        <v>167</v>
      </c>
    </row>
    <row r="119" s="2" customFormat="1" ht="20.5" customHeight="1">
      <c r="A119" s="40"/>
      <c r="B119" s="41"/>
      <c r="C119" s="279" t="s">
        <v>279</v>
      </c>
      <c r="D119" s="279" t="s">
        <v>381</v>
      </c>
      <c r="E119" s="280" t="s">
        <v>1311</v>
      </c>
      <c r="F119" s="281" t="s">
        <v>1312</v>
      </c>
      <c r="G119" s="282" t="s">
        <v>384</v>
      </c>
      <c r="H119" s="283">
        <v>2</v>
      </c>
      <c r="I119" s="284"/>
      <c r="J119" s="283">
        <f>ROUND(I119*H119,0)</f>
        <v>0</v>
      </c>
      <c r="K119" s="281" t="s">
        <v>20</v>
      </c>
      <c r="L119" s="285"/>
      <c r="M119" s="286" t="s">
        <v>20</v>
      </c>
      <c r="N119" s="287" t="s">
        <v>48</v>
      </c>
      <c r="O119" s="86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30" t="s">
        <v>274</v>
      </c>
      <c r="AT119" s="230" t="s">
        <v>381</v>
      </c>
      <c r="AU119" s="230" t="s">
        <v>86</v>
      </c>
      <c r="AY119" s="19" t="s">
        <v>167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9" t="s">
        <v>8</v>
      </c>
      <c r="BK119" s="231">
        <f>ROUND(I119*H119,0)</f>
        <v>0</v>
      </c>
      <c r="BL119" s="19" t="s">
        <v>173</v>
      </c>
      <c r="BM119" s="230" t="s">
        <v>1313</v>
      </c>
    </row>
    <row r="120" s="2" customFormat="1">
      <c r="A120" s="40"/>
      <c r="B120" s="41"/>
      <c r="C120" s="42"/>
      <c r="D120" s="232" t="s">
        <v>175</v>
      </c>
      <c r="E120" s="42"/>
      <c r="F120" s="233" t="s">
        <v>1314</v>
      </c>
      <c r="G120" s="42"/>
      <c r="H120" s="42"/>
      <c r="I120" s="138"/>
      <c r="J120" s="42"/>
      <c r="K120" s="42"/>
      <c r="L120" s="46"/>
      <c r="M120" s="234"/>
      <c r="N120" s="23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175</v>
      </c>
      <c r="AU120" s="19" t="s">
        <v>86</v>
      </c>
    </row>
    <row r="121" s="13" customFormat="1">
      <c r="A121" s="13"/>
      <c r="B121" s="236"/>
      <c r="C121" s="237"/>
      <c r="D121" s="232" t="s">
        <v>184</v>
      </c>
      <c r="E121" s="238" t="s">
        <v>20</v>
      </c>
      <c r="F121" s="239" t="s">
        <v>1315</v>
      </c>
      <c r="G121" s="237"/>
      <c r="H121" s="240">
        <v>2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6" t="s">
        <v>184</v>
      </c>
      <c r="AU121" s="246" t="s">
        <v>86</v>
      </c>
      <c r="AV121" s="13" t="s">
        <v>86</v>
      </c>
      <c r="AW121" s="13" t="s">
        <v>38</v>
      </c>
      <c r="AX121" s="13" t="s">
        <v>8</v>
      </c>
      <c r="AY121" s="246" t="s">
        <v>167</v>
      </c>
    </row>
    <row r="122" s="2" customFormat="1" ht="20.5" customHeight="1">
      <c r="A122" s="40"/>
      <c r="B122" s="41"/>
      <c r="C122" s="220" t="s">
        <v>309</v>
      </c>
      <c r="D122" s="220" t="s">
        <v>169</v>
      </c>
      <c r="E122" s="221" t="s">
        <v>832</v>
      </c>
      <c r="F122" s="222" t="s">
        <v>833</v>
      </c>
      <c r="G122" s="223" t="s">
        <v>834</v>
      </c>
      <c r="H122" s="224">
        <v>89</v>
      </c>
      <c r="I122" s="225"/>
      <c r="J122" s="224">
        <f>ROUND(I122*H122,0)</f>
        <v>0</v>
      </c>
      <c r="K122" s="222" t="s">
        <v>20</v>
      </c>
      <c r="L122" s="46"/>
      <c r="M122" s="226" t="s">
        <v>20</v>
      </c>
      <c r="N122" s="227" t="s">
        <v>48</v>
      </c>
      <c r="O122" s="86"/>
      <c r="P122" s="228">
        <f>O122*H122</f>
        <v>0</v>
      </c>
      <c r="Q122" s="228">
        <v>2.0000000000000002E-05</v>
      </c>
      <c r="R122" s="228">
        <f>Q122*H122</f>
        <v>0.0017800000000000001</v>
      </c>
      <c r="S122" s="228">
        <v>0</v>
      </c>
      <c r="T122" s="229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0" t="s">
        <v>173</v>
      </c>
      <c r="AT122" s="230" t="s">
        <v>169</v>
      </c>
      <c r="AU122" s="230" t="s">
        <v>86</v>
      </c>
      <c r="AY122" s="19" t="s">
        <v>167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9" t="s">
        <v>8</v>
      </c>
      <c r="BK122" s="231">
        <f>ROUND(I122*H122,0)</f>
        <v>0</v>
      </c>
      <c r="BL122" s="19" t="s">
        <v>173</v>
      </c>
      <c r="BM122" s="230" t="s">
        <v>1316</v>
      </c>
    </row>
    <row r="123" s="13" customFormat="1">
      <c r="A123" s="13"/>
      <c r="B123" s="236"/>
      <c r="C123" s="237"/>
      <c r="D123" s="232" t="s">
        <v>184</v>
      </c>
      <c r="E123" s="238" t="s">
        <v>20</v>
      </c>
      <c r="F123" s="239" t="s">
        <v>1302</v>
      </c>
      <c r="G123" s="237"/>
      <c r="H123" s="240">
        <v>89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6" t="s">
        <v>184</v>
      </c>
      <c r="AU123" s="246" t="s">
        <v>86</v>
      </c>
      <c r="AV123" s="13" t="s">
        <v>86</v>
      </c>
      <c r="AW123" s="13" t="s">
        <v>38</v>
      </c>
      <c r="AX123" s="13" t="s">
        <v>8</v>
      </c>
      <c r="AY123" s="246" t="s">
        <v>167</v>
      </c>
    </row>
    <row r="124" s="2" customFormat="1" ht="20.5" customHeight="1">
      <c r="A124" s="40"/>
      <c r="B124" s="41"/>
      <c r="C124" s="220" t="s">
        <v>291</v>
      </c>
      <c r="D124" s="220" t="s">
        <v>169</v>
      </c>
      <c r="E124" s="221" t="s">
        <v>915</v>
      </c>
      <c r="F124" s="222" t="s">
        <v>916</v>
      </c>
      <c r="G124" s="223" t="s">
        <v>389</v>
      </c>
      <c r="H124" s="224">
        <v>221</v>
      </c>
      <c r="I124" s="225"/>
      <c r="J124" s="224">
        <f>ROUND(I124*H124,0)</f>
        <v>0</v>
      </c>
      <c r="K124" s="222" t="s">
        <v>650</v>
      </c>
      <c r="L124" s="46"/>
      <c r="M124" s="226" t="s">
        <v>20</v>
      </c>
      <c r="N124" s="227" t="s">
        <v>48</v>
      </c>
      <c r="O124" s="86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0" t="s">
        <v>173</v>
      </c>
      <c r="AT124" s="230" t="s">
        <v>169</v>
      </c>
      <c r="AU124" s="230" t="s">
        <v>86</v>
      </c>
      <c r="AY124" s="19" t="s">
        <v>167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9" t="s">
        <v>8</v>
      </c>
      <c r="BK124" s="231">
        <f>ROUND(I124*H124,0)</f>
        <v>0</v>
      </c>
      <c r="BL124" s="19" t="s">
        <v>173</v>
      </c>
      <c r="BM124" s="230" t="s">
        <v>1317</v>
      </c>
    </row>
    <row r="125" s="2" customFormat="1">
      <c r="A125" s="40"/>
      <c r="B125" s="41"/>
      <c r="C125" s="42"/>
      <c r="D125" s="232" t="s">
        <v>182</v>
      </c>
      <c r="E125" s="42"/>
      <c r="F125" s="233" t="s">
        <v>918</v>
      </c>
      <c r="G125" s="42"/>
      <c r="H125" s="42"/>
      <c r="I125" s="138"/>
      <c r="J125" s="42"/>
      <c r="K125" s="42"/>
      <c r="L125" s="46"/>
      <c r="M125" s="234"/>
      <c r="N125" s="23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182</v>
      </c>
      <c r="AU125" s="19" t="s">
        <v>86</v>
      </c>
    </row>
    <row r="126" s="2" customFormat="1">
      <c r="A126" s="40"/>
      <c r="B126" s="41"/>
      <c r="C126" s="42"/>
      <c r="D126" s="232" t="s">
        <v>175</v>
      </c>
      <c r="E126" s="42"/>
      <c r="F126" s="233" t="s">
        <v>919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175</v>
      </c>
      <c r="AU126" s="19" t="s">
        <v>86</v>
      </c>
    </row>
    <row r="127" s="13" customFormat="1">
      <c r="A127" s="13"/>
      <c r="B127" s="236"/>
      <c r="C127" s="237"/>
      <c r="D127" s="232" t="s">
        <v>184</v>
      </c>
      <c r="E127" s="238" t="s">
        <v>20</v>
      </c>
      <c r="F127" s="239" t="s">
        <v>1318</v>
      </c>
      <c r="G127" s="237"/>
      <c r="H127" s="240">
        <v>221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6" t="s">
        <v>184</v>
      </c>
      <c r="AU127" s="246" t="s">
        <v>86</v>
      </c>
      <c r="AV127" s="13" t="s">
        <v>86</v>
      </c>
      <c r="AW127" s="13" t="s">
        <v>38</v>
      </c>
      <c r="AX127" s="13" t="s">
        <v>8</v>
      </c>
      <c r="AY127" s="246" t="s">
        <v>167</v>
      </c>
    </row>
    <row r="128" s="2" customFormat="1" ht="20.5" customHeight="1">
      <c r="A128" s="40"/>
      <c r="B128" s="41"/>
      <c r="C128" s="279" t="s">
        <v>302</v>
      </c>
      <c r="D128" s="279" t="s">
        <v>381</v>
      </c>
      <c r="E128" s="280" t="s">
        <v>921</v>
      </c>
      <c r="F128" s="281" t="s">
        <v>922</v>
      </c>
      <c r="G128" s="282" t="s">
        <v>189</v>
      </c>
      <c r="H128" s="283">
        <v>4.4199999999999999</v>
      </c>
      <c r="I128" s="284"/>
      <c r="J128" s="283">
        <f>ROUND(I128*H128,0)</f>
        <v>0</v>
      </c>
      <c r="K128" s="281" t="s">
        <v>180</v>
      </c>
      <c r="L128" s="285"/>
      <c r="M128" s="286" t="s">
        <v>20</v>
      </c>
      <c r="N128" s="287" t="s">
        <v>48</v>
      </c>
      <c r="O128" s="86"/>
      <c r="P128" s="228">
        <f>O128*H128</f>
        <v>0</v>
      </c>
      <c r="Q128" s="228">
        <v>0.20000000000000001</v>
      </c>
      <c r="R128" s="228">
        <f>Q128*H128</f>
        <v>0.88400000000000001</v>
      </c>
      <c r="S128" s="228">
        <v>0</v>
      </c>
      <c r="T128" s="229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0" t="s">
        <v>274</v>
      </c>
      <c r="AT128" s="230" t="s">
        <v>381</v>
      </c>
      <c r="AU128" s="230" t="s">
        <v>86</v>
      </c>
      <c r="AY128" s="19" t="s">
        <v>167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9" t="s">
        <v>8</v>
      </c>
      <c r="BK128" s="231">
        <f>ROUND(I128*H128,0)</f>
        <v>0</v>
      </c>
      <c r="BL128" s="19" t="s">
        <v>173</v>
      </c>
      <c r="BM128" s="230" t="s">
        <v>1319</v>
      </c>
    </row>
    <row r="129" s="13" customFormat="1">
      <c r="A129" s="13"/>
      <c r="B129" s="236"/>
      <c r="C129" s="237"/>
      <c r="D129" s="232" t="s">
        <v>184</v>
      </c>
      <c r="E129" s="238" t="s">
        <v>20</v>
      </c>
      <c r="F129" s="239" t="s">
        <v>1320</v>
      </c>
      <c r="G129" s="237"/>
      <c r="H129" s="240">
        <v>4.4199999999999999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184</v>
      </c>
      <c r="AU129" s="246" t="s">
        <v>86</v>
      </c>
      <c r="AV129" s="13" t="s">
        <v>86</v>
      </c>
      <c r="AW129" s="13" t="s">
        <v>38</v>
      </c>
      <c r="AX129" s="13" t="s">
        <v>8</v>
      </c>
      <c r="AY129" s="246" t="s">
        <v>167</v>
      </c>
    </row>
    <row r="130" s="2" customFormat="1" ht="14.5" customHeight="1">
      <c r="A130" s="40"/>
      <c r="B130" s="41"/>
      <c r="C130" s="279" t="s">
        <v>344</v>
      </c>
      <c r="D130" s="279" t="s">
        <v>381</v>
      </c>
      <c r="E130" s="280" t="s">
        <v>837</v>
      </c>
      <c r="F130" s="281" t="s">
        <v>838</v>
      </c>
      <c r="G130" s="282" t="s">
        <v>389</v>
      </c>
      <c r="H130" s="283">
        <v>12</v>
      </c>
      <c r="I130" s="284"/>
      <c r="J130" s="283">
        <f>ROUND(I130*H130,0)</f>
        <v>0</v>
      </c>
      <c r="K130" s="281" t="s">
        <v>20</v>
      </c>
      <c r="L130" s="285"/>
      <c r="M130" s="286" t="s">
        <v>20</v>
      </c>
      <c r="N130" s="287" t="s">
        <v>48</v>
      </c>
      <c r="O130" s="86"/>
      <c r="P130" s="228">
        <f>O130*H130</f>
        <v>0</v>
      </c>
      <c r="Q130" s="228">
        <v>0.017999999999999999</v>
      </c>
      <c r="R130" s="228">
        <f>Q130*H130</f>
        <v>0.21599999999999997</v>
      </c>
      <c r="S130" s="228">
        <v>0</v>
      </c>
      <c r="T130" s="229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30" t="s">
        <v>274</v>
      </c>
      <c r="AT130" s="230" t="s">
        <v>381</v>
      </c>
      <c r="AU130" s="230" t="s">
        <v>86</v>
      </c>
      <c r="AY130" s="19" t="s">
        <v>167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9" t="s">
        <v>8</v>
      </c>
      <c r="BK130" s="231">
        <f>ROUND(I130*H130,0)</f>
        <v>0</v>
      </c>
      <c r="BL130" s="19" t="s">
        <v>173</v>
      </c>
      <c r="BM130" s="230" t="s">
        <v>1321</v>
      </c>
    </row>
    <row r="131" s="2" customFormat="1" ht="14.5" customHeight="1">
      <c r="A131" s="40"/>
      <c r="B131" s="41"/>
      <c r="C131" s="279" t="s">
        <v>463</v>
      </c>
      <c r="D131" s="279" t="s">
        <v>381</v>
      </c>
      <c r="E131" s="280" t="s">
        <v>1322</v>
      </c>
      <c r="F131" s="281" t="s">
        <v>991</v>
      </c>
      <c r="G131" s="282" t="s">
        <v>389</v>
      </c>
      <c r="H131" s="283">
        <v>9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1323</v>
      </c>
    </row>
    <row r="132" s="2" customFormat="1" ht="14.5" customHeight="1">
      <c r="A132" s="40"/>
      <c r="B132" s="41"/>
      <c r="C132" s="279" t="s">
        <v>359</v>
      </c>
      <c r="D132" s="279" t="s">
        <v>381</v>
      </c>
      <c r="E132" s="280" t="s">
        <v>1324</v>
      </c>
      <c r="F132" s="281" t="s">
        <v>1325</v>
      </c>
      <c r="G132" s="282" t="s">
        <v>389</v>
      </c>
      <c r="H132" s="283">
        <v>7</v>
      </c>
      <c r="I132" s="284"/>
      <c r="J132" s="283">
        <f>ROUND(I132*H132,0)</f>
        <v>0</v>
      </c>
      <c r="K132" s="281" t="s">
        <v>20</v>
      </c>
      <c r="L132" s="285"/>
      <c r="M132" s="286" t="s">
        <v>20</v>
      </c>
      <c r="N132" s="287" t="s">
        <v>48</v>
      </c>
      <c r="O132" s="86"/>
      <c r="P132" s="228">
        <f>O132*H132</f>
        <v>0</v>
      </c>
      <c r="Q132" s="228">
        <v>0.017999999999999999</v>
      </c>
      <c r="R132" s="228">
        <f>Q132*H132</f>
        <v>0.126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274</v>
      </c>
      <c r="AT132" s="230" t="s">
        <v>381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1326</v>
      </c>
    </row>
    <row r="133" s="2" customFormat="1" ht="14.5" customHeight="1">
      <c r="A133" s="40"/>
      <c r="B133" s="41"/>
      <c r="C133" s="279" t="s">
        <v>7</v>
      </c>
      <c r="D133" s="279" t="s">
        <v>381</v>
      </c>
      <c r="E133" s="280" t="s">
        <v>897</v>
      </c>
      <c r="F133" s="281" t="s">
        <v>895</v>
      </c>
      <c r="G133" s="282" t="s">
        <v>389</v>
      </c>
      <c r="H133" s="283">
        <v>15</v>
      </c>
      <c r="I133" s="284"/>
      <c r="J133" s="283">
        <f>ROUND(I133*H133,0)</f>
        <v>0</v>
      </c>
      <c r="K133" s="281" t="s">
        <v>20</v>
      </c>
      <c r="L133" s="285"/>
      <c r="M133" s="286" t="s">
        <v>20</v>
      </c>
      <c r="N133" s="287" t="s">
        <v>48</v>
      </c>
      <c r="O133" s="86"/>
      <c r="P133" s="228">
        <f>O133*H133</f>
        <v>0</v>
      </c>
      <c r="Q133" s="228">
        <v>4.0000000000000003E-05</v>
      </c>
      <c r="R133" s="228">
        <f>Q133*H133</f>
        <v>0.00060000000000000006</v>
      </c>
      <c r="S133" s="228">
        <v>0</v>
      </c>
      <c r="T133" s="229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0" t="s">
        <v>274</v>
      </c>
      <c r="AT133" s="230" t="s">
        <v>381</v>
      </c>
      <c r="AU133" s="230" t="s">
        <v>86</v>
      </c>
      <c r="AY133" s="19" t="s">
        <v>167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9" t="s">
        <v>8</v>
      </c>
      <c r="BK133" s="231">
        <f>ROUND(I133*H133,0)</f>
        <v>0</v>
      </c>
      <c r="BL133" s="19" t="s">
        <v>173</v>
      </c>
      <c r="BM133" s="230" t="s">
        <v>1327</v>
      </c>
    </row>
    <row r="134" s="2" customFormat="1" ht="14.5" customHeight="1">
      <c r="A134" s="40"/>
      <c r="B134" s="41"/>
      <c r="C134" s="279" t="s">
        <v>415</v>
      </c>
      <c r="D134" s="279" t="s">
        <v>381</v>
      </c>
      <c r="E134" s="280" t="s">
        <v>880</v>
      </c>
      <c r="F134" s="281" t="s">
        <v>1328</v>
      </c>
      <c r="G134" s="282" t="s">
        <v>389</v>
      </c>
      <c r="H134" s="283">
        <v>17</v>
      </c>
      <c r="I134" s="284"/>
      <c r="J134" s="283">
        <f>ROUND(I134*H134,0)</f>
        <v>0</v>
      </c>
      <c r="K134" s="281" t="s">
        <v>20</v>
      </c>
      <c r="L134" s="285"/>
      <c r="M134" s="286" t="s">
        <v>20</v>
      </c>
      <c r="N134" s="287" t="s">
        <v>48</v>
      </c>
      <c r="O134" s="86"/>
      <c r="P134" s="228">
        <f>O134*H134</f>
        <v>0</v>
      </c>
      <c r="Q134" s="228">
        <v>0.017999999999999999</v>
      </c>
      <c r="R134" s="228">
        <f>Q134*H134</f>
        <v>0.30599999999999999</v>
      </c>
      <c r="S134" s="228">
        <v>0</v>
      </c>
      <c r="T134" s="229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30" t="s">
        <v>274</v>
      </c>
      <c r="AT134" s="230" t="s">
        <v>381</v>
      </c>
      <c r="AU134" s="230" t="s">
        <v>86</v>
      </c>
      <c r="AY134" s="19" t="s">
        <v>167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9" t="s">
        <v>8</v>
      </c>
      <c r="BK134" s="231">
        <f>ROUND(I134*H134,0)</f>
        <v>0</v>
      </c>
      <c r="BL134" s="19" t="s">
        <v>173</v>
      </c>
      <c r="BM134" s="230" t="s">
        <v>1329</v>
      </c>
    </row>
    <row r="135" s="2" customFormat="1" ht="14.5" customHeight="1">
      <c r="A135" s="40"/>
      <c r="B135" s="41"/>
      <c r="C135" s="279" t="s">
        <v>421</v>
      </c>
      <c r="D135" s="279" t="s">
        <v>381</v>
      </c>
      <c r="E135" s="280" t="s">
        <v>1330</v>
      </c>
      <c r="F135" s="281" t="s">
        <v>1331</v>
      </c>
      <c r="G135" s="282" t="s">
        <v>389</v>
      </c>
      <c r="H135" s="283">
        <v>10</v>
      </c>
      <c r="I135" s="284"/>
      <c r="J135" s="283">
        <f>ROUND(I135*H135,0)</f>
        <v>0</v>
      </c>
      <c r="K135" s="281" t="s">
        <v>20</v>
      </c>
      <c r="L135" s="285"/>
      <c r="M135" s="286" t="s">
        <v>20</v>
      </c>
      <c r="N135" s="287" t="s">
        <v>48</v>
      </c>
      <c r="O135" s="86"/>
      <c r="P135" s="228">
        <f>O135*H135</f>
        <v>0</v>
      </c>
      <c r="Q135" s="228">
        <v>4.0000000000000003E-05</v>
      </c>
      <c r="R135" s="228">
        <f>Q135*H135</f>
        <v>0.00040000000000000002</v>
      </c>
      <c r="S135" s="228">
        <v>0</v>
      </c>
      <c r="T135" s="229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0" t="s">
        <v>274</v>
      </c>
      <c r="AT135" s="230" t="s">
        <v>381</v>
      </c>
      <c r="AU135" s="230" t="s">
        <v>86</v>
      </c>
      <c r="AY135" s="19" t="s">
        <v>167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9" t="s">
        <v>8</v>
      </c>
      <c r="BK135" s="231">
        <f>ROUND(I135*H135,0)</f>
        <v>0</v>
      </c>
      <c r="BL135" s="19" t="s">
        <v>173</v>
      </c>
      <c r="BM135" s="230" t="s">
        <v>1332</v>
      </c>
    </row>
    <row r="136" s="2" customFormat="1" ht="14.5" customHeight="1">
      <c r="A136" s="40"/>
      <c r="B136" s="41"/>
      <c r="C136" s="279" t="s">
        <v>428</v>
      </c>
      <c r="D136" s="279" t="s">
        <v>381</v>
      </c>
      <c r="E136" s="280" t="s">
        <v>1333</v>
      </c>
      <c r="F136" s="281" t="s">
        <v>1331</v>
      </c>
      <c r="G136" s="282" t="s">
        <v>389</v>
      </c>
      <c r="H136" s="283">
        <v>132</v>
      </c>
      <c r="I136" s="284"/>
      <c r="J136" s="283">
        <f>ROUND(I136*H136,0)</f>
        <v>0</v>
      </c>
      <c r="K136" s="281" t="s">
        <v>20</v>
      </c>
      <c r="L136" s="285"/>
      <c r="M136" s="286" t="s">
        <v>20</v>
      </c>
      <c r="N136" s="287" t="s">
        <v>48</v>
      </c>
      <c r="O136" s="86"/>
      <c r="P136" s="228">
        <f>O136*H136</f>
        <v>0</v>
      </c>
      <c r="Q136" s="228">
        <v>4.0000000000000003E-05</v>
      </c>
      <c r="R136" s="228">
        <f>Q136*H136</f>
        <v>0.0052800000000000008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274</v>
      </c>
      <c r="AT136" s="230" t="s">
        <v>381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1334</v>
      </c>
    </row>
    <row r="137" s="2" customFormat="1" ht="14.5" customHeight="1">
      <c r="A137" s="40"/>
      <c r="B137" s="41"/>
      <c r="C137" s="279" t="s">
        <v>406</v>
      </c>
      <c r="D137" s="279" t="s">
        <v>381</v>
      </c>
      <c r="E137" s="280" t="s">
        <v>883</v>
      </c>
      <c r="F137" s="281" t="s">
        <v>1335</v>
      </c>
      <c r="G137" s="282" t="s">
        <v>389</v>
      </c>
      <c r="H137" s="283">
        <v>16</v>
      </c>
      <c r="I137" s="284"/>
      <c r="J137" s="283">
        <f>ROUND(I137*H137,0)</f>
        <v>0</v>
      </c>
      <c r="K137" s="281" t="s">
        <v>20</v>
      </c>
      <c r="L137" s="285"/>
      <c r="M137" s="286" t="s">
        <v>20</v>
      </c>
      <c r="N137" s="287" t="s">
        <v>48</v>
      </c>
      <c r="O137" s="86"/>
      <c r="P137" s="228">
        <f>O137*H137</f>
        <v>0</v>
      </c>
      <c r="Q137" s="228">
        <v>0.002</v>
      </c>
      <c r="R137" s="228">
        <f>Q137*H137</f>
        <v>0.032000000000000001</v>
      </c>
      <c r="S137" s="228">
        <v>0</v>
      </c>
      <c r="T137" s="229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30" t="s">
        <v>274</v>
      </c>
      <c r="AT137" s="230" t="s">
        <v>381</v>
      </c>
      <c r="AU137" s="230" t="s">
        <v>86</v>
      </c>
      <c r="AY137" s="19" t="s">
        <v>167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9" t="s">
        <v>8</v>
      </c>
      <c r="BK137" s="231">
        <f>ROUND(I137*H137,0)</f>
        <v>0</v>
      </c>
      <c r="BL137" s="19" t="s">
        <v>173</v>
      </c>
      <c r="BM137" s="230" t="s">
        <v>1336</v>
      </c>
    </row>
    <row r="138" s="2" customFormat="1" ht="14.5" customHeight="1">
      <c r="A138" s="40"/>
      <c r="B138" s="41"/>
      <c r="C138" s="279" t="s">
        <v>380</v>
      </c>
      <c r="D138" s="279" t="s">
        <v>381</v>
      </c>
      <c r="E138" s="280" t="s">
        <v>1337</v>
      </c>
      <c r="F138" s="281" t="s">
        <v>1338</v>
      </c>
      <c r="G138" s="282" t="s">
        <v>389</v>
      </c>
      <c r="H138" s="283">
        <v>8</v>
      </c>
      <c r="I138" s="284"/>
      <c r="J138" s="283">
        <f>ROUND(I138*H138,0)</f>
        <v>0</v>
      </c>
      <c r="K138" s="281" t="s">
        <v>20</v>
      </c>
      <c r="L138" s="285"/>
      <c r="M138" s="286" t="s">
        <v>20</v>
      </c>
      <c r="N138" s="287" t="s">
        <v>48</v>
      </c>
      <c r="O138" s="86"/>
      <c r="P138" s="228">
        <f>O138*H138</f>
        <v>0</v>
      </c>
      <c r="Q138" s="228">
        <v>0.017999999999999999</v>
      </c>
      <c r="R138" s="228">
        <f>Q138*H138</f>
        <v>0.14399999999999999</v>
      </c>
      <c r="S138" s="228">
        <v>0</v>
      </c>
      <c r="T138" s="229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0" t="s">
        <v>274</v>
      </c>
      <c r="AT138" s="230" t="s">
        <v>381</v>
      </c>
      <c r="AU138" s="230" t="s">
        <v>86</v>
      </c>
      <c r="AY138" s="19" t="s">
        <v>167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9" t="s">
        <v>8</v>
      </c>
      <c r="BK138" s="231">
        <f>ROUND(I138*H138,0)</f>
        <v>0</v>
      </c>
      <c r="BL138" s="19" t="s">
        <v>173</v>
      </c>
      <c r="BM138" s="230" t="s">
        <v>1339</v>
      </c>
    </row>
    <row r="139" s="2" customFormat="1" ht="20.5" customHeight="1">
      <c r="A139" s="40"/>
      <c r="B139" s="41"/>
      <c r="C139" s="279" t="s">
        <v>394</v>
      </c>
      <c r="D139" s="279" t="s">
        <v>381</v>
      </c>
      <c r="E139" s="280" t="s">
        <v>886</v>
      </c>
      <c r="F139" s="281" t="s">
        <v>887</v>
      </c>
      <c r="G139" s="282" t="s">
        <v>389</v>
      </c>
      <c r="H139" s="283">
        <v>1</v>
      </c>
      <c r="I139" s="284"/>
      <c r="J139" s="283">
        <f>ROUND(I139*H139,0)</f>
        <v>0</v>
      </c>
      <c r="K139" s="281" t="s">
        <v>20</v>
      </c>
      <c r="L139" s="285"/>
      <c r="M139" s="286" t="s">
        <v>20</v>
      </c>
      <c r="N139" s="287" t="s">
        <v>48</v>
      </c>
      <c r="O139" s="86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0" t="s">
        <v>274</v>
      </c>
      <c r="AT139" s="230" t="s">
        <v>381</v>
      </c>
      <c r="AU139" s="230" t="s">
        <v>86</v>
      </c>
      <c r="AY139" s="19" t="s">
        <v>167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9" t="s">
        <v>8</v>
      </c>
      <c r="BK139" s="231">
        <f>ROUND(I139*H139,0)</f>
        <v>0</v>
      </c>
      <c r="BL139" s="19" t="s">
        <v>173</v>
      </c>
      <c r="BM139" s="230" t="s">
        <v>1340</v>
      </c>
    </row>
    <row r="140" s="2" customFormat="1" ht="14.5" customHeight="1">
      <c r="A140" s="40"/>
      <c r="B140" s="41"/>
      <c r="C140" s="279" t="s">
        <v>401</v>
      </c>
      <c r="D140" s="279" t="s">
        <v>381</v>
      </c>
      <c r="E140" s="280" t="s">
        <v>890</v>
      </c>
      <c r="F140" s="281" t="s">
        <v>1341</v>
      </c>
      <c r="G140" s="282" t="s">
        <v>389</v>
      </c>
      <c r="H140" s="283">
        <v>3</v>
      </c>
      <c r="I140" s="284"/>
      <c r="J140" s="283">
        <f>ROUND(I140*H140,0)</f>
        <v>0</v>
      </c>
      <c r="K140" s="281" t="s">
        <v>20</v>
      </c>
      <c r="L140" s="285"/>
      <c r="M140" s="286" t="s">
        <v>20</v>
      </c>
      <c r="N140" s="287" t="s">
        <v>48</v>
      </c>
      <c r="O140" s="86"/>
      <c r="P140" s="228">
        <f>O140*H140</f>
        <v>0</v>
      </c>
      <c r="Q140" s="228">
        <v>0.017999999999999999</v>
      </c>
      <c r="R140" s="228">
        <f>Q140*H140</f>
        <v>0.053999999999999992</v>
      </c>
      <c r="S140" s="228">
        <v>0</v>
      </c>
      <c r="T140" s="229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0" t="s">
        <v>274</v>
      </c>
      <c r="AT140" s="230" t="s">
        <v>381</v>
      </c>
      <c r="AU140" s="230" t="s">
        <v>86</v>
      </c>
      <c r="AY140" s="19" t="s">
        <v>167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9" t="s">
        <v>8</v>
      </c>
      <c r="BK140" s="231">
        <f>ROUND(I140*H140,0)</f>
        <v>0</v>
      </c>
      <c r="BL140" s="19" t="s">
        <v>173</v>
      </c>
      <c r="BM140" s="230" t="s">
        <v>1342</v>
      </c>
    </row>
    <row r="141" s="2" customFormat="1" ht="20.5" customHeight="1">
      <c r="A141" s="40"/>
      <c r="B141" s="41"/>
      <c r="C141" s="220" t="s">
        <v>443</v>
      </c>
      <c r="D141" s="220" t="s">
        <v>169</v>
      </c>
      <c r="E141" s="221" t="s">
        <v>925</v>
      </c>
      <c r="F141" s="222" t="s">
        <v>926</v>
      </c>
      <c r="G141" s="223" t="s">
        <v>189</v>
      </c>
      <c r="H141" s="224">
        <v>8.8399999999999999</v>
      </c>
      <c r="I141" s="225"/>
      <c r="J141" s="224">
        <f>ROUND(I141*H141,0)</f>
        <v>0</v>
      </c>
      <c r="K141" s="222" t="s">
        <v>180</v>
      </c>
      <c r="L141" s="46"/>
      <c r="M141" s="226" t="s">
        <v>20</v>
      </c>
      <c r="N141" s="227" t="s">
        <v>48</v>
      </c>
      <c r="O141" s="86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0" t="s">
        <v>173</v>
      </c>
      <c r="AT141" s="230" t="s">
        <v>169</v>
      </c>
      <c r="AU141" s="230" t="s">
        <v>86</v>
      </c>
      <c r="AY141" s="19" t="s">
        <v>167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9" t="s">
        <v>8</v>
      </c>
      <c r="BK141" s="231">
        <f>ROUND(I141*H141,0)</f>
        <v>0</v>
      </c>
      <c r="BL141" s="19" t="s">
        <v>173</v>
      </c>
      <c r="BM141" s="230" t="s">
        <v>1343</v>
      </c>
    </row>
    <row r="142" s="2" customFormat="1">
      <c r="A142" s="40"/>
      <c r="B142" s="41"/>
      <c r="C142" s="42"/>
      <c r="D142" s="232" t="s">
        <v>182</v>
      </c>
      <c r="E142" s="42"/>
      <c r="F142" s="233" t="s">
        <v>928</v>
      </c>
      <c r="G142" s="42"/>
      <c r="H142" s="42"/>
      <c r="I142" s="138"/>
      <c r="J142" s="42"/>
      <c r="K142" s="42"/>
      <c r="L142" s="46"/>
      <c r="M142" s="234"/>
      <c r="N142" s="235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182</v>
      </c>
      <c r="AU142" s="19" t="s">
        <v>86</v>
      </c>
    </row>
    <row r="143" s="2" customFormat="1">
      <c r="A143" s="40"/>
      <c r="B143" s="41"/>
      <c r="C143" s="42"/>
      <c r="D143" s="232" t="s">
        <v>175</v>
      </c>
      <c r="E143" s="42"/>
      <c r="F143" s="233" t="s">
        <v>929</v>
      </c>
      <c r="G143" s="42"/>
      <c r="H143" s="42"/>
      <c r="I143" s="138"/>
      <c r="J143" s="42"/>
      <c r="K143" s="42"/>
      <c r="L143" s="46"/>
      <c r="M143" s="234"/>
      <c r="N143" s="235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175</v>
      </c>
      <c r="AU143" s="19" t="s">
        <v>86</v>
      </c>
    </row>
    <row r="144" s="13" customFormat="1">
      <c r="A144" s="13"/>
      <c r="B144" s="236"/>
      <c r="C144" s="237"/>
      <c r="D144" s="232" t="s">
        <v>184</v>
      </c>
      <c r="E144" s="238" t="s">
        <v>20</v>
      </c>
      <c r="F144" s="239" t="s">
        <v>1344</v>
      </c>
      <c r="G144" s="237"/>
      <c r="H144" s="240">
        <v>8.8399999999999999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184</v>
      </c>
      <c r="AU144" s="246" t="s">
        <v>86</v>
      </c>
      <c r="AV144" s="13" t="s">
        <v>86</v>
      </c>
      <c r="AW144" s="13" t="s">
        <v>38</v>
      </c>
      <c r="AX144" s="13" t="s">
        <v>8</v>
      </c>
      <c r="AY144" s="246" t="s">
        <v>167</v>
      </c>
    </row>
    <row r="145" s="2" customFormat="1" ht="20.5" customHeight="1">
      <c r="A145" s="40"/>
      <c r="B145" s="41"/>
      <c r="C145" s="220" t="s">
        <v>450</v>
      </c>
      <c r="D145" s="220" t="s">
        <v>169</v>
      </c>
      <c r="E145" s="221" t="s">
        <v>931</v>
      </c>
      <c r="F145" s="222" t="s">
        <v>932</v>
      </c>
      <c r="G145" s="223" t="s">
        <v>189</v>
      </c>
      <c r="H145" s="224">
        <v>17.68</v>
      </c>
      <c r="I145" s="225"/>
      <c r="J145" s="224">
        <f>ROUND(I145*H145,0)</f>
        <v>0</v>
      </c>
      <c r="K145" s="222" t="s">
        <v>180</v>
      </c>
      <c r="L145" s="46"/>
      <c r="M145" s="226" t="s">
        <v>20</v>
      </c>
      <c r="N145" s="227" t="s">
        <v>48</v>
      </c>
      <c r="O145" s="86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0" t="s">
        <v>173</v>
      </c>
      <c r="AT145" s="230" t="s">
        <v>169</v>
      </c>
      <c r="AU145" s="230" t="s">
        <v>86</v>
      </c>
      <c r="AY145" s="19" t="s">
        <v>167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9" t="s">
        <v>8</v>
      </c>
      <c r="BK145" s="231">
        <f>ROUND(I145*H145,0)</f>
        <v>0</v>
      </c>
      <c r="BL145" s="19" t="s">
        <v>173</v>
      </c>
      <c r="BM145" s="230" t="s">
        <v>1345</v>
      </c>
    </row>
    <row r="146" s="2" customFormat="1">
      <c r="A146" s="40"/>
      <c r="B146" s="41"/>
      <c r="C146" s="42"/>
      <c r="D146" s="232" t="s">
        <v>182</v>
      </c>
      <c r="E146" s="42"/>
      <c r="F146" s="233" t="s">
        <v>928</v>
      </c>
      <c r="G146" s="42"/>
      <c r="H146" s="42"/>
      <c r="I146" s="138"/>
      <c r="J146" s="42"/>
      <c r="K146" s="42"/>
      <c r="L146" s="46"/>
      <c r="M146" s="234"/>
      <c r="N146" s="23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182</v>
      </c>
      <c r="AU146" s="19" t="s">
        <v>86</v>
      </c>
    </row>
    <row r="147" s="13" customFormat="1">
      <c r="A147" s="13"/>
      <c r="B147" s="236"/>
      <c r="C147" s="237"/>
      <c r="D147" s="232" t="s">
        <v>184</v>
      </c>
      <c r="E147" s="238" t="s">
        <v>20</v>
      </c>
      <c r="F147" s="239" t="s">
        <v>1346</v>
      </c>
      <c r="G147" s="237"/>
      <c r="H147" s="240">
        <v>17.68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184</v>
      </c>
      <c r="AU147" s="246" t="s">
        <v>86</v>
      </c>
      <c r="AV147" s="13" t="s">
        <v>86</v>
      </c>
      <c r="AW147" s="13" t="s">
        <v>38</v>
      </c>
      <c r="AX147" s="13" t="s">
        <v>8</v>
      </c>
      <c r="AY147" s="246" t="s">
        <v>167</v>
      </c>
    </row>
    <row r="148" s="12" customFormat="1" ht="22.8" customHeight="1">
      <c r="A148" s="12"/>
      <c r="B148" s="204"/>
      <c r="C148" s="205"/>
      <c r="D148" s="206" t="s">
        <v>76</v>
      </c>
      <c r="E148" s="218" t="s">
        <v>713</v>
      </c>
      <c r="F148" s="218" t="s">
        <v>714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P149</f>
        <v>0</v>
      </c>
      <c r="Q148" s="212"/>
      <c r="R148" s="213">
        <f>R149</f>
        <v>0</v>
      </c>
      <c r="S148" s="212"/>
      <c r="T148" s="21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</v>
      </c>
      <c r="AT148" s="216" t="s">
        <v>76</v>
      </c>
      <c r="AU148" s="216" t="s">
        <v>8</v>
      </c>
      <c r="AY148" s="215" t="s">
        <v>167</v>
      </c>
      <c r="BK148" s="217">
        <f>BK149</f>
        <v>0</v>
      </c>
    </row>
    <row r="149" s="2" customFormat="1" ht="20.5" customHeight="1">
      <c r="A149" s="40"/>
      <c r="B149" s="41"/>
      <c r="C149" s="220" t="s">
        <v>435</v>
      </c>
      <c r="D149" s="220" t="s">
        <v>169</v>
      </c>
      <c r="E149" s="221" t="s">
        <v>935</v>
      </c>
      <c r="F149" s="222" t="s">
        <v>936</v>
      </c>
      <c r="G149" s="223" t="s">
        <v>323</v>
      </c>
      <c r="H149" s="224">
        <v>3.1400000000000001</v>
      </c>
      <c r="I149" s="225"/>
      <c r="J149" s="224">
        <f>ROUND(I149*H149,0)</f>
        <v>0</v>
      </c>
      <c r="K149" s="222" t="s">
        <v>180</v>
      </c>
      <c r="L149" s="46"/>
      <c r="M149" s="292" t="s">
        <v>20</v>
      </c>
      <c r="N149" s="293" t="s">
        <v>48</v>
      </c>
      <c r="O149" s="290"/>
      <c r="P149" s="294">
        <f>O149*H149</f>
        <v>0</v>
      </c>
      <c r="Q149" s="294">
        <v>0</v>
      </c>
      <c r="R149" s="294">
        <f>Q149*H149</f>
        <v>0</v>
      </c>
      <c r="S149" s="294">
        <v>0</v>
      </c>
      <c r="T149" s="29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0" t="s">
        <v>173</v>
      </c>
      <c r="AT149" s="230" t="s">
        <v>169</v>
      </c>
      <c r="AU149" s="230" t="s">
        <v>86</v>
      </c>
      <c r="AY149" s="19" t="s">
        <v>167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9" t="s">
        <v>8</v>
      </c>
      <c r="BK149" s="231">
        <f>ROUND(I149*H149,0)</f>
        <v>0</v>
      </c>
      <c r="BL149" s="19" t="s">
        <v>173</v>
      </c>
      <c r="BM149" s="230" t="s">
        <v>1347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168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79vTcDr7Tj4SiJTWfezuEGsMTWn71yOqU3waYxaLb2s5pBxgem+Ng/6Fqpe3cZf2mbVB8qNRNIXG06BduVlTsg==" hashValue="HiigN6iz7K3LGiglWG/7AWUF1TzeS5N03c7b2XPyGqPJH2vOdHEjEoCsVA8owVC+jVbe4Zs63crXTqEebg/bXw==" algorithmName="SHA-512" password="CC35"/>
  <autoFilter ref="C81:K14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1348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1349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16025-3.3 - Vegetační úpravy LBK2 - následná péče 1.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16025-3.3 - Vegetační úpravy LBK2 - následná péče 1.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SUM(BK84:BK138)</f>
        <v>0</v>
      </c>
    </row>
    <row r="84" s="2" customFormat="1" ht="20.5" customHeight="1">
      <c r="A84" s="40"/>
      <c r="B84" s="41"/>
      <c r="C84" s="220" t="s">
        <v>359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11962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1350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1351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259</v>
      </c>
      <c r="D87" s="220" t="s">
        <v>169</v>
      </c>
      <c r="E87" s="221" t="s">
        <v>783</v>
      </c>
      <c r="F87" s="222" t="s">
        <v>784</v>
      </c>
      <c r="G87" s="223" t="s">
        <v>389</v>
      </c>
      <c r="H87" s="224">
        <v>13</v>
      </c>
      <c r="I87" s="225"/>
      <c r="J87" s="224">
        <f>ROUND(I87*H87,0)</f>
        <v>0</v>
      </c>
      <c r="K87" s="222" t="s">
        <v>180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1352</v>
      </c>
    </row>
    <row r="88" s="2" customFormat="1">
      <c r="A88" s="40"/>
      <c r="B88" s="41"/>
      <c r="C88" s="42"/>
      <c r="D88" s="232" t="s">
        <v>182</v>
      </c>
      <c r="E88" s="42"/>
      <c r="F88" s="233" t="s">
        <v>786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86</v>
      </c>
    </row>
    <row r="89" s="2" customFormat="1">
      <c r="A89" s="40"/>
      <c r="B89" s="41"/>
      <c r="C89" s="42"/>
      <c r="D89" s="232" t="s">
        <v>175</v>
      </c>
      <c r="E89" s="42"/>
      <c r="F89" s="233" t="s">
        <v>1289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175</v>
      </c>
      <c r="AU89" s="19" t="s">
        <v>86</v>
      </c>
    </row>
    <row r="90" s="13" customFormat="1">
      <c r="A90" s="13"/>
      <c r="B90" s="236"/>
      <c r="C90" s="237"/>
      <c r="D90" s="232" t="s">
        <v>184</v>
      </c>
      <c r="E90" s="238" t="s">
        <v>20</v>
      </c>
      <c r="F90" s="239" t="s">
        <v>1353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184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167</v>
      </c>
    </row>
    <row r="91" s="2" customFormat="1" ht="20.5" customHeight="1">
      <c r="A91" s="40"/>
      <c r="B91" s="41"/>
      <c r="C91" s="220" t="s">
        <v>8</v>
      </c>
      <c r="D91" s="220" t="s">
        <v>169</v>
      </c>
      <c r="E91" s="221" t="s">
        <v>788</v>
      </c>
      <c r="F91" s="222" t="s">
        <v>789</v>
      </c>
      <c r="G91" s="223" t="s">
        <v>389</v>
      </c>
      <c r="H91" s="224">
        <v>89</v>
      </c>
      <c r="I91" s="225"/>
      <c r="J91" s="224">
        <f>ROUND(I91*H91,0)</f>
        <v>0</v>
      </c>
      <c r="K91" s="222" t="s">
        <v>180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173</v>
      </c>
      <c r="AT91" s="230" t="s">
        <v>169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1354</v>
      </c>
    </row>
    <row r="92" s="2" customFormat="1">
      <c r="A92" s="40"/>
      <c r="B92" s="41"/>
      <c r="C92" s="42"/>
      <c r="D92" s="232" t="s">
        <v>182</v>
      </c>
      <c r="E92" s="42"/>
      <c r="F92" s="233" t="s">
        <v>786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86</v>
      </c>
    </row>
    <row r="93" s="2" customFormat="1">
      <c r="A93" s="40"/>
      <c r="B93" s="41"/>
      <c r="C93" s="42"/>
      <c r="D93" s="232" t="s">
        <v>175</v>
      </c>
      <c r="E93" s="42"/>
      <c r="F93" s="233" t="s">
        <v>791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175</v>
      </c>
      <c r="AU93" s="19" t="s">
        <v>86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1292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167</v>
      </c>
    </row>
    <row r="95" s="13" customFormat="1">
      <c r="A95" s="13"/>
      <c r="B95" s="236"/>
      <c r="C95" s="237"/>
      <c r="D95" s="232" t="s">
        <v>184</v>
      </c>
      <c r="E95" s="238" t="s">
        <v>20</v>
      </c>
      <c r="F95" s="239" t="s">
        <v>1355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184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167</v>
      </c>
    </row>
    <row r="96" s="14" customFormat="1">
      <c r="A96" s="14"/>
      <c r="B96" s="247"/>
      <c r="C96" s="248"/>
      <c r="D96" s="232" t="s">
        <v>184</v>
      </c>
      <c r="E96" s="249" t="s">
        <v>20</v>
      </c>
      <c r="F96" s="250" t="s">
        <v>195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184</v>
      </c>
      <c r="AU96" s="257" t="s">
        <v>86</v>
      </c>
      <c r="AV96" s="14" t="s">
        <v>173</v>
      </c>
      <c r="AW96" s="14" t="s">
        <v>38</v>
      </c>
      <c r="AX96" s="14" t="s">
        <v>8</v>
      </c>
      <c r="AY96" s="257" t="s">
        <v>167</v>
      </c>
    </row>
    <row r="97" s="2" customFormat="1" ht="20.5" customHeight="1">
      <c r="A97" s="40"/>
      <c r="B97" s="41"/>
      <c r="C97" s="220" t="s">
        <v>86</v>
      </c>
      <c r="D97" s="220" t="s">
        <v>169</v>
      </c>
      <c r="E97" s="221" t="s">
        <v>794</v>
      </c>
      <c r="F97" s="222" t="s">
        <v>795</v>
      </c>
      <c r="G97" s="223" t="s">
        <v>389</v>
      </c>
      <c r="H97" s="224">
        <v>9</v>
      </c>
      <c r="I97" s="225"/>
      <c r="J97" s="224">
        <f>ROUND(I97*H97,0)</f>
        <v>0</v>
      </c>
      <c r="K97" s="222" t="s">
        <v>180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173</v>
      </c>
      <c r="AT97" s="230" t="s">
        <v>169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1356</v>
      </c>
    </row>
    <row r="98" s="2" customFormat="1">
      <c r="A98" s="40"/>
      <c r="B98" s="41"/>
      <c r="C98" s="42"/>
      <c r="D98" s="232" t="s">
        <v>182</v>
      </c>
      <c r="E98" s="42"/>
      <c r="F98" s="233" t="s">
        <v>797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86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1357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167</v>
      </c>
    </row>
    <row r="100" s="2" customFormat="1" ht="31" customHeight="1">
      <c r="A100" s="40"/>
      <c r="B100" s="41"/>
      <c r="C100" s="220" t="s">
        <v>274</v>
      </c>
      <c r="D100" s="220" t="s">
        <v>169</v>
      </c>
      <c r="E100" s="221" t="s">
        <v>800</v>
      </c>
      <c r="F100" s="222" t="s">
        <v>801</v>
      </c>
      <c r="G100" s="223" t="s">
        <v>389</v>
      </c>
      <c r="H100" s="224">
        <v>13</v>
      </c>
      <c r="I100" s="225"/>
      <c r="J100" s="224">
        <f>ROUND(I100*H100,0)</f>
        <v>0</v>
      </c>
      <c r="K100" s="222" t="s">
        <v>180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173</v>
      </c>
      <c r="AT100" s="230" t="s">
        <v>169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1358</v>
      </c>
    </row>
    <row r="101" s="2" customFormat="1">
      <c r="A101" s="40"/>
      <c r="B101" s="41"/>
      <c r="C101" s="42"/>
      <c r="D101" s="232" t="s">
        <v>182</v>
      </c>
      <c r="E101" s="42"/>
      <c r="F101" s="233" t="s">
        <v>797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182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1359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167</v>
      </c>
    </row>
    <row r="103" s="2" customFormat="1" ht="20.5" customHeight="1">
      <c r="A103" s="40"/>
      <c r="B103" s="41"/>
      <c r="C103" s="220" t="s">
        <v>279</v>
      </c>
      <c r="D103" s="220" t="s">
        <v>169</v>
      </c>
      <c r="E103" s="221" t="s">
        <v>803</v>
      </c>
      <c r="F103" s="222" t="s">
        <v>804</v>
      </c>
      <c r="G103" s="223" t="s">
        <v>389</v>
      </c>
      <c r="H103" s="224">
        <v>13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1360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806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2" customFormat="1">
      <c r="A105" s="40"/>
      <c r="B105" s="41"/>
      <c r="C105" s="42"/>
      <c r="D105" s="232" t="s">
        <v>175</v>
      </c>
      <c r="E105" s="42"/>
      <c r="F105" s="233" t="s">
        <v>1298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86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1361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167</v>
      </c>
    </row>
    <row r="107" s="2" customFormat="1" ht="20.5" customHeight="1">
      <c r="A107" s="40"/>
      <c r="B107" s="41"/>
      <c r="C107" s="279" t="s">
        <v>291</v>
      </c>
      <c r="D107" s="279" t="s">
        <v>381</v>
      </c>
      <c r="E107" s="280" t="s">
        <v>808</v>
      </c>
      <c r="F107" s="281" t="s">
        <v>809</v>
      </c>
      <c r="G107" s="282" t="s">
        <v>389</v>
      </c>
      <c r="H107" s="283">
        <v>13</v>
      </c>
      <c r="I107" s="284"/>
      <c r="J107" s="283">
        <f>ROUND(I107*H107,0)</f>
        <v>0</v>
      </c>
      <c r="K107" s="281" t="s">
        <v>180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274</v>
      </c>
      <c r="AT107" s="230" t="s">
        <v>381</v>
      </c>
      <c r="AU107" s="230" t="s">
        <v>86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173</v>
      </c>
      <c r="BM107" s="230" t="s">
        <v>1362</v>
      </c>
    </row>
    <row r="108" s="2" customFormat="1" ht="20.5" customHeight="1">
      <c r="A108" s="40"/>
      <c r="B108" s="41"/>
      <c r="C108" s="220" t="s">
        <v>186</v>
      </c>
      <c r="D108" s="220" t="s">
        <v>169</v>
      </c>
      <c r="E108" s="221" t="s">
        <v>820</v>
      </c>
      <c r="F108" s="222" t="s">
        <v>821</v>
      </c>
      <c r="G108" s="223" t="s">
        <v>389</v>
      </c>
      <c r="H108" s="224">
        <v>9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1363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806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>
      <c r="A110" s="40"/>
      <c r="B110" s="41"/>
      <c r="C110" s="42"/>
      <c r="D110" s="232" t="s">
        <v>175</v>
      </c>
      <c r="E110" s="42"/>
      <c r="F110" s="233" t="s">
        <v>823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86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279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79" t="s">
        <v>173</v>
      </c>
      <c r="D112" s="279" t="s">
        <v>381</v>
      </c>
      <c r="E112" s="280" t="s">
        <v>817</v>
      </c>
      <c r="F112" s="281" t="s">
        <v>818</v>
      </c>
      <c r="G112" s="282" t="s">
        <v>389</v>
      </c>
      <c r="H112" s="283">
        <v>18</v>
      </c>
      <c r="I112" s="284"/>
      <c r="J112" s="283">
        <f>ROUND(I112*H112,0)</f>
        <v>0</v>
      </c>
      <c r="K112" s="281" t="s">
        <v>180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274</v>
      </c>
      <c r="AT112" s="230" t="s">
        <v>381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1364</v>
      </c>
    </row>
    <row r="113" s="13" customFormat="1">
      <c r="A113" s="13"/>
      <c r="B113" s="236"/>
      <c r="C113" s="237"/>
      <c r="D113" s="232" t="s">
        <v>184</v>
      </c>
      <c r="E113" s="237"/>
      <c r="F113" s="239" t="s">
        <v>1365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167</v>
      </c>
    </row>
    <row r="114" s="2" customFormat="1" ht="20.5" customHeight="1">
      <c r="A114" s="40"/>
      <c r="B114" s="41"/>
      <c r="C114" s="220" t="s">
        <v>202</v>
      </c>
      <c r="D114" s="220" t="s">
        <v>169</v>
      </c>
      <c r="E114" s="221" t="s">
        <v>828</v>
      </c>
      <c r="F114" s="222" t="s">
        <v>829</v>
      </c>
      <c r="G114" s="223" t="s">
        <v>389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1366</v>
      </c>
    </row>
    <row r="115" s="2" customFormat="1" ht="20.5" customHeight="1">
      <c r="A115" s="40"/>
      <c r="B115" s="41"/>
      <c r="C115" s="220" t="s">
        <v>320</v>
      </c>
      <c r="D115" s="220" t="s">
        <v>169</v>
      </c>
      <c r="E115" s="221" t="s">
        <v>1306</v>
      </c>
      <c r="F115" s="222" t="s">
        <v>1307</v>
      </c>
      <c r="G115" s="223" t="s">
        <v>389</v>
      </c>
      <c r="H115" s="224">
        <v>13</v>
      </c>
      <c r="I115" s="225"/>
      <c r="J115" s="224">
        <f>ROUND(I115*H115,0)</f>
        <v>0</v>
      </c>
      <c r="K115" s="222" t="s">
        <v>180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173</v>
      </c>
      <c r="AT115" s="230" t="s">
        <v>169</v>
      </c>
      <c r="AU115" s="230" t="s">
        <v>86</v>
      </c>
      <c r="AY115" s="19" t="s">
        <v>167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173</v>
      </c>
      <c r="BM115" s="230" t="s">
        <v>1367</v>
      </c>
    </row>
    <row r="116" s="2" customFormat="1">
      <c r="A116" s="40"/>
      <c r="B116" s="41"/>
      <c r="C116" s="42"/>
      <c r="D116" s="232" t="s">
        <v>182</v>
      </c>
      <c r="E116" s="42"/>
      <c r="F116" s="233" t="s">
        <v>1309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86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1368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167</v>
      </c>
    </row>
    <row r="118" s="2" customFormat="1" ht="20.5" customHeight="1">
      <c r="A118" s="40"/>
      <c r="B118" s="41"/>
      <c r="C118" s="279" t="s">
        <v>326</v>
      </c>
      <c r="D118" s="279" t="s">
        <v>381</v>
      </c>
      <c r="E118" s="280" t="s">
        <v>1311</v>
      </c>
      <c r="F118" s="281" t="s">
        <v>1312</v>
      </c>
      <c r="G118" s="282" t="s">
        <v>384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274</v>
      </c>
      <c r="AT118" s="230" t="s">
        <v>381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1369</v>
      </c>
    </row>
    <row r="119" s="2" customFormat="1">
      <c r="A119" s="40"/>
      <c r="B119" s="41"/>
      <c r="C119" s="42"/>
      <c r="D119" s="232" t="s">
        <v>175</v>
      </c>
      <c r="E119" s="42"/>
      <c r="F119" s="233" t="s">
        <v>1314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86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1370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167</v>
      </c>
    </row>
    <row r="121" s="2" customFormat="1" ht="14.5" customHeight="1">
      <c r="A121" s="40"/>
      <c r="B121" s="41"/>
      <c r="C121" s="279" t="s">
        <v>9</v>
      </c>
      <c r="D121" s="279" t="s">
        <v>381</v>
      </c>
      <c r="E121" s="280" t="s">
        <v>1322</v>
      </c>
      <c r="F121" s="281" t="s">
        <v>991</v>
      </c>
      <c r="G121" s="282" t="s">
        <v>389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1371</v>
      </c>
    </row>
    <row r="122" s="13" customFormat="1">
      <c r="A122" s="13"/>
      <c r="B122" s="236"/>
      <c r="C122" s="237"/>
      <c r="D122" s="232" t="s">
        <v>184</v>
      </c>
      <c r="E122" s="238" t="s">
        <v>20</v>
      </c>
      <c r="F122" s="239" t="s">
        <v>1372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253</v>
      </c>
      <c r="D123" s="220" t="s">
        <v>169</v>
      </c>
      <c r="E123" s="221" t="s">
        <v>832</v>
      </c>
      <c r="F123" s="222" t="s">
        <v>833</v>
      </c>
      <c r="G123" s="223" t="s">
        <v>834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1373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1302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167</v>
      </c>
    </row>
    <row r="125" s="2" customFormat="1" ht="20.5" customHeight="1">
      <c r="A125" s="40"/>
      <c r="B125" s="41"/>
      <c r="C125" s="220" t="s">
        <v>302</v>
      </c>
      <c r="D125" s="220" t="s">
        <v>169</v>
      </c>
      <c r="E125" s="221" t="s">
        <v>915</v>
      </c>
      <c r="F125" s="222" t="s">
        <v>916</v>
      </c>
      <c r="G125" s="223" t="s">
        <v>389</v>
      </c>
      <c r="H125" s="224">
        <v>22</v>
      </c>
      <c r="I125" s="225"/>
      <c r="J125" s="224">
        <f>ROUND(I125*H125,0)</f>
        <v>0</v>
      </c>
      <c r="K125" s="222" t="s">
        <v>650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173</v>
      </c>
      <c r="AT125" s="230" t="s">
        <v>169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1374</v>
      </c>
    </row>
    <row r="126" s="2" customFormat="1">
      <c r="A126" s="40"/>
      <c r="B126" s="41"/>
      <c r="C126" s="42"/>
      <c r="D126" s="232" t="s">
        <v>182</v>
      </c>
      <c r="E126" s="42"/>
      <c r="F126" s="233" t="s">
        <v>918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86</v>
      </c>
    </row>
    <row r="127" s="2" customFormat="1">
      <c r="A127" s="40"/>
      <c r="B127" s="41"/>
      <c r="C127" s="42"/>
      <c r="D127" s="232" t="s">
        <v>175</v>
      </c>
      <c r="E127" s="42"/>
      <c r="F127" s="233" t="s">
        <v>919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175</v>
      </c>
      <c r="AU127" s="19" t="s">
        <v>86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1375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167</v>
      </c>
    </row>
    <row r="129" s="2" customFormat="1" ht="20.5" customHeight="1">
      <c r="A129" s="40"/>
      <c r="B129" s="41"/>
      <c r="C129" s="279" t="s">
        <v>309</v>
      </c>
      <c r="D129" s="279" t="s">
        <v>381</v>
      </c>
      <c r="E129" s="280" t="s">
        <v>921</v>
      </c>
      <c r="F129" s="281" t="s">
        <v>922</v>
      </c>
      <c r="G129" s="282" t="s">
        <v>189</v>
      </c>
      <c r="H129" s="283">
        <v>0.44</v>
      </c>
      <c r="I129" s="284"/>
      <c r="J129" s="283">
        <f>ROUND(I129*H129,0)</f>
        <v>0</v>
      </c>
      <c r="K129" s="281" t="s">
        <v>180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274</v>
      </c>
      <c r="AT129" s="230" t="s">
        <v>381</v>
      </c>
      <c r="AU129" s="230" t="s">
        <v>86</v>
      </c>
      <c r="AY129" s="19" t="s">
        <v>167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173</v>
      </c>
      <c r="BM129" s="230" t="s">
        <v>1376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1377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14.5" customHeight="1">
      <c r="A131" s="40"/>
      <c r="B131" s="41"/>
      <c r="C131" s="279" t="s">
        <v>337</v>
      </c>
      <c r="D131" s="279" t="s">
        <v>381</v>
      </c>
      <c r="E131" s="280" t="s">
        <v>1333</v>
      </c>
      <c r="F131" s="281" t="s">
        <v>1331</v>
      </c>
      <c r="G131" s="282" t="s">
        <v>389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1378</v>
      </c>
    </row>
    <row r="132" s="2" customFormat="1" ht="20.5" customHeight="1">
      <c r="A132" s="40"/>
      <c r="B132" s="41"/>
      <c r="C132" s="220" t="s">
        <v>344</v>
      </c>
      <c r="D132" s="220" t="s">
        <v>169</v>
      </c>
      <c r="E132" s="221" t="s">
        <v>925</v>
      </c>
      <c r="F132" s="222" t="s">
        <v>926</v>
      </c>
      <c r="G132" s="223" t="s">
        <v>189</v>
      </c>
      <c r="H132" s="224">
        <v>8.8399999999999999</v>
      </c>
      <c r="I132" s="225"/>
      <c r="J132" s="224">
        <f>ROUND(I132*H132,0)</f>
        <v>0</v>
      </c>
      <c r="K132" s="222" t="s">
        <v>180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173</v>
      </c>
      <c r="AT132" s="230" t="s">
        <v>169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1379</v>
      </c>
    </row>
    <row r="133" s="2" customFormat="1">
      <c r="A133" s="40"/>
      <c r="B133" s="41"/>
      <c r="C133" s="42"/>
      <c r="D133" s="232" t="s">
        <v>182</v>
      </c>
      <c r="E133" s="42"/>
      <c r="F133" s="233" t="s">
        <v>928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86</v>
      </c>
    </row>
    <row r="134" s="2" customFormat="1">
      <c r="A134" s="40"/>
      <c r="B134" s="41"/>
      <c r="C134" s="42"/>
      <c r="D134" s="232" t="s">
        <v>175</v>
      </c>
      <c r="E134" s="42"/>
      <c r="F134" s="233" t="s">
        <v>929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86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1344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167</v>
      </c>
    </row>
    <row r="136" s="2" customFormat="1" ht="20.5" customHeight="1">
      <c r="A136" s="40"/>
      <c r="B136" s="41"/>
      <c r="C136" s="220" t="s">
        <v>348</v>
      </c>
      <c r="D136" s="220" t="s">
        <v>169</v>
      </c>
      <c r="E136" s="221" t="s">
        <v>931</v>
      </c>
      <c r="F136" s="222" t="s">
        <v>932</v>
      </c>
      <c r="G136" s="223" t="s">
        <v>189</v>
      </c>
      <c r="H136" s="224">
        <v>17.68</v>
      </c>
      <c r="I136" s="225"/>
      <c r="J136" s="224">
        <f>ROUND(I136*H136,0)</f>
        <v>0</v>
      </c>
      <c r="K136" s="222" t="s">
        <v>180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173</v>
      </c>
      <c r="AT136" s="230" t="s">
        <v>169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1380</v>
      </c>
    </row>
    <row r="137" s="2" customFormat="1">
      <c r="A137" s="40"/>
      <c r="B137" s="41"/>
      <c r="C137" s="42"/>
      <c r="D137" s="232" t="s">
        <v>182</v>
      </c>
      <c r="E137" s="42"/>
      <c r="F137" s="233" t="s">
        <v>928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86</v>
      </c>
    </row>
    <row r="138" s="13" customFormat="1">
      <c r="A138" s="13"/>
      <c r="B138" s="236"/>
      <c r="C138" s="237"/>
      <c r="D138" s="232" t="s">
        <v>184</v>
      </c>
      <c r="E138" s="238" t="s">
        <v>20</v>
      </c>
      <c r="F138" s="239" t="s">
        <v>1346</v>
      </c>
      <c r="G138" s="237"/>
      <c r="H138" s="240">
        <v>17.68</v>
      </c>
      <c r="I138" s="241"/>
      <c r="J138" s="237"/>
      <c r="K138" s="237"/>
      <c r="L138" s="242"/>
      <c r="M138" s="298"/>
      <c r="N138" s="299"/>
      <c r="O138" s="299"/>
      <c r="P138" s="299"/>
      <c r="Q138" s="299"/>
      <c r="R138" s="299"/>
      <c r="S138" s="299"/>
      <c r="T138" s="3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184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167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Y1gBmonGqaOtBoEKed/yqdVbiBFuGRSf78yAmeWyOyjgBVd9dFD5Q/UjzPKm+FiLlYi4IOPmf7htQWCrfu9LLQ==" hashValue="PWk666n/m5+hhqSf2S0afIvSq+tZ13f1eIjtMz9NpL4uakddHn5qLj4fMZSkQkTTLhciwtGTRbXaNYOmqF1+TA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1381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1349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16025-3.4 - Vegetační úpravy LBK2 - následná péče 2.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16025-3.4 - Vegetační úpravy LBK2 - následná péče 2.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SUM(BK84:BK138)</f>
        <v>0</v>
      </c>
    </row>
    <row r="84" s="2" customFormat="1" ht="20.5" customHeight="1">
      <c r="A84" s="40"/>
      <c r="B84" s="41"/>
      <c r="C84" s="220" t="s">
        <v>359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11962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1350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1351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259</v>
      </c>
      <c r="D87" s="220" t="s">
        <v>169</v>
      </c>
      <c r="E87" s="221" t="s">
        <v>783</v>
      </c>
      <c r="F87" s="222" t="s">
        <v>784</v>
      </c>
      <c r="G87" s="223" t="s">
        <v>389</v>
      </c>
      <c r="H87" s="224">
        <v>13</v>
      </c>
      <c r="I87" s="225"/>
      <c r="J87" s="224">
        <f>ROUND(I87*H87,0)</f>
        <v>0</v>
      </c>
      <c r="K87" s="222" t="s">
        <v>180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1352</v>
      </c>
    </row>
    <row r="88" s="2" customFormat="1">
      <c r="A88" s="40"/>
      <c r="B88" s="41"/>
      <c r="C88" s="42"/>
      <c r="D88" s="232" t="s">
        <v>182</v>
      </c>
      <c r="E88" s="42"/>
      <c r="F88" s="233" t="s">
        <v>786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86</v>
      </c>
    </row>
    <row r="89" s="2" customFormat="1">
      <c r="A89" s="40"/>
      <c r="B89" s="41"/>
      <c r="C89" s="42"/>
      <c r="D89" s="232" t="s">
        <v>175</v>
      </c>
      <c r="E89" s="42"/>
      <c r="F89" s="233" t="s">
        <v>1289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175</v>
      </c>
      <c r="AU89" s="19" t="s">
        <v>86</v>
      </c>
    </row>
    <row r="90" s="13" customFormat="1">
      <c r="A90" s="13"/>
      <c r="B90" s="236"/>
      <c r="C90" s="237"/>
      <c r="D90" s="232" t="s">
        <v>184</v>
      </c>
      <c r="E90" s="238" t="s">
        <v>20</v>
      </c>
      <c r="F90" s="239" t="s">
        <v>1353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184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167</v>
      </c>
    </row>
    <row r="91" s="2" customFormat="1" ht="20.5" customHeight="1">
      <c r="A91" s="40"/>
      <c r="B91" s="41"/>
      <c r="C91" s="220" t="s">
        <v>8</v>
      </c>
      <c r="D91" s="220" t="s">
        <v>169</v>
      </c>
      <c r="E91" s="221" t="s">
        <v>788</v>
      </c>
      <c r="F91" s="222" t="s">
        <v>789</v>
      </c>
      <c r="G91" s="223" t="s">
        <v>389</v>
      </c>
      <c r="H91" s="224">
        <v>89</v>
      </c>
      <c r="I91" s="225"/>
      <c r="J91" s="224">
        <f>ROUND(I91*H91,0)</f>
        <v>0</v>
      </c>
      <c r="K91" s="222" t="s">
        <v>180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173</v>
      </c>
      <c r="AT91" s="230" t="s">
        <v>169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1354</v>
      </c>
    </row>
    <row r="92" s="2" customFormat="1">
      <c r="A92" s="40"/>
      <c r="B92" s="41"/>
      <c r="C92" s="42"/>
      <c r="D92" s="232" t="s">
        <v>182</v>
      </c>
      <c r="E92" s="42"/>
      <c r="F92" s="233" t="s">
        <v>786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86</v>
      </c>
    </row>
    <row r="93" s="2" customFormat="1">
      <c r="A93" s="40"/>
      <c r="B93" s="41"/>
      <c r="C93" s="42"/>
      <c r="D93" s="232" t="s">
        <v>175</v>
      </c>
      <c r="E93" s="42"/>
      <c r="F93" s="233" t="s">
        <v>791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175</v>
      </c>
      <c r="AU93" s="19" t="s">
        <v>86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1292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167</v>
      </c>
    </row>
    <row r="95" s="13" customFormat="1">
      <c r="A95" s="13"/>
      <c r="B95" s="236"/>
      <c r="C95" s="237"/>
      <c r="D95" s="232" t="s">
        <v>184</v>
      </c>
      <c r="E95" s="238" t="s">
        <v>20</v>
      </c>
      <c r="F95" s="239" t="s">
        <v>1355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184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167</v>
      </c>
    </row>
    <row r="96" s="14" customFormat="1">
      <c r="A96" s="14"/>
      <c r="B96" s="247"/>
      <c r="C96" s="248"/>
      <c r="D96" s="232" t="s">
        <v>184</v>
      </c>
      <c r="E96" s="249" t="s">
        <v>20</v>
      </c>
      <c r="F96" s="250" t="s">
        <v>195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184</v>
      </c>
      <c r="AU96" s="257" t="s">
        <v>86</v>
      </c>
      <c r="AV96" s="14" t="s">
        <v>173</v>
      </c>
      <c r="AW96" s="14" t="s">
        <v>38</v>
      </c>
      <c r="AX96" s="14" t="s">
        <v>8</v>
      </c>
      <c r="AY96" s="257" t="s">
        <v>167</v>
      </c>
    </row>
    <row r="97" s="2" customFormat="1" ht="20.5" customHeight="1">
      <c r="A97" s="40"/>
      <c r="B97" s="41"/>
      <c r="C97" s="220" t="s">
        <v>86</v>
      </c>
      <c r="D97" s="220" t="s">
        <v>169</v>
      </c>
      <c r="E97" s="221" t="s">
        <v>794</v>
      </c>
      <c r="F97" s="222" t="s">
        <v>795</v>
      </c>
      <c r="G97" s="223" t="s">
        <v>389</v>
      </c>
      <c r="H97" s="224">
        <v>9</v>
      </c>
      <c r="I97" s="225"/>
      <c r="J97" s="224">
        <f>ROUND(I97*H97,0)</f>
        <v>0</v>
      </c>
      <c r="K97" s="222" t="s">
        <v>180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173</v>
      </c>
      <c r="AT97" s="230" t="s">
        <v>169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1356</v>
      </c>
    </row>
    <row r="98" s="2" customFormat="1">
      <c r="A98" s="40"/>
      <c r="B98" s="41"/>
      <c r="C98" s="42"/>
      <c r="D98" s="232" t="s">
        <v>182</v>
      </c>
      <c r="E98" s="42"/>
      <c r="F98" s="233" t="s">
        <v>797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86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1357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167</v>
      </c>
    </row>
    <row r="100" s="2" customFormat="1" ht="31" customHeight="1">
      <c r="A100" s="40"/>
      <c r="B100" s="41"/>
      <c r="C100" s="220" t="s">
        <v>274</v>
      </c>
      <c r="D100" s="220" t="s">
        <v>169</v>
      </c>
      <c r="E100" s="221" t="s">
        <v>800</v>
      </c>
      <c r="F100" s="222" t="s">
        <v>801</v>
      </c>
      <c r="G100" s="223" t="s">
        <v>389</v>
      </c>
      <c r="H100" s="224">
        <v>13</v>
      </c>
      <c r="I100" s="225"/>
      <c r="J100" s="224">
        <f>ROUND(I100*H100,0)</f>
        <v>0</v>
      </c>
      <c r="K100" s="222" t="s">
        <v>180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173</v>
      </c>
      <c r="AT100" s="230" t="s">
        <v>169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1358</v>
      </c>
    </row>
    <row r="101" s="2" customFormat="1">
      <c r="A101" s="40"/>
      <c r="B101" s="41"/>
      <c r="C101" s="42"/>
      <c r="D101" s="232" t="s">
        <v>182</v>
      </c>
      <c r="E101" s="42"/>
      <c r="F101" s="233" t="s">
        <v>797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182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1359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167</v>
      </c>
    </row>
    <row r="103" s="2" customFormat="1" ht="20.5" customHeight="1">
      <c r="A103" s="40"/>
      <c r="B103" s="41"/>
      <c r="C103" s="220" t="s">
        <v>279</v>
      </c>
      <c r="D103" s="220" t="s">
        <v>169</v>
      </c>
      <c r="E103" s="221" t="s">
        <v>803</v>
      </c>
      <c r="F103" s="222" t="s">
        <v>804</v>
      </c>
      <c r="G103" s="223" t="s">
        <v>389</v>
      </c>
      <c r="H103" s="224">
        <v>13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1360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806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2" customFormat="1">
      <c r="A105" s="40"/>
      <c r="B105" s="41"/>
      <c r="C105" s="42"/>
      <c r="D105" s="232" t="s">
        <v>175</v>
      </c>
      <c r="E105" s="42"/>
      <c r="F105" s="233" t="s">
        <v>1298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86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1361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167</v>
      </c>
    </row>
    <row r="107" s="2" customFormat="1" ht="20.5" customHeight="1">
      <c r="A107" s="40"/>
      <c r="B107" s="41"/>
      <c r="C107" s="279" t="s">
        <v>291</v>
      </c>
      <c r="D107" s="279" t="s">
        <v>381</v>
      </c>
      <c r="E107" s="280" t="s">
        <v>808</v>
      </c>
      <c r="F107" s="281" t="s">
        <v>809</v>
      </c>
      <c r="G107" s="282" t="s">
        <v>389</v>
      </c>
      <c r="H107" s="283">
        <v>13</v>
      </c>
      <c r="I107" s="284"/>
      <c r="J107" s="283">
        <f>ROUND(I107*H107,0)</f>
        <v>0</v>
      </c>
      <c r="K107" s="281" t="s">
        <v>180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274</v>
      </c>
      <c r="AT107" s="230" t="s">
        <v>381</v>
      </c>
      <c r="AU107" s="230" t="s">
        <v>86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173</v>
      </c>
      <c r="BM107" s="230" t="s">
        <v>1362</v>
      </c>
    </row>
    <row r="108" s="2" customFormat="1" ht="20.5" customHeight="1">
      <c r="A108" s="40"/>
      <c r="B108" s="41"/>
      <c r="C108" s="220" t="s">
        <v>186</v>
      </c>
      <c r="D108" s="220" t="s">
        <v>169</v>
      </c>
      <c r="E108" s="221" t="s">
        <v>820</v>
      </c>
      <c r="F108" s="222" t="s">
        <v>821</v>
      </c>
      <c r="G108" s="223" t="s">
        <v>389</v>
      </c>
      <c r="H108" s="224">
        <v>9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1363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806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>
      <c r="A110" s="40"/>
      <c r="B110" s="41"/>
      <c r="C110" s="42"/>
      <c r="D110" s="232" t="s">
        <v>175</v>
      </c>
      <c r="E110" s="42"/>
      <c r="F110" s="233" t="s">
        <v>823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86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279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79" t="s">
        <v>173</v>
      </c>
      <c r="D112" s="279" t="s">
        <v>381</v>
      </c>
      <c r="E112" s="280" t="s">
        <v>817</v>
      </c>
      <c r="F112" s="281" t="s">
        <v>818</v>
      </c>
      <c r="G112" s="282" t="s">
        <v>389</v>
      </c>
      <c r="H112" s="283">
        <v>18</v>
      </c>
      <c r="I112" s="284"/>
      <c r="J112" s="283">
        <f>ROUND(I112*H112,0)</f>
        <v>0</v>
      </c>
      <c r="K112" s="281" t="s">
        <v>180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274</v>
      </c>
      <c r="AT112" s="230" t="s">
        <v>381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1364</v>
      </c>
    </row>
    <row r="113" s="13" customFormat="1">
      <c r="A113" s="13"/>
      <c r="B113" s="236"/>
      <c r="C113" s="237"/>
      <c r="D113" s="232" t="s">
        <v>184</v>
      </c>
      <c r="E113" s="237"/>
      <c r="F113" s="239" t="s">
        <v>1365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167</v>
      </c>
    </row>
    <row r="114" s="2" customFormat="1" ht="20.5" customHeight="1">
      <c r="A114" s="40"/>
      <c r="B114" s="41"/>
      <c r="C114" s="220" t="s">
        <v>202</v>
      </c>
      <c r="D114" s="220" t="s">
        <v>169</v>
      </c>
      <c r="E114" s="221" t="s">
        <v>828</v>
      </c>
      <c r="F114" s="222" t="s">
        <v>829</v>
      </c>
      <c r="G114" s="223" t="s">
        <v>389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1366</v>
      </c>
    </row>
    <row r="115" s="2" customFormat="1" ht="20.5" customHeight="1">
      <c r="A115" s="40"/>
      <c r="B115" s="41"/>
      <c r="C115" s="220" t="s">
        <v>320</v>
      </c>
      <c r="D115" s="220" t="s">
        <v>169</v>
      </c>
      <c r="E115" s="221" t="s">
        <v>1306</v>
      </c>
      <c r="F115" s="222" t="s">
        <v>1307</v>
      </c>
      <c r="G115" s="223" t="s">
        <v>389</v>
      </c>
      <c r="H115" s="224">
        <v>13</v>
      </c>
      <c r="I115" s="225"/>
      <c r="J115" s="224">
        <f>ROUND(I115*H115,0)</f>
        <v>0</v>
      </c>
      <c r="K115" s="222" t="s">
        <v>180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173</v>
      </c>
      <c r="AT115" s="230" t="s">
        <v>169</v>
      </c>
      <c r="AU115" s="230" t="s">
        <v>86</v>
      </c>
      <c r="AY115" s="19" t="s">
        <v>167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173</v>
      </c>
      <c r="BM115" s="230" t="s">
        <v>1367</v>
      </c>
    </row>
    <row r="116" s="2" customFormat="1">
      <c r="A116" s="40"/>
      <c r="B116" s="41"/>
      <c r="C116" s="42"/>
      <c r="D116" s="232" t="s">
        <v>182</v>
      </c>
      <c r="E116" s="42"/>
      <c r="F116" s="233" t="s">
        <v>1309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86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1368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167</v>
      </c>
    </row>
    <row r="118" s="2" customFormat="1" ht="20.5" customHeight="1">
      <c r="A118" s="40"/>
      <c r="B118" s="41"/>
      <c r="C118" s="279" t="s">
        <v>326</v>
      </c>
      <c r="D118" s="279" t="s">
        <v>381</v>
      </c>
      <c r="E118" s="280" t="s">
        <v>1311</v>
      </c>
      <c r="F118" s="281" t="s">
        <v>1312</v>
      </c>
      <c r="G118" s="282" t="s">
        <v>384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274</v>
      </c>
      <c r="AT118" s="230" t="s">
        <v>381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1369</v>
      </c>
    </row>
    <row r="119" s="2" customFormat="1">
      <c r="A119" s="40"/>
      <c r="B119" s="41"/>
      <c r="C119" s="42"/>
      <c r="D119" s="232" t="s">
        <v>175</v>
      </c>
      <c r="E119" s="42"/>
      <c r="F119" s="233" t="s">
        <v>1314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86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1370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167</v>
      </c>
    </row>
    <row r="121" s="2" customFormat="1" ht="14.5" customHeight="1">
      <c r="A121" s="40"/>
      <c r="B121" s="41"/>
      <c r="C121" s="279" t="s">
        <v>9</v>
      </c>
      <c r="D121" s="279" t="s">
        <v>381</v>
      </c>
      <c r="E121" s="280" t="s">
        <v>1322</v>
      </c>
      <c r="F121" s="281" t="s">
        <v>991</v>
      </c>
      <c r="G121" s="282" t="s">
        <v>389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1371</v>
      </c>
    </row>
    <row r="122" s="13" customFormat="1">
      <c r="A122" s="13"/>
      <c r="B122" s="236"/>
      <c r="C122" s="237"/>
      <c r="D122" s="232" t="s">
        <v>184</v>
      </c>
      <c r="E122" s="238" t="s">
        <v>20</v>
      </c>
      <c r="F122" s="239" t="s">
        <v>1372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253</v>
      </c>
      <c r="D123" s="220" t="s">
        <v>169</v>
      </c>
      <c r="E123" s="221" t="s">
        <v>832</v>
      </c>
      <c r="F123" s="222" t="s">
        <v>833</v>
      </c>
      <c r="G123" s="223" t="s">
        <v>834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1373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1302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167</v>
      </c>
    </row>
    <row r="125" s="2" customFormat="1" ht="20.5" customHeight="1">
      <c r="A125" s="40"/>
      <c r="B125" s="41"/>
      <c r="C125" s="220" t="s">
        <v>302</v>
      </c>
      <c r="D125" s="220" t="s">
        <v>169</v>
      </c>
      <c r="E125" s="221" t="s">
        <v>915</v>
      </c>
      <c r="F125" s="222" t="s">
        <v>916</v>
      </c>
      <c r="G125" s="223" t="s">
        <v>389</v>
      </c>
      <c r="H125" s="224">
        <v>22</v>
      </c>
      <c r="I125" s="225"/>
      <c r="J125" s="224">
        <f>ROUND(I125*H125,0)</f>
        <v>0</v>
      </c>
      <c r="K125" s="222" t="s">
        <v>650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173</v>
      </c>
      <c r="AT125" s="230" t="s">
        <v>169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1374</v>
      </c>
    </row>
    <row r="126" s="2" customFormat="1">
      <c r="A126" s="40"/>
      <c r="B126" s="41"/>
      <c r="C126" s="42"/>
      <c r="D126" s="232" t="s">
        <v>182</v>
      </c>
      <c r="E126" s="42"/>
      <c r="F126" s="233" t="s">
        <v>918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86</v>
      </c>
    </row>
    <row r="127" s="2" customFormat="1">
      <c r="A127" s="40"/>
      <c r="B127" s="41"/>
      <c r="C127" s="42"/>
      <c r="D127" s="232" t="s">
        <v>175</v>
      </c>
      <c r="E127" s="42"/>
      <c r="F127" s="233" t="s">
        <v>919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175</v>
      </c>
      <c r="AU127" s="19" t="s">
        <v>86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1375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167</v>
      </c>
    </row>
    <row r="129" s="2" customFormat="1" ht="20.5" customHeight="1">
      <c r="A129" s="40"/>
      <c r="B129" s="41"/>
      <c r="C129" s="279" t="s">
        <v>309</v>
      </c>
      <c r="D129" s="279" t="s">
        <v>381</v>
      </c>
      <c r="E129" s="280" t="s">
        <v>921</v>
      </c>
      <c r="F129" s="281" t="s">
        <v>922</v>
      </c>
      <c r="G129" s="282" t="s">
        <v>189</v>
      </c>
      <c r="H129" s="283">
        <v>0.44</v>
      </c>
      <c r="I129" s="284"/>
      <c r="J129" s="283">
        <f>ROUND(I129*H129,0)</f>
        <v>0</v>
      </c>
      <c r="K129" s="281" t="s">
        <v>180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274</v>
      </c>
      <c r="AT129" s="230" t="s">
        <v>381</v>
      </c>
      <c r="AU129" s="230" t="s">
        <v>86</v>
      </c>
      <c r="AY129" s="19" t="s">
        <v>167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173</v>
      </c>
      <c r="BM129" s="230" t="s">
        <v>1376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1377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14.5" customHeight="1">
      <c r="A131" s="40"/>
      <c r="B131" s="41"/>
      <c r="C131" s="279" t="s">
        <v>337</v>
      </c>
      <c r="D131" s="279" t="s">
        <v>381</v>
      </c>
      <c r="E131" s="280" t="s">
        <v>1333</v>
      </c>
      <c r="F131" s="281" t="s">
        <v>1331</v>
      </c>
      <c r="G131" s="282" t="s">
        <v>389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1378</v>
      </c>
    </row>
    <row r="132" s="2" customFormat="1" ht="20.5" customHeight="1">
      <c r="A132" s="40"/>
      <c r="B132" s="41"/>
      <c r="C132" s="220" t="s">
        <v>344</v>
      </c>
      <c r="D132" s="220" t="s">
        <v>169</v>
      </c>
      <c r="E132" s="221" t="s">
        <v>925</v>
      </c>
      <c r="F132" s="222" t="s">
        <v>926</v>
      </c>
      <c r="G132" s="223" t="s">
        <v>189</v>
      </c>
      <c r="H132" s="224">
        <v>8.8399999999999999</v>
      </c>
      <c r="I132" s="225"/>
      <c r="J132" s="224">
        <f>ROUND(I132*H132,0)</f>
        <v>0</v>
      </c>
      <c r="K132" s="222" t="s">
        <v>180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173</v>
      </c>
      <c r="AT132" s="230" t="s">
        <v>169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1379</v>
      </c>
    </row>
    <row r="133" s="2" customFormat="1">
      <c r="A133" s="40"/>
      <c r="B133" s="41"/>
      <c r="C133" s="42"/>
      <c r="D133" s="232" t="s">
        <v>182</v>
      </c>
      <c r="E133" s="42"/>
      <c r="F133" s="233" t="s">
        <v>928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86</v>
      </c>
    </row>
    <row r="134" s="2" customFormat="1">
      <c r="A134" s="40"/>
      <c r="B134" s="41"/>
      <c r="C134" s="42"/>
      <c r="D134" s="232" t="s">
        <v>175</v>
      </c>
      <c r="E134" s="42"/>
      <c r="F134" s="233" t="s">
        <v>929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86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1344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167</v>
      </c>
    </row>
    <row r="136" s="2" customFormat="1" ht="20.5" customHeight="1">
      <c r="A136" s="40"/>
      <c r="B136" s="41"/>
      <c r="C136" s="220" t="s">
        <v>348</v>
      </c>
      <c r="D136" s="220" t="s">
        <v>169</v>
      </c>
      <c r="E136" s="221" t="s">
        <v>931</v>
      </c>
      <c r="F136" s="222" t="s">
        <v>932</v>
      </c>
      <c r="G136" s="223" t="s">
        <v>189</v>
      </c>
      <c r="H136" s="224">
        <v>17.68</v>
      </c>
      <c r="I136" s="225"/>
      <c r="J136" s="224">
        <f>ROUND(I136*H136,0)</f>
        <v>0</v>
      </c>
      <c r="K136" s="222" t="s">
        <v>180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173</v>
      </c>
      <c r="AT136" s="230" t="s">
        <v>169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1380</v>
      </c>
    </row>
    <row r="137" s="2" customFormat="1">
      <c r="A137" s="40"/>
      <c r="B137" s="41"/>
      <c r="C137" s="42"/>
      <c r="D137" s="232" t="s">
        <v>182</v>
      </c>
      <c r="E137" s="42"/>
      <c r="F137" s="233" t="s">
        <v>928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86</v>
      </c>
    </row>
    <row r="138" s="13" customFormat="1">
      <c r="A138" s="13"/>
      <c r="B138" s="236"/>
      <c r="C138" s="237"/>
      <c r="D138" s="232" t="s">
        <v>184</v>
      </c>
      <c r="E138" s="238" t="s">
        <v>20</v>
      </c>
      <c r="F138" s="239" t="s">
        <v>1346</v>
      </c>
      <c r="G138" s="237"/>
      <c r="H138" s="240">
        <v>17.68</v>
      </c>
      <c r="I138" s="241"/>
      <c r="J138" s="237"/>
      <c r="K138" s="237"/>
      <c r="L138" s="242"/>
      <c r="M138" s="298"/>
      <c r="N138" s="299"/>
      <c r="O138" s="299"/>
      <c r="P138" s="299"/>
      <c r="Q138" s="299"/>
      <c r="R138" s="299"/>
      <c r="S138" s="299"/>
      <c r="T138" s="3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184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167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yh+hubOhsKfrZR6KN0O5WQ40dr0LJzJn9zz+wezUvs0BIqXT0xzut+uf3mTncsY473H510pXm73HQqM+7II/rA==" hashValue="U9FBaQNvqHSaAyxm6Wp9R2SkD76XyGoDlC20sTPF7URk5zkenQVghfSmJpZKBwSCHNq5jz97V5LB7wTfUXsksw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1382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57" customHeight="1">
      <c r="A27" s="144"/>
      <c r="B27" s="145"/>
      <c r="C27" s="144"/>
      <c r="D27" s="144"/>
      <c r="E27" s="146" t="s">
        <v>1349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ROUND(J81,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ROUND((SUM(BE81:BE138)),  0)</f>
        <v>0</v>
      </c>
      <c r="G33" s="40"/>
      <c r="H33" s="40"/>
      <c r="I33" s="157">
        <v>0.20999999999999999</v>
      </c>
      <c r="J33" s="156">
        <f>ROUND(((SUM(BE81:BE138))*I33),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ROUND((SUM(BF81:BF138)),  0)</f>
        <v>0</v>
      </c>
      <c r="G34" s="40"/>
      <c r="H34" s="40"/>
      <c r="I34" s="157">
        <v>0.14999999999999999</v>
      </c>
      <c r="J34" s="156">
        <f>ROUND(((SUM(BF81:BF138))*I34),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ROUND((SUM(BG81:BG138)),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ROUND((SUM(BH81:BH138)),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ROUND((SUM(BI81:BI138)),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16025-3.5 - Vegetační úpravy LBK2 - následná péče 3. rok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J81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J82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143</v>
      </c>
      <c r="E61" s="188"/>
      <c r="F61" s="188"/>
      <c r="G61" s="188"/>
      <c r="H61" s="188"/>
      <c r="I61" s="189"/>
      <c r="J61" s="190">
        <f>J83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138"/>
      <c r="J62" s="42"/>
      <c r="K62" s="42"/>
      <c r="L62" s="139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168"/>
      <c r="J63" s="62"/>
      <c r="K63" s="62"/>
      <c r="L63" s="139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171"/>
      <c r="J67" s="64"/>
      <c r="K67" s="64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152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4.5" customHeight="1">
      <c r="A71" s="40"/>
      <c r="B71" s="41"/>
      <c r="C71" s="42"/>
      <c r="D71" s="42"/>
      <c r="E71" s="172" t="str">
        <f>E7</f>
        <v>2020/I Společná zařízení v k. ú. Borotín u Boskovic - revitalizace</v>
      </c>
      <c r="F71" s="34"/>
      <c r="G71" s="34"/>
      <c r="H71" s="34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136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4.5" customHeight="1">
      <c r="A73" s="40"/>
      <c r="B73" s="41"/>
      <c r="C73" s="42"/>
      <c r="D73" s="42"/>
      <c r="E73" s="71" t="str">
        <f>E9</f>
        <v>16025-3.5 - Vegetační úpravy LBK2 - následná péče 3. rok</v>
      </c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22</v>
      </c>
      <c r="D75" s="42"/>
      <c r="E75" s="42"/>
      <c r="F75" s="29" t="str">
        <f>F12</f>
        <v>Borotín</v>
      </c>
      <c r="G75" s="42"/>
      <c r="H75" s="42"/>
      <c r="I75" s="142" t="s">
        <v>24</v>
      </c>
      <c r="J75" s="74" t="str">
        <f>IF(J12="","",J12)</f>
        <v>2. 5. 2017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" customHeight="1">
      <c r="A77" s="40"/>
      <c r="B77" s="41"/>
      <c r="C77" s="34" t="s">
        <v>26</v>
      </c>
      <c r="D77" s="42"/>
      <c r="E77" s="42"/>
      <c r="F77" s="29" t="str">
        <f>E15</f>
        <v>ČR - SPÚ, KPÚ pro JMK, pobočka Blansko</v>
      </c>
      <c r="G77" s="42"/>
      <c r="H77" s="42"/>
      <c r="I77" s="142" t="s">
        <v>34</v>
      </c>
      <c r="J77" s="38" t="str">
        <f>E21</f>
        <v>AGERIS s.r.o.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4.9" customHeight="1">
      <c r="A78" s="40"/>
      <c r="B78" s="41"/>
      <c r="C78" s="34" t="s">
        <v>32</v>
      </c>
      <c r="D78" s="42"/>
      <c r="E78" s="42"/>
      <c r="F78" s="29" t="str">
        <f>IF(E18="","",E18)</f>
        <v>Vyplň údaj</v>
      </c>
      <c r="G78" s="42"/>
      <c r="H78" s="42"/>
      <c r="I78" s="142" t="s">
        <v>39</v>
      </c>
      <c r="J78" s="38" t="str">
        <f>E24</f>
        <v xml:space="preserve"> 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92"/>
      <c r="B80" s="193"/>
      <c r="C80" s="194" t="s">
        <v>153</v>
      </c>
      <c r="D80" s="195" t="s">
        <v>62</v>
      </c>
      <c r="E80" s="195" t="s">
        <v>58</v>
      </c>
      <c r="F80" s="195" t="s">
        <v>59</v>
      </c>
      <c r="G80" s="195" t="s">
        <v>154</v>
      </c>
      <c r="H80" s="195" t="s">
        <v>155</v>
      </c>
      <c r="I80" s="196" t="s">
        <v>156</v>
      </c>
      <c r="J80" s="195" t="s">
        <v>140</v>
      </c>
      <c r="K80" s="197" t="s">
        <v>157</v>
      </c>
      <c r="L80" s="198"/>
      <c r="M80" s="94" t="s">
        <v>20</v>
      </c>
      <c r="N80" s="95" t="s">
        <v>47</v>
      </c>
      <c r="O80" s="95" t="s">
        <v>158</v>
      </c>
      <c r="P80" s="95" t="s">
        <v>159</v>
      </c>
      <c r="Q80" s="95" t="s">
        <v>160</v>
      </c>
      <c r="R80" s="95" t="s">
        <v>161</v>
      </c>
      <c r="S80" s="95" t="s">
        <v>162</v>
      </c>
      <c r="T80" s="96" t="s">
        <v>163</v>
      </c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</row>
    <row r="81" s="2" customFormat="1" ht="22.8" customHeight="1">
      <c r="A81" s="40"/>
      <c r="B81" s="41"/>
      <c r="C81" s="101" t="s">
        <v>164</v>
      </c>
      <c r="D81" s="42"/>
      <c r="E81" s="42"/>
      <c r="F81" s="42"/>
      <c r="G81" s="42"/>
      <c r="H81" s="42"/>
      <c r="I81" s="138"/>
      <c r="J81" s="199">
        <f>BK81</f>
        <v>0</v>
      </c>
      <c r="K81" s="42"/>
      <c r="L81" s="46"/>
      <c r="M81" s="97"/>
      <c r="N81" s="200"/>
      <c r="O81" s="98"/>
      <c r="P81" s="201">
        <f>P82</f>
        <v>0</v>
      </c>
      <c r="Q81" s="98"/>
      <c r="R81" s="201">
        <f>R82</f>
        <v>0.22234600000000002</v>
      </c>
      <c r="S81" s="98"/>
      <c r="T81" s="202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76</v>
      </c>
      <c r="AU81" s="19" t="s">
        <v>141</v>
      </c>
      <c r="BK81" s="203">
        <f>BK82</f>
        <v>0</v>
      </c>
    </row>
    <row r="82" s="12" customFormat="1" ht="25.92" customHeight="1">
      <c r="A82" s="12"/>
      <c r="B82" s="204"/>
      <c r="C82" s="205"/>
      <c r="D82" s="206" t="s">
        <v>76</v>
      </c>
      <c r="E82" s="207" t="s">
        <v>165</v>
      </c>
      <c r="F82" s="207" t="s">
        <v>166</v>
      </c>
      <c r="G82" s="205"/>
      <c r="H82" s="205"/>
      <c r="I82" s="208"/>
      <c r="J82" s="209">
        <f>BK82</f>
        <v>0</v>
      </c>
      <c r="K82" s="205"/>
      <c r="L82" s="210"/>
      <c r="M82" s="211"/>
      <c r="N82" s="212"/>
      <c r="O82" s="212"/>
      <c r="P82" s="213">
        <f>P83</f>
        <v>0</v>
      </c>
      <c r="Q82" s="212"/>
      <c r="R82" s="213">
        <f>R83</f>
        <v>0.22234600000000002</v>
      </c>
      <c r="S82" s="212"/>
      <c r="T82" s="214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15" t="s">
        <v>8</v>
      </c>
      <c r="AT82" s="216" t="s">
        <v>76</v>
      </c>
      <c r="AU82" s="216" t="s">
        <v>77</v>
      </c>
      <c r="AY82" s="215" t="s">
        <v>167</v>
      </c>
      <c r="BK82" s="217">
        <f>BK83</f>
        <v>0</v>
      </c>
    </row>
    <row r="83" s="12" customFormat="1" ht="22.8" customHeight="1">
      <c r="A83" s="12"/>
      <c r="B83" s="204"/>
      <c r="C83" s="205"/>
      <c r="D83" s="206" t="s">
        <v>76</v>
      </c>
      <c r="E83" s="218" t="s">
        <v>8</v>
      </c>
      <c r="F83" s="218" t="s">
        <v>168</v>
      </c>
      <c r="G83" s="205"/>
      <c r="H83" s="205"/>
      <c r="I83" s="208"/>
      <c r="J83" s="219">
        <f>BK83</f>
        <v>0</v>
      </c>
      <c r="K83" s="205"/>
      <c r="L83" s="210"/>
      <c r="M83" s="211"/>
      <c r="N83" s="212"/>
      <c r="O83" s="212"/>
      <c r="P83" s="213">
        <f>SUM(P84:P138)</f>
        <v>0</v>
      </c>
      <c r="Q83" s="212"/>
      <c r="R83" s="213">
        <f>SUM(R84:R138)</f>
        <v>0.22234600000000002</v>
      </c>
      <c r="S83" s="212"/>
      <c r="T83" s="214">
        <f>SUM(T84:T138)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5" t="s">
        <v>8</v>
      </c>
      <c r="AT83" s="216" t="s">
        <v>76</v>
      </c>
      <c r="AU83" s="216" t="s">
        <v>8</v>
      </c>
      <c r="AY83" s="215" t="s">
        <v>167</v>
      </c>
      <c r="BK83" s="217">
        <f>SUM(BK84:BK138)</f>
        <v>0</v>
      </c>
    </row>
    <row r="84" s="2" customFormat="1" ht="20.5" customHeight="1">
      <c r="A84" s="40"/>
      <c r="B84" s="41"/>
      <c r="C84" s="220" t="s">
        <v>359</v>
      </c>
      <c r="D84" s="220" t="s">
        <v>169</v>
      </c>
      <c r="E84" s="221" t="s">
        <v>956</v>
      </c>
      <c r="F84" s="222" t="s">
        <v>957</v>
      </c>
      <c r="G84" s="223" t="s">
        <v>179</v>
      </c>
      <c r="H84" s="224">
        <v>11962</v>
      </c>
      <c r="I84" s="225"/>
      <c r="J84" s="224">
        <f>ROUND(I84*H84,0)</f>
        <v>0</v>
      </c>
      <c r="K84" s="222" t="s">
        <v>180</v>
      </c>
      <c r="L84" s="46"/>
      <c r="M84" s="226" t="s">
        <v>20</v>
      </c>
      <c r="N84" s="227" t="s">
        <v>48</v>
      </c>
      <c r="O84" s="86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30" t="s">
        <v>173</v>
      </c>
      <c r="AT84" s="230" t="s">
        <v>169</v>
      </c>
      <c r="AU84" s="230" t="s">
        <v>86</v>
      </c>
      <c r="AY84" s="19" t="s">
        <v>167</v>
      </c>
      <c r="BE84" s="231">
        <f>IF(N84="základní",J84,0)</f>
        <v>0</v>
      </c>
      <c r="BF84" s="231">
        <f>IF(N84="snížená",J84,0)</f>
        <v>0</v>
      </c>
      <c r="BG84" s="231">
        <f>IF(N84="zákl. přenesená",J84,0)</f>
        <v>0</v>
      </c>
      <c r="BH84" s="231">
        <f>IF(N84="sníž. přenesená",J84,0)</f>
        <v>0</v>
      </c>
      <c r="BI84" s="231">
        <f>IF(N84="nulová",J84,0)</f>
        <v>0</v>
      </c>
      <c r="BJ84" s="19" t="s">
        <v>8</v>
      </c>
      <c r="BK84" s="231">
        <f>ROUND(I84*H84,0)</f>
        <v>0</v>
      </c>
      <c r="BL84" s="19" t="s">
        <v>173</v>
      </c>
      <c r="BM84" s="230" t="s">
        <v>1350</v>
      </c>
    </row>
    <row r="85" s="2" customFormat="1">
      <c r="A85" s="40"/>
      <c r="B85" s="41"/>
      <c r="C85" s="42"/>
      <c r="D85" s="232" t="s">
        <v>182</v>
      </c>
      <c r="E85" s="42"/>
      <c r="F85" s="233" t="s">
        <v>959</v>
      </c>
      <c r="G85" s="42"/>
      <c r="H85" s="42"/>
      <c r="I85" s="138"/>
      <c r="J85" s="42"/>
      <c r="K85" s="42"/>
      <c r="L85" s="46"/>
      <c r="M85" s="234"/>
      <c r="N85" s="235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182</v>
      </c>
      <c r="AU85" s="19" t="s">
        <v>86</v>
      </c>
    </row>
    <row r="86" s="13" customFormat="1">
      <c r="A86" s="13"/>
      <c r="B86" s="236"/>
      <c r="C86" s="237"/>
      <c r="D86" s="232" t="s">
        <v>184</v>
      </c>
      <c r="E86" s="238" t="s">
        <v>20</v>
      </c>
      <c r="F86" s="239" t="s">
        <v>1351</v>
      </c>
      <c r="G86" s="237"/>
      <c r="H86" s="240">
        <v>11962</v>
      </c>
      <c r="I86" s="241"/>
      <c r="J86" s="237"/>
      <c r="K86" s="237"/>
      <c r="L86" s="242"/>
      <c r="M86" s="243"/>
      <c r="N86" s="244"/>
      <c r="O86" s="244"/>
      <c r="P86" s="244"/>
      <c r="Q86" s="244"/>
      <c r="R86" s="244"/>
      <c r="S86" s="244"/>
      <c r="T86" s="24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46" t="s">
        <v>184</v>
      </c>
      <c r="AU86" s="246" t="s">
        <v>86</v>
      </c>
      <c r="AV86" s="13" t="s">
        <v>86</v>
      </c>
      <c r="AW86" s="13" t="s">
        <v>38</v>
      </c>
      <c r="AX86" s="13" t="s">
        <v>8</v>
      </c>
      <c r="AY86" s="246" t="s">
        <v>167</v>
      </c>
    </row>
    <row r="87" s="2" customFormat="1" ht="20.5" customHeight="1">
      <c r="A87" s="40"/>
      <c r="B87" s="41"/>
      <c r="C87" s="220" t="s">
        <v>259</v>
      </c>
      <c r="D87" s="220" t="s">
        <v>169</v>
      </c>
      <c r="E87" s="221" t="s">
        <v>783</v>
      </c>
      <c r="F87" s="222" t="s">
        <v>784</v>
      </c>
      <c r="G87" s="223" t="s">
        <v>389</v>
      </c>
      <c r="H87" s="224">
        <v>13</v>
      </c>
      <c r="I87" s="225"/>
      <c r="J87" s="224">
        <f>ROUND(I87*H87,0)</f>
        <v>0</v>
      </c>
      <c r="K87" s="222" t="s">
        <v>180</v>
      </c>
      <c r="L87" s="46"/>
      <c r="M87" s="226" t="s">
        <v>20</v>
      </c>
      <c r="N87" s="227" t="s">
        <v>48</v>
      </c>
      <c r="O87" s="86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0" t="s">
        <v>173</v>
      </c>
      <c r="AT87" s="230" t="s">
        <v>169</v>
      </c>
      <c r="AU87" s="230" t="s">
        <v>86</v>
      </c>
      <c r="AY87" s="19" t="s">
        <v>167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19" t="s">
        <v>8</v>
      </c>
      <c r="BK87" s="231">
        <f>ROUND(I87*H87,0)</f>
        <v>0</v>
      </c>
      <c r="BL87" s="19" t="s">
        <v>173</v>
      </c>
      <c r="BM87" s="230" t="s">
        <v>1352</v>
      </c>
    </row>
    <row r="88" s="2" customFormat="1">
      <c r="A88" s="40"/>
      <c r="B88" s="41"/>
      <c r="C88" s="42"/>
      <c r="D88" s="232" t="s">
        <v>182</v>
      </c>
      <c r="E88" s="42"/>
      <c r="F88" s="233" t="s">
        <v>786</v>
      </c>
      <c r="G88" s="42"/>
      <c r="H88" s="42"/>
      <c r="I88" s="138"/>
      <c r="J88" s="42"/>
      <c r="K88" s="42"/>
      <c r="L88" s="46"/>
      <c r="M88" s="234"/>
      <c r="N88" s="23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182</v>
      </c>
      <c r="AU88" s="19" t="s">
        <v>86</v>
      </c>
    </row>
    <row r="89" s="2" customFormat="1">
      <c r="A89" s="40"/>
      <c r="B89" s="41"/>
      <c r="C89" s="42"/>
      <c r="D89" s="232" t="s">
        <v>175</v>
      </c>
      <c r="E89" s="42"/>
      <c r="F89" s="233" t="s">
        <v>1289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175</v>
      </c>
      <c r="AU89" s="19" t="s">
        <v>86</v>
      </c>
    </row>
    <row r="90" s="13" customFormat="1">
      <c r="A90" s="13"/>
      <c r="B90" s="236"/>
      <c r="C90" s="237"/>
      <c r="D90" s="232" t="s">
        <v>184</v>
      </c>
      <c r="E90" s="238" t="s">
        <v>20</v>
      </c>
      <c r="F90" s="239" t="s">
        <v>1353</v>
      </c>
      <c r="G90" s="237"/>
      <c r="H90" s="240">
        <v>13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6" t="s">
        <v>184</v>
      </c>
      <c r="AU90" s="246" t="s">
        <v>86</v>
      </c>
      <c r="AV90" s="13" t="s">
        <v>86</v>
      </c>
      <c r="AW90" s="13" t="s">
        <v>38</v>
      </c>
      <c r="AX90" s="13" t="s">
        <v>8</v>
      </c>
      <c r="AY90" s="246" t="s">
        <v>167</v>
      </c>
    </row>
    <row r="91" s="2" customFormat="1" ht="20.5" customHeight="1">
      <c r="A91" s="40"/>
      <c r="B91" s="41"/>
      <c r="C91" s="220" t="s">
        <v>8</v>
      </c>
      <c r="D91" s="220" t="s">
        <v>169</v>
      </c>
      <c r="E91" s="221" t="s">
        <v>788</v>
      </c>
      <c r="F91" s="222" t="s">
        <v>789</v>
      </c>
      <c r="G91" s="223" t="s">
        <v>389</v>
      </c>
      <c r="H91" s="224">
        <v>89</v>
      </c>
      <c r="I91" s="225"/>
      <c r="J91" s="224">
        <f>ROUND(I91*H91,0)</f>
        <v>0</v>
      </c>
      <c r="K91" s="222" t="s">
        <v>180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173</v>
      </c>
      <c r="AT91" s="230" t="s">
        <v>169</v>
      </c>
      <c r="AU91" s="230" t="s">
        <v>86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173</v>
      </c>
      <c r="BM91" s="230" t="s">
        <v>1354</v>
      </c>
    </row>
    <row r="92" s="2" customFormat="1">
      <c r="A92" s="40"/>
      <c r="B92" s="41"/>
      <c r="C92" s="42"/>
      <c r="D92" s="232" t="s">
        <v>182</v>
      </c>
      <c r="E92" s="42"/>
      <c r="F92" s="233" t="s">
        <v>786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182</v>
      </c>
      <c r="AU92" s="19" t="s">
        <v>86</v>
      </c>
    </row>
    <row r="93" s="2" customFormat="1">
      <c r="A93" s="40"/>
      <c r="B93" s="41"/>
      <c r="C93" s="42"/>
      <c r="D93" s="232" t="s">
        <v>175</v>
      </c>
      <c r="E93" s="42"/>
      <c r="F93" s="233" t="s">
        <v>791</v>
      </c>
      <c r="G93" s="42"/>
      <c r="H93" s="42"/>
      <c r="I93" s="138"/>
      <c r="J93" s="42"/>
      <c r="K93" s="42"/>
      <c r="L93" s="46"/>
      <c r="M93" s="234"/>
      <c r="N93" s="235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175</v>
      </c>
      <c r="AU93" s="19" t="s">
        <v>86</v>
      </c>
    </row>
    <row r="94" s="13" customFormat="1">
      <c r="A94" s="13"/>
      <c r="B94" s="236"/>
      <c r="C94" s="237"/>
      <c r="D94" s="232" t="s">
        <v>184</v>
      </c>
      <c r="E94" s="238" t="s">
        <v>20</v>
      </c>
      <c r="F94" s="239" t="s">
        <v>1292</v>
      </c>
      <c r="G94" s="237"/>
      <c r="H94" s="240">
        <v>89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6" t="s">
        <v>184</v>
      </c>
      <c r="AU94" s="246" t="s">
        <v>86</v>
      </c>
      <c r="AV94" s="13" t="s">
        <v>86</v>
      </c>
      <c r="AW94" s="13" t="s">
        <v>38</v>
      </c>
      <c r="AX94" s="13" t="s">
        <v>77</v>
      </c>
      <c r="AY94" s="246" t="s">
        <v>167</v>
      </c>
    </row>
    <row r="95" s="13" customFormat="1">
      <c r="A95" s="13"/>
      <c r="B95" s="236"/>
      <c r="C95" s="237"/>
      <c r="D95" s="232" t="s">
        <v>184</v>
      </c>
      <c r="E95" s="238" t="s">
        <v>20</v>
      </c>
      <c r="F95" s="239" t="s">
        <v>1355</v>
      </c>
      <c r="G95" s="237"/>
      <c r="H95" s="240">
        <v>0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6" t="s">
        <v>184</v>
      </c>
      <c r="AU95" s="246" t="s">
        <v>86</v>
      </c>
      <c r="AV95" s="13" t="s">
        <v>86</v>
      </c>
      <c r="AW95" s="13" t="s">
        <v>38</v>
      </c>
      <c r="AX95" s="13" t="s">
        <v>77</v>
      </c>
      <c r="AY95" s="246" t="s">
        <v>167</v>
      </c>
    </row>
    <row r="96" s="14" customFormat="1">
      <c r="A96" s="14"/>
      <c r="B96" s="247"/>
      <c r="C96" s="248"/>
      <c r="D96" s="232" t="s">
        <v>184</v>
      </c>
      <c r="E96" s="249" t="s">
        <v>20</v>
      </c>
      <c r="F96" s="250" t="s">
        <v>195</v>
      </c>
      <c r="G96" s="248"/>
      <c r="H96" s="251">
        <v>89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7" t="s">
        <v>184</v>
      </c>
      <c r="AU96" s="257" t="s">
        <v>86</v>
      </c>
      <c r="AV96" s="14" t="s">
        <v>173</v>
      </c>
      <c r="AW96" s="14" t="s">
        <v>38</v>
      </c>
      <c r="AX96" s="14" t="s">
        <v>8</v>
      </c>
      <c r="AY96" s="257" t="s">
        <v>167</v>
      </c>
    </row>
    <row r="97" s="2" customFormat="1" ht="20.5" customHeight="1">
      <c r="A97" s="40"/>
      <c r="B97" s="41"/>
      <c r="C97" s="220" t="s">
        <v>86</v>
      </c>
      <c r="D97" s="220" t="s">
        <v>169</v>
      </c>
      <c r="E97" s="221" t="s">
        <v>794</v>
      </c>
      <c r="F97" s="222" t="s">
        <v>795</v>
      </c>
      <c r="G97" s="223" t="s">
        <v>389</v>
      </c>
      <c r="H97" s="224">
        <v>9</v>
      </c>
      <c r="I97" s="225"/>
      <c r="J97" s="224">
        <f>ROUND(I97*H97,0)</f>
        <v>0</v>
      </c>
      <c r="K97" s="222" t="s">
        <v>180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173</v>
      </c>
      <c r="AT97" s="230" t="s">
        <v>169</v>
      </c>
      <c r="AU97" s="230" t="s">
        <v>86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173</v>
      </c>
      <c r="BM97" s="230" t="s">
        <v>1356</v>
      </c>
    </row>
    <row r="98" s="2" customFormat="1">
      <c r="A98" s="40"/>
      <c r="B98" s="41"/>
      <c r="C98" s="42"/>
      <c r="D98" s="232" t="s">
        <v>182</v>
      </c>
      <c r="E98" s="42"/>
      <c r="F98" s="233" t="s">
        <v>797</v>
      </c>
      <c r="G98" s="42"/>
      <c r="H98" s="42"/>
      <c r="I98" s="138"/>
      <c r="J98" s="42"/>
      <c r="K98" s="42"/>
      <c r="L98" s="46"/>
      <c r="M98" s="234"/>
      <c r="N98" s="235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182</v>
      </c>
      <c r="AU98" s="19" t="s">
        <v>86</v>
      </c>
    </row>
    <row r="99" s="13" customFormat="1">
      <c r="A99" s="13"/>
      <c r="B99" s="236"/>
      <c r="C99" s="237"/>
      <c r="D99" s="232" t="s">
        <v>184</v>
      </c>
      <c r="E99" s="238" t="s">
        <v>20</v>
      </c>
      <c r="F99" s="239" t="s">
        <v>1357</v>
      </c>
      <c r="G99" s="237"/>
      <c r="H99" s="240">
        <v>9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6" t="s">
        <v>184</v>
      </c>
      <c r="AU99" s="246" t="s">
        <v>86</v>
      </c>
      <c r="AV99" s="13" t="s">
        <v>86</v>
      </c>
      <c r="AW99" s="13" t="s">
        <v>38</v>
      </c>
      <c r="AX99" s="13" t="s">
        <v>8</v>
      </c>
      <c r="AY99" s="246" t="s">
        <v>167</v>
      </c>
    </row>
    <row r="100" s="2" customFormat="1" ht="31" customHeight="1">
      <c r="A100" s="40"/>
      <c r="B100" s="41"/>
      <c r="C100" s="220" t="s">
        <v>274</v>
      </c>
      <c r="D100" s="220" t="s">
        <v>169</v>
      </c>
      <c r="E100" s="221" t="s">
        <v>800</v>
      </c>
      <c r="F100" s="222" t="s">
        <v>801</v>
      </c>
      <c r="G100" s="223" t="s">
        <v>389</v>
      </c>
      <c r="H100" s="224">
        <v>13</v>
      </c>
      <c r="I100" s="225"/>
      <c r="J100" s="224">
        <f>ROUND(I100*H100,0)</f>
        <v>0</v>
      </c>
      <c r="K100" s="222" t="s">
        <v>180</v>
      </c>
      <c r="L100" s="46"/>
      <c r="M100" s="226" t="s">
        <v>20</v>
      </c>
      <c r="N100" s="227" t="s">
        <v>48</v>
      </c>
      <c r="O100" s="86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0" t="s">
        <v>173</v>
      </c>
      <c r="AT100" s="230" t="s">
        <v>169</v>
      </c>
      <c r="AU100" s="230" t="s">
        <v>86</v>
      </c>
      <c r="AY100" s="19" t="s">
        <v>167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9" t="s">
        <v>8</v>
      </c>
      <c r="BK100" s="231">
        <f>ROUND(I100*H100,0)</f>
        <v>0</v>
      </c>
      <c r="BL100" s="19" t="s">
        <v>173</v>
      </c>
      <c r="BM100" s="230" t="s">
        <v>1358</v>
      </c>
    </row>
    <row r="101" s="2" customFormat="1">
      <c r="A101" s="40"/>
      <c r="B101" s="41"/>
      <c r="C101" s="42"/>
      <c r="D101" s="232" t="s">
        <v>182</v>
      </c>
      <c r="E101" s="42"/>
      <c r="F101" s="233" t="s">
        <v>797</v>
      </c>
      <c r="G101" s="42"/>
      <c r="H101" s="42"/>
      <c r="I101" s="138"/>
      <c r="J101" s="42"/>
      <c r="K101" s="42"/>
      <c r="L101" s="46"/>
      <c r="M101" s="234"/>
      <c r="N101" s="235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182</v>
      </c>
      <c r="AU101" s="19" t="s">
        <v>86</v>
      </c>
    </row>
    <row r="102" s="13" customFormat="1">
      <c r="A102" s="13"/>
      <c r="B102" s="236"/>
      <c r="C102" s="237"/>
      <c r="D102" s="232" t="s">
        <v>184</v>
      </c>
      <c r="E102" s="238" t="s">
        <v>20</v>
      </c>
      <c r="F102" s="239" t="s">
        <v>1359</v>
      </c>
      <c r="G102" s="237"/>
      <c r="H102" s="240">
        <v>13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6" t="s">
        <v>184</v>
      </c>
      <c r="AU102" s="246" t="s">
        <v>86</v>
      </c>
      <c r="AV102" s="13" t="s">
        <v>86</v>
      </c>
      <c r="AW102" s="13" t="s">
        <v>38</v>
      </c>
      <c r="AX102" s="13" t="s">
        <v>8</v>
      </c>
      <c r="AY102" s="246" t="s">
        <v>167</v>
      </c>
    </row>
    <row r="103" s="2" customFormat="1" ht="20.5" customHeight="1">
      <c r="A103" s="40"/>
      <c r="B103" s="41"/>
      <c r="C103" s="220" t="s">
        <v>279</v>
      </c>
      <c r="D103" s="220" t="s">
        <v>169</v>
      </c>
      <c r="E103" s="221" t="s">
        <v>803</v>
      </c>
      <c r="F103" s="222" t="s">
        <v>804</v>
      </c>
      <c r="G103" s="223" t="s">
        <v>389</v>
      </c>
      <c r="H103" s="224">
        <v>13</v>
      </c>
      <c r="I103" s="225"/>
      <c r="J103" s="224">
        <f>ROUND(I103*H103,0)</f>
        <v>0</v>
      </c>
      <c r="K103" s="222" t="s">
        <v>180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4.6E-05</v>
      </c>
      <c r="R103" s="228">
        <f>Q103*H103</f>
        <v>0.00059800000000000001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86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1360</v>
      </c>
    </row>
    <row r="104" s="2" customFormat="1">
      <c r="A104" s="40"/>
      <c r="B104" s="41"/>
      <c r="C104" s="42"/>
      <c r="D104" s="232" t="s">
        <v>182</v>
      </c>
      <c r="E104" s="42"/>
      <c r="F104" s="233" t="s">
        <v>806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182</v>
      </c>
      <c r="AU104" s="19" t="s">
        <v>86</v>
      </c>
    </row>
    <row r="105" s="2" customFormat="1">
      <c r="A105" s="40"/>
      <c r="B105" s="41"/>
      <c r="C105" s="42"/>
      <c r="D105" s="232" t="s">
        <v>175</v>
      </c>
      <c r="E105" s="42"/>
      <c r="F105" s="233" t="s">
        <v>1298</v>
      </c>
      <c r="G105" s="42"/>
      <c r="H105" s="42"/>
      <c r="I105" s="138"/>
      <c r="J105" s="42"/>
      <c r="K105" s="42"/>
      <c r="L105" s="46"/>
      <c r="M105" s="234"/>
      <c r="N105" s="235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175</v>
      </c>
      <c r="AU105" s="19" t="s">
        <v>86</v>
      </c>
    </row>
    <row r="106" s="13" customFormat="1">
      <c r="A106" s="13"/>
      <c r="B106" s="236"/>
      <c r="C106" s="237"/>
      <c r="D106" s="232" t="s">
        <v>184</v>
      </c>
      <c r="E106" s="238" t="s">
        <v>20</v>
      </c>
      <c r="F106" s="239" t="s">
        <v>1361</v>
      </c>
      <c r="G106" s="237"/>
      <c r="H106" s="240">
        <v>13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6" t="s">
        <v>184</v>
      </c>
      <c r="AU106" s="246" t="s">
        <v>86</v>
      </c>
      <c r="AV106" s="13" t="s">
        <v>86</v>
      </c>
      <c r="AW106" s="13" t="s">
        <v>38</v>
      </c>
      <c r="AX106" s="13" t="s">
        <v>8</v>
      </c>
      <c r="AY106" s="246" t="s">
        <v>167</v>
      </c>
    </row>
    <row r="107" s="2" customFormat="1" ht="20.5" customHeight="1">
      <c r="A107" s="40"/>
      <c r="B107" s="41"/>
      <c r="C107" s="279" t="s">
        <v>291</v>
      </c>
      <c r="D107" s="279" t="s">
        <v>381</v>
      </c>
      <c r="E107" s="280" t="s">
        <v>808</v>
      </c>
      <c r="F107" s="281" t="s">
        <v>809</v>
      </c>
      <c r="G107" s="282" t="s">
        <v>389</v>
      </c>
      <c r="H107" s="283">
        <v>13</v>
      </c>
      <c r="I107" s="284"/>
      <c r="J107" s="283">
        <f>ROUND(I107*H107,0)</f>
        <v>0</v>
      </c>
      <c r="K107" s="281" t="s">
        <v>180</v>
      </c>
      <c r="L107" s="285"/>
      <c r="M107" s="286" t="s">
        <v>20</v>
      </c>
      <c r="N107" s="287" t="s">
        <v>48</v>
      </c>
      <c r="O107" s="86"/>
      <c r="P107" s="228">
        <f>O107*H107</f>
        <v>0</v>
      </c>
      <c r="Q107" s="228">
        <v>0.0035400000000000002</v>
      </c>
      <c r="R107" s="228">
        <f>Q107*H107</f>
        <v>0.046020000000000005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274</v>
      </c>
      <c r="AT107" s="230" t="s">
        <v>381</v>
      </c>
      <c r="AU107" s="230" t="s">
        <v>86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173</v>
      </c>
      <c r="BM107" s="230" t="s">
        <v>1362</v>
      </c>
    </row>
    <row r="108" s="2" customFormat="1" ht="20.5" customHeight="1">
      <c r="A108" s="40"/>
      <c r="B108" s="41"/>
      <c r="C108" s="220" t="s">
        <v>186</v>
      </c>
      <c r="D108" s="220" t="s">
        <v>169</v>
      </c>
      <c r="E108" s="221" t="s">
        <v>820</v>
      </c>
      <c r="F108" s="222" t="s">
        <v>821</v>
      </c>
      <c r="G108" s="223" t="s">
        <v>389</v>
      </c>
      <c r="H108" s="224">
        <v>9</v>
      </c>
      <c r="I108" s="225"/>
      <c r="J108" s="224">
        <f>ROUND(I108*H108,0)</f>
        <v>0</v>
      </c>
      <c r="K108" s="222" t="s">
        <v>180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5.1999999999999997E-05</v>
      </c>
      <c r="R108" s="228">
        <f>Q108*H108</f>
        <v>0.00046799999999999999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173</v>
      </c>
      <c r="AT108" s="230" t="s">
        <v>169</v>
      </c>
      <c r="AU108" s="230" t="s">
        <v>86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173</v>
      </c>
      <c r="BM108" s="230" t="s">
        <v>1363</v>
      </c>
    </row>
    <row r="109" s="2" customFormat="1">
      <c r="A109" s="40"/>
      <c r="B109" s="41"/>
      <c r="C109" s="42"/>
      <c r="D109" s="232" t="s">
        <v>182</v>
      </c>
      <c r="E109" s="42"/>
      <c r="F109" s="233" t="s">
        <v>806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182</v>
      </c>
      <c r="AU109" s="19" t="s">
        <v>86</v>
      </c>
    </row>
    <row r="110" s="2" customFormat="1">
      <c r="A110" s="40"/>
      <c r="B110" s="41"/>
      <c r="C110" s="42"/>
      <c r="D110" s="232" t="s">
        <v>175</v>
      </c>
      <c r="E110" s="42"/>
      <c r="F110" s="233" t="s">
        <v>823</v>
      </c>
      <c r="G110" s="42"/>
      <c r="H110" s="42"/>
      <c r="I110" s="138"/>
      <c r="J110" s="42"/>
      <c r="K110" s="42"/>
      <c r="L110" s="46"/>
      <c r="M110" s="234"/>
      <c r="N110" s="23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175</v>
      </c>
      <c r="AU110" s="19" t="s">
        <v>86</v>
      </c>
    </row>
    <row r="111" s="13" customFormat="1">
      <c r="A111" s="13"/>
      <c r="B111" s="236"/>
      <c r="C111" s="237"/>
      <c r="D111" s="232" t="s">
        <v>184</v>
      </c>
      <c r="E111" s="238" t="s">
        <v>20</v>
      </c>
      <c r="F111" s="239" t="s">
        <v>279</v>
      </c>
      <c r="G111" s="237"/>
      <c r="H111" s="240">
        <v>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6" t="s">
        <v>184</v>
      </c>
      <c r="AU111" s="246" t="s">
        <v>86</v>
      </c>
      <c r="AV111" s="13" t="s">
        <v>86</v>
      </c>
      <c r="AW111" s="13" t="s">
        <v>38</v>
      </c>
      <c r="AX111" s="13" t="s">
        <v>8</v>
      </c>
      <c r="AY111" s="246" t="s">
        <v>167</v>
      </c>
    </row>
    <row r="112" s="2" customFormat="1" ht="20.5" customHeight="1">
      <c r="A112" s="40"/>
      <c r="B112" s="41"/>
      <c r="C112" s="279" t="s">
        <v>173</v>
      </c>
      <c r="D112" s="279" t="s">
        <v>381</v>
      </c>
      <c r="E112" s="280" t="s">
        <v>817</v>
      </c>
      <c r="F112" s="281" t="s">
        <v>818</v>
      </c>
      <c r="G112" s="282" t="s">
        <v>389</v>
      </c>
      <c r="H112" s="283">
        <v>18</v>
      </c>
      <c r="I112" s="284"/>
      <c r="J112" s="283">
        <f>ROUND(I112*H112,0)</f>
        <v>0</v>
      </c>
      <c r="K112" s="281" t="s">
        <v>180</v>
      </c>
      <c r="L112" s="285"/>
      <c r="M112" s="286" t="s">
        <v>20</v>
      </c>
      <c r="N112" s="287" t="s">
        <v>48</v>
      </c>
      <c r="O112" s="86"/>
      <c r="P112" s="228">
        <f>O112*H112</f>
        <v>0</v>
      </c>
      <c r="Q112" s="228">
        <v>0.0047200000000000002</v>
      </c>
      <c r="R112" s="228">
        <f>Q112*H112</f>
        <v>0.084960000000000008</v>
      </c>
      <c r="S112" s="228">
        <v>0</v>
      </c>
      <c r="T112" s="229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0" t="s">
        <v>274</v>
      </c>
      <c r="AT112" s="230" t="s">
        <v>381</v>
      </c>
      <c r="AU112" s="230" t="s">
        <v>86</v>
      </c>
      <c r="AY112" s="19" t="s">
        <v>167</v>
      </c>
      <c r="BE112" s="231">
        <f>IF(N112="základní",J112,0)</f>
        <v>0</v>
      </c>
      <c r="BF112" s="231">
        <f>IF(N112="snížená",J112,0)</f>
        <v>0</v>
      </c>
      <c r="BG112" s="231">
        <f>IF(N112="zákl. přenesená",J112,0)</f>
        <v>0</v>
      </c>
      <c r="BH112" s="231">
        <f>IF(N112="sníž. přenesená",J112,0)</f>
        <v>0</v>
      </c>
      <c r="BI112" s="231">
        <f>IF(N112="nulová",J112,0)</f>
        <v>0</v>
      </c>
      <c r="BJ112" s="19" t="s">
        <v>8</v>
      </c>
      <c r="BK112" s="231">
        <f>ROUND(I112*H112,0)</f>
        <v>0</v>
      </c>
      <c r="BL112" s="19" t="s">
        <v>173</v>
      </c>
      <c r="BM112" s="230" t="s">
        <v>1364</v>
      </c>
    </row>
    <row r="113" s="13" customFormat="1">
      <c r="A113" s="13"/>
      <c r="B113" s="236"/>
      <c r="C113" s="237"/>
      <c r="D113" s="232" t="s">
        <v>184</v>
      </c>
      <c r="E113" s="237"/>
      <c r="F113" s="239" t="s">
        <v>1365</v>
      </c>
      <c r="G113" s="237"/>
      <c r="H113" s="240">
        <v>18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6" t="s">
        <v>184</v>
      </c>
      <c r="AU113" s="246" t="s">
        <v>86</v>
      </c>
      <c r="AV113" s="13" t="s">
        <v>86</v>
      </c>
      <c r="AW113" s="13" t="s">
        <v>4</v>
      </c>
      <c r="AX113" s="13" t="s">
        <v>8</v>
      </c>
      <c r="AY113" s="246" t="s">
        <v>167</v>
      </c>
    </row>
    <row r="114" s="2" customFormat="1" ht="20.5" customHeight="1">
      <c r="A114" s="40"/>
      <c r="B114" s="41"/>
      <c r="C114" s="220" t="s">
        <v>202</v>
      </c>
      <c r="D114" s="220" t="s">
        <v>169</v>
      </c>
      <c r="E114" s="221" t="s">
        <v>828</v>
      </c>
      <c r="F114" s="222" t="s">
        <v>829</v>
      </c>
      <c r="G114" s="223" t="s">
        <v>389</v>
      </c>
      <c r="H114" s="224">
        <v>9</v>
      </c>
      <c r="I114" s="225"/>
      <c r="J114" s="224">
        <f>ROUND(I114*H114,0)</f>
        <v>0</v>
      </c>
      <c r="K114" s="222" t="s">
        <v>20</v>
      </c>
      <c r="L114" s="46"/>
      <c r="M114" s="226" t="s">
        <v>20</v>
      </c>
      <c r="N114" s="227" t="s">
        <v>48</v>
      </c>
      <c r="O114" s="86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0" t="s">
        <v>173</v>
      </c>
      <c r="AT114" s="230" t="s">
        <v>169</v>
      </c>
      <c r="AU114" s="230" t="s">
        <v>86</v>
      </c>
      <c r="AY114" s="19" t="s">
        <v>167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9" t="s">
        <v>8</v>
      </c>
      <c r="BK114" s="231">
        <f>ROUND(I114*H114,0)</f>
        <v>0</v>
      </c>
      <c r="BL114" s="19" t="s">
        <v>173</v>
      </c>
      <c r="BM114" s="230" t="s">
        <v>1366</v>
      </c>
    </row>
    <row r="115" s="2" customFormat="1" ht="20.5" customHeight="1">
      <c r="A115" s="40"/>
      <c r="B115" s="41"/>
      <c r="C115" s="220" t="s">
        <v>320</v>
      </c>
      <c r="D115" s="220" t="s">
        <v>169</v>
      </c>
      <c r="E115" s="221" t="s">
        <v>1306</v>
      </c>
      <c r="F115" s="222" t="s">
        <v>1307</v>
      </c>
      <c r="G115" s="223" t="s">
        <v>389</v>
      </c>
      <c r="H115" s="224">
        <v>13</v>
      </c>
      <c r="I115" s="225"/>
      <c r="J115" s="224">
        <f>ROUND(I115*H115,0)</f>
        <v>0</v>
      </c>
      <c r="K115" s="222" t="s">
        <v>180</v>
      </c>
      <c r="L115" s="46"/>
      <c r="M115" s="226" t="s">
        <v>20</v>
      </c>
      <c r="N115" s="227" t="s">
        <v>48</v>
      </c>
      <c r="O115" s="86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0" t="s">
        <v>173</v>
      </c>
      <c r="AT115" s="230" t="s">
        <v>169</v>
      </c>
      <c r="AU115" s="230" t="s">
        <v>86</v>
      </c>
      <c r="AY115" s="19" t="s">
        <v>167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9" t="s">
        <v>8</v>
      </c>
      <c r="BK115" s="231">
        <f>ROUND(I115*H115,0)</f>
        <v>0</v>
      </c>
      <c r="BL115" s="19" t="s">
        <v>173</v>
      </c>
      <c r="BM115" s="230" t="s">
        <v>1367</v>
      </c>
    </row>
    <row r="116" s="2" customFormat="1">
      <c r="A116" s="40"/>
      <c r="B116" s="41"/>
      <c r="C116" s="42"/>
      <c r="D116" s="232" t="s">
        <v>182</v>
      </c>
      <c r="E116" s="42"/>
      <c r="F116" s="233" t="s">
        <v>1309</v>
      </c>
      <c r="G116" s="42"/>
      <c r="H116" s="42"/>
      <c r="I116" s="138"/>
      <c r="J116" s="42"/>
      <c r="K116" s="42"/>
      <c r="L116" s="46"/>
      <c r="M116" s="234"/>
      <c r="N116" s="23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182</v>
      </c>
      <c r="AU116" s="19" t="s">
        <v>86</v>
      </c>
    </row>
    <row r="117" s="13" customFormat="1">
      <c r="A117" s="13"/>
      <c r="B117" s="236"/>
      <c r="C117" s="237"/>
      <c r="D117" s="232" t="s">
        <v>184</v>
      </c>
      <c r="E117" s="238" t="s">
        <v>20</v>
      </c>
      <c r="F117" s="239" t="s">
        <v>1368</v>
      </c>
      <c r="G117" s="237"/>
      <c r="H117" s="240">
        <v>13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6" t="s">
        <v>184</v>
      </c>
      <c r="AU117" s="246" t="s">
        <v>86</v>
      </c>
      <c r="AV117" s="13" t="s">
        <v>86</v>
      </c>
      <c r="AW117" s="13" t="s">
        <v>38</v>
      </c>
      <c r="AX117" s="13" t="s">
        <v>8</v>
      </c>
      <c r="AY117" s="246" t="s">
        <v>167</v>
      </c>
    </row>
    <row r="118" s="2" customFormat="1" ht="20.5" customHeight="1">
      <c r="A118" s="40"/>
      <c r="B118" s="41"/>
      <c r="C118" s="279" t="s">
        <v>326</v>
      </c>
      <c r="D118" s="279" t="s">
        <v>381</v>
      </c>
      <c r="E118" s="280" t="s">
        <v>1311</v>
      </c>
      <c r="F118" s="281" t="s">
        <v>1312</v>
      </c>
      <c r="G118" s="282" t="s">
        <v>384</v>
      </c>
      <c r="H118" s="283">
        <v>0.29999999999999999</v>
      </c>
      <c r="I118" s="284"/>
      <c r="J118" s="283">
        <f>ROUND(I118*H118,0)</f>
        <v>0</v>
      </c>
      <c r="K118" s="281" t="s">
        <v>20</v>
      </c>
      <c r="L118" s="285"/>
      <c r="M118" s="286" t="s">
        <v>20</v>
      </c>
      <c r="N118" s="287" t="s">
        <v>48</v>
      </c>
      <c r="O118" s="86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30" t="s">
        <v>274</v>
      </c>
      <c r="AT118" s="230" t="s">
        <v>381</v>
      </c>
      <c r="AU118" s="230" t="s">
        <v>86</v>
      </c>
      <c r="AY118" s="19" t="s">
        <v>167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9" t="s">
        <v>8</v>
      </c>
      <c r="BK118" s="231">
        <f>ROUND(I118*H118,0)</f>
        <v>0</v>
      </c>
      <c r="BL118" s="19" t="s">
        <v>173</v>
      </c>
      <c r="BM118" s="230" t="s">
        <v>1369</v>
      </c>
    </row>
    <row r="119" s="2" customFormat="1">
      <c r="A119" s="40"/>
      <c r="B119" s="41"/>
      <c r="C119" s="42"/>
      <c r="D119" s="232" t="s">
        <v>175</v>
      </c>
      <c r="E119" s="42"/>
      <c r="F119" s="233" t="s">
        <v>1314</v>
      </c>
      <c r="G119" s="42"/>
      <c r="H119" s="42"/>
      <c r="I119" s="138"/>
      <c r="J119" s="42"/>
      <c r="K119" s="42"/>
      <c r="L119" s="46"/>
      <c r="M119" s="234"/>
      <c r="N119" s="235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175</v>
      </c>
      <c r="AU119" s="19" t="s">
        <v>86</v>
      </c>
    </row>
    <row r="120" s="13" customFormat="1">
      <c r="A120" s="13"/>
      <c r="B120" s="236"/>
      <c r="C120" s="237"/>
      <c r="D120" s="232" t="s">
        <v>184</v>
      </c>
      <c r="E120" s="238" t="s">
        <v>20</v>
      </c>
      <c r="F120" s="239" t="s">
        <v>1370</v>
      </c>
      <c r="G120" s="237"/>
      <c r="H120" s="240">
        <v>0.29999999999999999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6" t="s">
        <v>184</v>
      </c>
      <c r="AU120" s="246" t="s">
        <v>86</v>
      </c>
      <c r="AV120" s="13" t="s">
        <v>86</v>
      </c>
      <c r="AW120" s="13" t="s">
        <v>38</v>
      </c>
      <c r="AX120" s="13" t="s">
        <v>8</v>
      </c>
      <c r="AY120" s="246" t="s">
        <v>167</v>
      </c>
    </row>
    <row r="121" s="2" customFormat="1" ht="14.5" customHeight="1">
      <c r="A121" s="40"/>
      <c r="B121" s="41"/>
      <c r="C121" s="279" t="s">
        <v>9</v>
      </c>
      <c r="D121" s="279" t="s">
        <v>381</v>
      </c>
      <c r="E121" s="280" t="s">
        <v>1322</v>
      </c>
      <c r="F121" s="281" t="s">
        <v>991</v>
      </c>
      <c r="G121" s="282" t="s">
        <v>389</v>
      </c>
      <c r="H121" s="283">
        <v>9</v>
      </c>
      <c r="I121" s="284"/>
      <c r="J121" s="283">
        <f>ROUND(I121*H121,0)</f>
        <v>0</v>
      </c>
      <c r="K121" s="281" t="s">
        <v>20</v>
      </c>
      <c r="L121" s="285"/>
      <c r="M121" s="286" t="s">
        <v>20</v>
      </c>
      <c r="N121" s="287" t="s">
        <v>48</v>
      </c>
      <c r="O121" s="86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0" t="s">
        <v>274</v>
      </c>
      <c r="AT121" s="230" t="s">
        <v>381</v>
      </c>
      <c r="AU121" s="230" t="s">
        <v>86</v>
      </c>
      <c r="AY121" s="19" t="s">
        <v>167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9" t="s">
        <v>8</v>
      </c>
      <c r="BK121" s="231">
        <f>ROUND(I121*H121,0)</f>
        <v>0</v>
      </c>
      <c r="BL121" s="19" t="s">
        <v>173</v>
      </c>
      <c r="BM121" s="230" t="s">
        <v>1371</v>
      </c>
    </row>
    <row r="122" s="13" customFormat="1">
      <c r="A122" s="13"/>
      <c r="B122" s="236"/>
      <c r="C122" s="237"/>
      <c r="D122" s="232" t="s">
        <v>184</v>
      </c>
      <c r="E122" s="238" t="s">
        <v>20</v>
      </c>
      <c r="F122" s="239" t="s">
        <v>1372</v>
      </c>
      <c r="G122" s="237"/>
      <c r="H122" s="240">
        <v>9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6" t="s">
        <v>184</v>
      </c>
      <c r="AU122" s="246" t="s">
        <v>86</v>
      </c>
      <c r="AV122" s="13" t="s">
        <v>86</v>
      </c>
      <c r="AW122" s="13" t="s">
        <v>38</v>
      </c>
      <c r="AX122" s="13" t="s">
        <v>8</v>
      </c>
      <c r="AY122" s="246" t="s">
        <v>167</v>
      </c>
    </row>
    <row r="123" s="2" customFormat="1" ht="20.5" customHeight="1">
      <c r="A123" s="40"/>
      <c r="B123" s="41"/>
      <c r="C123" s="220" t="s">
        <v>253</v>
      </c>
      <c r="D123" s="220" t="s">
        <v>169</v>
      </c>
      <c r="E123" s="221" t="s">
        <v>832</v>
      </c>
      <c r="F123" s="222" t="s">
        <v>833</v>
      </c>
      <c r="G123" s="223" t="s">
        <v>834</v>
      </c>
      <c r="H123" s="224">
        <v>89</v>
      </c>
      <c r="I123" s="225"/>
      <c r="J123" s="224">
        <f>ROUND(I123*H123,0)</f>
        <v>0</v>
      </c>
      <c r="K123" s="222" t="s">
        <v>20</v>
      </c>
      <c r="L123" s="46"/>
      <c r="M123" s="226" t="s">
        <v>20</v>
      </c>
      <c r="N123" s="227" t="s">
        <v>48</v>
      </c>
      <c r="O123" s="86"/>
      <c r="P123" s="228">
        <f>O123*H123</f>
        <v>0</v>
      </c>
      <c r="Q123" s="228">
        <v>2.0000000000000002E-05</v>
      </c>
      <c r="R123" s="228">
        <f>Q123*H123</f>
        <v>0.0017800000000000001</v>
      </c>
      <c r="S123" s="228">
        <v>0</v>
      </c>
      <c r="T123" s="229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30" t="s">
        <v>173</v>
      </c>
      <c r="AT123" s="230" t="s">
        <v>169</v>
      </c>
      <c r="AU123" s="230" t="s">
        <v>86</v>
      </c>
      <c r="AY123" s="19" t="s">
        <v>167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9" t="s">
        <v>8</v>
      </c>
      <c r="BK123" s="231">
        <f>ROUND(I123*H123,0)</f>
        <v>0</v>
      </c>
      <c r="BL123" s="19" t="s">
        <v>173</v>
      </c>
      <c r="BM123" s="230" t="s">
        <v>1373</v>
      </c>
    </row>
    <row r="124" s="13" customFormat="1">
      <c r="A124" s="13"/>
      <c r="B124" s="236"/>
      <c r="C124" s="237"/>
      <c r="D124" s="232" t="s">
        <v>184</v>
      </c>
      <c r="E124" s="238" t="s">
        <v>20</v>
      </c>
      <c r="F124" s="239" t="s">
        <v>1302</v>
      </c>
      <c r="G124" s="237"/>
      <c r="H124" s="240">
        <v>89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6" t="s">
        <v>184</v>
      </c>
      <c r="AU124" s="246" t="s">
        <v>86</v>
      </c>
      <c r="AV124" s="13" t="s">
        <v>86</v>
      </c>
      <c r="AW124" s="13" t="s">
        <v>38</v>
      </c>
      <c r="AX124" s="13" t="s">
        <v>8</v>
      </c>
      <c r="AY124" s="246" t="s">
        <v>167</v>
      </c>
    </row>
    <row r="125" s="2" customFormat="1" ht="20.5" customHeight="1">
      <c r="A125" s="40"/>
      <c r="B125" s="41"/>
      <c r="C125" s="220" t="s">
        <v>302</v>
      </c>
      <c r="D125" s="220" t="s">
        <v>169</v>
      </c>
      <c r="E125" s="221" t="s">
        <v>915</v>
      </c>
      <c r="F125" s="222" t="s">
        <v>916</v>
      </c>
      <c r="G125" s="223" t="s">
        <v>179</v>
      </c>
      <c r="H125" s="224">
        <v>22</v>
      </c>
      <c r="I125" s="225"/>
      <c r="J125" s="224">
        <f>ROUND(I125*H125,0)</f>
        <v>0</v>
      </c>
      <c r="K125" s="222" t="s">
        <v>650</v>
      </c>
      <c r="L125" s="46"/>
      <c r="M125" s="226" t="s">
        <v>20</v>
      </c>
      <c r="N125" s="227" t="s">
        <v>48</v>
      </c>
      <c r="O125" s="86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0" t="s">
        <v>173</v>
      </c>
      <c r="AT125" s="230" t="s">
        <v>169</v>
      </c>
      <c r="AU125" s="230" t="s">
        <v>86</v>
      </c>
      <c r="AY125" s="19" t="s">
        <v>167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9" t="s">
        <v>8</v>
      </c>
      <c r="BK125" s="231">
        <f>ROUND(I125*H125,0)</f>
        <v>0</v>
      </c>
      <c r="BL125" s="19" t="s">
        <v>173</v>
      </c>
      <c r="BM125" s="230" t="s">
        <v>1374</v>
      </c>
    </row>
    <row r="126" s="2" customFormat="1">
      <c r="A126" s="40"/>
      <c r="B126" s="41"/>
      <c r="C126" s="42"/>
      <c r="D126" s="232" t="s">
        <v>182</v>
      </c>
      <c r="E126" s="42"/>
      <c r="F126" s="233" t="s">
        <v>918</v>
      </c>
      <c r="G126" s="42"/>
      <c r="H126" s="42"/>
      <c r="I126" s="138"/>
      <c r="J126" s="42"/>
      <c r="K126" s="42"/>
      <c r="L126" s="46"/>
      <c r="M126" s="234"/>
      <c r="N126" s="235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182</v>
      </c>
      <c r="AU126" s="19" t="s">
        <v>86</v>
      </c>
    </row>
    <row r="127" s="2" customFormat="1">
      <c r="A127" s="40"/>
      <c r="B127" s="41"/>
      <c r="C127" s="42"/>
      <c r="D127" s="232" t="s">
        <v>175</v>
      </c>
      <c r="E127" s="42"/>
      <c r="F127" s="233" t="s">
        <v>919</v>
      </c>
      <c r="G127" s="42"/>
      <c r="H127" s="42"/>
      <c r="I127" s="138"/>
      <c r="J127" s="42"/>
      <c r="K127" s="42"/>
      <c r="L127" s="46"/>
      <c r="M127" s="234"/>
      <c r="N127" s="23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175</v>
      </c>
      <c r="AU127" s="19" t="s">
        <v>86</v>
      </c>
    </row>
    <row r="128" s="13" customFormat="1">
      <c r="A128" s="13"/>
      <c r="B128" s="236"/>
      <c r="C128" s="237"/>
      <c r="D128" s="232" t="s">
        <v>184</v>
      </c>
      <c r="E128" s="238" t="s">
        <v>20</v>
      </c>
      <c r="F128" s="239" t="s">
        <v>1375</v>
      </c>
      <c r="G128" s="237"/>
      <c r="H128" s="240">
        <v>22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6" t="s">
        <v>184</v>
      </c>
      <c r="AU128" s="246" t="s">
        <v>86</v>
      </c>
      <c r="AV128" s="13" t="s">
        <v>86</v>
      </c>
      <c r="AW128" s="13" t="s">
        <v>38</v>
      </c>
      <c r="AX128" s="13" t="s">
        <v>8</v>
      </c>
      <c r="AY128" s="246" t="s">
        <v>167</v>
      </c>
    </row>
    <row r="129" s="2" customFormat="1" ht="20.5" customHeight="1">
      <c r="A129" s="40"/>
      <c r="B129" s="41"/>
      <c r="C129" s="279" t="s">
        <v>309</v>
      </c>
      <c r="D129" s="279" t="s">
        <v>381</v>
      </c>
      <c r="E129" s="280" t="s">
        <v>921</v>
      </c>
      <c r="F129" s="281" t="s">
        <v>922</v>
      </c>
      <c r="G129" s="282" t="s">
        <v>189</v>
      </c>
      <c r="H129" s="283">
        <v>0.44</v>
      </c>
      <c r="I129" s="284"/>
      <c r="J129" s="283">
        <f>ROUND(I129*H129,0)</f>
        <v>0</v>
      </c>
      <c r="K129" s="281" t="s">
        <v>180</v>
      </c>
      <c r="L129" s="285"/>
      <c r="M129" s="286" t="s">
        <v>20</v>
      </c>
      <c r="N129" s="287" t="s">
        <v>48</v>
      </c>
      <c r="O129" s="86"/>
      <c r="P129" s="228">
        <f>O129*H129</f>
        <v>0</v>
      </c>
      <c r="Q129" s="228">
        <v>0.20000000000000001</v>
      </c>
      <c r="R129" s="228">
        <f>Q129*H129</f>
        <v>0.088000000000000009</v>
      </c>
      <c r="S129" s="228">
        <v>0</v>
      </c>
      <c r="T129" s="229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0" t="s">
        <v>274</v>
      </c>
      <c r="AT129" s="230" t="s">
        <v>381</v>
      </c>
      <c r="AU129" s="230" t="s">
        <v>86</v>
      </c>
      <c r="AY129" s="19" t="s">
        <v>167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9" t="s">
        <v>8</v>
      </c>
      <c r="BK129" s="231">
        <f>ROUND(I129*H129,0)</f>
        <v>0</v>
      </c>
      <c r="BL129" s="19" t="s">
        <v>173</v>
      </c>
      <c r="BM129" s="230" t="s">
        <v>1376</v>
      </c>
    </row>
    <row r="130" s="13" customFormat="1">
      <c r="A130" s="13"/>
      <c r="B130" s="236"/>
      <c r="C130" s="237"/>
      <c r="D130" s="232" t="s">
        <v>184</v>
      </c>
      <c r="E130" s="238" t="s">
        <v>20</v>
      </c>
      <c r="F130" s="239" t="s">
        <v>1377</v>
      </c>
      <c r="G130" s="237"/>
      <c r="H130" s="240">
        <v>0.44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6" t="s">
        <v>184</v>
      </c>
      <c r="AU130" s="246" t="s">
        <v>86</v>
      </c>
      <c r="AV130" s="13" t="s">
        <v>86</v>
      </c>
      <c r="AW130" s="13" t="s">
        <v>38</v>
      </c>
      <c r="AX130" s="13" t="s">
        <v>8</v>
      </c>
      <c r="AY130" s="246" t="s">
        <v>167</v>
      </c>
    </row>
    <row r="131" s="2" customFormat="1" ht="14.5" customHeight="1">
      <c r="A131" s="40"/>
      <c r="B131" s="41"/>
      <c r="C131" s="279" t="s">
        <v>337</v>
      </c>
      <c r="D131" s="279" t="s">
        <v>381</v>
      </c>
      <c r="E131" s="280" t="s">
        <v>1333</v>
      </c>
      <c r="F131" s="281" t="s">
        <v>1331</v>
      </c>
      <c r="G131" s="282" t="s">
        <v>389</v>
      </c>
      <c r="H131" s="283">
        <v>13</v>
      </c>
      <c r="I131" s="284"/>
      <c r="J131" s="283">
        <f>ROUND(I131*H131,0)</f>
        <v>0</v>
      </c>
      <c r="K131" s="281" t="s">
        <v>20</v>
      </c>
      <c r="L131" s="285"/>
      <c r="M131" s="286" t="s">
        <v>20</v>
      </c>
      <c r="N131" s="287" t="s">
        <v>48</v>
      </c>
      <c r="O131" s="86"/>
      <c r="P131" s="228">
        <f>O131*H131</f>
        <v>0</v>
      </c>
      <c r="Q131" s="228">
        <v>4.0000000000000003E-05</v>
      </c>
      <c r="R131" s="228">
        <f>Q131*H131</f>
        <v>0.00052000000000000006</v>
      </c>
      <c r="S131" s="228">
        <v>0</v>
      </c>
      <c r="T131" s="229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30" t="s">
        <v>274</v>
      </c>
      <c r="AT131" s="230" t="s">
        <v>381</v>
      </c>
      <c r="AU131" s="230" t="s">
        <v>86</v>
      </c>
      <c r="AY131" s="19" t="s">
        <v>167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9" t="s">
        <v>8</v>
      </c>
      <c r="BK131" s="231">
        <f>ROUND(I131*H131,0)</f>
        <v>0</v>
      </c>
      <c r="BL131" s="19" t="s">
        <v>173</v>
      </c>
      <c r="BM131" s="230" t="s">
        <v>1378</v>
      </c>
    </row>
    <row r="132" s="2" customFormat="1" ht="20.5" customHeight="1">
      <c r="A132" s="40"/>
      <c r="B132" s="41"/>
      <c r="C132" s="220" t="s">
        <v>344</v>
      </c>
      <c r="D132" s="220" t="s">
        <v>169</v>
      </c>
      <c r="E132" s="221" t="s">
        <v>925</v>
      </c>
      <c r="F132" s="222" t="s">
        <v>926</v>
      </c>
      <c r="G132" s="223" t="s">
        <v>189</v>
      </c>
      <c r="H132" s="224">
        <v>8.8399999999999999</v>
      </c>
      <c r="I132" s="225"/>
      <c r="J132" s="224">
        <f>ROUND(I132*H132,0)</f>
        <v>0</v>
      </c>
      <c r="K132" s="222" t="s">
        <v>180</v>
      </c>
      <c r="L132" s="46"/>
      <c r="M132" s="226" t="s">
        <v>20</v>
      </c>
      <c r="N132" s="227" t="s">
        <v>48</v>
      </c>
      <c r="O132" s="86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0" t="s">
        <v>173</v>
      </c>
      <c r="AT132" s="230" t="s">
        <v>169</v>
      </c>
      <c r="AU132" s="230" t="s">
        <v>86</v>
      </c>
      <c r="AY132" s="19" t="s">
        <v>167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9" t="s">
        <v>8</v>
      </c>
      <c r="BK132" s="231">
        <f>ROUND(I132*H132,0)</f>
        <v>0</v>
      </c>
      <c r="BL132" s="19" t="s">
        <v>173</v>
      </c>
      <c r="BM132" s="230" t="s">
        <v>1379</v>
      </c>
    </row>
    <row r="133" s="2" customFormat="1">
      <c r="A133" s="40"/>
      <c r="B133" s="41"/>
      <c r="C133" s="42"/>
      <c r="D133" s="232" t="s">
        <v>182</v>
      </c>
      <c r="E133" s="42"/>
      <c r="F133" s="233" t="s">
        <v>928</v>
      </c>
      <c r="G133" s="42"/>
      <c r="H133" s="42"/>
      <c r="I133" s="138"/>
      <c r="J133" s="42"/>
      <c r="K133" s="42"/>
      <c r="L133" s="46"/>
      <c r="M133" s="234"/>
      <c r="N133" s="23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182</v>
      </c>
      <c r="AU133" s="19" t="s">
        <v>86</v>
      </c>
    </row>
    <row r="134" s="2" customFormat="1">
      <c r="A134" s="40"/>
      <c r="B134" s="41"/>
      <c r="C134" s="42"/>
      <c r="D134" s="232" t="s">
        <v>175</v>
      </c>
      <c r="E134" s="42"/>
      <c r="F134" s="233" t="s">
        <v>929</v>
      </c>
      <c r="G134" s="42"/>
      <c r="H134" s="42"/>
      <c r="I134" s="138"/>
      <c r="J134" s="42"/>
      <c r="K134" s="42"/>
      <c r="L134" s="46"/>
      <c r="M134" s="234"/>
      <c r="N134" s="235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175</v>
      </c>
      <c r="AU134" s="19" t="s">
        <v>86</v>
      </c>
    </row>
    <row r="135" s="13" customFormat="1">
      <c r="A135" s="13"/>
      <c r="B135" s="236"/>
      <c r="C135" s="237"/>
      <c r="D135" s="232" t="s">
        <v>184</v>
      </c>
      <c r="E135" s="238" t="s">
        <v>20</v>
      </c>
      <c r="F135" s="239" t="s">
        <v>1344</v>
      </c>
      <c r="G135" s="237"/>
      <c r="H135" s="240">
        <v>8.8399999999999999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184</v>
      </c>
      <c r="AU135" s="246" t="s">
        <v>86</v>
      </c>
      <c r="AV135" s="13" t="s">
        <v>86</v>
      </c>
      <c r="AW135" s="13" t="s">
        <v>38</v>
      </c>
      <c r="AX135" s="13" t="s">
        <v>8</v>
      </c>
      <c r="AY135" s="246" t="s">
        <v>167</v>
      </c>
    </row>
    <row r="136" s="2" customFormat="1" ht="20.5" customHeight="1">
      <c r="A136" s="40"/>
      <c r="B136" s="41"/>
      <c r="C136" s="220" t="s">
        <v>348</v>
      </c>
      <c r="D136" s="220" t="s">
        <v>169</v>
      </c>
      <c r="E136" s="221" t="s">
        <v>931</v>
      </c>
      <c r="F136" s="222" t="s">
        <v>932</v>
      </c>
      <c r="G136" s="223" t="s">
        <v>189</v>
      </c>
      <c r="H136" s="224">
        <v>17.68</v>
      </c>
      <c r="I136" s="225"/>
      <c r="J136" s="224">
        <f>ROUND(I136*H136,0)</f>
        <v>0</v>
      </c>
      <c r="K136" s="222" t="s">
        <v>180</v>
      </c>
      <c r="L136" s="46"/>
      <c r="M136" s="226" t="s">
        <v>20</v>
      </c>
      <c r="N136" s="227" t="s">
        <v>48</v>
      </c>
      <c r="O136" s="86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0" t="s">
        <v>173</v>
      </c>
      <c r="AT136" s="230" t="s">
        <v>169</v>
      </c>
      <c r="AU136" s="230" t="s">
        <v>86</v>
      </c>
      <c r="AY136" s="19" t="s">
        <v>167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9" t="s">
        <v>8</v>
      </c>
      <c r="BK136" s="231">
        <f>ROUND(I136*H136,0)</f>
        <v>0</v>
      </c>
      <c r="BL136" s="19" t="s">
        <v>173</v>
      </c>
      <c r="BM136" s="230" t="s">
        <v>1380</v>
      </c>
    </row>
    <row r="137" s="2" customFormat="1">
      <c r="A137" s="40"/>
      <c r="B137" s="41"/>
      <c r="C137" s="42"/>
      <c r="D137" s="232" t="s">
        <v>182</v>
      </c>
      <c r="E137" s="42"/>
      <c r="F137" s="233" t="s">
        <v>928</v>
      </c>
      <c r="G137" s="42"/>
      <c r="H137" s="42"/>
      <c r="I137" s="138"/>
      <c r="J137" s="42"/>
      <c r="K137" s="42"/>
      <c r="L137" s="46"/>
      <c r="M137" s="234"/>
      <c r="N137" s="23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182</v>
      </c>
      <c r="AU137" s="19" t="s">
        <v>86</v>
      </c>
    </row>
    <row r="138" s="13" customFormat="1">
      <c r="A138" s="13"/>
      <c r="B138" s="236"/>
      <c r="C138" s="237"/>
      <c r="D138" s="232" t="s">
        <v>184</v>
      </c>
      <c r="E138" s="238" t="s">
        <v>20</v>
      </c>
      <c r="F138" s="239" t="s">
        <v>1346</v>
      </c>
      <c r="G138" s="237"/>
      <c r="H138" s="240">
        <v>17.68</v>
      </c>
      <c r="I138" s="241"/>
      <c r="J138" s="237"/>
      <c r="K138" s="237"/>
      <c r="L138" s="242"/>
      <c r="M138" s="298"/>
      <c r="N138" s="299"/>
      <c r="O138" s="299"/>
      <c r="P138" s="299"/>
      <c r="Q138" s="299"/>
      <c r="R138" s="299"/>
      <c r="S138" s="299"/>
      <c r="T138" s="30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184</v>
      </c>
      <c r="AU138" s="246" t="s">
        <v>86</v>
      </c>
      <c r="AV138" s="13" t="s">
        <v>86</v>
      </c>
      <c r="AW138" s="13" t="s">
        <v>38</v>
      </c>
      <c r="AX138" s="13" t="s">
        <v>8</v>
      </c>
      <c r="AY138" s="246" t="s">
        <v>167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168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rD7JtBr2JHFUtFEy1i6uL1SzlpX+IExH7384od0kW5bqEZHGYMRCgHQ+mB+BkfEO4IVYmj+6Lf8alux8HMy+LQ==" hashValue="hp40K9lxWWqwmP54qLq51KRvktlUKYJCsEBJEJRAgrJJvGfJgKb4BMgxgxkXth62wPF0WsIa+BorfQeVB5vEfA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5.554688" style="1" customWidth="1"/>
    <col min="2" max="2" width="1.117188" style="1" customWidth="1"/>
    <col min="3" max="3" width="2.777344" style="1" customWidth="1"/>
    <col min="4" max="4" width="2.886719" style="1" customWidth="1"/>
    <col min="5" max="5" width="11.44531" style="1" customWidth="1"/>
    <col min="6" max="6" width="67.21484" style="1" customWidth="1"/>
    <col min="7" max="7" width="4.664063" style="1" customWidth="1"/>
    <col min="8" max="8" width="7.664063" style="1" customWidth="1"/>
    <col min="9" max="9" width="13.44531" style="130" customWidth="1"/>
    <col min="10" max="10" width="13.44531" style="1" customWidth="1"/>
    <col min="11" max="11" width="13.44531" style="1" customWidth="1"/>
    <col min="12" max="12" width="6.214844" style="1" customWidth="1"/>
    <col min="13" max="13" width="7.214844" style="1" hidden="1" customWidth="1"/>
    <col min="14" max="14" width="8.886719" style="1" hidden="1"/>
    <col min="15" max="15" width="9.445313" style="1" hidden="1" customWidth="1"/>
    <col min="16" max="16" width="9.445313" style="1" hidden="1" customWidth="1"/>
    <col min="17" max="17" width="9.445313" style="1" hidden="1" customWidth="1"/>
    <col min="18" max="18" width="9.445313" style="1" hidden="1" customWidth="1"/>
    <col min="19" max="19" width="9.445313" style="1" hidden="1" customWidth="1"/>
    <col min="20" max="20" width="9.445313" style="1" hidden="1" customWidth="1"/>
    <col min="21" max="21" width="10.88672" style="1" hidden="1" customWidth="1"/>
    <col min="22" max="22" width="8.214844" style="1" customWidth="1"/>
    <col min="23" max="23" width="10.88672" style="1" customWidth="1"/>
    <col min="24" max="24" width="8.214844" style="1" customWidth="1"/>
    <col min="25" max="25" width="9.996094" style="1" customWidth="1"/>
    <col min="26" max="26" width="7.335938" style="1" customWidth="1"/>
    <col min="27" max="27" width="9.996094" style="1" customWidth="1"/>
    <col min="28" max="28" width="10.88672" style="1" customWidth="1"/>
    <col min="29" max="29" width="7.335938" style="1" customWidth="1"/>
    <col min="30" max="30" width="9.996094" style="1" customWidth="1"/>
    <col min="31" max="31" width="10.88672" style="1" customWidth="1"/>
    <col min="44" max="44" width="8.886719" style="1" hidden="1"/>
    <col min="45" max="45" width="8.886719" style="1" hidden="1"/>
    <col min="46" max="46" width="8.886719" style="1" hidden="1"/>
    <col min="47" max="47" width="8.886719" style="1" hidden="1"/>
    <col min="48" max="48" width="8.886719" style="1" hidden="1"/>
    <col min="49" max="49" width="8.886719" style="1" hidden="1"/>
    <col min="50" max="50" width="8.886719" style="1" hidden="1"/>
    <col min="51" max="51" width="8.886719" style="1" hidden="1"/>
    <col min="52" max="52" width="8.886719" style="1" hidden="1"/>
    <col min="53" max="53" width="8.886719" style="1" hidden="1"/>
    <col min="54" max="54" width="8.886719" style="1" hidden="1"/>
    <col min="55" max="55" width="8.886719" style="1" hidden="1"/>
    <col min="56" max="56" width="8.886719" style="1" hidden="1"/>
    <col min="57" max="57" width="8.886719" style="1" hidden="1"/>
    <col min="58" max="58" width="8.886719" style="1" hidden="1"/>
    <col min="59" max="59" width="8.886719" style="1" hidden="1"/>
    <col min="60" max="60" width="8.886719" style="1" hidden="1"/>
    <col min="61" max="61" width="8.886719" style="1" hidden="1"/>
    <col min="62" max="62" width="8.886719" style="1" hidden="1"/>
    <col min="63" max="63" width="8.886719" style="1" hidden="1"/>
    <col min="64" max="64" width="8.886719" style="1" hidden="1"/>
    <col min="65" max="65" width="8.886719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86</v>
      </c>
    </row>
    <row r="4" s="1" customFormat="1" ht="24.96" customHeight="1">
      <c r="B4" s="22"/>
      <c r="D4" s="134" t="s">
        <v>135</v>
      </c>
      <c r="I4" s="130"/>
      <c r="L4" s="22"/>
      <c r="M4" s="135" t="s">
        <v>11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17</v>
      </c>
      <c r="I6" s="130"/>
      <c r="L6" s="22"/>
    </row>
    <row r="7" s="1" customFormat="1" ht="14.5" customHeight="1">
      <c r="B7" s="22"/>
      <c r="E7" s="137" t="str">
        <f>'Rekapitulace stavby'!K6</f>
        <v>2020/I Společná zařízení v k. ú. Borotín u Boskovic - revitalizace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136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4.5" customHeight="1">
      <c r="A9" s="40"/>
      <c r="B9" s="46"/>
      <c r="C9" s="40"/>
      <c r="D9" s="40"/>
      <c r="E9" s="140" t="s">
        <v>1383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19</v>
      </c>
      <c r="E11" s="40"/>
      <c r="F11" s="141" t="s">
        <v>20</v>
      </c>
      <c r="G11" s="40"/>
      <c r="H11" s="40"/>
      <c r="I11" s="142" t="s">
        <v>21</v>
      </c>
      <c r="J11" s="141" t="s">
        <v>20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22</v>
      </c>
      <c r="E12" s="40"/>
      <c r="F12" s="141" t="s">
        <v>23</v>
      </c>
      <c r="G12" s="40"/>
      <c r="H12" s="40"/>
      <c r="I12" s="142" t="s">
        <v>24</v>
      </c>
      <c r="J12" s="143" t="str">
        <f>'Rekapitulace stavby'!AN8</f>
        <v>2. 5. 2017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26</v>
      </c>
      <c r="E14" s="40"/>
      <c r="F14" s="40"/>
      <c r="G14" s="40"/>
      <c r="H14" s="40"/>
      <c r="I14" s="142" t="s">
        <v>27</v>
      </c>
      <c r="J14" s="141" t="s">
        <v>28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29</v>
      </c>
      <c r="F15" s="40"/>
      <c r="G15" s="40"/>
      <c r="H15" s="40"/>
      <c r="I15" s="142" t="s">
        <v>30</v>
      </c>
      <c r="J15" s="141" t="s">
        <v>31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32</v>
      </c>
      <c r="E17" s="40"/>
      <c r="F17" s="40"/>
      <c r="G17" s="40"/>
      <c r="H17" s="40"/>
      <c r="I17" s="142" t="s">
        <v>27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30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34</v>
      </c>
      <c r="E20" s="40"/>
      <c r="F20" s="40"/>
      <c r="G20" s="40"/>
      <c r="H20" s="40"/>
      <c r="I20" s="142" t="s">
        <v>27</v>
      </c>
      <c r="J20" s="141" t="s">
        <v>35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36</v>
      </c>
      <c r="F21" s="40"/>
      <c r="G21" s="40"/>
      <c r="H21" s="40"/>
      <c r="I21" s="142" t="s">
        <v>30</v>
      </c>
      <c r="J21" s="141" t="s">
        <v>37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39</v>
      </c>
      <c r="E23" s="40"/>
      <c r="F23" s="40"/>
      <c r="G23" s="40"/>
      <c r="H23" s="40"/>
      <c r="I23" s="142" t="s">
        <v>27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30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41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4.5" customHeight="1">
      <c r="A27" s="144"/>
      <c r="B27" s="145"/>
      <c r="C27" s="144"/>
      <c r="D27" s="144"/>
      <c r="E27" s="146" t="s">
        <v>20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43</v>
      </c>
      <c r="E30" s="40"/>
      <c r="F30" s="40"/>
      <c r="G30" s="40"/>
      <c r="H30" s="40"/>
      <c r="I30" s="138"/>
      <c r="J30" s="152">
        <f>ROUND(J85, 0)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45</v>
      </c>
      <c r="G32" s="40"/>
      <c r="H32" s="40"/>
      <c r="I32" s="154" t="s">
        <v>44</v>
      </c>
      <c r="J32" s="153" t="s">
        <v>46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47</v>
      </c>
      <c r="E33" s="136" t="s">
        <v>48</v>
      </c>
      <c r="F33" s="156">
        <f>ROUND((SUM(BE85:BE114)),  0)</f>
        <v>0</v>
      </c>
      <c r="G33" s="40"/>
      <c r="H33" s="40"/>
      <c r="I33" s="157">
        <v>0.20999999999999999</v>
      </c>
      <c r="J33" s="156">
        <f>ROUND(((SUM(BE85:BE114))*I33),  0)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49</v>
      </c>
      <c r="F34" s="156">
        <f>ROUND((SUM(BF85:BF114)),  0)</f>
        <v>0</v>
      </c>
      <c r="G34" s="40"/>
      <c r="H34" s="40"/>
      <c r="I34" s="157">
        <v>0.14999999999999999</v>
      </c>
      <c r="J34" s="156">
        <f>ROUND(((SUM(BF85:BF114))*I34),  0)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50</v>
      </c>
      <c r="F35" s="156">
        <f>ROUND((SUM(BG85:BG114)),  0)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51</v>
      </c>
      <c r="F36" s="156">
        <f>ROUND((SUM(BH85:BH114)),  0)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52</v>
      </c>
      <c r="F37" s="156">
        <f>ROUND((SUM(BI85:BI114)),  0)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53</v>
      </c>
      <c r="E39" s="160"/>
      <c r="F39" s="160"/>
      <c r="G39" s="161" t="s">
        <v>54</v>
      </c>
      <c r="H39" s="162" t="s">
        <v>55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138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5" customHeight="1">
      <c r="A48" s="40"/>
      <c r="B48" s="41"/>
      <c r="C48" s="42"/>
      <c r="D48" s="42"/>
      <c r="E48" s="172" t="str">
        <f>E7</f>
        <v>2020/I Společná zařízení v k. ú. Borotín u Boskovic - revitalizace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136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5" customHeight="1">
      <c r="A50" s="40"/>
      <c r="B50" s="41"/>
      <c r="C50" s="42"/>
      <c r="D50" s="42"/>
      <c r="E50" s="71" t="str">
        <f>E9</f>
        <v>16025-4 - Vedlejší a ostatní náklady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Borotín</v>
      </c>
      <c r="G52" s="42"/>
      <c r="H52" s="42"/>
      <c r="I52" s="142" t="s">
        <v>24</v>
      </c>
      <c r="J52" s="74" t="str">
        <f>IF(J12="","",J12)</f>
        <v>2. 5. 2017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9" customHeight="1">
      <c r="A54" s="40"/>
      <c r="B54" s="41"/>
      <c r="C54" s="34" t="s">
        <v>26</v>
      </c>
      <c r="D54" s="42"/>
      <c r="E54" s="42"/>
      <c r="F54" s="29" t="str">
        <f>E15</f>
        <v>ČR - SPÚ, KPÚ pro JMK, pobočka Blansko</v>
      </c>
      <c r="G54" s="42"/>
      <c r="H54" s="42"/>
      <c r="I54" s="142" t="s">
        <v>34</v>
      </c>
      <c r="J54" s="38" t="str">
        <f>E21</f>
        <v>AGERIS s.r.o.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4.9" customHeight="1">
      <c r="A55" s="40"/>
      <c r="B55" s="41"/>
      <c r="C55" s="34" t="s">
        <v>32</v>
      </c>
      <c r="D55" s="42"/>
      <c r="E55" s="42"/>
      <c r="F55" s="29" t="str">
        <f>IF(E18="","",E18)</f>
        <v>Vyplň údaj</v>
      </c>
      <c r="G55" s="42"/>
      <c r="H55" s="42"/>
      <c r="I55" s="142" t="s">
        <v>39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139</v>
      </c>
      <c r="D57" s="174"/>
      <c r="E57" s="174"/>
      <c r="F57" s="174"/>
      <c r="G57" s="174"/>
      <c r="H57" s="174"/>
      <c r="I57" s="175"/>
      <c r="J57" s="176" t="s">
        <v>140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75</v>
      </c>
      <c r="D59" s="42"/>
      <c r="E59" s="42"/>
      <c r="F59" s="42"/>
      <c r="G59" s="42"/>
      <c r="H59" s="42"/>
      <c r="I59" s="138"/>
      <c r="J59" s="104">
        <f>J85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141</v>
      </c>
    </row>
    <row r="60" s="9" customFormat="1" ht="24.96" customHeight="1">
      <c r="A60" s="9"/>
      <c r="B60" s="178"/>
      <c r="C60" s="179"/>
      <c r="D60" s="180" t="s">
        <v>142</v>
      </c>
      <c r="E60" s="181"/>
      <c r="F60" s="181"/>
      <c r="G60" s="181"/>
      <c r="H60" s="181"/>
      <c r="I60" s="182"/>
      <c r="J60" s="183">
        <f>J86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1384</v>
      </c>
      <c r="E61" s="188"/>
      <c r="F61" s="188"/>
      <c r="G61" s="188"/>
      <c r="H61" s="188"/>
      <c r="I61" s="189"/>
      <c r="J61" s="190">
        <f>J87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78"/>
      <c r="C62" s="179"/>
      <c r="D62" s="180" t="s">
        <v>1385</v>
      </c>
      <c r="E62" s="181"/>
      <c r="F62" s="181"/>
      <c r="G62" s="181"/>
      <c r="H62" s="181"/>
      <c r="I62" s="182"/>
      <c r="J62" s="183">
        <f>J90</f>
        <v>0</v>
      </c>
      <c r="K62" s="179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8"/>
      <c r="C63" s="179"/>
      <c r="D63" s="180" t="s">
        <v>772</v>
      </c>
      <c r="E63" s="181"/>
      <c r="F63" s="181"/>
      <c r="G63" s="181"/>
      <c r="H63" s="181"/>
      <c r="I63" s="182"/>
      <c r="J63" s="183">
        <f>J98</f>
        <v>0</v>
      </c>
      <c r="K63" s="179"/>
      <c r="L63" s="18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85"/>
      <c r="C64" s="186"/>
      <c r="D64" s="187" t="s">
        <v>771</v>
      </c>
      <c r="E64" s="188"/>
      <c r="F64" s="188"/>
      <c r="G64" s="188"/>
      <c r="H64" s="188"/>
      <c r="I64" s="189"/>
      <c r="J64" s="190">
        <f>J110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1386</v>
      </c>
      <c r="E65" s="188"/>
      <c r="F65" s="188"/>
      <c r="G65" s="188"/>
      <c r="H65" s="188"/>
      <c r="I65" s="189"/>
      <c r="J65" s="190">
        <f>J112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168"/>
      <c r="J67" s="62"/>
      <c r="K67" s="6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171"/>
      <c r="J71" s="64"/>
      <c r="K71" s="64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152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4.5" customHeight="1">
      <c r="A75" s="40"/>
      <c r="B75" s="41"/>
      <c r="C75" s="42"/>
      <c r="D75" s="42"/>
      <c r="E75" s="172" t="str">
        <f>E7</f>
        <v>2020/I Společná zařízení v k. ú. Borotín u Boskovic - revitalizace</v>
      </c>
      <c r="F75" s="34"/>
      <c r="G75" s="34"/>
      <c r="H75" s="34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136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4.5" customHeight="1">
      <c r="A77" s="40"/>
      <c r="B77" s="41"/>
      <c r="C77" s="42"/>
      <c r="D77" s="42"/>
      <c r="E77" s="71" t="str">
        <f>E9</f>
        <v>16025-4 - Vedlejší a ostatní náklady</v>
      </c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Borotín</v>
      </c>
      <c r="G79" s="42"/>
      <c r="H79" s="42"/>
      <c r="I79" s="142" t="s">
        <v>24</v>
      </c>
      <c r="J79" s="74" t="str">
        <f>IF(J12="","",J12)</f>
        <v>2. 5. 2017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" customHeight="1">
      <c r="A81" s="40"/>
      <c r="B81" s="41"/>
      <c r="C81" s="34" t="s">
        <v>26</v>
      </c>
      <c r="D81" s="42"/>
      <c r="E81" s="42"/>
      <c r="F81" s="29" t="str">
        <f>E15</f>
        <v>ČR - SPÚ, KPÚ pro JMK, pobočka Blansko</v>
      </c>
      <c r="G81" s="42"/>
      <c r="H81" s="42"/>
      <c r="I81" s="142" t="s">
        <v>34</v>
      </c>
      <c r="J81" s="38" t="str">
        <f>E21</f>
        <v>AGERIS s.r.o.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4.9" customHeight="1">
      <c r="A82" s="40"/>
      <c r="B82" s="41"/>
      <c r="C82" s="34" t="s">
        <v>32</v>
      </c>
      <c r="D82" s="42"/>
      <c r="E82" s="42"/>
      <c r="F82" s="29" t="str">
        <f>IF(E18="","",E18)</f>
        <v>Vyplň údaj</v>
      </c>
      <c r="G82" s="42"/>
      <c r="H82" s="42"/>
      <c r="I82" s="142" t="s">
        <v>39</v>
      </c>
      <c r="J82" s="38" t="str">
        <f>E24</f>
        <v xml:space="preserve"> </v>
      </c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138"/>
      <c r="J83" s="42"/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92"/>
      <c r="B84" s="193"/>
      <c r="C84" s="194" t="s">
        <v>153</v>
      </c>
      <c r="D84" s="195" t="s">
        <v>62</v>
      </c>
      <c r="E84" s="195" t="s">
        <v>58</v>
      </c>
      <c r="F84" s="195" t="s">
        <v>59</v>
      </c>
      <c r="G84" s="195" t="s">
        <v>154</v>
      </c>
      <c r="H84" s="195" t="s">
        <v>155</v>
      </c>
      <c r="I84" s="196" t="s">
        <v>156</v>
      </c>
      <c r="J84" s="195" t="s">
        <v>140</v>
      </c>
      <c r="K84" s="197" t="s">
        <v>157</v>
      </c>
      <c r="L84" s="198"/>
      <c r="M84" s="94" t="s">
        <v>20</v>
      </c>
      <c r="N84" s="95" t="s">
        <v>47</v>
      </c>
      <c r="O84" s="95" t="s">
        <v>158</v>
      </c>
      <c r="P84" s="95" t="s">
        <v>159</v>
      </c>
      <c r="Q84" s="95" t="s">
        <v>160</v>
      </c>
      <c r="R84" s="95" t="s">
        <v>161</v>
      </c>
      <c r="S84" s="95" t="s">
        <v>162</v>
      </c>
      <c r="T84" s="96" t="s">
        <v>163</v>
      </c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</row>
    <row r="85" s="2" customFormat="1" ht="22.8" customHeight="1">
      <c r="A85" s="40"/>
      <c r="B85" s="41"/>
      <c r="C85" s="101" t="s">
        <v>164</v>
      </c>
      <c r="D85" s="42"/>
      <c r="E85" s="42"/>
      <c r="F85" s="42"/>
      <c r="G85" s="42"/>
      <c r="H85" s="42"/>
      <c r="I85" s="138"/>
      <c r="J85" s="199">
        <f>BK85</f>
        <v>0</v>
      </c>
      <c r="K85" s="42"/>
      <c r="L85" s="46"/>
      <c r="M85" s="97"/>
      <c r="N85" s="200"/>
      <c r="O85" s="98"/>
      <c r="P85" s="201">
        <f>P86+P90+P98</f>
        <v>0</v>
      </c>
      <c r="Q85" s="98"/>
      <c r="R85" s="201">
        <f>R86+R90+R98</f>
        <v>0</v>
      </c>
      <c r="S85" s="98"/>
      <c r="T85" s="202">
        <f>T86+T90+T98</f>
        <v>20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76</v>
      </c>
      <c r="AU85" s="19" t="s">
        <v>141</v>
      </c>
      <c r="BK85" s="203">
        <f>BK86+BK90+BK98</f>
        <v>0</v>
      </c>
    </row>
    <row r="86" s="12" customFormat="1" ht="25.92" customHeight="1">
      <c r="A86" s="12"/>
      <c r="B86" s="204"/>
      <c r="C86" s="205"/>
      <c r="D86" s="206" t="s">
        <v>76</v>
      </c>
      <c r="E86" s="207" t="s">
        <v>165</v>
      </c>
      <c r="F86" s="207" t="s">
        <v>166</v>
      </c>
      <c r="G86" s="205"/>
      <c r="H86" s="205"/>
      <c r="I86" s="208"/>
      <c r="J86" s="20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20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8</v>
      </c>
      <c r="AT86" s="216" t="s">
        <v>76</v>
      </c>
      <c r="AU86" s="216" t="s">
        <v>77</v>
      </c>
      <c r="AY86" s="215" t="s">
        <v>167</v>
      </c>
      <c r="BK86" s="217">
        <f>BK87</f>
        <v>0</v>
      </c>
    </row>
    <row r="87" s="12" customFormat="1" ht="22.8" customHeight="1">
      <c r="A87" s="12"/>
      <c r="B87" s="204"/>
      <c r="C87" s="205"/>
      <c r="D87" s="206" t="s">
        <v>76</v>
      </c>
      <c r="E87" s="218" t="s">
        <v>279</v>
      </c>
      <c r="F87" s="218" t="s">
        <v>1387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SUM(P88:P89)</f>
        <v>0</v>
      </c>
      <c r="Q87" s="212"/>
      <c r="R87" s="213">
        <f>SUM(R88:R89)</f>
        <v>0</v>
      </c>
      <c r="S87" s="212"/>
      <c r="T87" s="214">
        <f>SUM(T88:T89)</f>
        <v>20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5" t="s">
        <v>8</v>
      </c>
      <c r="AT87" s="216" t="s">
        <v>76</v>
      </c>
      <c r="AU87" s="216" t="s">
        <v>8</v>
      </c>
      <c r="AY87" s="215" t="s">
        <v>167</v>
      </c>
      <c r="BK87" s="217">
        <f>SUM(BK88:BK89)</f>
        <v>0</v>
      </c>
    </row>
    <row r="88" s="2" customFormat="1" ht="20.5" customHeight="1">
      <c r="A88" s="40"/>
      <c r="B88" s="41"/>
      <c r="C88" s="220" t="s">
        <v>8</v>
      </c>
      <c r="D88" s="220" t="s">
        <v>169</v>
      </c>
      <c r="E88" s="221" t="s">
        <v>1388</v>
      </c>
      <c r="F88" s="222" t="s">
        <v>1389</v>
      </c>
      <c r="G88" s="223" t="s">
        <v>179</v>
      </c>
      <c r="H88" s="224">
        <v>1000</v>
      </c>
      <c r="I88" s="225"/>
      <c r="J88" s="224">
        <f>ROUND(I88*H88,0)</f>
        <v>0</v>
      </c>
      <c r="K88" s="222" t="s">
        <v>180</v>
      </c>
      <c r="L88" s="46"/>
      <c r="M88" s="226" t="s">
        <v>20</v>
      </c>
      <c r="N88" s="227" t="s">
        <v>48</v>
      </c>
      <c r="O88" s="86"/>
      <c r="P88" s="228">
        <f>O88*H88</f>
        <v>0</v>
      </c>
      <c r="Q88" s="228">
        <v>0</v>
      </c>
      <c r="R88" s="228">
        <f>Q88*H88</f>
        <v>0</v>
      </c>
      <c r="S88" s="228">
        <v>0.02</v>
      </c>
      <c r="T88" s="229">
        <f>S88*H88</f>
        <v>20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30" t="s">
        <v>173</v>
      </c>
      <c r="AT88" s="230" t="s">
        <v>169</v>
      </c>
      <c r="AU88" s="230" t="s">
        <v>86</v>
      </c>
      <c r="AY88" s="19" t="s">
        <v>167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9" t="s">
        <v>8</v>
      </c>
      <c r="BK88" s="231">
        <f>ROUND(I88*H88,0)</f>
        <v>0</v>
      </c>
      <c r="BL88" s="19" t="s">
        <v>173</v>
      </c>
      <c r="BM88" s="230" t="s">
        <v>1390</v>
      </c>
    </row>
    <row r="89" s="2" customFormat="1">
      <c r="A89" s="40"/>
      <c r="B89" s="41"/>
      <c r="C89" s="42"/>
      <c r="D89" s="232" t="s">
        <v>182</v>
      </c>
      <c r="E89" s="42"/>
      <c r="F89" s="233" t="s">
        <v>1391</v>
      </c>
      <c r="G89" s="42"/>
      <c r="H89" s="42"/>
      <c r="I89" s="138"/>
      <c r="J89" s="42"/>
      <c r="K89" s="42"/>
      <c r="L89" s="46"/>
      <c r="M89" s="234"/>
      <c r="N89" s="235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182</v>
      </c>
      <c r="AU89" s="19" t="s">
        <v>86</v>
      </c>
    </row>
    <row r="90" s="12" customFormat="1" ht="25.92" customHeight="1">
      <c r="A90" s="12"/>
      <c r="B90" s="204"/>
      <c r="C90" s="205"/>
      <c r="D90" s="206" t="s">
        <v>76</v>
      </c>
      <c r="E90" s="207" t="s">
        <v>1392</v>
      </c>
      <c r="F90" s="207" t="s">
        <v>1393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SUM(P91:P97)</f>
        <v>0</v>
      </c>
      <c r="Q90" s="212"/>
      <c r="R90" s="213">
        <f>SUM(R91:R97)</f>
        <v>0</v>
      </c>
      <c r="S90" s="212"/>
      <c r="T90" s="214">
        <f>SUM(T91:T97)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5" t="s">
        <v>173</v>
      </c>
      <c r="AT90" s="216" t="s">
        <v>76</v>
      </c>
      <c r="AU90" s="216" t="s">
        <v>77</v>
      </c>
      <c r="AY90" s="215" t="s">
        <v>167</v>
      </c>
      <c r="BK90" s="217">
        <f>SUM(BK91:BK97)</f>
        <v>0</v>
      </c>
    </row>
    <row r="91" s="2" customFormat="1" ht="14.5" customHeight="1">
      <c r="A91" s="40"/>
      <c r="B91" s="41"/>
      <c r="C91" s="220" t="s">
        <v>86</v>
      </c>
      <c r="D91" s="220" t="s">
        <v>169</v>
      </c>
      <c r="E91" s="221" t="s">
        <v>1394</v>
      </c>
      <c r="F91" s="222" t="s">
        <v>1395</v>
      </c>
      <c r="G91" s="223" t="s">
        <v>172</v>
      </c>
      <c r="H91" s="224">
        <v>1</v>
      </c>
      <c r="I91" s="225"/>
      <c r="J91" s="224">
        <f>ROUND(I91*H91,0)</f>
        <v>0</v>
      </c>
      <c r="K91" s="222" t="s">
        <v>20</v>
      </c>
      <c r="L91" s="46"/>
      <c r="M91" s="226" t="s">
        <v>20</v>
      </c>
      <c r="N91" s="227" t="s">
        <v>48</v>
      </c>
      <c r="O91" s="86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0" t="s">
        <v>723</v>
      </c>
      <c r="AT91" s="230" t="s">
        <v>169</v>
      </c>
      <c r="AU91" s="230" t="s">
        <v>8</v>
      </c>
      <c r="AY91" s="19" t="s">
        <v>167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9" t="s">
        <v>8</v>
      </c>
      <c r="BK91" s="231">
        <f>ROUND(I91*H91,0)</f>
        <v>0</v>
      </c>
      <c r="BL91" s="19" t="s">
        <v>723</v>
      </c>
      <c r="BM91" s="230" t="s">
        <v>1396</v>
      </c>
    </row>
    <row r="92" s="2" customFormat="1">
      <c r="A92" s="40"/>
      <c r="B92" s="41"/>
      <c r="C92" s="42"/>
      <c r="D92" s="232" t="s">
        <v>175</v>
      </c>
      <c r="E92" s="42"/>
      <c r="F92" s="233" t="s">
        <v>1397</v>
      </c>
      <c r="G92" s="42"/>
      <c r="H92" s="42"/>
      <c r="I92" s="138"/>
      <c r="J92" s="42"/>
      <c r="K92" s="42"/>
      <c r="L92" s="46"/>
      <c r="M92" s="234"/>
      <c r="N92" s="23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175</v>
      </c>
      <c r="AU92" s="19" t="s">
        <v>8</v>
      </c>
    </row>
    <row r="93" s="2" customFormat="1" ht="62.5" customHeight="1">
      <c r="A93" s="40"/>
      <c r="B93" s="41"/>
      <c r="C93" s="220" t="s">
        <v>186</v>
      </c>
      <c r="D93" s="220" t="s">
        <v>169</v>
      </c>
      <c r="E93" s="221" t="s">
        <v>1398</v>
      </c>
      <c r="F93" s="222" t="s">
        <v>1399</v>
      </c>
      <c r="G93" s="223" t="s">
        <v>389</v>
      </c>
      <c r="H93" s="224">
        <v>1</v>
      </c>
      <c r="I93" s="225"/>
      <c r="J93" s="224">
        <f>ROUND(I93*H93,0)</f>
        <v>0</v>
      </c>
      <c r="K93" s="222" t="s">
        <v>20</v>
      </c>
      <c r="L93" s="46"/>
      <c r="M93" s="226" t="s">
        <v>20</v>
      </c>
      <c r="N93" s="227" t="s">
        <v>48</v>
      </c>
      <c r="O93" s="86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0" t="s">
        <v>723</v>
      </c>
      <c r="AT93" s="230" t="s">
        <v>169</v>
      </c>
      <c r="AU93" s="230" t="s">
        <v>8</v>
      </c>
      <c r="AY93" s="19" t="s">
        <v>167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9" t="s">
        <v>8</v>
      </c>
      <c r="BK93" s="231">
        <f>ROUND(I93*H93,0)</f>
        <v>0</v>
      </c>
      <c r="BL93" s="19" t="s">
        <v>723</v>
      </c>
      <c r="BM93" s="230" t="s">
        <v>1400</v>
      </c>
    </row>
    <row r="94" s="2" customFormat="1">
      <c r="A94" s="40"/>
      <c r="B94" s="41"/>
      <c r="C94" s="42"/>
      <c r="D94" s="232" t="s">
        <v>175</v>
      </c>
      <c r="E94" s="42"/>
      <c r="F94" s="233" t="s">
        <v>1401</v>
      </c>
      <c r="G94" s="42"/>
      <c r="H94" s="42"/>
      <c r="I94" s="138"/>
      <c r="J94" s="42"/>
      <c r="K94" s="42"/>
      <c r="L94" s="46"/>
      <c r="M94" s="234"/>
      <c r="N94" s="23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175</v>
      </c>
      <c r="AU94" s="19" t="s">
        <v>8</v>
      </c>
    </row>
    <row r="95" s="2" customFormat="1" ht="31" customHeight="1">
      <c r="A95" s="40"/>
      <c r="B95" s="41"/>
      <c r="C95" s="220" t="s">
        <v>173</v>
      </c>
      <c r="D95" s="220" t="s">
        <v>169</v>
      </c>
      <c r="E95" s="221" t="s">
        <v>1402</v>
      </c>
      <c r="F95" s="222" t="s">
        <v>1403</v>
      </c>
      <c r="G95" s="223" t="s">
        <v>172</v>
      </c>
      <c r="H95" s="224">
        <v>1</v>
      </c>
      <c r="I95" s="225"/>
      <c r="J95" s="224">
        <f>ROUND(I95*H95,0)</f>
        <v>0</v>
      </c>
      <c r="K95" s="222" t="s">
        <v>20</v>
      </c>
      <c r="L95" s="46"/>
      <c r="M95" s="226" t="s">
        <v>20</v>
      </c>
      <c r="N95" s="227" t="s">
        <v>48</v>
      </c>
      <c r="O95" s="86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0" t="s">
        <v>723</v>
      </c>
      <c r="AT95" s="230" t="s">
        <v>169</v>
      </c>
      <c r="AU95" s="230" t="s">
        <v>8</v>
      </c>
      <c r="AY95" s="19" t="s">
        <v>167</v>
      </c>
      <c r="BE95" s="231">
        <f>IF(N95="základní",J95,0)</f>
        <v>0</v>
      </c>
      <c r="BF95" s="231">
        <f>IF(N95="snížená",J95,0)</f>
        <v>0</v>
      </c>
      <c r="BG95" s="231">
        <f>IF(N95="zákl. přenesená",J95,0)</f>
        <v>0</v>
      </c>
      <c r="BH95" s="231">
        <f>IF(N95="sníž. přenesená",J95,0)</f>
        <v>0</v>
      </c>
      <c r="BI95" s="231">
        <f>IF(N95="nulová",J95,0)</f>
        <v>0</v>
      </c>
      <c r="BJ95" s="19" t="s">
        <v>8</v>
      </c>
      <c r="BK95" s="231">
        <f>ROUND(I95*H95,0)</f>
        <v>0</v>
      </c>
      <c r="BL95" s="19" t="s">
        <v>723</v>
      </c>
      <c r="BM95" s="230" t="s">
        <v>1404</v>
      </c>
    </row>
    <row r="96" s="2" customFormat="1" ht="31" customHeight="1">
      <c r="A96" s="40"/>
      <c r="B96" s="41"/>
      <c r="C96" s="220" t="s">
        <v>202</v>
      </c>
      <c r="D96" s="220" t="s">
        <v>169</v>
      </c>
      <c r="E96" s="221" t="s">
        <v>1405</v>
      </c>
      <c r="F96" s="222" t="s">
        <v>1406</v>
      </c>
      <c r="G96" s="223" t="s">
        <v>172</v>
      </c>
      <c r="H96" s="224">
        <v>1</v>
      </c>
      <c r="I96" s="225"/>
      <c r="J96" s="224">
        <f>ROUND(I96*H96,0)</f>
        <v>0</v>
      </c>
      <c r="K96" s="222" t="s">
        <v>20</v>
      </c>
      <c r="L96" s="46"/>
      <c r="M96" s="226" t="s">
        <v>20</v>
      </c>
      <c r="N96" s="227" t="s">
        <v>48</v>
      </c>
      <c r="O96" s="86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0" t="s">
        <v>723</v>
      </c>
      <c r="AT96" s="230" t="s">
        <v>169</v>
      </c>
      <c r="AU96" s="230" t="s">
        <v>8</v>
      </c>
      <c r="AY96" s="19" t="s">
        <v>167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19" t="s">
        <v>8</v>
      </c>
      <c r="BK96" s="231">
        <f>ROUND(I96*H96,0)</f>
        <v>0</v>
      </c>
      <c r="BL96" s="19" t="s">
        <v>723</v>
      </c>
      <c r="BM96" s="230" t="s">
        <v>1407</v>
      </c>
    </row>
    <row r="97" s="2" customFormat="1" ht="41.5" customHeight="1">
      <c r="A97" s="40"/>
      <c r="B97" s="41"/>
      <c r="C97" s="220" t="s">
        <v>253</v>
      </c>
      <c r="D97" s="220" t="s">
        <v>169</v>
      </c>
      <c r="E97" s="221" t="s">
        <v>1408</v>
      </c>
      <c r="F97" s="222" t="s">
        <v>1409</v>
      </c>
      <c r="G97" s="223" t="s">
        <v>172</v>
      </c>
      <c r="H97" s="224">
        <v>1</v>
      </c>
      <c r="I97" s="225"/>
      <c r="J97" s="224">
        <f>ROUND(I97*H97,0)</f>
        <v>0</v>
      </c>
      <c r="K97" s="222" t="s">
        <v>20</v>
      </c>
      <c r="L97" s="46"/>
      <c r="M97" s="226" t="s">
        <v>20</v>
      </c>
      <c r="N97" s="227" t="s">
        <v>48</v>
      </c>
      <c r="O97" s="86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0" t="s">
        <v>723</v>
      </c>
      <c r="AT97" s="230" t="s">
        <v>169</v>
      </c>
      <c r="AU97" s="230" t="s">
        <v>8</v>
      </c>
      <c r="AY97" s="19" t="s">
        <v>167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9" t="s">
        <v>8</v>
      </c>
      <c r="BK97" s="231">
        <f>ROUND(I97*H97,0)</f>
        <v>0</v>
      </c>
      <c r="BL97" s="19" t="s">
        <v>723</v>
      </c>
      <c r="BM97" s="230" t="s">
        <v>1410</v>
      </c>
    </row>
    <row r="98" s="12" customFormat="1" ht="25.92" customHeight="1">
      <c r="A98" s="12"/>
      <c r="B98" s="204"/>
      <c r="C98" s="205"/>
      <c r="D98" s="206" t="s">
        <v>76</v>
      </c>
      <c r="E98" s="207" t="s">
        <v>948</v>
      </c>
      <c r="F98" s="207" t="s">
        <v>949</v>
      </c>
      <c r="G98" s="205"/>
      <c r="H98" s="205"/>
      <c r="I98" s="208"/>
      <c r="J98" s="209">
        <f>BK98</f>
        <v>0</v>
      </c>
      <c r="K98" s="205"/>
      <c r="L98" s="210"/>
      <c r="M98" s="211"/>
      <c r="N98" s="212"/>
      <c r="O98" s="212"/>
      <c r="P98" s="213">
        <f>P99+SUM(P100:P110)+P112</f>
        <v>0</v>
      </c>
      <c r="Q98" s="212"/>
      <c r="R98" s="213">
        <f>R99+SUM(R100:R110)+R112</f>
        <v>0</v>
      </c>
      <c r="S98" s="212"/>
      <c r="T98" s="214">
        <f>T99+SUM(T100:T110)+T112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202</v>
      </c>
      <c r="AT98" s="216" t="s">
        <v>76</v>
      </c>
      <c r="AU98" s="216" t="s">
        <v>77</v>
      </c>
      <c r="AY98" s="215" t="s">
        <v>167</v>
      </c>
      <c r="BK98" s="217">
        <f>BK99+SUM(BK100:BK110)+BK112</f>
        <v>0</v>
      </c>
    </row>
    <row r="99" s="2" customFormat="1" ht="41.5" customHeight="1">
      <c r="A99" s="40"/>
      <c r="B99" s="41"/>
      <c r="C99" s="220" t="s">
        <v>259</v>
      </c>
      <c r="D99" s="220" t="s">
        <v>169</v>
      </c>
      <c r="E99" s="221" t="s">
        <v>1411</v>
      </c>
      <c r="F99" s="222" t="s">
        <v>1412</v>
      </c>
      <c r="G99" s="223" t="s">
        <v>172</v>
      </c>
      <c r="H99" s="224">
        <v>1</v>
      </c>
      <c r="I99" s="225"/>
      <c r="J99" s="224">
        <f>ROUND(I99*H99,0)</f>
        <v>0</v>
      </c>
      <c r="K99" s="222" t="s">
        <v>20</v>
      </c>
      <c r="L99" s="46"/>
      <c r="M99" s="226" t="s">
        <v>20</v>
      </c>
      <c r="N99" s="227" t="s">
        <v>48</v>
      </c>
      <c r="O99" s="86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0" t="s">
        <v>173</v>
      </c>
      <c r="AT99" s="230" t="s">
        <v>169</v>
      </c>
      <c r="AU99" s="230" t="s">
        <v>8</v>
      </c>
      <c r="AY99" s="19" t="s">
        <v>167</v>
      </c>
      <c r="BE99" s="231">
        <f>IF(N99="základní",J99,0)</f>
        <v>0</v>
      </c>
      <c r="BF99" s="231">
        <f>IF(N99="snížená",J99,0)</f>
        <v>0</v>
      </c>
      <c r="BG99" s="231">
        <f>IF(N99="zákl. přenesená",J99,0)</f>
        <v>0</v>
      </c>
      <c r="BH99" s="231">
        <f>IF(N99="sníž. přenesená",J99,0)</f>
        <v>0</v>
      </c>
      <c r="BI99" s="231">
        <f>IF(N99="nulová",J99,0)</f>
        <v>0</v>
      </c>
      <c r="BJ99" s="19" t="s">
        <v>8</v>
      </c>
      <c r="BK99" s="231">
        <f>ROUND(I99*H99,0)</f>
        <v>0</v>
      </c>
      <c r="BL99" s="19" t="s">
        <v>173</v>
      </c>
      <c r="BM99" s="230" t="s">
        <v>1413</v>
      </c>
    </row>
    <row r="100" s="2" customFormat="1">
      <c r="A100" s="40"/>
      <c r="B100" s="41"/>
      <c r="C100" s="42"/>
      <c r="D100" s="232" t="s">
        <v>175</v>
      </c>
      <c r="E100" s="42"/>
      <c r="F100" s="233" t="s">
        <v>1414</v>
      </c>
      <c r="G100" s="42"/>
      <c r="H100" s="42"/>
      <c r="I100" s="138"/>
      <c r="J100" s="42"/>
      <c r="K100" s="42"/>
      <c r="L100" s="46"/>
      <c r="M100" s="234"/>
      <c r="N100" s="235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175</v>
      </c>
      <c r="AU100" s="19" t="s">
        <v>8</v>
      </c>
    </row>
    <row r="101" s="2" customFormat="1" ht="20.5" customHeight="1">
      <c r="A101" s="40"/>
      <c r="B101" s="41"/>
      <c r="C101" s="220" t="s">
        <v>274</v>
      </c>
      <c r="D101" s="220" t="s">
        <v>169</v>
      </c>
      <c r="E101" s="221" t="s">
        <v>1415</v>
      </c>
      <c r="F101" s="222" t="s">
        <v>1416</v>
      </c>
      <c r="G101" s="223" t="s">
        <v>172</v>
      </c>
      <c r="H101" s="224">
        <v>1</v>
      </c>
      <c r="I101" s="225"/>
      <c r="J101" s="224">
        <f>ROUND(I101*H101,0)</f>
        <v>0</v>
      </c>
      <c r="K101" s="222" t="s">
        <v>20</v>
      </c>
      <c r="L101" s="46"/>
      <c r="M101" s="226" t="s">
        <v>20</v>
      </c>
      <c r="N101" s="227" t="s">
        <v>48</v>
      </c>
      <c r="O101" s="86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0" t="s">
        <v>173</v>
      </c>
      <c r="AT101" s="230" t="s">
        <v>169</v>
      </c>
      <c r="AU101" s="230" t="s">
        <v>8</v>
      </c>
      <c r="AY101" s="19" t="s">
        <v>167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19" t="s">
        <v>8</v>
      </c>
      <c r="BK101" s="231">
        <f>ROUND(I101*H101,0)</f>
        <v>0</v>
      </c>
      <c r="BL101" s="19" t="s">
        <v>173</v>
      </c>
      <c r="BM101" s="230" t="s">
        <v>1417</v>
      </c>
    </row>
    <row r="102" s="2" customFormat="1" ht="31" customHeight="1">
      <c r="A102" s="40"/>
      <c r="B102" s="41"/>
      <c r="C102" s="220" t="s">
        <v>279</v>
      </c>
      <c r="D102" s="220" t="s">
        <v>169</v>
      </c>
      <c r="E102" s="221" t="s">
        <v>1418</v>
      </c>
      <c r="F102" s="222" t="s">
        <v>1419</v>
      </c>
      <c r="G102" s="223" t="s">
        <v>172</v>
      </c>
      <c r="H102" s="224">
        <v>1</v>
      </c>
      <c r="I102" s="225"/>
      <c r="J102" s="224">
        <f>ROUND(I102*H102,0)</f>
        <v>0</v>
      </c>
      <c r="K102" s="222" t="s">
        <v>20</v>
      </c>
      <c r="L102" s="46"/>
      <c r="M102" s="226" t="s">
        <v>20</v>
      </c>
      <c r="N102" s="227" t="s">
        <v>48</v>
      </c>
      <c r="O102" s="86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0" t="s">
        <v>173</v>
      </c>
      <c r="AT102" s="230" t="s">
        <v>169</v>
      </c>
      <c r="AU102" s="230" t="s">
        <v>8</v>
      </c>
      <c r="AY102" s="19" t="s">
        <v>167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19" t="s">
        <v>8</v>
      </c>
      <c r="BK102" s="231">
        <f>ROUND(I102*H102,0)</f>
        <v>0</v>
      </c>
      <c r="BL102" s="19" t="s">
        <v>173</v>
      </c>
      <c r="BM102" s="230" t="s">
        <v>1420</v>
      </c>
    </row>
    <row r="103" s="2" customFormat="1" ht="14.5" customHeight="1">
      <c r="A103" s="40"/>
      <c r="B103" s="41"/>
      <c r="C103" s="220" t="s">
        <v>291</v>
      </c>
      <c r="D103" s="220" t="s">
        <v>169</v>
      </c>
      <c r="E103" s="221" t="s">
        <v>1421</v>
      </c>
      <c r="F103" s="222" t="s">
        <v>1422</v>
      </c>
      <c r="G103" s="223" t="s">
        <v>172</v>
      </c>
      <c r="H103" s="224">
        <v>1</v>
      </c>
      <c r="I103" s="225"/>
      <c r="J103" s="224">
        <f>ROUND(I103*H103,0)</f>
        <v>0</v>
      </c>
      <c r="K103" s="222" t="s">
        <v>20</v>
      </c>
      <c r="L103" s="46"/>
      <c r="M103" s="226" t="s">
        <v>20</v>
      </c>
      <c r="N103" s="227" t="s">
        <v>48</v>
      </c>
      <c r="O103" s="86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0" t="s">
        <v>173</v>
      </c>
      <c r="AT103" s="230" t="s">
        <v>169</v>
      </c>
      <c r="AU103" s="230" t="s">
        <v>8</v>
      </c>
      <c r="AY103" s="19" t="s">
        <v>167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9" t="s">
        <v>8</v>
      </c>
      <c r="BK103" s="231">
        <f>ROUND(I103*H103,0)</f>
        <v>0</v>
      </c>
      <c r="BL103" s="19" t="s">
        <v>173</v>
      </c>
      <c r="BM103" s="230" t="s">
        <v>1423</v>
      </c>
    </row>
    <row r="104" s="2" customFormat="1">
      <c r="A104" s="40"/>
      <c r="B104" s="41"/>
      <c r="C104" s="42"/>
      <c r="D104" s="232" t="s">
        <v>175</v>
      </c>
      <c r="E104" s="42"/>
      <c r="F104" s="233" t="s">
        <v>1424</v>
      </c>
      <c r="G104" s="42"/>
      <c r="H104" s="42"/>
      <c r="I104" s="138"/>
      <c r="J104" s="42"/>
      <c r="K104" s="42"/>
      <c r="L104" s="46"/>
      <c r="M104" s="234"/>
      <c r="N104" s="23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175</v>
      </c>
      <c r="AU104" s="19" t="s">
        <v>8</v>
      </c>
    </row>
    <row r="105" s="2" customFormat="1" ht="41.5" customHeight="1">
      <c r="A105" s="40"/>
      <c r="B105" s="41"/>
      <c r="C105" s="220" t="s">
        <v>302</v>
      </c>
      <c r="D105" s="220" t="s">
        <v>169</v>
      </c>
      <c r="E105" s="221" t="s">
        <v>1425</v>
      </c>
      <c r="F105" s="222" t="s">
        <v>1426</v>
      </c>
      <c r="G105" s="223" t="s">
        <v>172</v>
      </c>
      <c r="H105" s="224">
        <v>1</v>
      </c>
      <c r="I105" s="225"/>
      <c r="J105" s="224">
        <f>ROUND(I105*H105,0)</f>
        <v>0</v>
      </c>
      <c r="K105" s="222" t="s">
        <v>20</v>
      </c>
      <c r="L105" s="46"/>
      <c r="M105" s="226" t="s">
        <v>20</v>
      </c>
      <c r="N105" s="227" t="s">
        <v>48</v>
      </c>
      <c r="O105" s="86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0" t="s">
        <v>942</v>
      </c>
      <c r="AT105" s="230" t="s">
        <v>169</v>
      </c>
      <c r="AU105" s="230" t="s">
        <v>8</v>
      </c>
      <c r="AY105" s="19" t="s">
        <v>167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9" t="s">
        <v>8</v>
      </c>
      <c r="BK105" s="231">
        <f>ROUND(I105*H105,0)</f>
        <v>0</v>
      </c>
      <c r="BL105" s="19" t="s">
        <v>942</v>
      </c>
      <c r="BM105" s="230" t="s">
        <v>1427</v>
      </c>
    </row>
    <row r="106" s="2" customFormat="1">
      <c r="A106" s="40"/>
      <c r="B106" s="41"/>
      <c r="C106" s="42"/>
      <c r="D106" s="232" t="s">
        <v>175</v>
      </c>
      <c r="E106" s="42"/>
      <c r="F106" s="233" t="s">
        <v>1428</v>
      </c>
      <c r="G106" s="42"/>
      <c r="H106" s="42"/>
      <c r="I106" s="138"/>
      <c r="J106" s="42"/>
      <c r="K106" s="42"/>
      <c r="L106" s="46"/>
      <c r="M106" s="234"/>
      <c r="N106" s="235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175</v>
      </c>
      <c r="AU106" s="19" t="s">
        <v>8</v>
      </c>
    </row>
    <row r="107" s="2" customFormat="1" ht="20.5" customHeight="1">
      <c r="A107" s="40"/>
      <c r="B107" s="41"/>
      <c r="C107" s="220" t="s">
        <v>309</v>
      </c>
      <c r="D107" s="220" t="s">
        <v>169</v>
      </c>
      <c r="E107" s="221" t="s">
        <v>1429</v>
      </c>
      <c r="F107" s="222" t="s">
        <v>1430</v>
      </c>
      <c r="G107" s="223" t="s">
        <v>172</v>
      </c>
      <c r="H107" s="224">
        <v>1</v>
      </c>
      <c r="I107" s="225"/>
      <c r="J107" s="224">
        <f>ROUND(I107*H107,0)</f>
        <v>0</v>
      </c>
      <c r="K107" s="222" t="s">
        <v>20</v>
      </c>
      <c r="L107" s="46"/>
      <c r="M107" s="226" t="s">
        <v>20</v>
      </c>
      <c r="N107" s="227" t="s">
        <v>48</v>
      </c>
      <c r="O107" s="86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0" t="s">
        <v>942</v>
      </c>
      <c r="AT107" s="230" t="s">
        <v>169</v>
      </c>
      <c r="AU107" s="230" t="s">
        <v>8</v>
      </c>
      <c r="AY107" s="19" t="s">
        <v>167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9" t="s">
        <v>8</v>
      </c>
      <c r="BK107" s="231">
        <f>ROUND(I107*H107,0)</f>
        <v>0</v>
      </c>
      <c r="BL107" s="19" t="s">
        <v>942</v>
      </c>
      <c r="BM107" s="230" t="s">
        <v>1431</v>
      </c>
    </row>
    <row r="108" s="2" customFormat="1" ht="41.5" customHeight="1">
      <c r="A108" s="40"/>
      <c r="B108" s="41"/>
      <c r="C108" s="220" t="s">
        <v>320</v>
      </c>
      <c r="D108" s="220" t="s">
        <v>169</v>
      </c>
      <c r="E108" s="221" t="s">
        <v>1432</v>
      </c>
      <c r="F108" s="222" t="s">
        <v>1433</v>
      </c>
      <c r="G108" s="223" t="s">
        <v>172</v>
      </c>
      <c r="H108" s="224">
        <v>1</v>
      </c>
      <c r="I108" s="225"/>
      <c r="J108" s="224">
        <f>ROUND(I108*H108,0)</f>
        <v>0</v>
      </c>
      <c r="K108" s="222" t="s">
        <v>20</v>
      </c>
      <c r="L108" s="46"/>
      <c r="M108" s="226" t="s">
        <v>20</v>
      </c>
      <c r="N108" s="227" t="s">
        <v>48</v>
      </c>
      <c r="O108" s="86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0" t="s">
        <v>942</v>
      </c>
      <c r="AT108" s="230" t="s">
        <v>169</v>
      </c>
      <c r="AU108" s="230" t="s">
        <v>8</v>
      </c>
      <c r="AY108" s="19" t="s">
        <v>167</v>
      </c>
      <c r="BE108" s="231">
        <f>IF(N108="základní",J108,0)</f>
        <v>0</v>
      </c>
      <c r="BF108" s="231">
        <f>IF(N108="snížená",J108,0)</f>
        <v>0</v>
      </c>
      <c r="BG108" s="231">
        <f>IF(N108="zákl. přenesená",J108,0)</f>
        <v>0</v>
      </c>
      <c r="BH108" s="231">
        <f>IF(N108="sníž. přenesená",J108,0)</f>
        <v>0</v>
      </c>
      <c r="BI108" s="231">
        <f>IF(N108="nulová",J108,0)</f>
        <v>0</v>
      </c>
      <c r="BJ108" s="19" t="s">
        <v>8</v>
      </c>
      <c r="BK108" s="231">
        <f>ROUND(I108*H108,0)</f>
        <v>0</v>
      </c>
      <c r="BL108" s="19" t="s">
        <v>942</v>
      </c>
      <c r="BM108" s="230" t="s">
        <v>1434</v>
      </c>
    </row>
    <row r="109" s="2" customFormat="1">
      <c r="A109" s="40"/>
      <c r="B109" s="41"/>
      <c r="C109" s="42"/>
      <c r="D109" s="232" t="s">
        <v>175</v>
      </c>
      <c r="E109" s="42"/>
      <c r="F109" s="233" t="s">
        <v>1435</v>
      </c>
      <c r="G109" s="42"/>
      <c r="H109" s="42"/>
      <c r="I109" s="138"/>
      <c r="J109" s="42"/>
      <c r="K109" s="42"/>
      <c r="L109" s="46"/>
      <c r="M109" s="234"/>
      <c r="N109" s="235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175</v>
      </c>
      <c r="AU109" s="19" t="s">
        <v>8</v>
      </c>
    </row>
    <row r="110" s="12" customFormat="1" ht="22.8" customHeight="1">
      <c r="A110" s="12"/>
      <c r="B110" s="204"/>
      <c r="C110" s="205"/>
      <c r="D110" s="206" t="s">
        <v>76</v>
      </c>
      <c r="E110" s="218" t="s">
        <v>938</v>
      </c>
      <c r="F110" s="218" t="s">
        <v>939</v>
      </c>
      <c r="G110" s="205"/>
      <c r="H110" s="205"/>
      <c r="I110" s="208"/>
      <c r="J110" s="219">
        <f>BK110</f>
        <v>0</v>
      </c>
      <c r="K110" s="205"/>
      <c r="L110" s="210"/>
      <c r="M110" s="211"/>
      <c r="N110" s="212"/>
      <c r="O110" s="212"/>
      <c r="P110" s="213">
        <f>P111</f>
        <v>0</v>
      </c>
      <c r="Q110" s="212"/>
      <c r="R110" s="213">
        <f>R111</f>
        <v>0</v>
      </c>
      <c r="S110" s="212"/>
      <c r="T110" s="214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5" t="s">
        <v>202</v>
      </c>
      <c r="AT110" s="216" t="s">
        <v>76</v>
      </c>
      <c r="AU110" s="216" t="s">
        <v>8</v>
      </c>
      <c r="AY110" s="215" t="s">
        <v>167</v>
      </c>
      <c r="BK110" s="217">
        <f>BK111</f>
        <v>0</v>
      </c>
    </row>
    <row r="111" s="2" customFormat="1" ht="20.5" customHeight="1">
      <c r="A111" s="40"/>
      <c r="B111" s="41"/>
      <c r="C111" s="220" t="s">
        <v>326</v>
      </c>
      <c r="D111" s="220" t="s">
        <v>169</v>
      </c>
      <c r="E111" s="221" t="s">
        <v>1436</v>
      </c>
      <c r="F111" s="222" t="s">
        <v>1437</v>
      </c>
      <c r="G111" s="223" t="s">
        <v>1438</v>
      </c>
      <c r="H111" s="224">
        <v>1</v>
      </c>
      <c r="I111" s="225"/>
      <c r="J111" s="224">
        <f>ROUND(I111*H111,0)</f>
        <v>0</v>
      </c>
      <c r="K111" s="222" t="s">
        <v>180</v>
      </c>
      <c r="L111" s="46"/>
      <c r="M111" s="226" t="s">
        <v>20</v>
      </c>
      <c r="N111" s="227" t="s">
        <v>48</v>
      </c>
      <c r="O111" s="86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30" t="s">
        <v>942</v>
      </c>
      <c r="AT111" s="230" t="s">
        <v>169</v>
      </c>
      <c r="AU111" s="230" t="s">
        <v>86</v>
      </c>
      <c r="AY111" s="19" t="s">
        <v>167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19" t="s">
        <v>8</v>
      </c>
      <c r="BK111" s="231">
        <f>ROUND(I111*H111,0)</f>
        <v>0</v>
      </c>
      <c r="BL111" s="19" t="s">
        <v>942</v>
      </c>
      <c r="BM111" s="230" t="s">
        <v>1439</v>
      </c>
    </row>
    <row r="112" s="12" customFormat="1" ht="22.8" customHeight="1">
      <c r="A112" s="12"/>
      <c r="B112" s="204"/>
      <c r="C112" s="205"/>
      <c r="D112" s="206" t="s">
        <v>76</v>
      </c>
      <c r="E112" s="218" t="s">
        <v>1440</v>
      </c>
      <c r="F112" s="218" t="s">
        <v>1441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SUM(P113:P114)</f>
        <v>0</v>
      </c>
      <c r="Q112" s="212"/>
      <c r="R112" s="213">
        <f>SUM(R113:R114)</f>
        <v>0</v>
      </c>
      <c r="S112" s="212"/>
      <c r="T112" s="214">
        <f>SUM(T113:T114)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202</v>
      </c>
      <c r="AT112" s="216" t="s">
        <v>76</v>
      </c>
      <c r="AU112" s="216" t="s">
        <v>8</v>
      </c>
      <c r="AY112" s="215" t="s">
        <v>167</v>
      </c>
      <c r="BK112" s="217">
        <f>SUM(BK113:BK114)</f>
        <v>0</v>
      </c>
    </row>
    <row r="113" s="2" customFormat="1" ht="20.5" customHeight="1">
      <c r="A113" s="40"/>
      <c r="B113" s="41"/>
      <c r="C113" s="220" t="s">
        <v>9</v>
      </c>
      <c r="D113" s="220" t="s">
        <v>169</v>
      </c>
      <c r="E113" s="221" t="s">
        <v>1442</v>
      </c>
      <c r="F113" s="222" t="s">
        <v>1443</v>
      </c>
      <c r="G113" s="223" t="s">
        <v>1438</v>
      </c>
      <c r="H113" s="224">
        <v>1</v>
      </c>
      <c r="I113" s="225"/>
      <c r="J113" s="224">
        <f>ROUND(I113*H113,0)</f>
        <v>0</v>
      </c>
      <c r="K113" s="222" t="s">
        <v>180</v>
      </c>
      <c r="L113" s="46"/>
      <c r="M113" s="226" t="s">
        <v>20</v>
      </c>
      <c r="N113" s="227" t="s">
        <v>48</v>
      </c>
      <c r="O113" s="86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0" t="s">
        <v>942</v>
      </c>
      <c r="AT113" s="230" t="s">
        <v>169</v>
      </c>
      <c r="AU113" s="230" t="s">
        <v>86</v>
      </c>
      <c r="AY113" s="19" t="s">
        <v>167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19" t="s">
        <v>8</v>
      </c>
      <c r="BK113" s="231">
        <f>ROUND(I113*H113,0)</f>
        <v>0</v>
      </c>
      <c r="BL113" s="19" t="s">
        <v>942</v>
      </c>
      <c r="BM113" s="230" t="s">
        <v>1444</v>
      </c>
    </row>
    <row r="114" s="2" customFormat="1">
      <c r="A114" s="40"/>
      <c r="B114" s="41"/>
      <c r="C114" s="42"/>
      <c r="D114" s="232" t="s">
        <v>175</v>
      </c>
      <c r="E114" s="42"/>
      <c r="F114" s="233" t="s">
        <v>1445</v>
      </c>
      <c r="G114" s="42"/>
      <c r="H114" s="42"/>
      <c r="I114" s="138"/>
      <c r="J114" s="42"/>
      <c r="K114" s="42"/>
      <c r="L114" s="46"/>
      <c r="M114" s="288"/>
      <c r="N114" s="289"/>
      <c r="O114" s="290"/>
      <c r="P114" s="290"/>
      <c r="Q114" s="290"/>
      <c r="R114" s="290"/>
      <c r="S114" s="290"/>
      <c r="T114" s="291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175</v>
      </c>
      <c r="AU114" s="19" t="s">
        <v>86</v>
      </c>
    </row>
    <row r="115" s="2" customFormat="1" ht="6.96" customHeight="1">
      <c r="A115" s="40"/>
      <c r="B115" s="61"/>
      <c r="C115" s="62"/>
      <c r="D115" s="62"/>
      <c r="E115" s="62"/>
      <c r="F115" s="62"/>
      <c r="G115" s="62"/>
      <c r="H115" s="62"/>
      <c r="I115" s="168"/>
      <c r="J115" s="62"/>
      <c r="K115" s="62"/>
      <c r="L115" s="46"/>
      <c r="M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</sheetData>
  <sheetProtection sheet="1" autoFilter="0" formatColumns="0" formatRows="0" objects="1" scenarios="1" spinCount="100000" saltValue="KfYH8XODKWakcoiEwGBqQ071ux+70zAJCIPUDAgPJQ0ZXZstrQ1peDQdHV5AwD5N3PuKpNvap3rfN+QnLaCppA==" hashValue="eXrJJQzEC/UIxHs5PBK4PSZ0U9Rdtg/+ckul8TkxQzrtwyLyDrod3nJU6KePDI+02S1Ti0BVd+VlKPF5pwgY2Q==" algorithmName="SHA-512" password="CC35"/>
  <autoFilter ref="C84:K11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527344" style="301" customWidth="1"/>
    <col min="2" max="2" width="1.777344" style="301" customWidth="1"/>
    <col min="3" max="4" width="5.15625" style="301" customWidth="1"/>
    <col min="5" max="5" width="11.77734" style="301" customWidth="1"/>
    <col min="6" max="6" width="9.277344" style="301" customWidth="1"/>
    <col min="7" max="7" width="5.15625" style="301" customWidth="1"/>
    <col min="8" max="8" width="78.02734" style="301" customWidth="1"/>
    <col min="9" max="10" width="20.15625" style="301" customWidth="1"/>
    <col min="11" max="11" width="1.777344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1446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1447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1448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1449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1450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1451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1452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1453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1454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1455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1456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84</v>
      </c>
      <c r="F18" s="312" t="s">
        <v>1457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1458</v>
      </c>
      <c r="F19" s="312" t="s">
        <v>1459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1460</v>
      </c>
      <c r="F20" s="312" t="s">
        <v>1461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1462</v>
      </c>
      <c r="F21" s="312" t="s">
        <v>133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1392</v>
      </c>
      <c r="F22" s="312" t="s">
        <v>1393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1463</v>
      </c>
      <c r="F23" s="312" t="s">
        <v>1464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1465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1466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1467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1468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1469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1470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1471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1472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1473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153</v>
      </c>
      <c r="F36" s="312"/>
      <c r="G36" s="312" t="s">
        <v>1474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1475</v>
      </c>
      <c r="F37" s="312"/>
      <c r="G37" s="312" t="s">
        <v>1476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58</v>
      </c>
      <c r="F38" s="312"/>
      <c r="G38" s="312" t="s">
        <v>1477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59</v>
      </c>
      <c r="F39" s="312"/>
      <c r="G39" s="312" t="s">
        <v>1478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154</v>
      </c>
      <c r="F40" s="312"/>
      <c r="G40" s="312" t="s">
        <v>1479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155</v>
      </c>
      <c r="F41" s="312"/>
      <c r="G41" s="312" t="s">
        <v>1480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1481</v>
      </c>
      <c r="F42" s="312"/>
      <c r="G42" s="312" t="s">
        <v>1482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1483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1484</v>
      </c>
      <c r="F44" s="312"/>
      <c r="G44" s="312" t="s">
        <v>1485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157</v>
      </c>
      <c r="F45" s="312"/>
      <c r="G45" s="312" t="s">
        <v>1486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1487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1488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1489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1490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1491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1492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1493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1494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1495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1496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1497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1498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1499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1500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1501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1502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1503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1504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1505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1506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1507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1508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1509</v>
      </c>
      <c r="D76" s="330"/>
      <c r="E76" s="330"/>
      <c r="F76" s="330" t="s">
        <v>1510</v>
      </c>
      <c r="G76" s="331"/>
      <c r="H76" s="330" t="s">
        <v>59</v>
      </c>
      <c r="I76" s="330" t="s">
        <v>62</v>
      </c>
      <c r="J76" s="330" t="s">
        <v>1511</v>
      </c>
      <c r="K76" s="329"/>
    </row>
    <row r="77" s="1" customFormat="1" ht="17.25" customHeight="1">
      <c r="B77" s="327"/>
      <c r="C77" s="332" t="s">
        <v>1512</v>
      </c>
      <c r="D77" s="332"/>
      <c r="E77" s="332"/>
      <c r="F77" s="333" t="s">
        <v>1513</v>
      </c>
      <c r="G77" s="334"/>
      <c r="H77" s="332"/>
      <c r="I77" s="332"/>
      <c r="J77" s="332" t="s">
        <v>1514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58</v>
      </c>
      <c r="D79" s="335"/>
      <c r="E79" s="335"/>
      <c r="F79" s="337" t="s">
        <v>1515</v>
      </c>
      <c r="G79" s="336"/>
      <c r="H79" s="315" t="s">
        <v>1516</v>
      </c>
      <c r="I79" s="315" t="s">
        <v>1517</v>
      </c>
      <c r="J79" s="315">
        <v>20</v>
      </c>
      <c r="K79" s="329"/>
    </row>
    <row r="80" s="1" customFormat="1" ht="15" customHeight="1">
      <c r="B80" s="327"/>
      <c r="C80" s="315" t="s">
        <v>1518</v>
      </c>
      <c r="D80" s="315"/>
      <c r="E80" s="315"/>
      <c r="F80" s="337" t="s">
        <v>1515</v>
      </c>
      <c r="G80" s="336"/>
      <c r="H80" s="315" t="s">
        <v>1519</v>
      </c>
      <c r="I80" s="315" t="s">
        <v>1517</v>
      </c>
      <c r="J80" s="315">
        <v>120</v>
      </c>
      <c r="K80" s="329"/>
    </row>
    <row r="81" s="1" customFormat="1" ht="15" customHeight="1">
      <c r="B81" s="338"/>
      <c r="C81" s="315" t="s">
        <v>1520</v>
      </c>
      <c r="D81" s="315"/>
      <c r="E81" s="315"/>
      <c r="F81" s="337" t="s">
        <v>1521</v>
      </c>
      <c r="G81" s="336"/>
      <c r="H81" s="315" t="s">
        <v>1522</v>
      </c>
      <c r="I81" s="315" t="s">
        <v>1517</v>
      </c>
      <c r="J81" s="315">
        <v>50</v>
      </c>
      <c r="K81" s="329"/>
    </row>
    <row r="82" s="1" customFormat="1" ht="15" customHeight="1">
      <c r="B82" s="338"/>
      <c r="C82" s="315" t="s">
        <v>1523</v>
      </c>
      <c r="D82" s="315"/>
      <c r="E82" s="315"/>
      <c r="F82" s="337" t="s">
        <v>1515</v>
      </c>
      <c r="G82" s="336"/>
      <c r="H82" s="315" t="s">
        <v>1524</v>
      </c>
      <c r="I82" s="315" t="s">
        <v>1525</v>
      </c>
      <c r="J82" s="315"/>
      <c r="K82" s="329"/>
    </row>
    <row r="83" s="1" customFormat="1" ht="15" customHeight="1">
      <c r="B83" s="338"/>
      <c r="C83" s="339" t="s">
        <v>1526</v>
      </c>
      <c r="D83" s="339"/>
      <c r="E83" s="339"/>
      <c r="F83" s="340" t="s">
        <v>1521</v>
      </c>
      <c r="G83" s="339"/>
      <c r="H83" s="339" t="s">
        <v>1527</v>
      </c>
      <c r="I83" s="339" t="s">
        <v>1517</v>
      </c>
      <c r="J83" s="339">
        <v>15</v>
      </c>
      <c r="K83" s="329"/>
    </row>
    <row r="84" s="1" customFormat="1" ht="15" customHeight="1">
      <c r="B84" s="338"/>
      <c r="C84" s="339" t="s">
        <v>1528</v>
      </c>
      <c r="D84" s="339"/>
      <c r="E84" s="339"/>
      <c r="F84" s="340" t="s">
        <v>1521</v>
      </c>
      <c r="G84" s="339"/>
      <c r="H84" s="339" t="s">
        <v>1529</v>
      </c>
      <c r="I84" s="339" t="s">
        <v>1517</v>
      </c>
      <c r="J84" s="339">
        <v>15</v>
      </c>
      <c r="K84" s="329"/>
    </row>
    <row r="85" s="1" customFormat="1" ht="15" customHeight="1">
      <c r="B85" s="338"/>
      <c r="C85" s="339" t="s">
        <v>1530</v>
      </c>
      <c r="D85" s="339"/>
      <c r="E85" s="339"/>
      <c r="F85" s="340" t="s">
        <v>1521</v>
      </c>
      <c r="G85" s="339"/>
      <c r="H85" s="339" t="s">
        <v>1531</v>
      </c>
      <c r="I85" s="339" t="s">
        <v>1517</v>
      </c>
      <c r="J85" s="339">
        <v>20</v>
      </c>
      <c r="K85" s="329"/>
    </row>
    <row r="86" s="1" customFormat="1" ht="15" customHeight="1">
      <c r="B86" s="338"/>
      <c r="C86" s="339" t="s">
        <v>1532</v>
      </c>
      <c r="D86" s="339"/>
      <c r="E86" s="339"/>
      <c r="F86" s="340" t="s">
        <v>1521</v>
      </c>
      <c r="G86" s="339"/>
      <c r="H86" s="339" t="s">
        <v>1533</v>
      </c>
      <c r="I86" s="339" t="s">
        <v>1517</v>
      </c>
      <c r="J86" s="339">
        <v>20</v>
      </c>
      <c r="K86" s="329"/>
    </row>
    <row r="87" s="1" customFormat="1" ht="15" customHeight="1">
      <c r="B87" s="338"/>
      <c r="C87" s="315" t="s">
        <v>1534</v>
      </c>
      <c r="D87" s="315"/>
      <c r="E87" s="315"/>
      <c r="F87" s="337" t="s">
        <v>1521</v>
      </c>
      <c r="G87" s="336"/>
      <c r="H87" s="315" t="s">
        <v>1535</v>
      </c>
      <c r="I87" s="315" t="s">
        <v>1517</v>
      </c>
      <c r="J87" s="315">
        <v>50</v>
      </c>
      <c r="K87" s="329"/>
    </row>
    <row r="88" s="1" customFormat="1" ht="15" customHeight="1">
      <c r="B88" s="338"/>
      <c r="C88" s="315" t="s">
        <v>1536</v>
      </c>
      <c r="D88" s="315"/>
      <c r="E88" s="315"/>
      <c r="F88" s="337" t="s">
        <v>1521</v>
      </c>
      <c r="G88" s="336"/>
      <c r="H88" s="315" t="s">
        <v>1537</v>
      </c>
      <c r="I88" s="315" t="s">
        <v>1517</v>
      </c>
      <c r="J88" s="315">
        <v>20</v>
      </c>
      <c r="K88" s="329"/>
    </row>
    <row r="89" s="1" customFormat="1" ht="15" customHeight="1">
      <c r="B89" s="338"/>
      <c r="C89" s="315" t="s">
        <v>1538</v>
      </c>
      <c r="D89" s="315"/>
      <c r="E89" s="315"/>
      <c r="F89" s="337" t="s">
        <v>1521</v>
      </c>
      <c r="G89" s="336"/>
      <c r="H89" s="315" t="s">
        <v>1539</v>
      </c>
      <c r="I89" s="315" t="s">
        <v>1517</v>
      </c>
      <c r="J89" s="315">
        <v>20</v>
      </c>
      <c r="K89" s="329"/>
    </row>
    <row r="90" s="1" customFormat="1" ht="15" customHeight="1">
      <c r="B90" s="338"/>
      <c r="C90" s="315" t="s">
        <v>1540</v>
      </c>
      <c r="D90" s="315"/>
      <c r="E90" s="315"/>
      <c r="F90" s="337" t="s">
        <v>1521</v>
      </c>
      <c r="G90" s="336"/>
      <c r="H90" s="315" t="s">
        <v>1541</v>
      </c>
      <c r="I90" s="315" t="s">
        <v>1517</v>
      </c>
      <c r="J90" s="315">
        <v>50</v>
      </c>
      <c r="K90" s="329"/>
    </row>
    <row r="91" s="1" customFormat="1" ht="15" customHeight="1">
      <c r="B91" s="338"/>
      <c r="C91" s="315" t="s">
        <v>1542</v>
      </c>
      <c r="D91" s="315"/>
      <c r="E91" s="315"/>
      <c r="F91" s="337" t="s">
        <v>1521</v>
      </c>
      <c r="G91" s="336"/>
      <c r="H91" s="315" t="s">
        <v>1542</v>
      </c>
      <c r="I91" s="315" t="s">
        <v>1517</v>
      </c>
      <c r="J91" s="315">
        <v>50</v>
      </c>
      <c r="K91" s="329"/>
    </row>
    <row r="92" s="1" customFormat="1" ht="15" customHeight="1">
      <c r="B92" s="338"/>
      <c r="C92" s="315" t="s">
        <v>1543</v>
      </c>
      <c r="D92" s="315"/>
      <c r="E92" s="315"/>
      <c r="F92" s="337" t="s">
        <v>1521</v>
      </c>
      <c r="G92" s="336"/>
      <c r="H92" s="315" t="s">
        <v>1544</v>
      </c>
      <c r="I92" s="315" t="s">
        <v>1517</v>
      </c>
      <c r="J92" s="315">
        <v>255</v>
      </c>
      <c r="K92" s="329"/>
    </row>
    <row r="93" s="1" customFormat="1" ht="15" customHeight="1">
      <c r="B93" s="338"/>
      <c r="C93" s="315" t="s">
        <v>1545</v>
      </c>
      <c r="D93" s="315"/>
      <c r="E93" s="315"/>
      <c r="F93" s="337" t="s">
        <v>1515</v>
      </c>
      <c r="G93" s="336"/>
      <c r="H93" s="315" t="s">
        <v>1546</v>
      </c>
      <c r="I93" s="315" t="s">
        <v>1547</v>
      </c>
      <c r="J93" s="315"/>
      <c r="K93" s="329"/>
    </row>
    <row r="94" s="1" customFormat="1" ht="15" customHeight="1">
      <c r="B94" s="338"/>
      <c r="C94" s="315" t="s">
        <v>1548</v>
      </c>
      <c r="D94" s="315"/>
      <c r="E94" s="315"/>
      <c r="F94" s="337" t="s">
        <v>1515</v>
      </c>
      <c r="G94" s="336"/>
      <c r="H94" s="315" t="s">
        <v>1549</v>
      </c>
      <c r="I94" s="315" t="s">
        <v>1550</v>
      </c>
      <c r="J94" s="315"/>
      <c r="K94" s="329"/>
    </row>
    <row r="95" s="1" customFormat="1" ht="15" customHeight="1">
      <c r="B95" s="338"/>
      <c r="C95" s="315" t="s">
        <v>1551</v>
      </c>
      <c r="D95" s="315"/>
      <c r="E95" s="315"/>
      <c r="F95" s="337" t="s">
        <v>1515</v>
      </c>
      <c r="G95" s="336"/>
      <c r="H95" s="315" t="s">
        <v>1551</v>
      </c>
      <c r="I95" s="315" t="s">
        <v>1550</v>
      </c>
      <c r="J95" s="315"/>
      <c r="K95" s="329"/>
    </row>
    <row r="96" s="1" customFormat="1" ht="15" customHeight="1">
      <c r="B96" s="338"/>
      <c r="C96" s="315" t="s">
        <v>43</v>
      </c>
      <c r="D96" s="315"/>
      <c r="E96" s="315"/>
      <c r="F96" s="337" t="s">
        <v>1515</v>
      </c>
      <c r="G96" s="336"/>
      <c r="H96" s="315" t="s">
        <v>1552</v>
      </c>
      <c r="I96" s="315" t="s">
        <v>1550</v>
      </c>
      <c r="J96" s="315"/>
      <c r="K96" s="329"/>
    </row>
    <row r="97" s="1" customFormat="1" ht="15" customHeight="1">
      <c r="B97" s="338"/>
      <c r="C97" s="315" t="s">
        <v>53</v>
      </c>
      <c r="D97" s="315"/>
      <c r="E97" s="315"/>
      <c r="F97" s="337" t="s">
        <v>1515</v>
      </c>
      <c r="G97" s="336"/>
      <c r="H97" s="315" t="s">
        <v>1553</v>
      </c>
      <c r="I97" s="315" t="s">
        <v>1550</v>
      </c>
      <c r="J97" s="315"/>
      <c r="K97" s="329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1554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1509</v>
      </c>
      <c r="D103" s="330"/>
      <c r="E103" s="330"/>
      <c r="F103" s="330" t="s">
        <v>1510</v>
      </c>
      <c r="G103" s="331"/>
      <c r="H103" s="330" t="s">
        <v>59</v>
      </c>
      <c r="I103" s="330" t="s">
        <v>62</v>
      </c>
      <c r="J103" s="330" t="s">
        <v>1511</v>
      </c>
      <c r="K103" s="329"/>
    </row>
    <row r="104" s="1" customFormat="1" ht="17.25" customHeight="1">
      <c r="B104" s="327"/>
      <c r="C104" s="332" t="s">
        <v>1512</v>
      </c>
      <c r="D104" s="332"/>
      <c r="E104" s="332"/>
      <c r="F104" s="333" t="s">
        <v>1513</v>
      </c>
      <c r="G104" s="334"/>
      <c r="H104" s="332"/>
      <c r="I104" s="332"/>
      <c r="J104" s="332" t="s">
        <v>1514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6"/>
      <c r="H105" s="330"/>
      <c r="I105" s="330"/>
      <c r="J105" s="330"/>
      <c r="K105" s="329"/>
    </row>
    <row r="106" s="1" customFormat="1" ht="15" customHeight="1">
      <c r="B106" s="327"/>
      <c r="C106" s="315" t="s">
        <v>58</v>
      </c>
      <c r="D106" s="335"/>
      <c r="E106" s="335"/>
      <c r="F106" s="337" t="s">
        <v>1515</v>
      </c>
      <c r="G106" s="346"/>
      <c r="H106" s="315" t="s">
        <v>1555</v>
      </c>
      <c r="I106" s="315" t="s">
        <v>1517</v>
      </c>
      <c r="J106" s="315">
        <v>20</v>
      </c>
      <c r="K106" s="329"/>
    </row>
    <row r="107" s="1" customFormat="1" ht="15" customHeight="1">
      <c r="B107" s="327"/>
      <c r="C107" s="315" t="s">
        <v>1518</v>
      </c>
      <c r="D107" s="315"/>
      <c r="E107" s="315"/>
      <c r="F107" s="337" t="s">
        <v>1515</v>
      </c>
      <c r="G107" s="315"/>
      <c r="H107" s="315" t="s">
        <v>1555</v>
      </c>
      <c r="I107" s="315" t="s">
        <v>1517</v>
      </c>
      <c r="J107" s="315">
        <v>120</v>
      </c>
      <c r="K107" s="329"/>
    </row>
    <row r="108" s="1" customFormat="1" ht="15" customHeight="1">
      <c r="B108" s="338"/>
      <c r="C108" s="315" t="s">
        <v>1520</v>
      </c>
      <c r="D108" s="315"/>
      <c r="E108" s="315"/>
      <c r="F108" s="337" t="s">
        <v>1521</v>
      </c>
      <c r="G108" s="315"/>
      <c r="H108" s="315" t="s">
        <v>1555</v>
      </c>
      <c r="I108" s="315" t="s">
        <v>1517</v>
      </c>
      <c r="J108" s="315">
        <v>50</v>
      </c>
      <c r="K108" s="329"/>
    </row>
    <row r="109" s="1" customFormat="1" ht="15" customHeight="1">
      <c r="B109" s="338"/>
      <c r="C109" s="315" t="s">
        <v>1523</v>
      </c>
      <c r="D109" s="315"/>
      <c r="E109" s="315"/>
      <c r="F109" s="337" t="s">
        <v>1515</v>
      </c>
      <c r="G109" s="315"/>
      <c r="H109" s="315" t="s">
        <v>1555</v>
      </c>
      <c r="I109" s="315" t="s">
        <v>1525</v>
      </c>
      <c r="J109" s="315"/>
      <c r="K109" s="329"/>
    </row>
    <row r="110" s="1" customFormat="1" ht="15" customHeight="1">
      <c r="B110" s="338"/>
      <c r="C110" s="315" t="s">
        <v>1534</v>
      </c>
      <c r="D110" s="315"/>
      <c r="E110" s="315"/>
      <c r="F110" s="337" t="s">
        <v>1521</v>
      </c>
      <c r="G110" s="315"/>
      <c r="H110" s="315" t="s">
        <v>1555</v>
      </c>
      <c r="I110" s="315" t="s">
        <v>1517</v>
      </c>
      <c r="J110" s="315">
        <v>50</v>
      </c>
      <c r="K110" s="329"/>
    </row>
    <row r="111" s="1" customFormat="1" ht="15" customHeight="1">
      <c r="B111" s="338"/>
      <c r="C111" s="315" t="s">
        <v>1542</v>
      </c>
      <c r="D111" s="315"/>
      <c r="E111" s="315"/>
      <c r="F111" s="337" t="s">
        <v>1521</v>
      </c>
      <c r="G111" s="315"/>
      <c r="H111" s="315" t="s">
        <v>1555</v>
      </c>
      <c r="I111" s="315" t="s">
        <v>1517</v>
      </c>
      <c r="J111" s="315">
        <v>50</v>
      </c>
      <c r="K111" s="329"/>
    </row>
    <row r="112" s="1" customFormat="1" ht="15" customHeight="1">
      <c r="B112" s="338"/>
      <c r="C112" s="315" t="s">
        <v>1540</v>
      </c>
      <c r="D112" s="315"/>
      <c r="E112" s="315"/>
      <c r="F112" s="337" t="s">
        <v>1521</v>
      </c>
      <c r="G112" s="315"/>
      <c r="H112" s="315" t="s">
        <v>1555</v>
      </c>
      <c r="I112" s="315" t="s">
        <v>1517</v>
      </c>
      <c r="J112" s="315">
        <v>50</v>
      </c>
      <c r="K112" s="329"/>
    </row>
    <row r="113" s="1" customFormat="1" ht="15" customHeight="1">
      <c r="B113" s="338"/>
      <c r="C113" s="315" t="s">
        <v>58</v>
      </c>
      <c r="D113" s="315"/>
      <c r="E113" s="315"/>
      <c r="F113" s="337" t="s">
        <v>1515</v>
      </c>
      <c r="G113" s="315"/>
      <c r="H113" s="315" t="s">
        <v>1556</v>
      </c>
      <c r="I113" s="315" t="s">
        <v>1517</v>
      </c>
      <c r="J113" s="315">
        <v>20</v>
      </c>
      <c r="K113" s="329"/>
    </row>
    <row r="114" s="1" customFormat="1" ht="15" customHeight="1">
      <c r="B114" s="338"/>
      <c r="C114" s="315" t="s">
        <v>1557</v>
      </c>
      <c r="D114" s="315"/>
      <c r="E114" s="315"/>
      <c r="F114" s="337" t="s">
        <v>1515</v>
      </c>
      <c r="G114" s="315"/>
      <c r="H114" s="315" t="s">
        <v>1558</v>
      </c>
      <c r="I114" s="315" t="s">
        <v>1517</v>
      </c>
      <c r="J114" s="315">
        <v>120</v>
      </c>
      <c r="K114" s="329"/>
    </row>
    <row r="115" s="1" customFormat="1" ht="15" customHeight="1">
      <c r="B115" s="338"/>
      <c r="C115" s="315" t="s">
        <v>43</v>
      </c>
      <c r="D115" s="315"/>
      <c r="E115" s="315"/>
      <c r="F115" s="337" t="s">
        <v>1515</v>
      </c>
      <c r="G115" s="315"/>
      <c r="H115" s="315" t="s">
        <v>1559</v>
      </c>
      <c r="I115" s="315" t="s">
        <v>1550</v>
      </c>
      <c r="J115" s="315"/>
      <c r="K115" s="329"/>
    </row>
    <row r="116" s="1" customFormat="1" ht="15" customHeight="1">
      <c r="B116" s="338"/>
      <c r="C116" s="315" t="s">
        <v>53</v>
      </c>
      <c r="D116" s="315"/>
      <c r="E116" s="315"/>
      <c r="F116" s="337" t="s">
        <v>1515</v>
      </c>
      <c r="G116" s="315"/>
      <c r="H116" s="315" t="s">
        <v>1560</v>
      </c>
      <c r="I116" s="315" t="s">
        <v>1550</v>
      </c>
      <c r="J116" s="315"/>
      <c r="K116" s="329"/>
    </row>
    <row r="117" s="1" customFormat="1" ht="15" customHeight="1">
      <c r="B117" s="338"/>
      <c r="C117" s="315" t="s">
        <v>62</v>
      </c>
      <c r="D117" s="315"/>
      <c r="E117" s="315"/>
      <c r="F117" s="337" t="s">
        <v>1515</v>
      </c>
      <c r="G117" s="315"/>
      <c r="H117" s="315" t="s">
        <v>1561</v>
      </c>
      <c r="I117" s="315" t="s">
        <v>1562</v>
      </c>
      <c r="J117" s="315"/>
      <c r="K117" s="329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12"/>
      <c r="D119" s="312"/>
      <c r="E119" s="312"/>
      <c r="F119" s="349"/>
      <c r="G119" s="312"/>
      <c r="H119" s="312"/>
      <c r="I119" s="312"/>
      <c r="J119" s="312"/>
      <c r="K119" s="348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0"/>
      <c r="C121" s="351"/>
      <c r="D121" s="351"/>
      <c r="E121" s="351"/>
      <c r="F121" s="351"/>
      <c r="G121" s="351"/>
      <c r="H121" s="351"/>
      <c r="I121" s="351"/>
      <c r="J121" s="351"/>
      <c r="K121" s="352"/>
    </row>
    <row r="122" s="1" customFormat="1" ht="45" customHeight="1">
      <c r="B122" s="353"/>
      <c r="C122" s="306" t="s">
        <v>1563</v>
      </c>
      <c r="D122" s="306"/>
      <c r="E122" s="306"/>
      <c r="F122" s="306"/>
      <c r="G122" s="306"/>
      <c r="H122" s="306"/>
      <c r="I122" s="306"/>
      <c r="J122" s="306"/>
      <c r="K122" s="354"/>
    </row>
    <row r="123" s="1" customFormat="1" ht="17.25" customHeight="1">
      <c r="B123" s="355"/>
      <c r="C123" s="330" t="s">
        <v>1509</v>
      </c>
      <c r="D123" s="330"/>
      <c r="E123" s="330"/>
      <c r="F123" s="330" t="s">
        <v>1510</v>
      </c>
      <c r="G123" s="331"/>
      <c r="H123" s="330" t="s">
        <v>59</v>
      </c>
      <c r="I123" s="330" t="s">
        <v>62</v>
      </c>
      <c r="J123" s="330" t="s">
        <v>1511</v>
      </c>
      <c r="K123" s="356"/>
    </row>
    <row r="124" s="1" customFormat="1" ht="17.25" customHeight="1">
      <c r="B124" s="355"/>
      <c r="C124" s="332" t="s">
        <v>1512</v>
      </c>
      <c r="D124" s="332"/>
      <c r="E124" s="332"/>
      <c r="F124" s="333" t="s">
        <v>1513</v>
      </c>
      <c r="G124" s="334"/>
      <c r="H124" s="332"/>
      <c r="I124" s="332"/>
      <c r="J124" s="332" t="s">
        <v>1514</v>
      </c>
      <c r="K124" s="356"/>
    </row>
    <row r="125" s="1" customFormat="1" ht="5.25" customHeight="1">
      <c r="B125" s="357"/>
      <c r="C125" s="335"/>
      <c r="D125" s="335"/>
      <c r="E125" s="335"/>
      <c r="F125" s="335"/>
      <c r="G125" s="315"/>
      <c r="H125" s="335"/>
      <c r="I125" s="335"/>
      <c r="J125" s="335"/>
      <c r="K125" s="358"/>
    </row>
    <row r="126" s="1" customFormat="1" ht="15" customHeight="1">
      <c r="B126" s="357"/>
      <c r="C126" s="315" t="s">
        <v>1518</v>
      </c>
      <c r="D126" s="335"/>
      <c r="E126" s="335"/>
      <c r="F126" s="337" t="s">
        <v>1515</v>
      </c>
      <c r="G126" s="315"/>
      <c r="H126" s="315" t="s">
        <v>1555</v>
      </c>
      <c r="I126" s="315" t="s">
        <v>1517</v>
      </c>
      <c r="J126" s="315">
        <v>120</v>
      </c>
      <c r="K126" s="359"/>
    </row>
    <row r="127" s="1" customFormat="1" ht="15" customHeight="1">
      <c r="B127" s="357"/>
      <c r="C127" s="315" t="s">
        <v>1564</v>
      </c>
      <c r="D127" s="315"/>
      <c r="E127" s="315"/>
      <c r="F127" s="337" t="s">
        <v>1515</v>
      </c>
      <c r="G127" s="315"/>
      <c r="H127" s="315" t="s">
        <v>1565</v>
      </c>
      <c r="I127" s="315" t="s">
        <v>1517</v>
      </c>
      <c r="J127" s="315" t="s">
        <v>1566</v>
      </c>
      <c r="K127" s="359"/>
    </row>
    <row r="128" s="1" customFormat="1" ht="15" customHeight="1">
      <c r="B128" s="357"/>
      <c r="C128" s="315" t="s">
        <v>1463</v>
      </c>
      <c r="D128" s="315"/>
      <c r="E128" s="315"/>
      <c r="F128" s="337" t="s">
        <v>1515</v>
      </c>
      <c r="G128" s="315"/>
      <c r="H128" s="315" t="s">
        <v>1567</v>
      </c>
      <c r="I128" s="315" t="s">
        <v>1517</v>
      </c>
      <c r="J128" s="315" t="s">
        <v>1566</v>
      </c>
      <c r="K128" s="359"/>
    </row>
    <row r="129" s="1" customFormat="1" ht="15" customHeight="1">
      <c r="B129" s="357"/>
      <c r="C129" s="315" t="s">
        <v>1526</v>
      </c>
      <c r="D129" s="315"/>
      <c r="E129" s="315"/>
      <c r="F129" s="337" t="s">
        <v>1521</v>
      </c>
      <c r="G129" s="315"/>
      <c r="H129" s="315" t="s">
        <v>1527</v>
      </c>
      <c r="I129" s="315" t="s">
        <v>1517</v>
      </c>
      <c r="J129" s="315">
        <v>15</v>
      </c>
      <c r="K129" s="359"/>
    </row>
    <row r="130" s="1" customFormat="1" ht="15" customHeight="1">
      <c r="B130" s="357"/>
      <c r="C130" s="339" t="s">
        <v>1528</v>
      </c>
      <c r="D130" s="339"/>
      <c r="E130" s="339"/>
      <c r="F130" s="340" t="s">
        <v>1521</v>
      </c>
      <c r="G130" s="339"/>
      <c r="H130" s="339" t="s">
        <v>1529</v>
      </c>
      <c r="I130" s="339" t="s">
        <v>1517</v>
      </c>
      <c r="J130" s="339">
        <v>15</v>
      </c>
      <c r="K130" s="359"/>
    </row>
    <row r="131" s="1" customFormat="1" ht="15" customHeight="1">
      <c r="B131" s="357"/>
      <c r="C131" s="339" t="s">
        <v>1530</v>
      </c>
      <c r="D131" s="339"/>
      <c r="E131" s="339"/>
      <c r="F131" s="340" t="s">
        <v>1521</v>
      </c>
      <c r="G131" s="339"/>
      <c r="H131" s="339" t="s">
        <v>1531</v>
      </c>
      <c r="I131" s="339" t="s">
        <v>1517</v>
      </c>
      <c r="J131" s="339">
        <v>20</v>
      </c>
      <c r="K131" s="359"/>
    </row>
    <row r="132" s="1" customFormat="1" ht="15" customHeight="1">
      <c r="B132" s="357"/>
      <c r="C132" s="339" t="s">
        <v>1532</v>
      </c>
      <c r="D132" s="339"/>
      <c r="E132" s="339"/>
      <c r="F132" s="340" t="s">
        <v>1521</v>
      </c>
      <c r="G132" s="339"/>
      <c r="H132" s="339" t="s">
        <v>1533</v>
      </c>
      <c r="I132" s="339" t="s">
        <v>1517</v>
      </c>
      <c r="J132" s="339">
        <v>20</v>
      </c>
      <c r="K132" s="359"/>
    </row>
    <row r="133" s="1" customFormat="1" ht="15" customHeight="1">
      <c r="B133" s="357"/>
      <c r="C133" s="315" t="s">
        <v>1520</v>
      </c>
      <c r="D133" s="315"/>
      <c r="E133" s="315"/>
      <c r="F133" s="337" t="s">
        <v>1521</v>
      </c>
      <c r="G133" s="315"/>
      <c r="H133" s="315" t="s">
        <v>1555</v>
      </c>
      <c r="I133" s="315" t="s">
        <v>1517</v>
      </c>
      <c r="J133" s="315">
        <v>50</v>
      </c>
      <c r="K133" s="359"/>
    </row>
    <row r="134" s="1" customFormat="1" ht="15" customHeight="1">
      <c r="B134" s="357"/>
      <c r="C134" s="315" t="s">
        <v>1534</v>
      </c>
      <c r="D134" s="315"/>
      <c r="E134" s="315"/>
      <c r="F134" s="337" t="s">
        <v>1521</v>
      </c>
      <c r="G134" s="315"/>
      <c r="H134" s="315" t="s">
        <v>1555</v>
      </c>
      <c r="I134" s="315" t="s">
        <v>1517</v>
      </c>
      <c r="J134" s="315">
        <v>50</v>
      </c>
      <c r="K134" s="359"/>
    </row>
    <row r="135" s="1" customFormat="1" ht="15" customHeight="1">
      <c r="B135" s="357"/>
      <c r="C135" s="315" t="s">
        <v>1540</v>
      </c>
      <c r="D135" s="315"/>
      <c r="E135" s="315"/>
      <c r="F135" s="337" t="s">
        <v>1521</v>
      </c>
      <c r="G135" s="315"/>
      <c r="H135" s="315" t="s">
        <v>1555</v>
      </c>
      <c r="I135" s="315" t="s">
        <v>1517</v>
      </c>
      <c r="J135" s="315">
        <v>50</v>
      </c>
      <c r="K135" s="359"/>
    </row>
    <row r="136" s="1" customFormat="1" ht="15" customHeight="1">
      <c r="B136" s="357"/>
      <c r="C136" s="315" t="s">
        <v>1542</v>
      </c>
      <c r="D136" s="315"/>
      <c r="E136" s="315"/>
      <c r="F136" s="337" t="s">
        <v>1521</v>
      </c>
      <c r="G136" s="315"/>
      <c r="H136" s="315" t="s">
        <v>1555</v>
      </c>
      <c r="I136" s="315" t="s">
        <v>1517</v>
      </c>
      <c r="J136" s="315">
        <v>50</v>
      </c>
      <c r="K136" s="359"/>
    </row>
    <row r="137" s="1" customFormat="1" ht="15" customHeight="1">
      <c r="B137" s="357"/>
      <c r="C137" s="315" t="s">
        <v>1543</v>
      </c>
      <c r="D137" s="315"/>
      <c r="E137" s="315"/>
      <c r="F137" s="337" t="s">
        <v>1521</v>
      </c>
      <c r="G137" s="315"/>
      <c r="H137" s="315" t="s">
        <v>1568</v>
      </c>
      <c r="I137" s="315" t="s">
        <v>1517</v>
      </c>
      <c r="J137" s="315">
        <v>255</v>
      </c>
      <c r="K137" s="359"/>
    </row>
    <row r="138" s="1" customFormat="1" ht="15" customHeight="1">
      <c r="B138" s="357"/>
      <c r="C138" s="315" t="s">
        <v>1545</v>
      </c>
      <c r="D138" s="315"/>
      <c r="E138" s="315"/>
      <c r="F138" s="337" t="s">
        <v>1515</v>
      </c>
      <c r="G138" s="315"/>
      <c r="H138" s="315" t="s">
        <v>1569</v>
      </c>
      <c r="I138" s="315" t="s">
        <v>1547</v>
      </c>
      <c r="J138" s="315"/>
      <c r="K138" s="359"/>
    </row>
    <row r="139" s="1" customFormat="1" ht="15" customHeight="1">
      <c r="B139" s="357"/>
      <c r="C139" s="315" t="s">
        <v>1548</v>
      </c>
      <c r="D139" s="315"/>
      <c r="E139" s="315"/>
      <c r="F139" s="337" t="s">
        <v>1515</v>
      </c>
      <c r="G139" s="315"/>
      <c r="H139" s="315" t="s">
        <v>1570</v>
      </c>
      <c r="I139" s="315" t="s">
        <v>1550</v>
      </c>
      <c r="J139" s="315"/>
      <c r="K139" s="359"/>
    </row>
    <row r="140" s="1" customFormat="1" ht="15" customHeight="1">
      <c r="B140" s="357"/>
      <c r="C140" s="315" t="s">
        <v>1551</v>
      </c>
      <c r="D140" s="315"/>
      <c r="E140" s="315"/>
      <c r="F140" s="337" t="s">
        <v>1515</v>
      </c>
      <c r="G140" s="315"/>
      <c r="H140" s="315" t="s">
        <v>1551</v>
      </c>
      <c r="I140" s="315" t="s">
        <v>1550</v>
      </c>
      <c r="J140" s="315"/>
      <c r="K140" s="359"/>
    </row>
    <row r="141" s="1" customFormat="1" ht="15" customHeight="1">
      <c r="B141" s="357"/>
      <c r="C141" s="315" t="s">
        <v>43</v>
      </c>
      <c r="D141" s="315"/>
      <c r="E141" s="315"/>
      <c r="F141" s="337" t="s">
        <v>1515</v>
      </c>
      <c r="G141" s="315"/>
      <c r="H141" s="315" t="s">
        <v>1571</v>
      </c>
      <c r="I141" s="315" t="s">
        <v>1550</v>
      </c>
      <c r="J141" s="315"/>
      <c r="K141" s="359"/>
    </row>
    <row r="142" s="1" customFormat="1" ht="15" customHeight="1">
      <c r="B142" s="357"/>
      <c r="C142" s="315" t="s">
        <v>1572</v>
      </c>
      <c r="D142" s="315"/>
      <c r="E142" s="315"/>
      <c r="F142" s="337" t="s">
        <v>1515</v>
      </c>
      <c r="G142" s="315"/>
      <c r="H142" s="315" t="s">
        <v>1573</v>
      </c>
      <c r="I142" s="315" t="s">
        <v>1550</v>
      </c>
      <c r="J142" s="315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12"/>
      <c r="C144" s="312"/>
      <c r="D144" s="312"/>
      <c r="E144" s="312"/>
      <c r="F144" s="349"/>
      <c r="G144" s="312"/>
      <c r="H144" s="312"/>
      <c r="I144" s="312"/>
      <c r="J144" s="312"/>
      <c r="K144" s="312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1574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1509</v>
      </c>
      <c r="D148" s="330"/>
      <c r="E148" s="330"/>
      <c r="F148" s="330" t="s">
        <v>1510</v>
      </c>
      <c r="G148" s="331"/>
      <c r="H148" s="330" t="s">
        <v>59</v>
      </c>
      <c r="I148" s="330" t="s">
        <v>62</v>
      </c>
      <c r="J148" s="330" t="s">
        <v>1511</v>
      </c>
      <c r="K148" s="329"/>
    </row>
    <row r="149" s="1" customFormat="1" ht="17.25" customHeight="1">
      <c r="B149" s="327"/>
      <c r="C149" s="332" t="s">
        <v>1512</v>
      </c>
      <c r="D149" s="332"/>
      <c r="E149" s="332"/>
      <c r="F149" s="333" t="s">
        <v>1513</v>
      </c>
      <c r="G149" s="334"/>
      <c r="H149" s="332"/>
      <c r="I149" s="332"/>
      <c r="J149" s="332" t="s">
        <v>1514</v>
      </c>
      <c r="K149" s="329"/>
    </row>
    <row r="150" s="1" customFormat="1" ht="5.25" customHeight="1">
      <c r="B150" s="338"/>
      <c r="C150" s="335"/>
      <c r="D150" s="335"/>
      <c r="E150" s="335"/>
      <c r="F150" s="335"/>
      <c r="G150" s="336"/>
      <c r="H150" s="335"/>
      <c r="I150" s="335"/>
      <c r="J150" s="335"/>
      <c r="K150" s="359"/>
    </row>
    <row r="151" s="1" customFormat="1" ht="15" customHeight="1">
      <c r="B151" s="338"/>
      <c r="C151" s="363" t="s">
        <v>1518</v>
      </c>
      <c r="D151" s="315"/>
      <c r="E151" s="315"/>
      <c r="F151" s="364" t="s">
        <v>1515</v>
      </c>
      <c r="G151" s="315"/>
      <c r="H151" s="363" t="s">
        <v>1555</v>
      </c>
      <c r="I151" s="363" t="s">
        <v>1517</v>
      </c>
      <c r="J151" s="363">
        <v>120</v>
      </c>
      <c r="K151" s="359"/>
    </row>
    <row r="152" s="1" customFormat="1" ht="15" customHeight="1">
      <c r="B152" s="338"/>
      <c r="C152" s="363" t="s">
        <v>1564</v>
      </c>
      <c r="D152" s="315"/>
      <c r="E152" s="315"/>
      <c r="F152" s="364" t="s">
        <v>1515</v>
      </c>
      <c r="G152" s="315"/>
      <c r="H152" s="363" t="s">
        <v>1575</v>
      </c>
      <c r="I152" s="363" t="s">
        <v>1517</v>
      </c>
      <c r="J152" s="363" t="s">
        <v>1566</v>
      </c>
      <c r="K152" s="359"/>
    </row>
    <row r="153" s="1" customFormat="1" ht="15" customHeight="1">
      <c r="B153" s="338"/>
      <c r="C153" s="363" t="s">
        <v>1463</v>
      </c>
      <c r="D153" s="315"/>
      <c r="E153" s="315"/>
      <c r="F153" s="364" t="s">
        <v>1515</v>
      </c>
      <c r="G153" s="315"/>
      <c r="H153" s="363" t="s">
        <v>1576</v>
      </c>
      <c r="I153" s="363" t="s">
        <v>1517</v>
      </c>
      <c r="J153" s="363" t="s">
        <v>1566</v>
      </c>
      <c r="K153" s="359"/>
    </row>
    <row r="154" s="1" customFormat="1" ht="15" customHeight="1">
      <c r="B154" s="338"/>
      <c r="C154" s="363" t="s">
        <v>1520</v>
      </c>
      <c r="D154" s="315"/>
      <c r="E154" s="315"/>
      <c r="F154" s="364" t="s">
        <v>1521</v>
      </c>
      <c r="G154" s="315"/>
      <c r="H154" s="363" t="s">
        <v>1555</v>
      </c>
      <c r="I154" s="363" t="s">
        <v>1517</v>
      </c>
      <c r="J154" s="363">
        <v>50</v>
      </c>
      <c r="K154" s="359"/>
    </row>
    <row r="155" s="1" customFormat="1" ht="15" customHeight="1">
      <c r="B155" s="338"/>
      <c r="C155" s="363" t="s">
        <v>1523</v>
      </c>
      <c r="D155" s="315"/>
      <c r="E155" s="315"/>
      <c r="F155" s="364" t="s">
        <v>1515</v>
      </c>
      <c r="G155" s="315"/>
      <c r="H155" s="363" t="s">
        <v>1555</v>
      </c>
      <c r="I155" s="363" t="s">
        <v>1525</v>
      </c>
      <c r="J155" s="363"/>
      <c r="K155" s="359"/>
    </row>
    <row r="156" s="1" customFormat="1" ht="15" customHeight="1">
      <c r="B156" s="338"/>
      <c r="C156" s="363" t="s">
        <v>1534</v>
      </c>
      <c r="D156" s="315"/>
      <c r="E156" s="315"/>
      <c r="F156" s="364" t="s">
        <v>1521</v>
      </c>
      <c r="G156" s="315"/>
      <c r="H156" s="363" t="s">
        <v>1555</v>
      </c>
      <c r="I156" s="363" t="s">
        <v>1517</v>
      </c>
      <c r="J156" s="363">
        <v>50</v>
      </c>
      <c r="K156" s="359"/>
    </row>
    <row r="157" s="1" customFormat="1" ht="15" customHeight="1">
      <c r="B157" s="338"/>
      <c r="C157" s="363" t="s">
        <v>1542</v>
      </c>
      <c r="D157" s="315"/>
      <c r="E157" s="315"/>
      <c r="F157" s="364" t="s">
        <v>1521</v>
      </c>
      <c r="G157" s="315"/>
      <c r="H157" s="363" t="s">
        <v>1555</v>
      </c>
      <c r="I157" s="363" t="s">
        <v>1517</v>
      </c>
      <c r="J157" s="363">
        <v>50</v>
      </c>
      <c r="K157" s="359"/>
    </row>
    <row r="158" s="1" customFormat="1" ht="15" customHeight="1">
      <c r="B158" s="338"/>
      <c r="C158" s="363" t="s">
        <v>1540</v>
      </c>
      <c r="D158" s="315"/>
      <c r="E158" s="315"/>
      <c r="F158" s="364" t="s">
        <v>1521</v>
      </c>
      <c r="G158" s="315"/>
      <c r="H158" s="363" t="s">
        <v>1555</v>
      </c>
      <c r="I158" s="363" t="s">
        <v>1517</v>
      </c>
      <c r="J158" s="363">
        <v>50</v>
      </c>
      <c r="K158" s="359"/>
    </row>
    <row r="159" s="1" customFormat="1" ht="15" customHeight="1">
      <c r="B159" s="338"/>
      <c r="C159" s="363" t="s">
        <v>139</v>
      </c>
      <c r="D159" s="315"/>
      <c r="E159" s="315"/>
      <c r="F159" s="364" t="s">
        <v>1515</v>
      </c>
      <c r="G159" s="315"/>
      <c r="H159" s="363" t="s">
        <v>1577</v>
      </c>
      <c r="I159" s="363" t="s">
        <v>1517</v>
      </c>
      <c r="J159" s="363" t="s">
        <v>1578</v>
      </c>
      <c r="K159" s="359"/>
    </row>
    <row r="160" s="1" customFormat="1" ht="15" customHeight="1">
      <c r="B160" s="338"/>
      <c r="C160" s="363" t="s">
        <v>1579</v>
      </c>
      <c r="D160" s="315"/>
      <c r="E160" s="315"/>
      <c r="F160" s="364" t="s">
        <v>1515</v>
      </c>
      <c r="G160" s="315"/>
      <c r="H160" s="363" t="s">
        <v>1580</v>
      </c>
      <c r="I160" s="363" t="s">
        <v>1550</v>
      </c>
      <c r="J160" s="363"/>
      <c r="K160" s="359"/>
    </row>
    <row r="161" s="1" customFormat="1" ht="15" customHeight="1">
      <c r="B161" s="365"/>
      <c r="C161" s="347"/>
      <c r="D161" s="347"/>
      <c r="E161" s="347"/>
      <c r="F161" s="347"/>
      <c r="G161" s="347"/>
      <c r="H161" s="347"/>
      <c r="I161" s="347"/>
      <c r="J161" s="347"/>
      <c r="K161" s="366"/>
    </row>
    <row r="162" s="1" customFormat="1" ht="18.75" customHeight="1">
      <c r="B162" s="312"/>
      <c r="C162" s="315"/>
      <c r="D162" s="315"/>
      <c r="E162" s="315"/>
      <c r="F162" s="337"/>
      <c r="G162" s="315"/>
      <c r="H162" s="315"/>
      <c r="I162" s="315"/>
      <c r="J162" s="315"/>
      <c r="K162" s="312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1581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1509</v>
      </c>
      <c r="D166" s="330"/>
      <c r="E166" s="330"/>
      <c r="F166" s="330" t="s">
        <v>1510</v>
      </c>
      <c r="G166" s="367"/>
      <c r="H166" s="368" t="s">
        <v>59</v>
      </c>
      <c r="I166" s="368" t="s">
        <v>62</v>
      </c>
      <c r="J166" s="330" t="s">
        <v>1511</v>
      </c>
      <c r="K166" s="307"/>
    </row>
    <row r="167" s="1" customFormat="1" ht="17.25" customHeight="1">
      <c r="B167" s="308"/>
      <c r="C167" s="332" t="s">
        <v>1512</v>
      </c>
      <c r="D167" s="332"/>
      <c r="E167" s="332"/>
      <c r="F167" s="333" t="s">
        <v>1513</v>
      </c>
      <c r="G167" s="369"/>
      <c r="H167" s="370"/>
      <c r="I167" s="370"/>
      <c r="J167" s="332" t="s">
        <v>1514</v>
      </c>
      <c r="K167" s="310"/>
    </row>
    <row r="168" s="1" customFormat="1" ht="5.25" customHeight="1">
      <c r="B168" s="338"/>
      <c r="C168" s="335"/>
      <c r="D168" s="335"/>
      <c r="E168" s="335"/>
      <c r="F168" s="335"/>
      <c r="G168" s="336"/>
      <c r="H168" s="335"/>
      <c r="I168" s="335"/>
      <c r="J168" s="335"/>
      <c r="K168" s="359"/>
    </row>
    <row r="169" s="1" customFormat="1" ht="15" customHeight="1">
      <c r="B169" s="338"/>
      <c r="C169" s="315" t="s">
        <v>1518</v>
      </c>
      <c r="D169" s="315"/>
      <c r="E169" s="315"/>
      <c r="F169" s="337" t="s">
        <v>1515</v>
      </c>
      <c r="G169" s="315"/>
      <c r="H169" s="315" t="s">
        <v>1555</v>
      </c>
      <c r="I169" s="315" t="s">
        <v>1517</v>
      </c>
      <c r="J169" s="315">
        <v>120</v>
      </c>
      <c r="K169" s="359"/>
    </row>
    <row r="170" s="1" customFormat="1" ht="15" customHeight="1">
      <c r="B170" s="338"/>
      <c r="C170" s="315" t="s">
        <v>1564</v>
      </c>
      <c r="D170" s="315"/>
      <c r="E170" s="315"/>
      <c r="F170" s="337" t="s">
        <v>1515</v>
      </c>
      <c r="G170" s="315"/>
      <c r="H170" s="315" t="s">
        <v>1565</v>
      </c>
      <c r="I170" s="315" t="s">
        <v>1517</v>
      </c>
      <c r="J170" s="315" t="s">
        <v>1566</v>
      </c>
      <c r="K170" s="359"/>
    </row>
    <row r="171" s="1" customFormat="1" ht="15" customHeight="1">
      <c r="B171" s="338"/>
      <c r="C171" s="315" t="s">
        <v>1463</v>
      </c>
      <c r="D171" s="315"/>
      <c r="E171" s="315"/>
      <c r="F171" s="337" t="s">
        <v>1515</v>
      </c>
      <c r="G171" s="315"/>
      <c r="H171" s="315" t="s">
        <v>1582</v>
      </c>
      <c r="I171" s="315" t="s">
        <v>1517</v>
      </c>
      <c r="J171" s="315" t="s">
        <v>1566</v>
      </c>
      <c r="K171" s="359"/>
    </row>
    <row r="172" s="1" customFormat="1" ht="15" customHeight="1">
      <c r="B172" s="338"/>
      <c r="C172" s="315" t="s">
        <v>1520</v>
      </c>
      <c r="D172" s="315"/>
      <c r="E172" s="315"/>
      <c r="F172" s="337" t="s">
        <v>1521</v>
      </c>
      <c r="G172" s="315"/>
      <c r="H172" s="315" t="s">
        <v>1582</v>
      </c>
      <c r="I172" s="315" t="s">
        <v>1517</v>
      </c>
      <c r="J172" s="315">
        <v>50</v>
      </c>
      <c r="K172" s="359"/>
    </row>
    <row r="173" s="1" customFormat="1" ht="15" customHeight="1">
      <c r="B173" s="338"/>
      <c r="C173" s="315" t="s">
        <v>1523</v>
      </c>
      <c r="D173" s="315"/>
      <c r="E173" s="315"/>
      <c r="F173" s="337" t="s">
        <v>1515</v>
      </c>
      <c r="G173" s="315"/>
      <c r="H173" s="315" t="s">
        <v>1582</v>
      </c>
      <c r="I173" s="315" t="s">
        <v>1525</v>
      </c>
      <c r="J173" s="315"/>
      <c r="K173" s="359"/>
    </row>
    <row r="174" s="1" customFormat="1" ht="15" customHeight="1">
      <c r="B174" s="338"/>
      <c r="C174" s="315" t="s">
        <v>1534</v>
      </c>
      <c r="D174" s="315"/>
      <c r="E174" s="315"/>
      <c r="F174" s="337" t="s">
        <v>1521</v>
      </c>
      <c r="G174" s="315"/>
      <c r="H174" s="315" t="s">
        <v>1582</v>
      </c>
      <c r="I174" s="315" t="s">
        <v>1517</v>
      </c>
      <c r="J174" s="315">
        <v>50</v>
      </c>
      <c r="K174" s="359"/>
    </row>
    <row r="175" s="1" customFormat="1" ht="15" customHeight="1">
      <c r="B175" s="338"/>
      <c r="C175" s="315" t="s">
        <v>1542</v>
      </c>
      <c r="D175" s="315"/>
      <c r="E175" s="315"/>
      <c r="F175" s="337" t="s">
        <v>1521</v>
      </c>
      <c r="G175" s="315"/>
      <c r="H175" s="315" t="s">
        <v>1582</v>
      </c>
      <c r="I175" s="315" t="s">
        <v>1517</v>
      </c>
      <c r="J175" s="315">
        <v>50</v>
      </c>
      <c r="K175" s="359"/>
    </row>
    <row r="176" s="1" customFormat="1" ht="15" customHeight="1">
      <c r="B176" s="338"/>
      <c r="C176" s="315" t="s">
        <v>1540</v>
      </c>
      <c r="D176" s="315"/>
      <c r="E176" s="315"/>
      <c r="F176" s="337" t="s">
        <v>1521</v>
      </c>
      <c r="G176" s="315"/>
      <c r="H176" s="315" t="s">
        <v>1582</v>
      </c>
      <c r="I176" s="315" t="s">
        <v>1517</v>
      </c>
      <c r="J176" s="315">
        <v>50</v>
      </c>
      <c r="K176" s="359"/>
    </row>
    <row r="177" s="1" customFormat="1" ht="15" customHeight="1">
      <c r="B177" s="338"/>
      <c r="C177" s="315" t="s">
        <v>153</v>
      </c>
      <c r="D177" s="315"/>
      <c r="E177" s="315"/>
      <c r="F177" s="337" t="s">
        <v>1515</v>
      </c>
      <c r="G177" s="315"/>
      <c r="H177" s="315" t="s">
        <v>1583</v>
      </c>
      <c r="I177" s="315" t="s">
        <v>1584</v>
      </c>
      <c r="J177" s="315"/>
      <c r="K177" s="359"/>
    </row>
    <row r="178" s="1" customFormat="1" ht="15" customHeight="1">
      <c r="B178" s="338"/>
      <c r="C178" s="315" t="s">
        <v>62</v>
      </c>
      <c r="D178" s="315"/>
      <c r="E178" s="315"/>
      <c r="F178" s="337" t="s">
        <v>1515</v>
      </c>
      <c r="G178" s="315"/>
      <c r="H178" s="315" t="s">
        <v>1585</v>
      </c>
      <c r="I178" s="315" t="s">
        <v>1586</v>
      </c>
      <c r="J178" s="315">
        <v>1</v>
      </c>
      <c r="K178" s="359"/>
    </row>
    <row r="179" s="1" customFormat="1" ht="15" customHeight="1">
      <c r="B179" s="338"/>
      <c r="C179" s="315" t="s">
        <v>58</v>
      </c>
      <c r="D179" s="315"/>
      <c r="E179" s="315"/>
      <c r="F179" s="337" t="s">
        <v>1515</v>
      </c>
      <c r="G179" s="315"/>
      <c r="H179" s="315" t="s">
        <v>1587</v>
      </c>
      <c r="I179" s="315" t="s">
        <v>1517</v>
      </c>
      <c r="J179" s="315">
        <v>20</v>
      </c>
      <c r="K179" s="359"/>
    </row>
    <row r="180" s="1" customFormat="1" ht="15" customHeight="1">
      <c r="B180" s="338"/>
      <c r="C180" s="315" t="s">
        <v>59</v>
      </c>
      <c r="D180" s="315"/>
      <c r="E180" s="315"/>
      <c r="F180" s="337" t="s">
        <v>1515</v>
      </c>
      <c r="G180" s="315"/>
      <c r="H180" s="315" t="s">
        <v>1588</v>
      </c>
      <c r="I180" s="315" t="s">
        <v>1517</v>
      </c>
      <c r="J180" s="315">
        <v>255</v>
      </c>
      <c r="K180" s="359"/>
    </row>
    <row r="181" s="1" customFormat="1" ht="15" customHeight="1">
      <c r="B181" s="338"/>
      <c r="C181" s="315" t="s">
        <v>154</v>
      </c>
      <c r="D181" s="315"/>
      <c r="E181" s="315"/>
      <c r="F181" s="337" t="s">
        <v>1515</v>
      </c>
      <c r="G181" s="315"/>
      <c r="H181" s="315" t="s">
        <v>1479</v>
      </c>
      <c r="I181" s="315" t="s">
        <v>1517</v>
      </c>
      <c r="J181" s="315">
        <v>10</v>
      </c>
      <c r="K181" s="359"/>
    </row>
    <row r="182" s="1" customFormat="1" ht="15" customHeight="1">
      <c r="B182" s="338"/>
      <c r="C182" s="315" t="s">
        <v>155</v>
      </c>
      <c r="D182" s="315"/>
      <c r="E182" s="315"/>
      <c r="F182" s="337" t="s">
        <v>1515</v>
      </c>
      <c r="G182" s="315"/>
      <c r="H182" s="315" t="s">
        <v>1589</v>
      </c>
      <c r="I182" s="315" t="s">
        <v>1550</v>
      </c>
      <c r="J182" s="315"/>
      <c r="K182" s="359"/>
    </row>
    <row r="183" s="1" customFormat="1" ht="15" customHeight="1">
      <c r="B183" s="338"/>
      <c r="C183" s="315" t="s">
        <v>1590</v>
      </c>
      <c r="D183" s="315"/>
      <c r="E183" s="315"/>
      <c r="F183" s="337" t="s">
        <v>1515</v>
      </c>
      <c r="G183" s="315"/>
      <c r="H183" s="315" t="s">
        <v>1591</v>
      </c>
      <c r="I183" s="315" t="s">
        <v>1550</v>
      </c>
      <c r="J183" s="315"/>
      <c r="K183" s="359"/>
    </row>
    <row r="184" s="1" customFormat="1" ht="15" customHeight="1">
      <c r="B184" s="338"/>
      <c r="C184" s="315" t="s">
        <v>1579</v>
      </c>
      <c r="D184" s="315"/>
      <c r="E184" s="315"/>
      <c r="F184" s="337" t="s">
        <v>1515</v>
      </c>
      <c r="G184" s="315"/>
      <c r="H184" s="315" t="s">
        <v>1592</v>
      </c>
      <c r="I184" s="315" t="s">
        <v>1550</v>
      </c>
      <c r="J184" s="315"/>
      <c r="K184" s="359"/>
    </row>
    <row r="185" s="1" customFormat="1" ht="15" customHeight="1">
      <c r="B185" s="338"/>
      <c r="C185" s="315" t="s">
        <v>157</v>
      </c>
      <c r="D185" s="315"/>
      <c r="E185" s="315"/>
      <c r="F185" s="337" t="s">
        <v>1521</v>
      </c>
      <c r="G185" s="315"/>
      <c r="H185" s="315" t="s">
        <v>1593</v>
      </c>
      <c r="I185" s="315" t="s">
        <v>1517</v>
      </c>
      <c r="J185" s="315">
        <v>50</v>
      </c>
      <c r="K185" s="359"/>
    </row>
    <row r="186" s="1" customFormat="1" ht="15" customHeight="1">
      <c r="B186" s="338"/>
      <c r="C186" s="315" t="s">
        <v>1594</v>
      </c>
      <c r="D186" s="315"/>
      <c r="E186" s="315"/>
      <c r="F186" s="337" t="s">
        <v>1521</v>
      </c>
      <c r="G186" s="315"/>
      <c r="H186" s="315" t="s">
        <v>1595</v>
      </c>
      <c r="I186" s="315" t="s">
        <v>1596</v>
      </c>
      <c r="J186" s="315"/>
      <c r="K186" s="359"/>
    </row>
    <row r="187" s="1" customFormat="1" ht="15" customHeight="1">
      <c r="B187" s="338"/>
      <c r="C187" s="315" t="s">
        <v>1597</v>
      </c>
      <c r="D187" s="315"/>
      <c r="E187" s="315"/>
      <c r="F187" s="337" t="s">
        <v>1521</v>
      </c>
      <c r="G187" s="315"/>
      <c r="H187" s="315" t="s">
        <v>1598</v>
      </c>
      <c r="I187" s="315" t="s">
        <v>1596</v>
      </c>
      <c r="J187" s="315"/>
      <c r="K187" s="359"/>
    </row>
    <row r="188" s="1" customFormat="1" ht="15" customHeight="1">
      <c r="B188" s="338"/>
      <c r="C188" s="315" t="s">
        <v>1599</v>
      </c>
      <c r="D188" s="315"/>
      <c r="E188" s="315"/>
      <c r="F188" s="337" t="s">
        <v>1521</v>
      </c>
      <c r="G188" s="315"/>
      <c r="H188" s="315" t="s">
        <v>1600</v>
      </c>
      <c r="I188" s="315" t="s">
        <v>1596</v>
      </c>
      <c r="J188" s="315"/>
      <c r="K188" s="359"/>
    </row>
    <row r="189" s="1" customFormat="1" ht="15" customHeight="1">
      <c r="B189" s="338"/>
      <c r="C189" s="371" t="s">
        <v>1601</v>
      </c>
      <c r="D189" s="315"/>
      <c r="E189" s="315"/>
      <c r="F189" s="337" t="s">
        <v>1521</v>
      </c>
      <c r="G189" s="315"/>
      <c r="H189" s="315" t="s">
        <v>1602</v>
      </c>
      <c r="I189" s="315" t="s">
        <v>1603</v>
      </c>
      <c r="J189" s="372" t="s">
        <v>1604</v>
      </c>
      <c r="K189" s="359"/>
    </row>
    <row r="190" s="1" customFormat="1" ht="15" customHeight="1">
      <c r="B190" s="338"/>
      <c r="C190" s="322" t="s">
        <v>47</v>
      </c>
      <c r="D190" s="315"/>
      <c r="E190" s="315"/>
      <c r="F190" s="337" t="s">
        <v>1515</v>
      </c>
      <c r="G190" s="315"/>
      <c r="H190" s="312" t="s">
        <v>1605</v>
      </c>
      <c r="I190" s="315" t="s">
        <v>1606</v>
      </c>
      <c r="J190" s="315"/>
      <c r="K190" s="359"/>
    </row>
    <row r="191" s="1" customFormat="1" ht="15" customHeight="1">
      <c r="B191" s="338"/>
      <c r="C191" s="322" t="s">
        <v>1607</v>
      </c>
      <c r="D191" s="315"/>
      <c r="E191" s="315"/>
      <c r="F191" s="337" t="s">
        <v>1515</v>
      </c>
      <c r="G191" s="315"/>
      <c r="H191" s="315" t="s">
        <v>1608</v>
      </c>
      <c r="I191" s="315" t="s">
        <v>1550</v>
      </c>
      <c r="J191" s="315"/>
      <c r="K191" s="359"/>
    </row>
    <row r="192" s="1" customFormat="1" ht="15" customHeight="1">
      <c r="B192" s="338"/>
      <c r="C192" s="322" t="s">
        <v>1609</v>
      </c>
      <c r="D192" s="315"/>
      <c r="E192" s="315"/>
      <c r="F192" s="337" t="s">
        <v>1515</v>
      </c>
      <c r="G192" s="315"/>
      <c r="H192" s="315" t="s">
        <v>1610</v>
      </c>
      <c r="I192" s="315" t="s">
        <v>1550</v>
      </c>
      <c r="J192" s="315"/>
      <c r="K192" s="359"/>
    </row>
    <row r="193" s="1" customFormat="1" ht="15" customHeight="1">
      <c r="B193" s="338"/>
      <c r="C193" s="322" t="s">
        <v>1611</v>
      </c>
      <c r="D193" s="315"/>
      <c r="E193" s="315"/>
      <c r="F193" s="337" t="s">
        <v>1521</v>
      </c>
      <c r="G193" s="315"/>
      <c r="H193" s="315" t="s">
        <v>1612</v>
      </c>
      <c r="I193" s="315" t="s">
        <v>1550</v>
      </c>
      <c r="J193" s="315"/>
      <c r="K193" s="359"/>
    </row>
    <row r="194" s="1" customFormat="1" ht="15" customHeight="1">
      <c r="B194" s="365"/>
      <c r="C194" s="373"/>
      <c r="D194" s="347"/>
      <c r="E194" s="347"/>
      <c r="F194" s="347"/>
      <c r="G194" s="347"/>
      <c r="H194" s="347"/>
      <c r="I194" s="347"/>
      <c r="J194" s="347"/>
      <c r="K194" s="366"/>
    </row>
    <row r="195" s="1" customFormat="1" ht="18.75" customHeight="1">
      <c r="B195" s="312"/>
      <c r="C195" s="315"/>
      <c r="D195" s="315"/>
      <c r="E195" s="315"/>
      <c r="F195" s="337"/>
      <c r="G195" s="315"/>
      <c r="H195" s="315"/>
      <c r="I195" s="315"/>
      <c r="J195" s="315"/>
      <c r="K195" s="312"/>
    </row>
    <row r="196" s="1" customFormat="1" ht="18.75" customHeight="1">
      <c r="B196" s="312"/>
      <c r="C196" s="315"/>
      <c r="D196" s="315"/>
      <c r="E196" s="315"/>
      <c r="F196" s="337"/>
      <c r="G196" s="315"/>
      <c r="H196" s="315"/>
      <c r="I196" s="315"/>
      <c r="J196" s="315"/>
      <c r="K196" s="312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1613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4" t="s">
        <v>1614</v>
      </c>
      <c r="D200" s="374"/>
      <c r="E200" s="374"/>
      <c r="F200" s="374" t="s">
        <v>1615</v>
      </c>
      <c r="G200" s="375"/>
      <c r="H200" s="374" t="s">
        <v>1616</v>
      </c>
      <c r="I200" s="374"/>
      <c r="J200" s="374"/>
      <c r="K200" s="307"/>
    </row>
    <row r="201" s="1" customFormat="1" ht="5.25" customHeight="1">
      <c r="B201" s="338"/>
      <c r="C201" s="335"/>
      <c r="D201" s="335"/>
      <c r="E201" s="335"/>
      <c r="F201" s="335"/>
      <c r="G201" s="315"/>
      <c r="H201" s="335"/>
      <c r="I201" s="335"/>
      <c r="J201" s="335"/>
      <c r="K201" s="359"/>
    </row>
    <row r="202" s="1" customFormat="1" ht="15" customHeight="1">
      <c r="B202" s="338"/>
      <c r="C202" s="315" t="s">
        <v>1606</v>
      </c>
      <c r="D202" s="315"/>
      <c r="E202" s="315"/>
      <c r="F202" s="337" t="s">
        <v>48</v>
      </c>
      <c r="G202" s="315"/>
      <c r="H202" s="315" t="s">
        <v>1617</v>
      </c>
      <c r="I202" s="315"/>
      <c r="J202" s="315"/>
      <c r="K202" s="359"/>
    </row>
    <row r="203" s="1" customFormat="1" ht="15" customHeight="1">
      <c r="B203" s="338"/>
      <c r="C203" s="344"/>
      <c r="D203" s="315"/>
      <c r="E203" s="315"/>
      <c r="F203" s="337" t="s">
        <v>49</v>
      </c>
      <c r="G203" s="315"/>
      <c r="H203" s="315" t="s">
        <v>1618</v>
      </c>
      <c r="I203" s="315"/>
      <c r="J203" s="315"/>
      <c r="K203" s="359"/>
    </row>
    <row r="204" s="1" customFormat="1" ht="15" customHeight="1">
      <c r="B204" s="338"/>
      <c r="C204" s="344"/>
      <c r="D204" s="315"/>
      <c r="E204" s="315"/>
      <c r="F204" s="337" t="s">
        <v>52</v>
      </c>
      <c r="G204" s="315"/>
      <c r="H204" s="315" t="s">
        <v>1619</v>
      </c>
      <c r="I204" s="315"/>
      <c r="J204" s="315"/>
      <c r="K204" s="359"/>
    </row>
    <row r="205" s="1" customFormat="1" ht="15" customHeight="1">
      <c r="B205" s="338"/>
      <c r="C205" s="315"/>
      <c r="D205" s="315"/>
      <c r="E205" s="315"/>
      <c r="F205" s="337" t="s">
        <v>50</v>
      </c>
      <c r="G205" s="315"/>
      <c r="H205" s="315" t="s">
        <v>1620</v>
      </c>
      <c r="I205" s="315"/>
      <c r="J205" s="315"/>
      <c r="K205" s="359"/>
    </row>
    <row r="206" s="1" customFormat="1" ht="15" customHeight="1">
      <c r="B206" s="338"/>
      <c r="C206" s="315"/>
      <c r="D206" s="315"/>
      <c r="E206" s="315"/>
      <c r="F206" s="337" t="s">
        <v>51</v>
      </c>
      <c r="G206" s="315"/>
      <c r="H206" s="315" t="s">
        <v>1621</v>
      </c>
      <c r="I206" s="315"/>
      <c r="J206" s="315"/>
      <c r="K206" s="359"/>
    </row>
    <row r="207" s="1" customFormat="1" ht="15" customHeight="1">
      <c r="B207" s="338"/>
      <c r="C207" s="315"/>
      <c r="D207" s="315"/>
      <c r="E207" s="315"/>
      <c r="F207" s="337"/>
      <c r="G207" s="315"/>
      <c r="H207" s="315"/>
      <c r="I207" s="315"/>
      <c r="J207" s="315"/>
      <c r="K207" s="359"/>
    </row>
    <row r="208" s="1" customFormat="1" ht="15" customHeight="1">
      <c r="B208" s="338"/>
      <c r="C208" s="315" t="s">
        <v>1562</v>
      </c>
      <c r="D208" s="315"/>
      <c r="E208" s="315"/>
      <c r="F208" s="337" t="s">
        <v>84</v>
      </c>
      <c r="G208" s="315"/>
      <c r="H208" s="315" t="s">
        <v>1622</v>
      </c>
      <c r="I208" s="315"/>
      <c r="J208" s="315"/>
      <c r="K208" s="359"/>
    </row>
    <row r="209" s="1" customFormat="1" ht="15" customHeight="1">
      <c r="B209" s="338"/>
      <c r="C209" s="344"/>
      <c r="D209" s="315"/>
      <c r="E209" s="315"/>
      <c r="F209" s="337" t="s">
        <v>1460</v>
      </c>
      <c r="G209" s="315"/>
      <c r="H209" s="315" t="s">
        <v>1461</v>
      </c>
      <c r="I209" s="315"/>
      <c r="J209" s="315"/>
      <c r="K209" s="359"/>
    </row>
    <row r="210" s="1" customFormat="1" ht="15" customHeight="1">
      <c r="B210" s="338"/>
      <c r="C210" s="315"/>
      <c r="D210" s="315"/>
      <c r="E210" s="315"/>
      <c r="F210" s="337" t="s">
        <v>1458</v>
      </c>
      <c r="G210" s="315"/>
      <c r="H210" s="315" t="s">
        <v>1623</v>
      </c>
      <c r="I210" s="315"/>
      <c r="J210" s="315"/>
      <c r="K210" s="359"/>
    </row>
    <row r="211" s="1" customFormat="1" ht="15" customHeight="1">
      <c r="B211" s="376"/>
      <c r="C211" s="344"/>
      <c r="D211" s="344"/>
      <c r="E211" s="344"/>
      <c r="F211" s="337" t="s">
        <v>1462</v>
      </c>
      <c r="G211" s="322"/>
      <c r="H211" s="363" t="s">
        <v>133</v>
      </c>
      <c r="I211" s="363"/>
      <c r="J211" s="363"/>
      <c r="K211" s="377"/>
    </row>
    <row r="212" s="1" customFormat="1" ht="15" customHeight="1">
      <c r="B212" s="376"/>
      <c r="C212" s="344"/>
      <c r="D212" s="344"/>
      <c r="E212" s="344"/>
      <c r="F212" s="337" t="s">
        <v>1392</v>
      </c>
      <c r="G212" s="322"/>
      <c r="H212" s="363" t="s">
        <v>1624</v>
      </c>
      <c r="I212" s="363"/>
      <c r="J212" s="363"/>
      <c r="K212" s="377"/>
    </row>
    <row r="213" s="1" customFormat="1" ht="15" customHeight="1">
      <c r="B213" s="376"/>
      <c r="C213" s="344"/>
      <c r="D213" s="344"/>
      <c r="E213" s="344"/>
      <c r="F213" s="378"/>
      <c r="G213" s="322"/>
      <c r="H213" s="379"/>
      <c r="I213" s="379"/>
      <c r="J213" s="379"/>
      <c r="K213" s="377"/>
    </row>
    <row r="214" s="1" customFormat="1" ht="15" customHeight="1">
      <c r="B214" s="376"/>
      <c r="C214" s="315" t="s">
        <v>1586</v>
      </c>
      <c r="D214" s="344"/>
      <c r="E214" s="344"/>
      <c r="F214" s="337">
        <v>1</v>
      </c>
      <c r="G214" s="322"/>
      <c r="H214" s="363" t="s">
        <v>1625</v>
      </c>
      <c r="I214" s="363"/>
      <c r="J214" s="363"/>
      <c r="K214" s="377"/>
    </row>
    <row r="215" s="1" customFormat="1" ht="15" customHeight="1">
      <c r="B215" s="376"/>
      <c r="C215" s="344"/>
      <c r="D215" s="344"/>
      <c r="E215" s="344"/>
      <c r="F215" s="337">
        <v>2</v>
      </c>
      <c r="G215" s="322"/>
      <c r="H215" s="363" t="s">
        <v>1626</v>
      </c>
      <c r="I215" s="363"/>
      <c r="J215" s="363"/>
      <c r="K215" s="377"/>
    </row>
    <row r="216" s="1" customFormat="1" ht="15" customHeight="1">
      <c r="B216" s="376"/>
      <c r="C216" s="344"/>
      <c r="D216" s="344"/>
      <c r="E216" s="344"/>
      <c r="F216" s="337">
        <v>3</v>
      </c>
      <c r="G216" s="322"/>
      <c r="H216" s="363" t="s">
        <v>1627</v>
      </c>
      <c r="I216" s="363"/>
      <c r="J216" s="363"/>
      <c r="K216" s="377"/>
    </row>
    <row r="217" s="1" customFormat="1" ht="15" customHeight="1">
      <c r="B217" s="376"/>
      <c r="C217" s="344"/>
      <c r="D217" s="344"/>
      <c r="E217" s="344"/>
      <c r="F217" s="337">
        <v>4</v>
      </c>
      <c r="G217" s="322"/>
      <c r="H217" s="363" t="s">
        <v>1628</v>
      </c>
      <c r="I217" s="363"/>
      <c r="J217" s="363"/>
      <c r="K217" s="377"/>
    </row>
    <row r="218" s="1" customFormat="1" ht="12.75" customHeight="1">
      <c r="B218" s="380"/>
      <c r="C218" s="381"/>
      <c r="D218" s="381"/>
      <c r="E218" s="381"/>
      <c r="F218" s="381"/>
      <c r="G218" s="381"/>
      <c r="H218" s="381"/>
      <c r="I218" s="381"/>
      <c r="J218" s="381"/>
      <c r="K218" s="38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Ivo Podracký</dc:creator>
  <cp:lastModifiedBy>Ivo Podracký</cp:lastModifiedBy>
  <dcterms:created xsi:type="dcterms:W3CDTF">2020-06-05T07:24:51Z</dcterms:created>
  <dcterms:modified xsi:type="dcterms:W3CDTF">2020-06-05T07:25:12Z</dcterms:modified>
</cp:coreProperties>
</file>