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0720" windowHeight="13380" activeTab="1"/>
  </bookViews>
  <sheets>
    <sheet name="Rekapitulace stavby" sheetId="1" r:id="rId1"/>
    <sheet name="01 - SO 101 Komunikace" sheetId="2" r:id="rId2"/>
    <sheet name="02 - Vedlejší a ostatní n..." sheetId="3" r:id="rId3"/>
    <sheet name="Pokyny pro vyplnění" sheetId="4" r:id="rId4"/>
  </sheets>
  <definedNames>
    <definedName name="_xlnm._FilterDatabase" localSheetId="1" hidden="1">'01 - SO 101 Komunikace'!$C$88:$K$447</definedName>
    <definedName name="_xlnm._FilterDatabase" localSheetId="2" hidden="1">'02 - Vedlejší a ostatní n...'!$C$79:$K$107</definedName>
    <definedName name="_xlnm.Print_Area" localSheetId="1">'01 - SO 101 Komunikace'!$C$4:$J$36,'01 - SO 101 Komunikace'!$C$42:$J$70,'01 - SO 101 Komunikace'!$C$76:$K$447</definedName>
    <definedName name="_xlnm.Print_Area" localSheetId="2">'02 - Vedlejší a ostatní n...'!$C$4:$J$36,'02 - Vedlejší a ostatní n...'!$C$42:$J$61,'02 - Vedlejší a ostatní n...'!$C$67:$K$107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SO 101 Komunikace'!$88:$88</definedName>
    <definedName name="_xlnm.Print_Titles" localSheetId="2">'02 - Vedlejší a ostatní n...'!$79:$79</definedName>
  </definedNames>
  <calcPr calcId="162913"/>
</workbook>
</file>

<file path=xl/sharedStrings.xml><?xml version="1.0" encoding="utf-8"?>
<sst xmlns="http://schemas.openxmlformats.org/spreadsheetml/2006/main" count="4361" uniqueCount="984">
  <si>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</si>
  <si>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</si>
  <si>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</si>
  <si>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</si>
  <si>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</si>
  <si>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</si>
  <si>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</si>
  <si>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{f31a6fa9-55b3-436e-a5c6-8aebef5624f4}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</si>
  <si>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</si>
  <si>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</si>
  <si>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</si>
  <si>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</si>
  <si>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</si>
  <si>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</si>
  <si>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</si>
  <si>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</si>
  <si>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2019041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</si>
  <si>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</si>
  <si>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</si>
  <si>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polní cesty č.3 v k.ú. Tetín u Berouna</t>
  </si>
  <si>
    <t>KSO:</t>
  </si>
  <si>
    <t/>
  </si>
  <si>
    <t>CC-CZ:</t>
  </si>
  <si>
    <t>Místo:</t>
  </si>
  <si>
    <t>Tetín u Berouna</t>
  </si>
  <si>
    <t>Datum:</t>
  </si>
  <si>
    <t>10. 4. 2019</t>
  </si>
  <si>
    <t>Zadavatel:</t>
  </si>
  <si>
    <t>IČ:</t>
  </si>
  <si>
    <t>Krajský pozemkový úřad Pobočka Beroun</t>
  </si>
  <si>
    <t>DIČ:</t>
  </si>
  <si>
    <t>Uchazeč:</t>
  </si>
  <si>
    <t>Vyplň údaj</t>
  </si>
  <si>
    <t>Projektant:</t>
  </si>
  <si>
    <t>VDI Projekt, K Botiči 1453/6, 101 00 Praha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</si>
  <si>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</si>
  <si>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</si>
  <si>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</si>
  <si>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</si>
  <si>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</si>
  <si>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</si>
  <si>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</si>
  <si>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</si>
  <si>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</si>
  <si>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</si>
  <si>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</si>
  <si>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</si>
  <si>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</si>
  <si>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</si>
  <si>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</si>
  <si>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</si>
  <si>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</si>
  <si>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</si>
  <si>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</si>
  <si>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</si>
  <si>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</si>
  <si>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</si>
  <si>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</si>
  <si>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</si>
  <si>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</si>
  <si>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</si>
  <si>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</si>
  <si>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</si>
  <si>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</si>
  <si>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</si>
  <si>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</si>
  <si>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</si>
  <si>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</si>
  <si>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</si>
  <si>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</si>
  <si>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</si>
  <si>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</si>
  <si>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</si>
  <si>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</si>
  <si>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</si>
  <si>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</si>
  <si>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</si>
  <si>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101 Komunikace</t>
  </si>
  <si>
    <t>ING</t>
  </si>
  <si>
    <t>1</t>
  </si>
  <si>
    <t>{2cce1f1a-de4e-444a-bc4b-12d08e2dc5ca}</t>
  </si>
  <si>
    <t>2</t>
  </si>
  <si>
    <t>02</t>
  </si>
  <si>
    <t>Vedlejší a ostatní náklady</t>
  </si>
  <si>
    <t>VON</t>
  </si>
  <si>
    <t>{2f09248e-1d0c-4842-a5c5-f8aa7dead180}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</si>
  <si>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</si>
  <si>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</si>
  <si>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</si>
  <si>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</si>
  <si>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</si>
  <si>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</si>
  <si>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</si>
  <si>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101 Komunikace</t>
  </si>
  <si>
    <t>Tetín</t>
  </si>
  <si>
    <t xml:space="preserve">VDI Projekt s.r.o., K Botiči 1453/6, 101 00 Praha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</si>
  <si>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</si>
  <si>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</si>
  <si>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</si>
  <si>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</si>
  <si>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</si>
  <si>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</si>
  <si>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</si>
  <si>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</si>
  <si>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</si>
  <si>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</si>
  <si>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</si>
  <si>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</si>
  <si>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</si>
  <si>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</si>
  <si>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</si>
  <si>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</si>
  <si>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767 - Konstrukce zámečnické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</si>
  <si>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</si>
  <si>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</si>
  <si>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</si>
  <si>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</si>
  <si>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</si>
  <si>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</si>
  <si>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</si>
  <si>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</si>
  <si>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</si>
  <si>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</si>
  <si>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</si>
  <si>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</si>
  <si>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</si>
  <si>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</si>
  <si>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</si>
  <si>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</si>
  <si>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</si>
  <si>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</si>
  <si>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</si>
  <si>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</si>
  <si>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</t>
  </si>
  <si>
    <t>Odstranění křovin a stromů průměru kmene do 100 mm i s kořeny z celkové plochy do 1000 m2</t>
  </si>
  <si>
    <t>m2</t>
  </si>
  <si>
    <t>CS ÚRS 2018 02</t>
  </si>
  <si>
    <t>4</t>
  </si>
  <si>
    <t>-1176232624</t>
  </si>
  <si>
    <t>PP</t>
  </si>
  <si>
    <t>Odstranění křovin a stromů s odstraněním kořenů  průměru kmene do 100 mm do sklonu terénu 1 : 5, při celkové ploše do 1 000 m2</t>
  </si>
  <si>
    <t>111201401</t>
  </si>
  <si>
    <t>Spálení křovin a stromů průměru kmene do 100 mm</t>
  </si>
  <si>
    <t>414696981</t>
  </si>
  <si>
    <t>Spálení odstraněných křovin a stromů na hromadách  průměru kmene do 100 mm pro jakoukoliv plochu</t>
  </si>
  <si>
    <t>3</t>
  </si>
  <si>
    <t>111301111</t>
  </si>
  <si>
    <t>Sejmutí drnu tl do 100 mm s přemístěním do 50 m nebo naložením na dopravní prostředek</t>
  </si>
  <si>
    <t>457618043</t>
  </si>
  <si>
    <t>Sejmutí drnu tl. do 100 mm, v jakékoliv ploše</t>
  </si>
  <si>
    <t>VV</t>
  </si>
  <si>
    <t>"dle přílohy C.2"1142,51</t>
  </si>
  <si>
    <t>113154113</t>
  </si>
  <si>
    <t>Frézování živičného krytu tl 50 mm pruh š 0,5 m pl do 500 m2 bez překážek v trase</t>
  </si>
  <si>
    <t>1357729757</t>
  </si>
  <si>
    <t>Frézování živičného podkladu nebo krytu  s naložením na dopravní prostředek plochy do 500 m2 bez překážek v trase pruhu šířky do 0,5 m, tloušťky vrstvy 50 mm</t>
  </si>
  <si>
    <t>"dle přílohy C.2"6*0,5</t>
  </si>
  <si>
    <t>5</t>
  </si>
  <si>
    <t>113154124</t>
  </si>
  <si>
    <t>Frézování živičného krytu tl 100 mm pruh š 1 m pl do 500 m2 bez překážek v trase</t>
  </si>
  <si>
    <t>644106457</t>
  </si>
  <si>
    <t>Frézování živičného podkladu nebo krytu  s naložením na dopravní prostředek plochy do 500 m2 bez překážek v trase pruhu šířky přes 0,5 m do 1 m, tloušťky vrstvy 100 mm</t>
  </si>
  <si>
    <t>"dle přílohy C.2"74</t>
  </si>
  <si>
    <t>6</t>
  </si>
  <si>
    <t>113107222</t>
  </si>
  <si>
    <t>Odstranění podkladu z kameniva drceného tl 200 mm strojně pl přes 200 m2</t>
  </si>
  <si>
    <t>-1652721049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</si>
  <si>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</si>
  <si>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7</t>
  </si>
  <si>
    <t>122202202</t>
  </si>
  <si>
    <t>Odkopávky a prokopávky nezapažené pro silnice objemu do 1000 m3 v hornině tř. 3</t>
  </si>
  <si>
    <t>m3</t>
  </si>
  <si>
    <t>337532445</t>
  </si>
  <si>
    <t>Odkopávky a prokopávky nezapažené pro silnice  s přemístěním výkopku v příčných profilech na vzdálenost do 15 m nebo s naložením na dopravní prostředek v hornině tř. 3 přes 100 do 1 000 m3</t>
  </si>
  <si>
    <t>"dle přílohy C.2"450,519</t>
  </si>
  <si>
    <t>"sanace podloží"378,876</t>
  </si>
  <si>
    <t>Součet</t>
  </si>
  <si>
    <t>8</t>
  </si>
  <si>
    <t>122202209</t>
  </si>
  <si>
    <t>Příplatek k odkopávkám a prokopávkám pro silnice v hornině tř. 3 za lepivost</t>
  </si>
  <si>
    <t>976225020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</si>
  <si>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</si>
  <si>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"dle přílohy C.2"450,519*0,3</t>
  </si>
  <si>
    <t>"sanace podloží"378,876*0,3</t>
  </si>
  <si>
    <t>9</t>
  </si>
  <si>
    <t>131201101</t>
  </si>
  <si>
    <t>Hloubení jam nezapažených v hornině tř. 3 objemu do 100 m3</t>
  </si>
  <si>
    <t>1023708344</t>
  </si>
  <si>
    <t>Hloubení nezapažených jam a zářezů s urovnáním dna do předepsaného profilu a spádu v hornině tř. 3 do 100 m3</t>
  </si>
  <si>
    <t>"dle přílohy C.6"2*1,2*21,62</t>
  </si>
  <si>
    <t>"vpusti"2*1,5*1,5*1,5</t>
  </si>
  <si>
    <t>10</t>
  </si>
  <si>
    <t>131201109</t>
  </si>
  <si>
    <t>Příplatek za lepivost u hloubení jam nezapažených v hornině tř. 3</t>
  </si>
  <si>
    <t>-852201098</t>
  </si>
  <si>
    <t>Hloubení nezapažených jam a zářezů s urovnáním dna do předepsaného profilu a spádu Příplatek k cenám za lepivost horniny tř. 3</t>
  </si>
  <si>
    <t>58,638*0,3</t>
  </si>
  <si>
    <t>11</t>
  </si>
  <si>
    <t>132201101</t>
  </si>
  <si>
    <t>Hloubení rýh š do 600 mm v hornině tř. 3 objemu do 100 m3</t>
  </si>
  <si>
    <t>-1400903350</t>
  </si>
  <si>
    <t>Hloubení zapažených i nezapažených rýh šířky do 600 mm  s urovnáním dna do předepsaného profilu a spádu v hornině tř. 3 do 100 m3</t>
  </si>
  <si>
    <t>"dle přílohy C.2 drenáž"377*0,22</t>
  </si>
  <si>
    <t>12</t>
  </si>
  <si>
    <t>132201109</t>
  </si>
  <si>
    <t>Příplatek za lepivost k hloubení rýh š do 600 mm v hornině tř. 3</t>
  </si>
  <si>
    <t>-1961157065</t>
  </si>
  <si>
    <t>Hloubení zapažených i nezapažených rýh šířky do 600 mm  s urovnáním dna do předepsaného profilu a spádu v hornině tř. 3 Příplatek k cenám za lepivost horniny tř. 3</t>
  </si>
  <si>
    <t>82,94*0,3 'Přepočtené koeficientem množství</t>
  </si>
  <si>
    <t>13</t>
  </si>
  <si>
    <t>132201201</t>
  </si>
  <si>
    <t>Hloubení rýh š do 2000 mm v hornině tř. 3 objemu do 100 m3</t>
  </si>
  <si>
    <t>-1332910444</t>
  </si>
  <si>
    <t>Hloubení zapažených i nezapažených rýh šířky přes 600 do 2 000 mm  s urovnáním dna do předepsaného profilu a spádu v hornině tř. 3 do 100 m3</t>
  </si>
  <si>
    <t>"dle přílohy C.2 potrubí"38*1,2*1,2</t>
  </si>
  <si>
    <t>14</t>
  </si>
  <si>
    <t>132201209</t>
  </si>
  <si>
    <t>Příplatek za lepivost k hloubení rýh š do 2000 mm v hornině tř. 3</t>
  </si>
  <si>
    <t>-795562657</t>
  </si>
  <si>
    <t>Hloubení zapažených i nezapažených rýh šířky přes 600 do 2 000 mm  s urovnáním dna do předepsaného profilu a spádu v hornině tř. 3 Příplatek k cenám za lepivost horniny tř. 3</t>
  </si>
  <si>
    <t>54,72*0,3 'Přepočtené koeficientem množství</t>
  </si>
  <si>
    <t>120001101</t>
  </si>
  <si>
    <t>Příplatek za ztížení odkopávky nebo prokopávky v blízkosti inženýrských sítí</t>
  </si>
  <si>
    <t>247835815</t>
  </si>
  <si>
    <t>Příplatek k cenám vykopávek za ztížení vykopávky  v blízkosti inženýrských sítí nebo výbušnin v horninách jakékoliv třídy</t>
  </si>
  <si>
    <t>"dle přílohy C.2"450,519*0,05</t>
  </si>
  <si>
    <t>"sanace podloží"378,876*0,05</t>
  </si>
  <si>
    <t>"rýhy"(82,94+54,72)*0,05</t>
  </si>
  <si>
    <t>"jámy"58,638*0,05</t>
  </si>
  <si>
    <t>16</t>
  </si>
  <si>
    <t>162701105</t>
  </si>
  <si>
    <t>Vodorovné přemístění do 10000 m výkopku/sypaniny z horniny tř. 1 až 4</t>
  </si>
  <si>
    <t>-1199401409</t>
  </si>
  <si>
    <t>Vodorovné přemístění výkopku nebo sypaniny po suchu  na obvyklém dopravním prostředku, bez naložení výkopku, avšak se složením bez rozhrnutí z horniny tř. 1 až 4 na vzdálenost přes 9 000 do 10 000 m</t>
  </si>
  <si>
    <t>"dle pol.111301111"1142,51*0,1</t>
  </si>
  <si>
    <t>"dle pol. 122202202 odkopávky"450,519</t>
  </si>
  <si>
    <t>"dle pol. 131201101 jámy"58,638</t>
  </si>
  <si>
    <t>"dle pol. 132201101 rýhy do 0,6m"82,94</t>
  </si>
  <si>
    <t>"dle pol. 132201201 rýhy do 1,2m"54,72</t>
  </si>
  <si>
    <t>"odečet zeminy pro násypy"-32,459</t>
  </si>
  <si>
    <t>"odečet zeminy pro zásypy"-51,378</t>
  </si>
  <si>
    <t>17</t>
  </si>
  <si>
    <t>162701109</t>
  </si>
  <si>
    <t>Příplatek k vodorovnému přemístění výkopku/sypaniny z horniny tř. 1 až 4 ZKD 1000 m přes 10000 m</t>
  </si>
  <si>
    <t>422181195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</si>
  <si>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</si>
  <si>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"dle pol.111301111"1142,51*0,1*10</t>
  </si>
  <si>
    <t>"dle pol. 122202202 odkopávky"450,519*10</t>
  </si>
  <si>
    <t>"sanace podloží"378,876*10</t>
  </si>
  <si>
    <t>"dle pol. 131201101 jámy"58,638*10</t>
  </si>
  <si>
    <t>"dle pol. 132201101 rýhy do 0,6m"82,94*10</t>
  </si>
  <si>
    <t>"dle pol. 132201201 rýhy do 1,2m"54,72*10</t>
  </si>
  <si>
    <t>"odečet zeminy pro násypy"-32,459*10</t>
  </si>
  <si>
    <t>"odečet zeminy pro zásypy"-51,378*10</t>
  </si>
  <si>
    <t>18</t>
  </si>
  <si>
    <t>171201201</t>
  </si>
  <si>
    <t>Uložení sypaniny na skládky</t>
  </si>
  <si>
    <t>-1089560824</t>
  </si>
  <si>
    <t>Uložení sypaniny  na skládky</t>
  </si>
  <si>
    <t>19</t>
  </si>
  <si>
    <t>171201211</t>
  </si>
  <si>
    <t>Poplatek za uložení stavebního odpadu - zeminy a kameniva na skládce</t>
  </si>
  <si>
    <t>t</t>
  </si>
  <si>
    <t>963622345</t>
  </si>
  <si>
    <t>Poplatek za uložení stavebního odpadu na skládce (skládkovné) zeminy a kameniva zatříděného do Katalogu odpadů pod kódem 170 504</t>
  </si>
  <si>
    <t>"dle pol.111301111"1142,51*0,1*1,83</t>
  </si>
  <si>
    <t>"dle pol. 122202202 odkopávky"450,519*1,83</t>
  </si>
  <si>
    <t>"sanace podloží"378,876*1,83</t>
  </si>
  <si>
    <t>"dle pol. 131201101 jámy"58,638*1,83</t>
  </si>
  <si>
    <t>"dle pol. 132201101 rýhy do 0,6m"82,94*1,83</t>
  </si>
  <si>
    <t>"dle pol. 132201201 rýhy do 1,2m"54,72*1,83</t>
  </si>
  <si>
    <t>"odečet zeminy pro násypy"-32,459*1,83</t>
  </si>
  <si>
    <t>"odečet zeminy pro zásypy"-51,378*1,83</t>
  </si>
  <si>
    <t>20</t>
  </si>
  <si>
    <t>167101101</t>
  </si>
  <si>
    <t>Nakládání výkopku z hornin tř. 1 až 4 do 100 m3</t>
  </si>
  <si>
    <t>-1505253864</t>
  </si>
  <si>
    <t>Nakládání, skládání a překládání neulehlého výkopku nebo sypaniny  nakládání, množství do 100 m3, z hornin tř. 1 až 4</t>
  </si>
  <si>
    <t>"násypy"32,459</t>
  </si>
  <si>
    <t>"zásypy"51,378</t>
  </si>
  <si>
    <t>162301101</t>
  </si>
  <si>
    <t>Vodorovné přemístění do 500 m výkopku/sypaniny z horniny tř. 1 až 4</t>
  </si>
  <si>
    <t>1542117842</t>
  </si>
  <si>
    <t>Vodorovné přemístění výkopku nebo sypaniny po suchu  na obvyklém dopravním prostředku, bez naložení výkopku, avšak se složením bez rozhrnutí z horniny tř. 1 až 4 na vzdálenost přes 50 do 500 m</t>
  </si>
  <si>
    <t>"pro násypy a zásypy na dočasnou skládku"(32,459+51,378)</t>
  </si>
  <si>
    <t>"pro násypy a zásypy z dočasné skládky"(32,459+51,378)</t>
  </si>
  <si>
    <t>22</t>
  </si>
  <si>
    <t>171101105</t>
  </si>
  <si>
    <t>Uložení sypaniny z hornin soudržných do násypů zhutněných</t>
  </si>
  <si>
    <t>1795243689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</si>
  <si>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103 % PS</t>
  </si>
  <si>
    <t>"dle přílohy C.2"32,459</t>
  </si>
  <si>
    <t>23</t>
  </si>
  <si>
    <t>174101101</t>
  </si>
  <si>
    <t>Zásyp jam, šachet rýh nebo kolem objektů sypaninou se zhutněním</t>
  </si>
  <si>
    <t>379326246</t>
  </si>
  <si>
    <t>Zásyp sypaninou z jakékoliv horniny  s uložením výkopku ve vrstvách se zhutněním jam, šachet, rýh nebo kolem objektů v těchto vykopávkách</t>
  </si>
  <si>
    <t>"dle přílohy C.6"2*1,2*(21,62-11,9)</t>
  </si>
  <si>
    <t>"vpusti"2*1,5*(2,25-0,5)</t>
  </si>
  <si>
    <t>"potrubí"0,6*38</t>
  </si>
  <si>
    <t>24</t>
  </si>
  <si>
    <t>174201101</t>
  </si>
  <si>
    <t>Zásyp jam, šachet rýh nebo kolem objektů sypaninou bez zhutnění</t>
  </si>
  <si>
    <t>574374435</t>
  </si>
  <si>
    <t>Zásyp sypaninou z jakékoliv horniny  s uložením výkopku ve vrstvách bez zhutnění jam, šachet, rýh nebo kolem objektů v těchto vykopávkách</t>
  </si>
  <si>
    <t>"texaské brány"0,45*4*3,64</t>
  </si>
  <si>
    <t>25</t>
  </si>
  <si>
    <t>M</t>
  </si>
  <si>
    <t>58337331</t>
  </si>
  <si>
    <t>štěrkopísek</t>
  </si>
  <si>
    <t>384742865</t>
  </si>
  <si>
    <t>štěrkopísek frakce 0/22</t>
  </si>
  <si>
    <t>6,552*2 'Přepočtené koeficientem množství</t>
  </si>
  <si>
    <t>26</t>
  </si>
  <si>
    <t>181151311</t>
  </si>
  <si>
    <t>Plošná úprava terénu přes 500 m2 zemina tř 1 až 4 nerovnosti do 100 mm v rovinně a svahu do 1:5</t>
  </si>
  <si>
    <t>4480099</t>
  </si>
  <si>
    <t>Plošná úprava terénu v zemině tř. 1 až 4 s urovnáním povrchu bez doplnění ornice souvislé plochy přes 500 m2 při nerovnostech terénu přes 50 do 100 mm v rovině nebo na svahu do 1:5</t>
  </si>
  <si>
    <t>"dle přílohy C.6"2074</t>
  </si>
  <si>
    <t>27</t>
  </si>
  <si>
    <t>181951102</t>
  </si>
  <si>
    <t>Úprava pláně v hornině tř. 1 až 4 se zhutněním</t>
  </si>
  <si>
    <t>1658012814</t>
  </si>
  <si>
    <t>Úprava pláně vyrovnáním výškových rozdílů  v hornině tř. 1 až 4 se zhutněním</t>
  </si>
  <si>
    <t>28</t>
  </si>
  <si>
    <t>181301111</t>
  </si>
  <si>
    <t>Rozprostření ornice tl vrstvy do 100 mm pl přes 500 m2 v rovině nebo ve svahu do 1:5</t>
  </si>
  <si>
    <t>-995092198</t>
  </si>
  <si>
    <t>Rozprostření a urovnání ornice v rovině nebo ve svahu sklonu do 1:5 při souvislé ploše přes 500 m2, tl. vrstvy do 100 mm</t>
  </si>
  <si>
    <t>"dle přílohy C.6"592</t>
  </si>
  <si>
    <t>29</t>
  </si>
  <si>
    <t>10364101</t>
  </si>
  <si>
    <t>zemina pro terénní úpravy -  ornice</t>
  </si>
  <si>
    <t>-1036373222</t>
  </si>
  <si>
    <t>"dle přílohy C.6"592*0,1*1,8</t>
  </si>
  <si>
    <t>30</t>
  </si>
  <si>
    <t>181411131</t>
  </si>
  <si>
    <t>Založení parkového trávníku výsevem plochy do 1000 m2 v rovině a ve svahu do 1:5</t>
  </si>
  <si>
    <t>1507707722</t>
  </si>
  <si>
    <t>Založení trávníku na půdě předem připravené plochy do 1000 m2 výsevem včetně utažení parkového v rovině nebo na svahu do 1:5</t>
  </si>
  <si>
    <t>31</t>
  </si>
  <si>
    <t>00572410</t>
  </si>
  <si>
    <t>osivo směs travní parková</t>
  </si>
  <si>
    <t>kg</t>
  </si>
  <si>
    <t>-1596588081</t>
  </si>
  <si>
    <t>592*0,015 'Přepočtené koeficientem množství</t>
  </si>
  <si>
    <t>32</t>
  </si>
  <si>
    <t>184802111</t>
  </si>
  <si>
    <t>Chemické odplevelení před založením kultury nad 20 m2 postřikem na široko v rovině a svahu do 1:5</t>
  </si>
  <si>
    <t>793907631</t>
  </si>
  <si>
    <t>Chemické odplevelení půdy před založením kultury, trávníku nebo zpevněných ploch  o výměře jednotlivě přes 20 m2 v rovině nebo na svahu do 1:5 postřikem na široko</t>
  </si>
  <si>
    <t>33</t>
  </si>
  <si>
    <t>185804312</t>
  </si>
  <si>
    <t>Zalití rostlin vodou plocha přes 20 m2</t>
  </si>
  <si>
    <t>-977434220</t>
  </si>
  <si>
    <t>Zalití rostlin vodou  plochy záhonů jednotlivě přes 20 m2</t>
  </si>
  <si>
    <t>"dle přílohy C.6"592*0,005</t>
  </si>
  <si>
    <t>34</t>
  </si>
  <si>
    <t>185851001.R</t>
  </si>
  <si>
    <t>Sekání trávníku</t>
  </si>
  <si>
    <t>492906992</t>
  </si>
  <si>
    <t>Dovoz vody pro zálivku rostlin  Příplatek k ceně za každých dalších i započatých 1000 m</t>
  </si>
  <si>
    <t>35</t>
  </si>
  <si>
    <t>185851121</t>
  </si>
  <si>
    <t>Dovoz vody pro zálivku rostlin za vzdálenost do 1000 m</t>
  </si>
  <si>
    <t>-668802303</t>
  </si>
  <si>
    <t>Dovoz vody pro zálivku rostlin  na vzdálenost do 1000 m</t>
  </si>
  <si>
    <t>2,96</t>
  </si>
  <si>
    <t>36</t>
  </si>
  <si>
    <t>185851129</t>
  </si>
  <si>
    <t>Příplatek k dovozu vody pro zálivku rostlin do 1000 m ZKD 1000 m</t>
  </si>
  <si>
    <t>-1298384807</t>
  </si>
  <si>
    <t>2,96*4</t>
  </si>
  <si>
    <t>11,84*4 'Přepočtené koeficientem množství</t>
  </si>
  <si>
    <t>Zakládání</t>
  </si>
  <si>
    <t>37</t>
  </si>
  <si>
    <t>919724121</t>
  </si>
  <si>
    <t>Drenážní geosyntetikum geotextilie</t>
  </si>
  <si>
    <t>976319614</t>
  </si>
  <si>
    <t>Drenážní geosyntetikum s tuhým jádrem laminované geotextilií jednostranně</t>
  </si>
  <si>
    <t>"dle přílohy C.6"377*1,75</t>
  </si>
  <si>
    <t>38</t>
  </si>
  <si>
    <t>212572111</t>
  </si>
  <si>
    <t>Lože pro trativody ze štěrkopísku tříděného</t>
  </si>
  <si>
    <t>1127960924</t>
  </si>
  <si>
    <t>Lože pro trativody  ze štěrkopísku tříděného</t>
  </si>
  <si>
    <t>"dle přílohy C.6"377*0,02</t>
  </si>
  <si>
    <t>39</t>
  </si>
  <si>
    <t>212755216</t>
  </si>
  <si>
    <t>Trativody z drenážních trubek plastových flexibilních D 160 mm bez lože</t>
  </si>
  <si>
    <t>m</t>
  </si>
  <si>
    <t>435405328</t>
  </si>
  <si>
    <t>Trativody bez lože z drenážních trubek  plastových flexibilních D 160 mm</t>
  </si>
  <si>
    <t>"dle přílohy C.6"377</t>
  </si>
  <si>
    <t>40</t>
  </si>
  <si>
    <t>211561111</t>
  </si>
  <si>
    <t>Výplň odvodňovacích žeber nebo trativodů kamenivem hrubým drceným frakce 8-16 mm</t>
  </si>
  <si>
    <t>-150756626</t>
  </si>
  <si>
    <t>Výplň kamenivem do rýh odvodňovacích žeber nebo trativodů  bez zhutnění, s úpravou povrchu výplně kamenivem hrubým drceným frakce 4 až 16 mm</t>
  </si>
  <si>
    <t>"dle přílohy C.6"377*0,2</t>
  </si>
  <si>
    <t>41</t>
  </si>
  <si>
    <t>211561001.R</t>
  </si>
  <si>
    <t>Napojení drenáže na stávající kanalizaci, D+M</t>
  </si>
  <si>
    <t>kus</t>
  </si>
  <si>
    <t>-1298095565</t>
  </si>
  <si>
    <t>42</t>
  </si>
  <si>
    <t>271532212</t>
  </si>
  <si>
    <t>Podsyp pod základové konstrukce se zhutněním z hrubého kameniva frakce 0 až 32 mm</t>
  </si>
  <si>
    <t>-530276820</t>
  </si>
  <si>
    <t>Podsyp pod základové konstrukce se zhutněním a urovnáním povrchu z kameniva hrubého, frakce 16 - 32 mm</t>
  </si>
  <si>
    <t>"dle přílohy C.6"0,15*14,06*2</t>
  </si>
  <si>
    <t>Svislé a kompletní konstrukce</t>
  </si>
  <si>
    <t>43</t>
  </si>
  <si>
    <t>321321116</t>
  </si>
  <si>
    <t>Konstrukce staveb ze ŽB mrazuvzdorného tř. C 30/37 XC 4 XF3</t>
  </si>
  <si>
    <t>-1071869755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</si>
  <si>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</t>
  </si>
  <si>
    <t>"dle přílohy C.6 texaská brána"2*1*0,3*(2*3,5+3*2,8)</t>
  </si>
  <si>
    <t>44</t>
  </si>
  <si>
    <t>321351010</t>
  </si>
  <si>
    <t>Bednění konstrukcí vodních staveb rovinné - zřízení</t>
  </si>
  <si>
    <t>-786530041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</si>
  <si>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</t>
  </si>
  <si>
    <t>"dle přílohy C.6 texaská brána"2*1*2*(2*3,5+3*2,8)</t>
  </si>
  <si>
    <t>45</t>
  </si>
  <si>
    <t>321352010</t>
  </si>
  <si>
    <t>Bednění konstrukcí vodních staveb rovinné - odstranění</t>
  </si>
  <si>
    <t>-1347066564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</si>
  <si>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</t>
  </si>
  <si>
    <t>46</t>
  </si>
  <si>
    <t>321368211</t>
  </si>
  <si>
    <t>Výztuž železobetonových konstrukcí vodních staveb ze svařovaných sítí</t>
  </si>
  <si>
    <t>1087099078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</si>
  <si>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</t>
  </si>
  <si>
    <t>9,24*0,07</t>
  </si>
  <si>
    <t>Komunikace pozemní</t>
  </si>
  <si>
    <t>47</t>
  </si>
  <si>
    <t>564681111</t>
  </si>
  <si>
    <t>Podklad z kameniva hrubého drceného vel. do 125 mm tl 300 mm</t>
  </si>
  <si>
    <t>1522252958</t>
  </si>
  <si>
    <t>Podklad z kameniva hrubého drceného  vel. 63-125 mm, s rozprostřením a zhutněním, po zhutnění tl. 300 mm</t>
  </si>
  <si>
    <t>"sanace"1262,92</t>
  </si>
  <si>
    <t>48</t>
  </si>
  <si>
    <t>564851111</t>
  </si>
  <si>
    <t>Podklad ze štěrkodrtě ŠD tl 150 mm</t>
  </si>
  <si>
    <t>1561982655</t>
  </si>
  <si>
    <t>Podklad ze štěrkodrti ŠD  s rozprostřením a zhutněním, po zhutnění tl. 150 mm</t>
  </si>
  <si>
    <t>"frakce 0/32"1271+25,89+2,83+2</t>
  </si>
  <si>
    <t>"frakce 0/63"1271+25,89+2,83</t>
  </si>
  <si>
    <t>49</t>
  </si>
  <si>
    <t>565155111</t>
  </si>
  <si>
    <t>Asfaltový beton vrstva podkladní ACP 16 (obalované kamenivo OKS) tl 70 mm š do 3 m</t>
  </si>
  <si>
    <t>-219875326</t>
  </si>
  <si>
    <t>Asfaltový beton vrstva podkladní ACP 16 (obalované kamenivo střednězrnné - OKS)  s rozprostřením a zhutněním v pruhu šířky do 3 m, po zhutnění tl. 70 mm</t>
  </si>
  <si>
    <t>"dle přílohy C.6"549,4+2,83</t>
  </si>
  <si>
    <t>50</t>
  </si>
  <si>
    <t>573231107</t>
  </si>
  <si>
    <t>Postřik živičný spojovací ze silniční emulze v množství 0,40 kg/m2</t>
  </si>
  <si>
    <t>-602497522</t>
  </si>
  <si>
    <t>Postřik spojovací PS bez posypu kamenivem ze silniční emulze, v množství 0,40 kg/m2</t>
  </si>
  <si>
    <t>51</t>
  </si>
  <si>
    <t>577134111</t>
  </si>
  <si>
    <t>Asfaltový beton vrstva obrusná ACO 11 (ABS) tř. I tl 40 mm š do 3 m z nemodifikovaného asfaltu</t>
  </si>
  <si>
    <t>1794487289</t>
  </si>
  <si>
    <t>Asfaltový beton vrstva obrusná ACO 11 (ABS)  s rozprostřením a se zhutněním z nemodifikovaného asfaltu v pruhu šířky do 3 m tř. I, po zhutnění tl. 40 mm</t>
  </si>
  <si>
    <t>52</t>
  </si>
  <si>
    <t>574381112</t>
  </si>
  <si>
    <t>Penetrační makadam hrubý PMH tl 100 mm</t>
  </si>
  <si>
    <t>-1382104335</t>
  </si>
  <si>
    <t>Penetrační makadam PM  s rozprostřením kameniva na sucho, s prolitím živicí, s posypem drtí a se zhutněním hrubý (PMH) z kameniva hrubého drceného, po zhutnění tl. 100 mm</t>
  </si>
  <si>
    <t>"dle přílohy C.2"721,6+25,89</t>
  </si>
  <si>
    <t>53</t>
  </si>
  <si>
    <t>573451111.R</t>
  </si>
  <si>
    <t>Dvojitý nátěr z asfaltu v množství 1,4 kg/m2 s posypem 8-16, 4-8 dle ČSN 736129</t>
  </si>
  <si>
    <t>2112849509</t>
  </si>
  <si>
    <t>Dvojitý nátěr DN s posypem kamenivem a se zaválcováním z asfaltu silničního, v množství 1,4 kg/m2, s posypem 8-16, 4-8 dle ČSN 736129</t>
  </si>
  <si>
    <t>54</t>
  </si>
  <si>
    <t>573231108</t>
  </si>
  <si>
    <t>Postřik živičný spojovací ze silniční emulze v množství 0,50 kg/m2</t>
  </si>
  <si>
    <t>373267403</t>
  </si>
  <si>
    <t>Postřik spojovací PS bez posypu kamenivem ze silniční emulze, v množství 0,50 kg/m2</t>
  </si>
  <si>
    <t>"napojení na stávající vozovku"3</t>
  </si>
  <si>
    <t>55</t>
  </si>
  <si>
    <t>577144111</t>
  </si>
  <si>
    <t>Asfaltový beton vrstva obrusná ACO 11 (ABS) tř. I tl 50 mm š do 3 m z nemodifikovaného asfaltu</t>
  </si>
  <si>
    <t>-1542539408</t>
  </si>
  <si>
    <t>Asfaltový beton vrstva obrusná ACO 11 (ABS)  s rozprostřením a se zhutněním z nemodifikovaného asfaltu v pruhu šířky do 3 m tř. I, po zhutnění tl. 50 mm</t>
  </si>
  <si>
    <t>56</t>
  </si>
  <si>
    <t>584121111</t>
  </si>
  <si>
    <t>Osazení silničních dílců z ŽB do lože z kameniva těženého tl 40 mm</t>
  </si>
  <si>
    <t>1866198046</t>
  </si>
  <si>
    <t>Osazení silničních dílců ze železového betonu  s podkladem z kameniva těženého do tl. 40 mm jakéhokoliv druhu a velikosti</t>
  </si>
  <si>
    <t>3*3,5</t>
  </si>
  <si>
    <t>57</t>
  </si>
  <si>
    <t>59381001</t>
  </si>
  <si>
    <t>panel silniční 300x120x15 cm</t>
  </si>
  <si>
    <t>738594922</t>
  </si>
  <si>
    <t>58</t>
  </si>
  <si>
    <t>596211110</t>
  </si>
  <si>
    <t>Kladení zámkové dlažby komunikací pro pěší tl 60 mm skupiny A pl do 50 m2</t>
  </si>
  <si>
    <t>-62676979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</si>
  <si>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</si>
  <si>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"dle přílohy C.6"2</t>
  </si>
  <si>
    <t>59</t>
  </si>
  <si>
    <t>59245212</t>
  </si>
  <si>
    <t>dlažba skladebná betonová 10x20x6 cm, barva přírodní</t>
  </si>
  <si>
    <t>-113892720</t>
  </si>
  <si>
    <t>dlažba zámková profilová základní 19,6x16,1x6 cm přírodní</t>
  </si>
  <si>
    <t>60</t>
  </si>
  <si>
    <t>569911131</t>
  </si>
  <si>
    <t>Zpevnění krajnic asfaltovým recyklátem tl do 50 mm</t>
  </si>
  <si>
    <t>-395817862</t>
  </si>
  <si>
    <t>Zpevnění krajnic nebo komunikací pro pěší  s rozprostřením a zhutněním, po zhutnění asfaltovým recyklátem tl. 50 mm</t>
  </si>
  <si>
    <t>"dle přílohy C.6"181</t>
  </si>
  <si>
    <t>61</t>
  </si>
  <si>
    <t>597361121</t>
  </si>
  <si>
    <t>Svodnice ocelová š 120 mm kotvená do betonu</t>
  </si>
  <si>
    <t>-660975187</t>
  </si>
  <si>
    <t>Svodnice vody ocelová šířky 120 mm, kotvená do betonu</t>
  </si>
  <si>
    <t>Trubní vedení</t>
  </si>
  <si>
    <t>62</t>
  </si>
  <si>
    <t>871375231</t>
  </si>
  <si>
    <t>Kanalizační potrubí z tvrdého PVC jednovrstvé tuhost třídy SN10 DN 315</t>
  </si>
  <si>
    <t>-62130305</t>
  </si>
  <si>
    <t>Kanalizační potrubí z tvrdého PVC v otevřeném výkopu ve sklonu do 20 %, hladkého plnostěnného jednovrstvého, tuhost třídy SN 10 DN 315</t>
  </si>
  <si>
    <t>63</t>
  </si>
  <si>
    <t>871265231</t>
  </si>
  <si>
    <t>Kanalizační potrubí z tvrdého PVC jednovrstvé tuhost třídy SN10 DN 110</t>
  </si>
  <si>
    <t>1572005148</t>
  </si>
  <si>
    <t>Kanalizační potrubí z tvrdého PVC v otevřeném výkopu ve sklonu do 20 %, hladkého plnostěnného jednovrstvého, tuhost třídy SN 10 DN 110</t>
  </si>
  <si>
    <t>"dopojení vpustí na kanalizaci"2</t>
  </si>
  <si>
    <t>64</t>
  </si>
  <si>
    <t>451572111</t>
  </si>
  <si>
    <t>Lože pod potrubí otevřený výkop z kameniva drobného těženého</t>
  </si>
  <si>
    <t>1124097356</t>
  </si>
  <si>
    <t>Lože pod potrubí, stoky a drobné objekty v otevřeném výkopu z kameniva drobného těženého 0 až 4 mm</t>
  </si>
  <si>
    <t>"dle přílohy C.6"0,12*38</t>
  </si>
  <si>
    <t>65</t>
  </si>
  <si>
    <t>175151101</t>
  </si>
  <si>
    <t>Obsypání potrubí strojně sypaninou bez prohození, uloženou do 3 m</t>
  </si>
  <si>
    <t>-1376881272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</si>
  <si>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</si>
  <si>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"dle přílohy C.6"0,72*38</t>
  </si>
  <si>
    <t>66</t>
  </si>
  <si>
    <t>58337302</t>
  </si>
  <si>
    <t>-73015710</t>
  </si>
  <si>
    <t>štěrkopísek frakce 0/16</t>
  </si>
  <si>
    <t>"dle přílohy C.6"27,36*2</t>
  </si>
  <si>
    <t>54,72*2 'Přepočtené koeficientem množství</t>
  </si>
  <si>
    <t>67</t>
  </si>
  <si>
    <t>871265001.R</t>
  </si>
  <si>
    <t>Napojení potrubí na vpusť a kanalizační stoku</t>
  </si>
  <si>
    <t>665128213</t>
  </si>
  <si>
    <t>68</t>
  </si>
  <si>
    <t>871265002.R</t>
  </si>
  <si>
    <t>Napojení potrubí na stávající kanalizaci</t>
  </si>
  <si>
    <t>-1697781976</t>
  </si>
  <si>
    <t>69</t>
  </si>
  <si>
    <t>895941111</t>
  </si>
  <si>
    <t>Zřízení vpusti kanalizační uliční</t>
  </si>
  <si>
    <t>-1333918252</t>
  </si>
  <si>
    <t>Zřízení vpusti kanalizační  uliční z betonových dílců typ UV-50 normální</t>
  </si>
  <si>
    <t>70</t>
  </si>
  <si>
    <t>59223852.BTL</t>
  </si>
  <si>
    <t>dno betonové pro uliční vpusť s kalovou prohlubní TBV-Q 450/300/2a 45x30x5 cm</t>
  </si>
  <si>
    <t>802308453</t>
  </si>
  <si>
    <t>71</t>
  </si>
  <si>
    <t>59223854.BTL</t>
  </si>
  <si>
    <t>skruž betonová pro uliční vpusťs výtokovým otvorem PVC TBV-Q 450/350/3a, 45x35x5 cm</t>
  </si>
  <si>
    <t>-1202954696</t>
  </si>
  <si>
    <t>72</t>
  </si>
  <si>
    <t>59223858.BTL</t>
  </si>
  <si>
    <t>skruž betonová pro uliční vpusť horní TBV-Q 450/570/5d, 45x57x5 cm</t>
  </si>
  <si>
    <t>1044004596</t>
  </si>
  <si>
    <t>73</t>
  </si>
  <si>
    <t>59223864.BTL</t>
  </si>
  <si>
    <t>prstenec betonový pro uliční vpusť vyrovnávací TBV-Q 390/60/10a, 39x6x13 cm</t>
  </si>
  <si>
    <t>-1478297539</t>
  </si>
  <si>
    <t>74</t>
  </si>
  <si>
    <t>28661816</t>
  </si>
  <si>
    <t>koš kalový pro silniční vpusť 315mm</t>
  </si>
  <si>
    <t>-718926499</t>
  </si>
  <si>
    <t>75</t>
  </si>
  <si>
    <t>899204112</t>
  </si>
  <si>
    <t>Osazení mříží litinových včetně rámů a košů na bahno pro třídu zatížení D400, E600</t>
  </si>
  <si>
    <t>-891744132</t>
  </si>
  <si>
    <t>76</t>
  </si>
  <si>
    <t>2866193.R</t>
  </si>
  <si>
    <t>mříž litinová 500x500 D400</t>
  </si>
  <si>
    <t>-999802981</t>
  </si>
  <si>
    <t xml:space="preserve">mříž litinová </t>
  </si>
  <si>
    <t>77</t>
  </si>
  <si>
    <t>899722114</t>
  </si>
  <si>
    <t>Krytí potrubí z plastů výstražnou fólií z PVC 40 cm</t>
  </si>
  <si>
    <t>-1976986523</t>
  </si>
  <si>
    <t>Krytí potrubí z plastů výstražnou fólií z PVC šířky 40 cm</t>
  </si>
  <si>
    <t>78</t>
  </si>
  <si>
    <t>230200101</t>
  </si>
  <si>
    <t>Montáž chrániček podélně půlených</t>
  </si>
  <si>
    <t>1426369746</t>
  </si>
  <si>
    <t>Montáž chrániček  podélně půlených Ø 219, tl. stěny 6,3 mm</t>
  </si>
  <si>
    <t>"plyn"20</t>
  </si>
  <si>
    <t>79</t>
  </si>
  <si>
    <t>28613970</t>
  </si>
  <si>
    <t>trubka ochranná pro plyn PEHD 160x6,2mm</t>
  </si>
  <si>
    <t>128</t>
  </si>
  <si>
    <t>-1716571005</t>
  </si>
  <si>
    <t>80</t>
  </si>
  <si>
    <t>220060423</t>
  </si>
  <si>
    <t>Položení ochranné trubky do kabelového lože průměru do 110 mm</t>
  </si>
  <si>
    <t>-1288033592</t>
  </si>
  <si>
    <t>Položení ochranné trubky do kabelového lože průměru 110 mm</t>
  </si>
  <si>
    <t>81</t>
  </si>
  <si>
    <t>34571352</t>
  </si>
  <si>
    <t>trubka elektroinstalační ohebná dvouplášťová korugovaná D 52/63 mm, HDPE+LDPE</t>
  </si>
  <si>
    <t>-1626926781</t>
  </si>
  <si>
    <t>Ostatní konstrukce a práce, bourání</t>
  </si>
  <si>
    <t>82</t>
  </si>
  <si>
    <t>935111211</t>
  </si>
  <si>
    <t>Osazení příkopového žlabu do štěrkopísku tl 100 mm z betonových tvárnic š 800 mm</t>
  </si>
  <si>
    <t>1408694029</t>
  </si>
  <si>
    <t>Osazení betonového příkopového žlabu s vyplněním a zatřením spár cementovou maltou s ložem tl. 100 mm z kameniva těženého nebo štěrkopísku z betonových příkopových tvárnic šířky přes 500 do 800 mm</t>
  </si>
  <si>
    <t>83</t>
  </si>
  <si>
    <t>59227035</t>
  </si>
  <si>
    <t>žlab betonový odvodňovací 51 x 65 x 15,7 cm</t>
  </si>
  <si>
    <t>-1950672615</t>
  </si>
  <si>
    <t>84</t>
  </si>
  <si>
    <t>935113211</t>
  </si>
  <si>
    <t>Osazení odvodňovacího betonového žlabu s krycím roštem šířky do 200 mm</t>
  </si>
  <si>
    <t>975862766</t>
  </si>
  <si>
    <t>Osazení odvodňovacího žlabu s krycím roštem  betonového šířky do 200 mm</t>
  </si>
  <si>
    <t>85</t>
  </si>
  <si>
    <t>59227043</t>
  </si>
  <si>
    <t xml:space="preserve">žlab příkopový betonový tvar U </t>
  </si>
  <si>
    <t>-732958433</t>
  </si>
  <si>
    <t>žlab příkopový betonový tvar U 2490x870x1250mm</t>
  </si>
  <si>
    <t>86</t>
  </si>
  <si>
    <t>59227050</t>
  </si>
  <si>
    <t xml:space="preserve">poklop příkopového žlabu tvar U </t>
  </si>
  <si>
    <t>388758521</t>
  </si>
  <si>
    <t>poklop příkopového žlabu tvar U betonový 830x560x60mm</t>
  </si>
  <si>
    <t>87</t>
  </si>
  <si>
    <t>93511412.R</t>
  </si>
  <si>
    <t>Vpusťový komplet žlabu</t>
  </si>
  <si>
    <t>-3058510</t>
  </si>
  <si>
    <t>Štěrbinový odvodňovací betonový žlab se základem z betonu prostého a s obetonováním rozměru 450x500 mm bez obrubníku se spádem dna 0,5 %</t>
  </si>
  <si>
    <t>997</t>
  </si>
  <si>
    <t>Přesun sutě</t>
  </si>
  <si>
    <t>88</t>
  </si>
  <si>
    <t>997221571</t>
  </si>
  <si>
    <t>Vodorovná doprava vybouraných hmot do 1 km</t>
  </si>
  <si>
    <t>-298457481</t>
  </si>
  <si>
    <t>Vodorovná doprava vybouraných hmot  bez naložení, ale se složením a s hrubým urovnáním na vzdálenost do 1 km</t>
  </si>
  <si>
    <t>"asfalt"0,384+18,944</t>
  </si>
  <si>
    <t>"kamenivo"21,46</t>
  </si>
  <si>
    <t>89</t>
  </si>
  <si>
    <t>997221579</t>
  </si>
  <si>
    <t>Příplatek ZKD 1 km u vodorovné dopravy vybouraných hmot</t>
  </si>
  <si>
    <t>-1448983854</t>
  </si>
  <si>
    <t>Vodorovná doprava vybouraných hmot  bez naložení, ale se složením a s hrubým urovnáním na vzdálenost Příplatek k ceně za každý další i započatý 1 km přes 1 km</t>
  </si>
  <si>
    <t>"pol. 997221571"40,788*9</t>
  </si>
  <si>
    <t>90</t>
  </si>
  <si>
    <t>997221845</t>
  </si>
  <si>
    <t>Poplatek za uložení na skládce (skládkovné) odpadu asfaltového bez dehtu kód odpadu 170 302</t>
  </si>
  <si>
    <t>-1089318995</t>
  </si>
  <si>
    <t>Poplatek za uložení stavebního odpadu na skládce (skládkovné) asfaltového bez obsahu dehtu zatříděného do Katalogu odpadů pod kódem 170 302</t>
  </si>
  <si>
    <t>91</t>
  </si>
  <si>
    <t>997221855</t>
  </si>
  <si>
    <t>Poplatek za uložení na skládce (skládkovné) zeminy a kameniva kód odpadu 170 504</t>
  </si>
  <si>
    <t>-210552514</t>
  </si>
  <si>
    <t>998</t>
  </si>
  <si>
    <t>Přesun hmot</t>
  </si>
  <si>
    <t>92</t>
  </si>
  <si>
    <t>998225111</t>
  </si>
  <si>
    <t>Přesun hmot pro pozemní komunikace s krytem z kamene, monolitickým betonovým nebo živičným</t>
  </si>
  <si>
    <t>1984688801</t>
  </si>
  <si>
    <t>Přesun hmot pro komunikace s krytem z kameniva, monolitickým betonovým nebo živičným  dopravní vzdálenost do 200 m jakékoliv délky objektu</t>
  </si>
  <si>
    <t>PSV</t>
  </si>
  <si>
    <t>Práce a dodávky PSV</t>
  </si>
  <si>
    <t>762</t>
  </si>
  <si>
    <t>Konstrukce tesařské</t>
  </si>
  <si>
    <t>93</t>
  </si>
  <si>
    <t>762811100.R</t>
  </si>
  <si>
    <t>Montáž záklopu z prken</t>
  </si>
  <si>
    <t>-2009585611</t>
  </si>
  <si>
    <t>Záklop stropů montáž (materiál ve specifikaci) z prken hrubých vrchního přesahovaného</t>
  </si>
  <si>
    <t>0,3*2,8*2</t>
  </si>
  <si>
    <t>94</t>
  </si>
  <si>
    <t>60515111.R</t>
  </si>
  <si>
    <t>řezivo jehličnaté pkno</t>
  </si>
  <si>
    <t>-1862892013</t>
  </si>
  <si>
    <t>řezivo jehličnaté boční prkno jakost I.-II. 2-3cm</t>
  </si>
  <si>
    <t>0,3*2,8*2*0,02*1,05</t>
  </si>
  <si>
    <t>95</t>
  </si>
  <si>
    <t>998762101</t>
  </si>
  <si>
    <t>Přesun hmot tonážní pro kce tesařské v objektech v do 6 m</t>
  </si>
  <si>
    <t>456079108</t>
  </si>
  <si>
    <t>Přesun hmot pro konstrukce tesařské  stanovený z hmotnosti přesunovaného materiálu vodorovná dopravní vzdálenost do 50 m v objektech výšky do 6 m</t>
  </si>
  <si>
    <t>767</t>
  </si>
  <si>
    <t>Konstrukce zámečnické</t>
  </si>
  <si>
    <t>96</t>
  </si>
  <si>
    <t>767995114</t>
  </si>
  <si>
    <t>Montáž atypických zámečnických konstrukcí hmotnosti do 50 kg</t>
  </si>
  <si>
    <t>-1037185727</t>
  </si>
  <si>
    <t>Montáž ostatních atypických zámečnických konstrukcí  hmotnosti přes 20 do 50 kg</t>
  </si>
  <si>
    <t>"texaské brány"</t>
  </si>
  <si>
    <t>"úložný rám L120/120 vč. kotev"14,75*(2*12,2)+0,4*(40*0,2)</t>
  </si>
  <si>
    <t>"rám L110/110"14,5*(2*12,2)</t>
  </si>
  <si>
    <t>"příčníky jekl 70/70"10*(58*3,1)</t>
  </si>
  <si>
    <t>97</t>
  </si>
  <si>
    <t>13010444</t>
  </si>
  <si>
    <t>úhelník ocelový rovnostranný jakost  do 120x120</t>
  </si>
  <si>
    <t>-462785594</t>
  </si>
  <si>
    <t>úhelník ocelový rovnostranný jakost 11 375 120x120x10mm</t>
  </si>
  <si>
    <t>"úložný rám L120/120 "14,75*(2*12,2)/1000*1,05</t>
  </si>
  <si>
    <t>"rám L110/110"14,5*(2*12,2)/1000*1,05</t>
  </si>
  <si>
    <t>98</t>
  </si>
  <si>
    <t>14550264</t>
  </si>
  <si>
    <t>profil ocelový čtvercový 70x70</t>
  </si>
  <si>
    <t>1360792671</t>
  </si>
  <si>
    <t>profil ocelový čtvercový svařovaný 70x70x5mm</t>
  </si>
  <si>
    <t>"příčníky jekl 70/70"10*(58*3,1)/1000*1,05</t>
  </si>
  <si>
    <t>99</t>
  </si>
  <si>
    <t>13021031</t>
  </si>
  <si>
    <t>tyč ocelová žebírková výztuž do betonu D 8mm</t>
  </si>
  <si>
    <t>2085066171</t>
  </si>
  <si>
    <t>tyč ocelová žebírková DIN 488 výztuž do betonu D 8mm</t>
  </si>
  <si>
    <t>0,4*(40*0,2)/1000*1,05</t>
  </si>
  <si>
    <t>100</t>
  </si>
  <si>
    <t>998767101</t>
  </si>
  <si>
    <t>Přesun hmot tonážní pro zámečnické konstrukce v objektech v do 6 m</t>
  </si>
  <si>
    <t>-1002441639</t>
  </si>
  <si>
    <t>Přesun hmot pro zámečnické konstrukce  stanovený z hmotnosti přesunovaného materiálu vodorovná dopravní vzdálenost do 50 m v objektech výšky do 6 m</t>
  </si>
  <si>
    <t>783</t>
  </si>
  <si>
    <t>Dokončovací práce - nátěry</t>
  </si>
  <si>
    <t>101</t>
  </si>
  <si>
    <t>783314101</t>
  </si>
  <si>
    <t>Základní jednonásobný syntetický nátěr zámečnických konstrukcí</t>
  </si>
  <si>
    <t>-238131778</t>
  </si>
  <si>
    <t>Základní nátěr zámečnických konstrukcí jednonásobný syntetický</t>
  </si>
  <si>
    <t>"úložný rám L120/120 vč. kotev"4*0,12*(2*12,2)+0,025*(40*0,2)</t>
  </si>
  <si>
    <t>"rám L110/110"4*0,11*(2*12,2)</t>
  </si>
  <si>
    <t>"příčníky jekl 70/70"4*0,07*(58*3,1)</t>
  </si>
  <si>
    <t>102</t>
  </si>
  <si>
    <t>783317101</t>
  </si>
  <si>
    <t>Krycí jednonásobný syntetický standardní nátěr zámečnických konstrukcí</t>
  </si>
  <si>
    <t>1674339541</t>
  </si>
  <si>
    <t>Krycí nátěr (email) zámečnických konstrukcí jednonásobný syntetický standardní</t>
  </si>
  <si>
    <t>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</si>
  <si>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</si>
  <si>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</si>
  <si>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</si>
  <si>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</si>
  <si>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</si>
  <si>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</si>
  <si>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</si>
  <si>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</si>
  <si>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</si>
  <si>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 - výškové a polohové vytýčení stavby vč.vytyčení inženýrských sítí</t>
  </si>
  <si>
    <t>Kč</t>
  </si>
  <si>
    <t>1024</t>
  </si>
  <si>
    <t>-598041879</t>
  </si>
  <si>
    <t>Geodetické práce při provádění stavby</t>
  </si>
  <si>
    <t>012303000</t>
  </si>
  <si>
    <t>Geodetické práce po výstavbě - zaměření skutečného provedení díla ke kolaudaci stavby</t>
  </si>
  <si>
    <t>-385540923</t>
  </si>
  <si>
    <t>Geodetické práce po výstavbě</t>
  </si>
  <si>
    <t>013254000</t>
  </si>
  <si>
    <t>Dokumentace skutečného provedení stavby - 4x tištěná, 1x na CD</t>
  </si>
  <si>
    <t>-226360962</t>
  </si>
  <si>
    <t>Dokumentace skutečného provedení stavby</t>
  </si>
  <si>
    <t>VRN3</t>
  </si>
  <si>
    <t>Zařízení staveniště</t>
  </si>
  <si>
    <t>030001000</t>
  </si>
  <si>
    <t>1801973336</t>
  </si>
  <si>
    <t>032903000</t>
  </si>
  <si>
    <t>Náklady na provoz a údržbu vybavení staveniště</t>
  </si>
  <si>
    <t>1070494563</t>
  </si>
  <si>
    <t>034203000</t>
  </si>
  <si>
    <t>Opatření na ochranu pozemků a zeleně sousedních se staveništěm</t>
  </si>
  <si>
    <t>944914665</t>
  </si>
  <si>
    <t>Opatření na ochranu pozemků sousedních se staveništěm</t>
  </si>
  <si>
    <t>034403000</t>
  </si>
  <si>
    <t xml:space="preserve">Dopravní značení na staveništi - Dopravně inženýrské opatření v průběhu výstavby dle TP66 - osazení dočasného dopr.značení vč.opatření pro zajištění dopravy-zřízení a odstranění, manipulace, pronájmu vč.projektu a zajištění dopr. inženýrského rozhodnutí  </t>
  </si>
  <si>
    <t>-690665492</t>
  </si>
  <si>
    <t>Osvětlení staveniště</t>
  </si>
  <si>
    <t>034403001</t>
  </si>
  <si>
    <t xml:space="preserve">Pomocné práce zajištění nebo řízení regulaci a ochranu dopravy - úhrnná částka musí obsahovat veškeré nákl. na dočasné úpravy a regulaci dopr.(i pěší) na staveništi   </t>
  </si>
  <si>
    <t>-416359256</t>
  </si>
  <si>
    <t>"pro zajištění dopravy a přístupu k nemovitostem (např.lávky, nájezdy) a zajištění staveniště dle BOZP (ochranná oplocení, zajištění výkopů a pod..)"1</t>
  </si>
  <si>
    <t>039103000</t>
  </si>
  <si>
    <t>Rozebrání, bourání a odvoz zařízení staveniště</t>
  </si>
  <si>
    <t>-1888199022</t>
  </si>
  <si>
    <t>VRN4</t>
  </si>
  <si>
    <t>Inženýrská činnost</t>
  </si>
  <si>
    <t>041903000</t>
  </si>
  <si>
    <t>Dozor jiné osoby - geotechnické posouzení  (4 návštěvy stavby)</t>
  </si>
  <si>
    <t>-2060358841</t>
  </si>
  <si>
    <t>Dozor jiné osoby</t>
  </si>
  <si>
    <t>043134000</t>
  </si>
  <si>
    <t>Zkoušky zatěžovací - provedení zkoušek dle KZP v souladu s TP, TKP a ČSN - (8 statické zatěžovací zkoušky)</t>
  </si>
  <si>
    <t>1341496238</t>
  </si>
  <si>
    <t>Zkoušky zatěžovací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</si>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</sst>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1" t="s">
        <v>16</v>
      </c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2"/>
      <c r="W5" s="342"/>
      <c r="X5" s="342"/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28"/>
      <c r="AQ5" s="30"/>
      <c r="BE5" s="332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3" t="s">
        <v>19</v>
      </c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28"/>
      <c r="AQ6" s="30"/>
      <c r="BE6" s="333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3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3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3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3"/>
      <c r="BS10" s="23" t="s">
        <v>8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3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3"/>
      <c r="BS12" s="23" t="s">
        <v>8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3"/>
      <c r="BS13" s="23" t="s">
        <v>8</v>
      </c>
    </row>
    <row r="14" spans="2:71" ht="13.5">
      <c r="B14" s="27"/>
      <c r="C14" s="28"/>
      <c r="D14" s="28"/>
      <c r="E14" s="357" t="s">
        <v>32</v>
      </c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3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3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3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3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3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3"/>
      <c r="BS19" s="23" t="s">
        <v>8</v>
      </c>
    </row>
    <row r="20" spans="2:71" ht="16.5" customHeight="1">
      <c r="B20" s="27"/>
      <c r="C20" s="28"/>
      <c r="D20" s="28"/>
      <c r="E20" s="359" t="s">
        <v>21</v>
      </c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28"/>
      <c r="AP20" s="28"/>
      <c r="AQ20" s="30"/>
      <c r="BE20" s="333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3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3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0">
        <f>ROUND(AG51,2)</f>
        <v>0</v>
      </c>
      <c r="AL23" s="361"/>
      <c r="AM23" s="361"/>
      <c r="AN23" s="361"/>
      <c r="AO23" s="361"/>
      <c r="AP23" s="41"/>
      <c r="AQ23" s="44"/>
      <c r="BE23" s="333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3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2" t="s">
        <v>38</v>
      </c>
      <c r="M25" s="362"/>
      <c r="N25" s="362"/>
      <c r="O25" s="362"/>
      <c r="P25" s="41"/>
      <c r="Q25" s="41"/>
      <c r="R25" s="41"/>
      <c r="S25" s="41"/>
      <c r="T25" s="41"/>
      <c r="U25" s="41"/>
      <c r="V25" s="41"/>
      <c r="W25" s="362" t="s">
        <v>39</v>
      </c>
      <c r="X25" s="362"/>
      <c r="Y25" s="362"/>
      <c r="Z25" s="362"/>
      <c r="AA25" s="362"/>
      <c r="AB25" s="362"/>
      <c r="AC25" s="362"/>
      <c r="AD25" s="362"/>
      <c r="AE25" s="362"/>
      <c r="AF25" s="41"/>
      <c r="AG25" s="41"/>
      <c r="AH25" s="41"/>
      <c r="AI25" s="41"/>
      <c r="AJ25" s="41"/>
      <c r="AK25" s="362" t="s">
        <v>40</v>
      </c>
      <c r="AL25" s="362"/>
      <c r="AM25" s="362"/>
      <c r="AN25" s="362"/>
      <c r="AO25" s="362"/>
      <c r="AP25" s="41"/>
      <c r="AQ25" s="44"/>
      <c r="BE25" s="333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56">
        <v>0.21</v>
      </c>
      <c r="M26" s="335"/>
      <c r="N26" s="335"/>
      <c r="O26" s="335"/>
      <c r="P26" s="47"/>
      <c r="Q26" s="47"/>
      <c r="R26" s="47"/>
      <c r="S26" s="47"/>
      <c r="T26" s="47"/>
      <c r="U26" s="47"/>
      <c r="V26" s="47"/>
      <c r="W26" s="334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7"/>
      <c r="AG26" s="47"/>
      <c r="AH26" s="47"/>
      <c r="AI26" s="47"/>
      <c r="AJ26" s="47"/>
      <c r="AK26" s="334">
        <f>ROUND(AV51,2)</f>
        <v>0</v>
      </c>
      <c r="AL26" s="335"/>
      <c r="AM26" s="335"/>
      <c r="AN26" s="335"/>
      <c r="AO26" s="335"/>
      <c r="AP26" s="47"/>
      <c r="AQ26" s="49"/>
      <c r="BE26" s="333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56">
        <v>0.15</v>
      </c>
      <c r="M27" s="335"/>
      <c r="N27" s="335"/>
      <c r="O27" s="335"/>
      <c r="P27" s="47"/>
      <c r="Q27" s="47"/>
      <c r="R27" s="47"/>
      <c r="S27" s="47"/>
      <c r="T27" s="47"/>
      <c r="U27" s="47"/>
      <c r="V27" s="47"/>
      <c r="W27" s="334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7"/>
      <c r="AG27" s="47"/>
      <c r="AH27" s="47"/>
      <c r="AI27" s="47"/>
      <c r="AJ27" s="47"/>
      <c r="AK27" s="334">
        <f>ROUND(AW51,2)</f>
        <v>0</v>
      </c>
      <c r="AL27" s="335"/>
      <c r="AM27" s="335"/>
      <c r="AN27" s="335"/>
      <c r="AO27" s="335"/>
      <c r="AP27" s="47"/>
      <c r="AQ27" s="49"/>
      <c r="BE27" s="333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56">
        <v>0.21</v>
      </c>
      <c r="M28" s="335"/>
      <c r="N28" s="335"/>
      <c r="O28" s="335"/>
      <c r="P28" s="47"/>
      <c r="Q28" s="47"/>
      <c r="R28" s="47"/>
      <c r="S28" s="47"/>
      <c r="T28" s="47"/>
      <c r="U28" s="47"/>
      <c r="V28" s="47"/>
      <c r="W28" s="334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7"/>
      <c r="AG28" s="47"/>
      <c r="AH28" s="47"/>
      <c r="AI28" s="47"/>
      <c r="AJ28" s="47"/>
      <c r="AK28" s="334">
        <v>0</v>
      </c>
      <c r="AL28" s="335"/>
      <c r="AM28" s="335"/>
      <c r="AN28" s="335"/>
      <c r="AO28" s="335"/>
      <c r="AP28" s="47"/>
      <c r="AQ28" s="49"/>
      <c r="BE28" s="333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56">
        <v>0.15</v>
      </c>
      <c r="M29" s="335"/>
      <c r="N29" s="335"/>
      <c r="O29" s="335"/>
      <c r="P29" s="47"/>
      <c r="Q29" s="47"/>
      <c r="R29" s="47"/>
      <c r="S29" s="47"/>
      <c r="T29" s="47"/>
      <c r="U29" s="47"/>
      <c r="V29" s="47"/>
      <c r="W29" s="334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7"/>
      <c r="AG29" s="47"/>
      <c r="AH29" s="47"/>
      <c r="AI29" s="47"/>
      <c r="AJ29" s="47"/>
      <c r="AK29" s="334">
        <v>0</v>
      </c>
      <c r="AL29" s="335"/>
      <c r="AM29" s="335"/>
      <c r="AN29" s="335"/>
      <c r="AO29" s="335"/>
      <c r="AP29" s="47"/>
      <c r="AQ29" s="49"/>
      <c r="BE29" s="333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56">
        <v>0</v>
      </c>
      <c r="M30" s="335"/>
      <c r="N30" s="335"/>
      <c r="O30" s="335"/>
      <c r="P30" s="47"/>
      <c r="Q30" s="47"/>
      <c r="R30" s="47"/>
      <c r="S30" s="47"/>
      <c r="T30" s="47"/>
      <c r="U30" s="47"/>
      <c r="V30" s="47"/>
      <c r="W30" s="334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7"/>
      <c r="AG30" s="47"/>
      <c r="AH30" s="47"/>
      <c r="AI30" s="47"/>
      <c r="AJ30" s="47"/>
      <c r="AK30" s="334">
        <v>0</v>
      </c>
      <c r="AL30" s="335"/>
      <c r="AM30" s="335"/>
      <c r="AN30" s="335"/>
      <c r="AO30" s="335"/>
      <c r="AP30" s="47"/>
      <c r="AQ30" s="49"/>
      <c r="BE30" s="333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3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36" t="s">
        <v>49</v>
      </c>
      <c r="Y32" s="337"/>
      <c r="Z32" s="337"/>
      <c r="AA32" s="337"/>
      <c r="AB32" s="337"/>
      <c r="AC32" s="52"/>
      <c r="AD32" s="52"/>
      <c r="AE32" s="52"/>
      <c r="AF32" s="52"/>
      <c r="AG32" s="52"/>
      <c r="AH32" s="52"/>
      <c r="AI32" s="52"/>
      <c r="AJ32" s="52"/>
      <c r="AK32" s="338">
        <f>SUM(AK23:AK30)</f>
        <v>0</v>
      </c>
      <c r="AL32" s="337"/>
      <c r="AM32" s="337"/>
      <c r="AN32" s="337"/>
      <c r="AO32" s="339"/>
      <c r="AP32" s="50"/>
      <c r="AQ32" s="54"/>
      <c r="BE32" s="333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2019041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6" t="str">
        <f>K6</f>
        <v>Rekonstrukce polní cesty č.3 v k.ú. Tetín u Berouna</v>
      </c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Tetín u Berouna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68" t="str">
        <f>IF(AN8="","",AN8)</f>
        <v>10. 4. 2019</v>
      </c>
      <c r="AN44" s="368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Krajský pozemkový úřad Pobočka Beroun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1" t="str">
        <f>IF(E17="","",E17)</f>
        <v>VDI Projekt, K Botiči 1453/6, 101 00 Praha</v>
      </c>
      <c r="AN46" s="351"/>
      <c r="AO46" s="351"/>
      <c r="AP46" s="351"/>
      <c r="AQ46" s="62"/>
      <c r="AR46" s="60"/>
      <c r="AS46" s="343" t="s">
        <v>51</v>
      </c>
      <c r="AT46" s="344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5"/>
      <c r="AT47" s="346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7"/>
      <c r="AT48" s="348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5" t="s">
        <v>52</v>
      </c>
      <c r="D49" s="353"/>
      <c r="E49" s="353"/>
      <c r="F49" s="353"/>
      <c r="G49" s="353"/>
      <c r="H49" s="78"/>
      <c r="I49" s="352" t="s">
        <v>53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69" t="s">
        <v>54</v>
      </c>
      <c r="AH49" s="353"/>
      <c r="AI49" s="353"/>
      <c r="AJ49" s="353"/>
      <c r="AK49" s="353"/>
      <c r="AL49" s="353"/>
      <c r="AM49" s="353"/>
      <c r="AN49" s="352" t="s">
        <v>55</v>
      </c>
      <c r="AO49" s="353"/>
      <c r="AP49" s="353"/>
      <c r="AQ49" s="79" t="s">
        <v>56</v>
      </c>
      <c r="AR49" s="60"/>
      <c r="AS49" s="80" t="s">
        <v>57</v>
      </c>
      <c r="AT49" s="81" t="s">
        <v>58</v>
      </c>
      <c r="AU49" s="81" t="s">
        <v>59</v>
      </c>
      <c r="AV49" s="81" t="s">
        <v>60</v>
      </c>
      <c r="AW49" s="81" t="s">
        <v>61</v>
      </c>
      <c r="AX49" s="81" t="s">
        <v>62</v>
      </c>
      <c r="AY49" s="81" t="s">
        <v>63</v>
      </c>
      <c r="AZ49" s="81" t="s">
        <v>64</v>
      </c>
      <c r="BA49" s="81" t="s">
        <v>65</v>
      </c>
      <c r="BB49" s="81" t="s">
        <v>66</v>
      </c>
      <c r="BC49" s="81" t="s">
        <v>67</v>
      </c>
      <c r="BD49" s="82" t="s">
        <v>68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69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4">
        <f>ROUND(SUM(AG52:AG53),2)</f>
        <v>0</v>
      </c>
      <c r="AH51" s="354"/>
      <c r="AI51" s="354"/>
      <c r="AJ51" s="354"/>
      <c r="AK51" s="354"/>
      <c r="AL51" s="354"/>
      <c r="AM51" s="354"/>
      <c r="AN51" s="355">
        <f>SUM(AG51,AT51)</f>
        <v>0</v>
      </c>
      <c r="AO51" s="355"/>
      <c r="AP51" s="355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70</v>
      </c>
      <c r="BT51" s="93" t="s">
        <v>71</v>
      </c>
      <c r="BU51" s="94" t="s">
        <v>72</v>
      </c>
      <c r="BV51" s="93" t="s">
        <v>73</v>
      </c>
      <c r="BW51" s="93" t="s">
        <v>7</v>
      </c>
      <c r="BX51" s="93" t="s">
        <v>74</v>
      </c>
      <c r="CL51" s="93" t="s">
        <v>21</v>
      </c>
    </row>
    <row r="52" spans="1:91" s="5" customFormat="1" ht="16.5" customHeight="1">
      <c r="A52" s="95" t="s">
        <v>75</v>
      </c>
      <c r="B52" s="96"/>
      <c r="C52" s="97"/>
      <c r="D52" s="364" t="s">
        <v>76</v>
      </c>
      <c r="E52" s="364"/>
      <c r="F52" s="364"/>
      <c r="G52" s="364"/>
      <c r="H52" s="364"/>
      <c r="I52" s="98"/>
      <c r="J52" s="364" t="s">
        <v>77</v>
      </c>
      <c r="K52" s="364"/>
      <c r="L52" s="364"/>
      <c r="M52" s="364"/>
      <c r="N52" s="364"/>
      <c r="O52" s="364"/>
      <c r="P52" s="364"/>
      <c r="Q52" s="364"/>
      <c r="R52" s="364"/>
      <c r="S52" s="364"/>
      <c r="T52" s="364"/>
      <c r="U52" s="364"/>
      <c r="V52" s="364"/>
      <c r="W52" s="364"/>
      <c r="X52" s="364"/>
      <c r="Y52" s="364"/>
      <c r="Z52" s="364"/>
      <c r="AA52" s="364"/>
      <c r="AB52" s="364"/>
      <c r="AC52" s="364"/>
      <c r="AD52" s="364"/>
      <c r="AE52" s="364"/>
      <c r="AF52" s="364"/>
      <c r="AG52" s="349">
        <f>'01 - SO 101 Komunikace'!J27</f>
        <v>0</v>
      </c>
      <c r="AH52" s="350"/>
      <c r="AI52" s="350"/>
      <c r="AJ52" s="350"/>
      <c r="AK52" s="350"/>
      <c r="AL52" s="350"/>
      <c r="AM52" s="350"/>
      <c r="AN52" s="349">
        <f>SUM(AG52,AT52)</f>
        <v>0</v>
      </c>
      <c r="AO52" s="350"/>
      <c r="AP52" s="350"/>
      <c r="AQ52" s="99" t="s">
        <v>78</v>
      </c>
      <c r="AR52" s="100"/>
      <c r="AS52" s="101">
        <v>0</v>
      </c>
      <c r="AT52" s="102">
        <f>ROUND(SUM(AV52:AW52),2)</f>
        <v>0</v>
      </c>
      <c r="AU52" s="103">
        <f>'01 - SO 101 Komunikace'!P89</f>
        <v>0</v>
      </c>
      <c r="AV52" s="102">
        <f>'01 - SO 101 Komunikace'!J30</f>
        <v>0</v>
      </c>
      <c r="AW52" s="102">
        <f>'01 - SO 101 Komunikace'!J31</f>
        <v>0</v>
      </c>
      <c r="AX52" s="102">
        <f>'01 - SO 101 Komunikace'!J32</f>
        <v>0</v>
      </c>
      <c r="AY52" s="102">
        <f>'01 - SO 101 Komunikace'!J33</f>
        <v>0</v>
      </c>
      <c r="AZ52" s="102">
        <f>'01 - SO 101 Komunikace'!F30</f>
        <v>0</v>
      </c>
      <c r="BA52" s="102">
        <f>'01 - SO 101 Komunikace'!F31</f>
        <v>0</v>
      </c>
      <c r="BB52" s="102">
        <f>'01 - SO 101 Komunikace'!F32</f>
        <v>0</v>
      </c>
      <c r="BC52" s="102">
        <f>'01 - SO 101 Komunikace'!F33</f>
        <v>0</v>
      </c>
      <c r="BD52" s="104">
        <f>'01 - SO 101 Komunikace'!F34</f>
        <v>0</v>
      </c>
      <c r="BT52" s="105" t="s">
        <v>79</v>
      </c>
      <c r="BV52" s="105" t="s">
        <v>73</v>
      </c>
      <c r="BW52" s="105" t="s">
        <v>80</v>
      </c>
      <c r="BX52" s="105" t="s">
        <v>7</v>
      </c>
      <c r="CL52" s="105" t="s">
        <v>21</v>
      </c>
      <c r="CM52" s="105" t="s">
        <v>81</v>
      </c>
    </row>
    <row r="53" spans="1:91" s="5" customFormat="1" ht="16.5" customHeight="1">
      <c r="A53" s="95" t="s">
        <v>75</v>
      </c>
      <c r="B53" s="96"/>
      <c r="C53" s="97"/>
      <c r="D53" s="364" t="s">
        <v>82</v>
      </c>
      <c r="E53" s="364"/>
      <c r="F53" s="364"/>
      <c r="G53" s="364"/>
      <c r="H53" s="364"/>
      <c r="I53" s="98"/>
      <c r="J53" s="364" t="s">
        <v>83</v>
      </c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  <c r="V53" s="364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49">
        <f>'02 - Vedlejší a ostatní n...'!J27</f>
        <v>0</v>
      </c>
      <c r="AH53" s="350"/>
      <c r="AI53" s="350"/>
      <c r="AJ53" s="350"/>
      <c r="AK53" s="350"/>
      <c r="AL53" s="350"/>
      <c r="AM53" s="350"/>
      <c r="AN53" s="349">
        <f>SUM(AG53,AT53)</f>
        <v>0</v>
      </c>
      <c r="AO53" s="350"/>
      <c r="AP53" s="350"/>
      <c r="AQ53" s="99" t="s">
        <v>84</v>
      </c>
      <c r="AR53" s="100"/>
      <c r="AS53" s="106">
        <v>0</v>
      </c>
      <c r="AT53" s="107">
        <f>ROUND(SUM(AV53:AW53),2)</f>
        <v>0</v>
      </c>
      <c r="AU53" s="108">
        <f>'02 - Vedlejší a ostatní n...'!P80</f>
        <v>0</v>
      </c>
      <c r="AV53" s="107">
        <f>'02 - Vedlejší a ostatní n...'!J30</f>
        <v>0</v>
      </c>
      <c r="AW53" s="107">
        <f>'02 - Vedlejší a ostatní n...'!J31</f>
        <v>0</v>
      </c>
      <c r="AX53" s="107">
        <f>'02 - Vedlejší a ostatní n...'!J32</f>
        <v>0</v>
      </c>
      <c r="AY53" s="107">
        <f>'02 - Vedlejší a ostatní n...'!J33</f>
        <v>0</v>
      </c>
      <c r="AZ53" s="107">
        <f>'02 - Vedlejší a ostatní n...'!F30</f>
        <v>0</v>
      </c>
      <c r="BA53" s="107">
        <f>'02 - Vedlejší a ostatní n...'!F31</f>
        <v>0</v>
      </c>
      <c r="BB53" s="107">
        <f>'02 - Vedlejší a ostatní n...'!F32</f>
        <v>0</v>
      </c>
      <c r="BC53" s="107">
        <f>'02 - Vedlejší a ostatní n...'!F33</f>
        <v>0</v>
      </c>
      <c r="BD53" s="109">
        <f>'02 - Vedlejší a ostatní n...'!F34</f>
        <v>0</v>
      </c>
      <c r="BT53" s="105" t="s">
        <v>79</v>
      </c>
      <c r="BV53" s="105" t="s">
        <v>73</v>
      </c>
      <c r="BW53" s="105" t="s">
        <v>85</v>
      </c>
      <c r="BX53" s="105" t="s">
        <v>7</v>
      </c>
      <c r="CL53" s="105" t="s">
        <v>21</v>
      </c>
      <c r="CM53" s="105" t="s">
        <v>81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UG8BnavCoKFfCSRwwfCQig5JWoArCowRYlTkwsy+7mOBOSywlFkTIQPKqmI00MwPkCb6nOU3wMi6mQXSqApnGw==" saltValue="v3q0py9GB8O9pGWy4oeSWAKCd7A1KdYWHRmKuLtfr8HpqGnegpbqa4tvEz/oUrTIXK9T73JPRyQl0kGv/0aOUQ==" spinCount="100000" sheet="1" objects="1" scenarios="1" formatColumns="0" formatRows="0"/>
  <mergeCells count="45">
    <mergeCell ref="D52:H52"/>
    <mergeCell ref="D53:H53"/>
    <mergeCell ref="J53:AF53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 - SO 101 Komunikace'!C2" display="/"/>
    <hyperlink ref="A53" location="'02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8"/>
  <sheetViews>
    <sheetView showGridLines="0" tabSelected="1" workbookViewId="0" topLeftCell="A1">
      <pane ySplit="1" topLeftCell="A65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26.1601562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78" t="s">
        <v>87</v>
      </c>
      <c r="H1" s="378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81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Rekonstrukce polní cesty č.3 v k.ú. Tetín u Berouna</v>
      </c>
      <c r="F7" s="371"/>
      <c r="G7" s="371"/>
      <c r="H7" s="371"/>
      <c r="I7" s="116"/>
      <c r="J7" s="28"/>
      <c r="K7" s="30"/>
    </row>
    <row r="8" spans="2:11" s="1" customFormat="1" ht="13.5">
      <c r="B8" s="40"/>
      <c r="C8" s="41"/>
      <c r="D8" s="36" t="s">
        <v>92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2" t="s">
        <v>93</v>
      </c>
      <c r="F9" s="373"/>
      <c r="G9" s="373"/>
      <c r="H9" s="373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94</v>
      </c>
      <c r="G12" s="41"/>
      <c r="H12" s="41"/>
      <c r="I12" s="118" t="s">
        <v>25</v>
      </c>
      <c r="J12" s="119" t="str">
        <f>'Rekapitulace stavby'!AN8</f>
        <v>10. 4. 2019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95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59" t="s">
        <v>21</v>
      </c>
      <c r="F24" s="359"/>
      <c r="G24" s="359"/>
      <c r="H24" s="35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37</v>
      </c>
      <c r="E27" s="41"/>
      <c r="F27" s="41"/>
      <c r="G27" s="41"/>
      <c r="H27" s="41"/>
      <c r="I27" s="117"/>
      <c r="J27" s="127">
        <f>ROUND(J89,2)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28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29">
        <f>ROUND(SUM(BE89:BE447),2)</f>
        <v>0</v>
      </c>
      <c r="G30" s="41"/>
      <c r="H30" s="41"/>
      <c r="I30" s="130">
        <v>0.21</v>
      </c>
      <c r="J30" s="129">
        <f>ROUND(ROUND((SUM(BE89:BE447)),2)*I30,2)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29">
        <f>ROUND(SUM(BF89:BF447),2)</f>
        <v>0</v>
      </c>
      <c r="G31" s="41"/>
      <c r="H31" s="41"/>
      <c r="I31" s="130">
        <v>0.15</v>
      </c>
      <c r="J31" s="129">
        <f>ROUND(ROUND((SUM(BF89:BF447)),2)*I31,2)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29">
        <f>ROUND(SUM(BG89:BG447),2)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29">
        <f>ROUND(SUM(BH89:BH447),2)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29">
        <f>ROUND(SUM(BI89:BI447),2)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47</v>
      </c>
      <c r="E36" s="78"/>
      <c r="F36" s="78"/>
      <c r="G36" s="133" t="s">
        <v>48</v>
      </c>
      <c r="H36" s="134" t="s">
        <v>49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Rekonstrukce polní cesty č.3 v k.ú. Tetín u Berouna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01 - SO 101 Komunikace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Tetín</v>
      </c>
      <c r="G49" s="41"/>
      <c r="H49" s="41"/>
      <c r="I49" s="118" t="s">
        <v>25</v>
      </c>
      <c r="J49" s="119" t="str">
        <f>IF(J12="","",J12)</f>
        <v>10. 4. 2019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Krajský pozemkový úřad Pobočka Beroun</v>
      </c>
      <c r="G51" s="41"/>
      <c r="H51" s="41"/>
      <c r="I51" s="118" t="s">
        <v>33</v>
      </c>
      <c r="J51" s="359" t="str">
        <f>E21</f>
        <v xml:space="preserve">VDI Projekt s.r.o., K Botiči 1453/6, 101 00 Praha 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J89</f>
        <v>0</v>
      </c>
      <c r="K56" s="44"/>
      <c r="AU56" s="23" t="s">
        <v>100</v>
      </c>
    </row>
    <row r="57" spans="2:11" s="7" customFormat="1" ht="24.95" customHeight="1">
      <c r="B57" s="148"/>
      <c r="C57" s="149"/>
      <c r="D57" s="150" t="s">
        <v>101</v>
      </c>
      <c r="E57" s="151"/>
      <c r="F57" s="151"/>
      <c r="G57" s="151"/>
      <c r="H57" s="151"/>
      <c r="I57" s="152"/>
      <c r="J57" s="153">
        <f>J90</f>
        <v>0</v>
      </c>
      <c r="K57" s="154"/>
    </row>
    <row r="58" spans="2:11" s="8" customFormat="1" ht="19.9" customHeight="1">
      <c r="B58" s="155"/>
      <c r="C58" s="156"/>
      <c r="D58" s="157" t="s">
        <v>102</v>
      </c>
      <c r="E58" s="158"/>
      <c r="F58" s="158"/>
      <c r="G58" s="158"/>
      <c r="H58" s="158"/>
      <c r="I58" s="159"/>
      <c r="J58" s="160">
        <f>J91</f>
        <v>0</v>
      </c>
      <c r="K58" s="161"/>
    </row>
    <row r="59" spans="2:11" s="8" customFormat="1" ht="19.9" customHeight="1">
      <c r="B59" s="155"/>
      <c r="C59" s="156"/>
      <c r="D59" s="157" t="s">
        <v>103</v>
      </c>
      <c r="E59" s="158"/>
      <c r="F59" s="158"/>
      <c r="G59" s="158"/>
      <c r="H59" s="158"/>
      <c r="I59" s="159"/>
      <c r="J59" s="160">
        <f>J248</f>
        <v>0</v>
      </c>
      <c r="K59" s="161"/>
    </row>
    <row r="60" spans="2:11" s="8" customFormat="1" ht="19.9" customHeight="1">
      <c r="B60" s="155"/>
      <c r="C60" s="156"/>
      <c r="D60" s="157" t="s">
        <v>104</v>
      </c>
      <c r="E60" s="158"/>
      <c r="F60" s="158"/>
      <c r="G60" s="158"/>
      <c r="H60" s="158"/>
      <c r="I60" s="159"/>
      <c r="J60" s="160">
        <f>J266</f>
        <v>0</v>
      </c>
      <c r="K60" s="161"/>
    </row>
    <row r="61" spans="2:11" s="8" customFormat="1" ht="19.9" customHeight="1">
      <c r="B61" s="155"/>
      <c r="C61" s="156"/>
      <c r="D61" s="157" t="s">
        <v>105</v>
      </c>
      <c r="E61" s="158"/>
      <c r="F61" s="158"/>
      <c r="G61" s="158"/>
      <c r="H61" s="158"/>
      <c r="I61" s="159"/>
      <c r="J61" s="160">
        <f>J279</f>
        <v>0</v>
      </c>
      <c r="K61" s="161"/>
    </row>
    <row r="62" spans="2:11" s="8" customFormat="1" ht="19.9" customHeight="1">
      <c r="B62" s="155"/>
      <c r="C62" s="156"/>
      <c r="D62" s="157" t="s">
        <v>106</v>
      </c>
      <c r="E62" s="158"/>
      <c r="F62" s="158"/>
      <c r="G62" s="158"/>
      <c r="H62" s="158"/>
      <c r="I62" s="159"/>
      <c r="J62" s="160">
        <f>J324</f>
        <v>0</v>
      </c>
      <c r="K62" s="161"/>
    </row>
    <row r="63" spans="2:11" s="8" customFormat="1" ht="19.9" customHeight="1">
      <c r="B63" s="155"/>
      <c r="C63" s="156"/>
      <c r="D63" s="157" t="s">
        <v>107</v>
      </c>
      <c r="E63" s="158"/>
      <c r="F63" s="158"/>
      <c r="G63" s="158"/>
      <c r="H63" s="158"/>
      <c r="I63" s="159"/>
      <c r="J63" s="160">
        <f>J371</f>
        <v>0</v>
      </c>
      <c r="K63" s="161"/>
    </row>
    <row r="64" spans="2:11" s="8" customFormat="1" ht="19.9" customHeight="1">
      <c r="B64" s="155"/>
      <c r="C64" s="156"/>
      <c r="D64" s="157" t="s">
        <v>108</v>
      </c>
      <c r="E64" s="158"/>
      <c r="F64" s="158"/>
      <c r="G64" s="158"/>
      <c r="H64" s="158"/>
      <c r="I64" s="159"/>
      <c r="J64" s="160">
        <f>J384</f>
        <v>0</v>
      </c>
      <c r="K64" s="161"/>
    </row>
    <row r="65" spans="2:11" s="8" customFormat="1" ht="19.9" customHeight="1">
      <c r="B65" s="155"/>
      <c r="C65" s="156"/>
      <c r="D65" s="157" t="s">
        <v>109</v>
      </c>
      <c r="E65" s="158"/>
      <c r="F65" s="158"/>
      <c r="G65" s="158"/>
      <c r="H65" s="158"/>
      <c r="I65" s="159"/>
      <c r="J65" s="160">
        <f>J399</f>
        <v>0</v>
      </c>
      <c r="K65" s="161"/>
    </row>
    <row r="66" spans="2:11" s="7" customFormat="1" ht="24.95" customHeight="1">
      <c r="B66" s="148"/>
      <c r="C66" s="149"/>
      <c r="D66" s="150" t="s">
        <v>110</v>
      </c>
      <c r="E66" s="151"/>
      <c r="F66" s="151"/>
      <c r="G66" s="151"/>
      <c r="H66" s="151"/>
      <c r="I66" s="152"/>
      <c r="J66" s="153">
        <f>J402</f>
        <v>0</v>
      </c>
      <c r="K66" s="154"/>
    </row>
    <row r="67" spans="2:11" s="8" customFormat="1" ht="19.9" customHeight="1">
      <c r="B67" s="155"/>
      <c r="C67" s="156"/>
      <c r="D67" s="157" t="s">
        <v>111</v>
      </c>
      <c r="E67" s="158"/>
      <c r="F67" s="158"/>
      <c r="G67" s="158"/>
      <c r="H67" s="158"/>
      <c r="I67" s="159"/>
      <c r="J67" s="160">
        <f>J403</f>
        <v>0</v>
      </c>
      <c r="K67" s="161"/>
    </row>
    <row r="68" spans="2:11" s="8" customFormat="1" ht="19.9" customHeight="1">
      <c r="B68" s="155"/>
      <c r="C68" s="156"/>
      <c r="D68" s="157" t="s">
        <v>112</v>
      </c>
      <c r="E68" s="158"/>
      <c r="F68" s="158"/>
      <c r="G68" s="158"/>
      <c r="H68" s="158"/>
      <c r="I68" s="159"/>
      <c r="J68" s="160">
        <f>J412</f>
        <v>0</v>
      </c>
      <c r="K68" s="161"/>
    </row>
    <row r="69" spans="2:11" s="8" customFormat="1" ht="19.9" customHeight="1">
      <c r="B69" s="155"/>
      <c r="C69" s="156"/>
      <c r="D69" s="157" t="s">
        <v>113</v>
      </c>
      <c r="E69" s="158"/>
      <c r="F69" s="158"/>
      <c r="G69" s="158"/>
      <c r="H69" s="158"/>
      <c r="I69" s="159"/>
      <c r="J69" s="160">
        <f>J433</f>
        <v>0</v>
      </c>
      <c r="K69" s="161"/>
    </row>
    <row r="70" spans="2:11" s="1" customFormat="1" ht="21.75" customHeight="1">
      <c r="B70" s="40"/>
      <c r="C70" s="41"/>
      <c r="D70" s="41"/>
      <c r="E70" s="41"/>
      <c r="F70" s="41"/>
      <c r="G70" s="41"/>
      <c r="H70" s="41"/>
      <c r="I70" s="117"/>
      <c r="J70" s="41"/>
      <c r="K70" s="44"/>
    </row>
    <row r="71" spans="2:11" s="1" customFormat="1" ht="6.95" customHeight="1">
      <c r="B71" s="55"/>
      <c r="C71" s="56"/>
      <c r="D71" s="56"/>
      <c r="E71" s="56"/>
      <c r="F71" s="56"/>
      <c r="G71" s="56"/>
      <c r="H71" s="56"/>
      <c r="I71" s="138"/>
      <c r="J71" s="56"/>
      <c r="K71" s="57"/>
    </row>
    <row r="75" spans="2:12" s="1" customFormat="1" ht="6.95" customHeight="1">
      <c r="B75" s="58"/>
      <c r="C75" s="59"/>
      <c r="D75" s="59"/>
      <c r="E75" s="59"/>
      <c r="F75" s="59"/>
      <c r="G75" s="59"/>
      <c r="H75" s="59"/>
      <c r="I75" s="141"/>
      <c r="J75" s="59"/>
      <c r="K75" s="59"/>
      <c r="L75" s="60"/>
    </row>
    <row r="76" spans="2:12" s="1" customFormat="1" ht="36.95" customHeight="1">
      <c r="B76" s="40"/>
      <c r="C76" s="61" t="s">
        <v>114</v>
      </c>
      <c r="D76" s="62"/>
      <c r="E76" s="62"/>
      <c r="F76" s="62"/>
      <c r="G76" s="62"/>
      <c r="H76" s="62"/>
      <c r="I76" s="162"/>
      <c r="J76" s="62"/>
      <c r="K76" s="62"/>
      <c r="L76" s="60"/>
    </row>
    <row r="77" spans="2:12" s="1" customFormat="1" ht="6.95" customHeight="1">
      <c r="B77" s="40"/>
      <c r="C77" s="62"/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4.45" customHeight="1">
      <c r="B78" s="40"/>
      <c r="C78" s="64" t="s">
        <v>18</v>
      </c>
      <c r="D78" s="62"/>
      <c r="E78" s="62"/>
      <c r="F78" s="62"/>
      <c r="G78" s="62"/>
      <c r="H78" s="62"/>
      <c r="I78" s="162"/>
      <c r="J78" s="62"/>
      <c r="K78" s="62"/>
      <c r="L78" s="60"/>
    </row>
    <row r="79" spans="2:12" s="1" customFormat="1" ht="16.5" customHeight="1">
      <c r="B79" s="40"/>
      <c r="C79" s="62"/>
      <c r="D79" s="62"/>
      <c r="E79" s="375" t="str">
        <f>E7</f>
        <v>Rekonstrukce polní cesty č.3 v k.ú. Tetín u Berouna</v>
      </c>
      <c r="F79" s="376"/>
      <c r="G79" s="376"/>
      <c r="H79" s="376"/>
      <c r="I79" s="162"/>
      <c r="J79" s="62"/>
      <c r="K79" s="62"/>
      <c r="L79" s="60"/>
    </row>
    <row r="80" spans="2:12" s="1" customFormat="1" ht="14.45" customHeight="1">
      <c r="B80" s="40"/>
      <c r="C80" s="64" t="s">
        <v>92</v>
      </c>
      <c r="D80" s="62"/>
      <c r="E80" s="62"/>
      <c r="F80" s="62"/>
      <c r="G80" s="62"/>
      <c r="H80" s="62"/>
      <c r="I80" s="162"/>
      <c r="J80" s="62"/>
      <c r="K80" s="62"/>
      <c r="L80" s="60"/>
    </row>
    <row r="81" spans="2:12" s="1" customFormat="1" ht="17.25" customHeight="1">
      <c r="B81" s="40"/>
      <c r="C81" s="62"/>
      <c r="D81" s="62"/>
      <c r="E81" s="366" t="str">
        <f>E9</f>
        <v>01 - SO 101 Komunikace</v>
      </c>
      <c r="F81" s="377"/>
      <c r="G81" s="377"/>
      <c r="H81" s="377"/>
      <c r="I81" s="162"/>
      <c r="J81" s="62"/>
      <c r="K81" s="62"/>
      <c r="L81" s="60"/>
    </row>
    <row r="82" spans="2:12" s="1" customFormat="1" ht="6.95" customHeight="1">
      <c r="B82" s="40"/>
      <c r="C82" s="62"/>
      <c r="D82" s="62"/>
      <c r="E82" s="62"/>
      <c r="F82" s="62"/>
      <c r="G82" s="62"/>
      <c r="H82" s="62"/>
      <c r="I82" s="162"/>
      <c r="J82" s="62"/>
      <c r="K82" s="62"/>
      <c r="L82" s="60"/>
    </row>
    <row r="83" spans="2:12" s="1" customFormat="1" ht="18" customHeight="1">
      <c r="B83" s="40"/>
      <c r="C83" s="64" t="s">
        <v>23</v>
      </c>
      <c r="D83" s="62"/>
      <c r="E83" s="62"/>
      <c r="F83" s="163" t="str">
        <f>F12</f>
        <v>Tetín</v>
      </c>
      <c r="G83" s="62"/>
      <c r="H83" s="62"/>
      <c r="I83" s="164" t="s">
        <v>25</v>
      </c>
      <c r="J83" s="72" t="str">
        <f>IF(J12="","",J12)</f>
        <v>10. 4. 2019</v>
      </c>
      <c r="K83" s="62"/>
      <c r="L83" s="60"/>
    </row>
    <row r="84" spans="2:12" s="1" customFormat="1" ht="6.9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12" s="1" customFormat="1" ht="13.5">
      <c r="B85" s="40"/>
      <c r="C85" s="64" t="s">
        <v>27</v>
      </c>
      <c r="D85" s="62"/>
      <c r="E85" s="62"/>
      <c r="F85" s="163" t="str">
        <f>E15</f>
        <v>Krajský pozemkový úřad Pobočka Beroun</v>
      </c>
      <c r="G85" s="62"/>
      <c r="H85" s="62"/>
      <c r="I85" s="164" t="s">
        <v>33</v>
      </c>
      <c r="J85" s="163" t="str">
        <f>E21</f>
        <v xml:space="preserve">VDI Projekt s.r.o., K Botiči 1453/6, 101 00 Praha </v>
      </c>
      <c r="K85" s="62"/>
      <c r="L85" s="60"/>
    </row>
    <row r="86" spans="2:12" s="1" customFormat="1" ht="14.45" customHeight="1">
      <c r="B86" s="40"/>
      <c r="C86" s="64" t="s">
        <v>31</v>
      </c>
      <c r="D86" s="62"/>
      <c r="E86" s="62"/>
      <c r="F86" s="163" t="str">
        <f>IF(E18="","",E18)</f>
        <v/>
      </c>
      <c r="G86" s="62"/>
      <c r="H86" s="62"/>
      <c r="I86" s="162"/>
      <c r="J86" s="62"/>
      <c r="K86" s="62"/>
      <c r="L86" s="60"/>
    </row>
    <row r="87" spans="2:12" s="1" customFormat="1" ht="10.35" customHeight="1">
      <c r="B87" s="40"/>
      <c r="C87" s="62"/>
      <c r="D87" s="62"/>
      <c r="E87" s="62"/>
      <c r="F87" s="62"/>
      <c r="G87" s="62"/>
      <c r="H87" s="62"/>
      <c r="I87" s="162"/>
      <c r="J87" s="62"/>
      <c r="K87" s="62"/>
      <c r="L87" s="60"/>
    </row>
    <row r="88" spans="2:20" s="9" customFormat="1" ht="29.25" customHeight="1">
      <c r="B88" s="165"/>
      <c r="C88" s="166" t="s">
        <v>115</v>
      </c>
      <c r="D88" s="167" t="s">
        <v>56</v>
      </c>
      <c r="E88" s="167" t="s">
        <v>52</v>
      </c>
      <c r="F88" s="167" t="s">
        <v>116</v>
      </c>
      <c r="G88" s="167" t="s">
        <v>117</v>
      </c>
      <c r="H88" s="167" t="s">
        <v>118</v>
      </c>
      <c r="I88" s="168" t="s">
        <v>119</v>
      </c>
      <c r="J88" s="167" t="s">
        <v>98</v>
      </c>
      <c r="K88" s="169" t="s">
        <v>120</v>
      </c>
      <c r="L88" s="170"/>
      <c r="M88" s="80" t="s">
        <v>121</v>
      </c>
      <c r="N88" s="81" t="s">
        <v>41</v>
      </c>
      <c r="O88" s="81" t="s">
        <v>122</v>
      </c>
      <c r="P88" s="81" t="s">
        <v>123</v>
      </c>
      <c r="Q88" s="81" t="s">
        <v>124</v>
      </c>
      <c r="R88" s="81" t="s">
        <v>125</v>
      </c>
      <c r="S88" s="81" t="s">
        <v>126</v>
      </c>
      <c r="T88" s="82" t="s">
        <v>127</v>
      </c>
    </row>
    <row r="89" spans="2:63" s="1" customFormat="1" ht="29.25" customHeight="1">
      <c r="B89" s="40"/>
      <c r="C89" s="86" t="s">
        <v>99</v>
      </c>
      <c r="D89" s="62"/>
      <c r="E89" s="62"/>
      <c r="F89" s="62"/>
      <c r="G89" s="62"/>
      <c r="H89" s="62"/>
      <c r="I89" s="162"/>
      <c r="J89" s="171">
        <f>BK89</f>
        <v>0</v>
      </c>
      <c r="K89" s="62"/>
      <c r="L89" s="60"/>
      <c r="M89" s="83"/>
      <c r="N89" s="84"/>
      <c r="O89" s="84"/>
      <c r="P89" s="172">
        <f>P90+P402</f>
        <v>0</v>
      </c>
      <c r="Q89" s="84"/>
      <c r="R89" s="172">
        <f>R90+R402</f>
        <v>291.78821539</v>
      </c>
      <c r="S89" s="84"/>
      <c r="T89" s="173">
        <f>T90+T402</f>
        <v>40.788</v>
      </c>
      <c r="AT89" s="23" t="s">
        <v>70</v>
      </c>
      <c r="AU89" s="23" t="s">
        <v>100</v>
      </c>
      <c r="BK89" s="174">
        <f>BK90+BK402</f>
        <v>0</v>
      </c>
    </row>
    <row r="90" spans="2:63" s="10" customFormat="1" ht="37.35" customHeight="1">
      <c r="B90" s="175"/>
      <c r="C90" s="176"/>
      <c r="D90" s="177" t="s">
        <v>70</v>
      </c>
      <c r="E90" s="178" t="s">
        <v>128</v>
      </c>
      <c r="F90" s="178" t="s">
        <v>129</v>
      </c>
      <c r="G90" s="176"/>
      <c r="H90" s="176"/>
      <c r="I90" s="179"/>
      <c r="J90" s="180">
        <f>BK90</f>
        <v>0</v>
      </c>
      <c r="K90" s="176"/>
      <c r="L90" s="181"/>
      <c r="M90" s="182"/>
      <c r="N90" s="183"/>
      <c r="O90" s="183"/>
      <c r="P90" s="184">
        <f>P91+P248+P266+P279+P324+P371+P384+P399</f>
        <v>0</v>
      </c>
      <c r="Q90" s="183"/>
      <c r="R90" s="184">
        <f>R91+R248+R266+R279+R324+R371+R384+R399</f>
        <v>288.98424247</v>
      </c>
      <c r="S90" s="183"/>
      <c r="T90" s="185">
        <f>T91+T248+T266+T279+T324+T371+T384+T399</f>
        <v>40.788</v>
      </c>
      <c r="AR90" s="186" t="s">
        <v>79</v>
      </c>
      <c r="AT90" s="187" t="s">
        <v>70</v>
      </c>
      <c r="AU90" s="187" t="s">
        <v>71</v>
      </c>
      <c r="AY90" s="186" t="s">
        <v>130</v>
      </c>
      <c r="BK90" s="188">
        <f>BK91+BK248+BK266+BK279+BK324+BK371+BK384+BK399</f>
        <v>0</v>
      </c>
    </row>
    <row r="91" spans="2:63" s="10" customFormat="1" ht="19.9" customHeight="1">
      <c r="B91" s="175"/>
      <c r="C91" s="176"/>
      <c r="D91" s="177" t="s">
        <v>70</v>
      </c>
      <c r="E91" s="189" t="s">
        <v>79</v>
      </c>
      <c r="F91" s="189" t="s">
        <v>131</v>
      </c>
      <c r="G91" s="176"/>
      <c r="H91" s="176"/>
      <c r="I91" s="179"/>
      <c r="J91" s="190">
        <f>BK91</f>
        <v>0</v>
      </c>
      <c r="K91" s="176"/>
      <c r="L91" s="181"/>
      <c r="M91" s="182"/>
      <c r="N91" s="183"/>
      <c r="O91" s="183"/>
      <c r="P91" s="184">
        <f>SUM(P92:P247)</f>
        <v>0</v>
      </c>
      <c r="Q91" s="183"/>
      <c r="R91" s="184">
        <f>SUM(R92:R247)</f>
        <v>119.69766000000001</v>
      </c>
      <c r="S91" s="183"/>
      <c r="T91" s="185">
        <f>SUM(T92:T247)</f>
        <v>40.788</v>
      </c>
      <c r="AR91" s="186" t="s">
        <v>79</v>
      </c>
      <c r="AT91" s="187" t="s">
        <v>70</v>
      </c>
      <c r="AU91" s="187" t="s">
        <v>79</v>
      </c>
      <c r="AY91" s="186" t="s">
        <v>130</v>
      </c>
      <c r="BK91" s="188">
        <f>SUM(BK92:BK247)</f>
        <v>0</v>
      </c>
    </row>
    <row r="92" spans="2:65" s="1" customFormat="1" ht="25.5" customHeight="1">
      <c r="B92" s="40"/>
      <c r="C92" s="191" t="s">
        <v>79</v>
      </c>
      <c r="D92" s="191" t="s">
        <v>132</v>
      </c>
      <c r="E92" s="192" t="s">
        <v>133</v>
      </c>
      <c r="F92" s="193" t="s">
        <v>134</v>
      </c>
      <c r="G92" s="194" t="s">
        <v>135</v>
      </c>
      <c r="H92" s="195">
        <v>100</v>
      </c>
      <c r="I92" s="196"/>
      <c r="J92" s="197">
        <f>ROUND(I92*H92,2)</f>
        <v>0</v>
      </c>
      <c r="K92" s="193" t="s">
        <v>136</v>
      </c>
      <c r="L92" s="60"/>
      <c r="M92" s="198" t="s">
        <v>21</v>
      </c>
      <c r="N92" s="199" t="s">
        <v>42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137</v>
      </c>
      <c r="AT92" s="23" t="s">
        <v>132</v>
      </c>
      <c r="AU92" s="23" t="s">
        <v>81</v>
      </c>
      <c r="AY92" s="23" t="s">
        <v>130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79</v>
      </c>
      <c r="BK92" s="202">
        <f>ROUND(I92*H92,2)</f>
        <v>0</v>
      </c>
      <c r="BL92" s="23" t="s">
        <v>137</v>
      </c>
      <c r="BM92" s="23" t="s">
        <v>138</v>
      </c>
    </row>
    <row r="93" spans="2:47" s="1" customFormat="1" ht="27">
      <c r="B93" s="40"/>
      <c r="C93" s="62"/>
      <c r="D93" s="203" t="s">
        <v>139</v>
      </c>
      <c r="E93" s="62"/>
      <c r="F93" s="204" t="s">
        <v>140</v>
      </c>
      <c r="G93" s="62"/>
      <c r="H93" s="62"/>
      <c r="I93" s="162"/>
      <c r="J93" s="62"/>
      <c r="K93" s="62"/>
      <c r="L93" s="60"/>
      <c r="M93" s="205"/>
      <c r="N93" s="41"/>
      <c r="O93" s="41"/>
      <c r="P93" s="41"/>
      <c r="Q93" s="41"/>
      <c r="R93" s="41"/>
      <c r="S93" s="41"/>
      <c r="T93" s="77"/>
      <c r="AT93" s="23" t="s">
        <v>139</v>
      </c>
      <c r="AU93" s="23" t="s">
        <v>81</v>
      </c>
    </row>
    <row r="94" spans="2:65" s="1" customFormat="1" ht="16.5" customHeight="1">
      <c r="B94" s="40"/>
      <c r="C94" s="191" t="s">
        <v>81</v>
      </c>
      <c r="D94" s="191" t="s">
        <v>132</v>
      </c>
      <c r="E94" s="192" t="s">
        <v>141</v>
      </c>
      <c r="F94" s="193" t="s">
        <v>142</v>
      </c>
      <c r="G94" s="194" t="s">
        <v>135</v>
      </c>
      <c r="H94" s="195">
        <v>100</v>
      </c>
      <c r="I94" s="196"/>
      <c r="J94" s="197">
        <f>ROUND(I94*H94,2)</f>
        <v>0</v>
      </c>
      <c r="K94" s="193" t="s">
        <v>136</v>
      </c>
      <c r="L94" s="60"/>
      <c r="M94" s="198" t="s">
        <v>21</v>
      </c>
      <c r="N94" s="199" t="s">
        <v>42</v>
      </c>
      <c r="O94" s="41"/>
      <c r="P94" s="200">
        <f>O94*H94</f>
        <v>0</v>
      </c>
      <c r="Q94" s="200">
        <v>0.00018</v>
      </c>
      <c r="R94" s="200">
        <f>Q94*H94</f>
        <v>0.018000000000000002</v>
      </c>
      <c r="S94" s="200">
        <v>0</v>
      </c>
      <c r="T94" s="201">
        <f>S94*H94</f>
        <v>0</v>
      </c>
      <c r="AR94" s="23" t="s">
        <v>137</v>
      </c>
      <c r="AT94" s="23" t="s">
        <v>132</v>
      </c>
      <c r="AU94" s="23" t="s">
        <v>81</v>
      </c>
      <c r="AY94" s="23" t="s">
        <v>130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79</v>
      </c>
      <c r="BK94" s="202">
        <f>ROUND(I94*H94,2)</f>
        <v>0</v>
      </c>
      <c r="BL94" s="23" t="s">
        <v>137</v>
      </c>
      <c r="BM94" s="23" t="s">
        <v>143</v>
      </c>
    </row>
    <row r="95" spans="2:47" s="1" customFormat="1" ht="27">
      <c r="B95" s="40"/>
      <c r="C95" s="62"/>
      <c r="D95" s="203" t="s">
        <v>139</v>
      </c>
      <c r="E95" s="62"/>
      <c r="F95" s="204" t="s">
        <v>144</v>
      </c>
      <c r="G95" s="62"/>
      <c r="H95" s="62"/>
      <c r="I95" s="162"/>
      <c r="J95" s="62"/>
      <c r="K95" s="62"/>
      <c r="L95" s="60"/>
      <c r="M95" s="205"/>
      <c r="N95" s="41"/>
      <c r="O95" s="41"/>
      <c r="P95" s="41"/>
      <c r="Q95" s="41"/>
      <c r="R95" s="41"/>
      <c r="S95" s="41"/>
      <c r="T95" s="77"/>
      <c r="AT95" s="23" t="s">
        <v>139</v>
      </c>
      <c r="AU95" s="23" t="s">
        <v>81</v>
      </c>
    </row>
    <row r="96" spans="2:65" s="1" customFormat="1" ht="25.5" customHeight="1">
      <c r="B96" s="40"/>
      <c r="C96" s="191" t="s">
        <v>145</v>
      </c>
      <c r="D96" s="191" t="s">
        <v>132</v>
      </c>
      <c r="E96" s="192" t="s">
        <v>146</v>
      </c>
      <c r="F96" s="193" t="s">
        <v>147</v>
      </c>
      <c r="G96" s="194" t="s">
        <v>135</v>
      </c>
      <c r="H96" s="195">
        <v>1142.51</v>
      </c>
      <c r="I96" s="196"/>
      <c r="J96" s="197">
        <f>ROUND(I96*H96,2)</f>
        <v>0</v>
      </c>
      <c r="K96" s="193" t="s">
        <v>136</v>
      </c>
      <c r="L96" s="60"/>
      <c r="M96" s="198" t="s">
        <v>21</v>
      </c>
      <c r="N96" s="199" t="s">
        <v>42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137</v>
      </c>
      <c r="AT96" s="23" t="s">
        <v>132</v>
      </c>
      <c r="AU96" s="23" t="s">
        <v>81</v>
      </c>
      <c r="AY96" s="23" t="s">
        <v>130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79</v>
      </c>
      <c r="BK96" s="202">
        <f>ROUND(I96*H96,2)</f>
        <v>0</v>
      </c>
      <c r="BL96" s="23" t="s">
        <v>137</v>
      </c>
      <c r="BM96" s="23" t="s">
        <v>148</v>
      </c>
    </row>
    <row r="97" spans="2:47" s="1" customFormat="1" ht="13.5">
      <c r="B97" s="40"/>
      <c r="C97" s="62"/>
      <c r="D97" s="203" t="s">
        <v>139</v>
      </c>
      <c r="E97" s="62"/>
      <c r="F97" s="204" t="s">
        <v>149</v>
      </c>
      <c r="G97" s="62"/>
      <c r="H97" s="62"/>
      <c r="I97" s="162"/>
      <c r="J97" s="62"/>
      <c r="K97" s="62"/>
      <c r="L97" s="60"/>
      <c r="M97" s="205"/>
      <c r="N97" s="41"/>
      <c r="O97" s="41"/>
      <c r="P97" s="41"/>
      <c r="Q97" s="41"/>
      <c r="R97" s="41"/>
      <c r="S97" s="41"/>
      <c r="T97" s="77"/>
      <c r="AT97" s="23" t="s">
        <v>139</v>
      </c>
      <c r="AU97" s="23" t="s">
        <v>81</v>
      </c>
    </row>
    <row r="98" spans="2:51" s="11" customFormat="1" ht="13.5">
      <c r="B98" s="206"/>
      <c r="C98" s="207"/>
      <c r="D98" s="203" t="s">
        <v>150</v>
      </c>
      <c r="E98" s="208" t="s">
        <v>21</v>
      </c>
      <c r="F98" s="209" t="s">
        <v>151</v>
      </c>
      <c r="G98" s="207"/>
      <c r="H98" s="210">
        <v>1142.51</v>
      </c>
      <c r="I98" s="211"/>
      <c r="J98" s="207"/>
      <c r="K98" s="207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150</v>
      </c>
      <c r="AU98" s="216" t="s">
        <v>81</v>
      </c>
      <c r="AV98" s="11" t="s">
        <v>81</v>
      </c>
      <c r="AW98" s="11" t="s">
        <v>35</v>
      </c>
      <c r="AX98" s="11" t="s">
        <v>79</v>
      </c>
      <c r="AY98" s="216" t="s">
        <v>130</v>
      </c>
    </row>
    <row r="99" spans="2:65" s="1" customFormat="1" ht="25.5" customHeight="1">
      <c r="B99" s="40"/>
      <c r="C99" s="191" t="s">
        <v>137</v>
      </c>
      <c r="D99" s="191" t="s">
        <v>132</v>
      </c>
      <c r="E99" s="192" t="s">
        <v>152</v>
      </c>
      <c r="F99" s="193" t="s">
        <v>153</v>
      </c>
      <c r="G99" s="194" t="s">
        <v>135</v>
      </c>
      <c r="H99" s="195">
        <v>3</v>
      </c>
      <c r="I99" s="196"/>
      <c r="J99" s="197">
        <f>ROUND(I99*H99,2)</f>
        <v>0</v>
      </c>
      <c r="K99" s="193" t="s">
        <v>136</v>
      </c>
      <c r="L99" s="60"/>
      <c r="M99" s="198" t="s">
        <v>21</v>
      </c>
      <c r="N99" s="199" t="s">
        <v>42</v>
      </c>
      <c r="O99" s="41"/>
      <c r="P99" s="200">
        <f>O99*H99</f>
        <v>0</v>
      </c>
      <c r="Q99" s="200">
        <v>4E-05</v>
      </c>
      <c r="R99" s="200">
        <f>Q99*H99</f>
        <v>0.00012000000000000002</v>
      </c>
      <c r="S99" s="200">
        <v>0.128</v>
      </c>
      <c r="T99" s="201">
        <f>S99*H99</f>
        <v>0.384</v>
      </c>
      <c r="AR99" s="23" t="s">
        <v>137</v>
      </c>
      <c r="AT99" s="23" t="s">
        <v>132</v>
      </c>
      <c r="AU99" s="23" t="s">
        <v>81</v>
      </c>
      <c r="AY99" s="23" t="s">
        <v>130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79</v>
      </c>
      <c r="BK99" s="202">
        <f>ROUND(I99*H99,2)</f>
        <v>0</v>
      </c>
      <c r="BL99" s="23" t="s">
        <v>137</v>
      </c>
      <c r="BM99" s="23" t="s">
        <v>154</v>
      </c>
    </row>
    <row r="100" spans="2:47" s="1" customFormat="1" ht="27">
      <c r="B100" s="40"/>
      <c r="C100" s="62"/>
      <c r="D100" s="203" t="s">
        <v>139</v>
      </c>
      <c r="E100" s="62"/>
      <c r="F100" s="204" t="s">
        <v>155</v>
      </c>
      <c r="G100" s="62"/>
      <c r="H100" s="62"/>
      <c r="I100" s="162"/>
      <c r="J100" s="62"/>
      <c r="K100" s="62"/>
      <c r="L100" s="60"/>
      <c r="M100" s="205"/>
      <c r="N100" s="41"/>
      <c r="O100" s="41"/>
      <c r="P100" s="41"/>
      <c r="Q100" s="41"/>
      <c r="R100" s="41"/>
      <c r="S100" s="41"/>
      <c r="T100" s="77"/>
      <c r="AT100" s="23" t="s">
        <v>139</v>
      </c>
      <c r="AU100" s="23" t="s">
        <v>81</v>
      </c>
    </row>
    <row r="101" spans="2:51" s="11" customFormat="1" ht="13.5">
      <c r="B101" s="206"/>
      <c r="C101" s="207"/>
      <c r="D101" s="203" t="s">
        <v>150</v>
      </c>
      <c r="E101" s="208" t="s">
        <v>21</v>
      </c>
      <c r="F101" s="209" t="s">
        <v>156</v>
      </c>
      <c r="G101" s="207"/>
      <c r="H101" s="210">
        <v>3</v>
      </c>
      <c r="I101" s="211"/>
      <c r="J101" s="207"/>
      <c r="K101" s="207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150</v>
      </c>
      <c r="AU101" s="216" t="s">
        <v>81</v>
      </c>
      <c r="AV101" s="11" t="s">
        <v>81</v>
      </c>
      <c r="AW101" s="11" t="s">
        <v>35</v>
      </c>
      <c r="AX101" s="11" t="s">
        <v>79</v>
      </c>
      <c r="AY101" s="216" t="s">
        <v>130</v>
      </c>
    </row>
    <row r="102" spans="2:65" s="1" customFormat="1" ht="25.5" customHeight="1">
      <c r="B102" s="40"/>
      <c r="C102" s="191" t="s">
        <v>157</v>
      </c>
      <c r="D102" s="191" t="s">
        <v>132</v>
      </c>
      <c r="E102" s="192" t="s">
        <v>158</v>
      </c>
      <c r="F102" s="193" t="s">
        <v>159</v>
      </c>
      <c r="G102" s="194" t="s">
        <v>135</v>
      </c>
      <c r="H102" s="195">
        <v>74</v>
      </c>
      <c r="I102" s="196"/>
      <c r="J102" s="197">
        <f>ROUND(I102*H102,2)</f>
        <v>0</v>
      </c>
      <c r="K102" s="193" t="s">
        <v>136</v>
      </c>
      <c r="L102" s="60"/>
      <c r="M102" s="198" t="s">
        <v>21</v>
      </c>
      <c r="N102" s="199" t="s">
        <v>42</v>
      </c>
      <c r="O102" s="41"/>
      <c r="P102" s="200">
        <f>O102*H102</f>
        <v>0</v>
      </c>
      <c r="Q102" s="200">
        <v>9E-05</v>
      </c>
      <c r="R102" s="200">
        <f>Q102*H102</f>
        <v>0.00666</v>
      </c>
      <c r="S102" s="200">
        <v>0.256</v>
      </c>
      <c r="T102" s="201">
        <f>S102*H102</f>
        <v>18.944</v>
      </c>
      <c r="AR102" s="23" t="s">
        <v>137</v>
      </c>
      <c r="AT102" s="23" t="s">
        <v>132</v>
      </c>
      <c r="AU102" s="23" t="s">
        <v>81</v>
      </c>
      <c r="AY102" s="23" t="s">
        <v>130</v>
      </c>
      <c r="BE102" s="202">
        <f>IF(N102="základní",J102,0)</f>
        <v>0</v>
      </c>
      <c r="BF102" s="202">
        <f>IF(N102="snížená",J102,0)</f>
        <v>0</v>
      </c>
      <c r="BG102" s="202">
        <f>IF(N102="zákl. přenesená",J102,0)</f>
        <v>0</v>
      </c>
      <c r="BH102" s="202">
        <f>IF(N102="sníž. přenesená",J102,0)</f>
        <v>0</v>
      </c>
      <c r="BI102" s="202">
        <f>IF(N102="nulová",J102,0)</f>
        <v>0</v>
      </c>
      <c r="BJ102" s="23" t="s">
        <v>79</v>
      </c>
      <c r="BK102" s="202">
        <f>ROUND(I102*H102,2)</f>
        <v>0</v>
      </c>
      <c r="BL102" s="23" t="s">
        <v>137</v>
      </c>
      <c r="BM102" s="23" t="s">
        <v>160</v>
      </c>
    </row>
    <row r="103" spans="2:47" s="1" customFormat="1" ht="27">
      <c r="B103" s="40"/>
      <c r="C103" s="62"/>
      <c r="D103" s="203" t="s">
        <v>139</v>
      </c>
      <c r="E103" s="62"/>
      <c r="F103" s="204" t="s">
        <v>161</v>
      </c>
      <c r="G103" s="62"/>
      <c r="H103" s="62"/>
      <c r="I103" s="162"/>
      <c r="J103" s="62"/>
      <c r="K103" s="62"/>
      <c r="L103" s="60"/>
      <c r="M103" s="205"/>
      <c r="N103" s="41"/>
      <c r="O103" s="41"/>
      <c r="P103" s="41"/>
      <c r="Q103" s="41"/>
      <c r="R103" s="41"/>
      <c r="S103" s="41"/>
      <c r="T103" s="77"/>
      <c r="AT103" s="23" t="s">
        <v>139</v>
      </c>
      <c r="AU103" s="23" t="s">
        <v>81</v>
      </c>
    </row>
    <row r="104" spans="2:51" s="11" customFormat="1" ht="13.5">
      <c r="B104" s="206"/>
      <c r="C104" s="207"/>
      <c r="D104" s="203" t="s">
        <v>150</v>
      </c>
      <c r="E104" s="208" t="s">
        <v>21</v>
      </c>
      <c r="F104" s="209" t="s">
        <v>162</v>
      </c>
      <c r="G104" s="207"/>
      <c r="H104" s="210">
        <v>74</v>
      </c>
      <c r="I104" s="211"/>
      <c r="J104" s="207"/>
      <c r="K104" s="207"/>
      <c r="L104" s="212"/>
      <c r="M104" s="213"/>
      <c r="N104" s="214"/>
      <c r="O104" s="214"/>
      <c r="P104" s="214"/>
      <c r="Q104" s="214"/>
      <c r="R104" s="214"/>
      <c r="S104" s="214"/>
      <c r="T104" s="215"/>
      <c r="AT104" s="216" t="s">
        <v>150</v>
      </c>
      <c r="AU104" s="216" t="s">
        <v>81</v>
      </c>
      <c r="AV104" s="11" t="s">
        <v>81</v>
      </c>
      <c r="AW104" s="11" t="s">
        <v>35</v>
      </c>
      <c r="AX104" s="11" t="s">
        <v>79</v>
      </c>
      <c r="AY104" s="216" t="s">
        <v>130</v>
      </c>
    </row>
    <row r="105" spans="2:65" s="1" customFormat="1" ht="25.5" customHeight="1">
      <c r="B105" s="40"/>
      <c r="C105" s="191" t="s">
        <v>163</v>
      </c>
      <c r="D105" s="191" t="s">
        <v>132</v>
      </c>
      <c r="E105" s="192" t="s">
        <v>164</v>
      </c>
      <c r="F105" s="193" t="s">
        <v>165</v>
      </c>
      <c r="G105" s="194" t="s">
        <v>135</v>
      </c>
      <c r="H105" s="195">
        <v>74</v>
      </c>
      <c r="I105" s="196"/>
      <c r="J105" s="197">
        <f>ROUND(I105*H105,2)</f>
        <v>0</v>
      </c>
      <c r="K105" s="193" t="s">
        <v>136</v>
      </c>
      <c r="L105" s="60"/>
      <c r="M105" s="198" t="s">
        <v>21</v>
      </c>
      <c r="N105" s="199" t="s">
        <v>42</v>
      </c>
      <c r="O105" s="41"/>
      <c r="P105" s="200">
        <f>O105*H105</f>
        <v>0</v>
      </c>
      <c r="Q105" s="200">
        <v>0</v>
      </c>
      <c r="R105" s="200">
        <f>Q105*H105</f>
        <v>0</v>
      </c>
      <c r="S105" s="200">
        <v>0.29</v>
      </c>
      <c r="T105" s="201">
        <f>S105*H105</f>
        <v>21.459999999999997</v>
      </c>
      <c r="AR105" s="23" t="s">
        <v>137</v>
      </c>
      <c r="AT105" s="23" t="s">
        <v>132</v>
      </c>
      <c r="AU105" s="23" t="s">
        <v>81</v>
      </c>
      <c r="AY105" s="23" t="s">
        <v>130</v>
      </c>
      <c r="BE105" s="202">
        <f>IF(N105="základní",J105,0)</f>
        <v>0</v>
      </c>
      <c r="BF105" s="202">
        <f>IF(N105="snížená",J105,0)</f>
        <v>0</v>
      </c>
      <c r="BG105" s="202">
        <f>IF(N105="zákl. přenesená",J105,0)</f>
        <v>0</v>
      </c>
      <c r="BH105" s="202">
        <f>IF(N105="sníž. přenesená",J105,0)</f>
        <v>0</v>
      </c>
      <c r="BI105" s="202">
        <f>IF(N105="nulová",J105,0)</f>
        <v>0</v>
      </c>
      <c r="BJ105" s="23" t="s">
        <v>79</v>
      </c>
      <c r="BK105" s="202">
        <f>ROUND(I105*H105,2)</f>
        <v>0</v>
      </c>
      <c r="BL105" s="23" t="s">
        <v>137</v>
      </c>
      <c r="BM105" s="23" t="s">
        <v>166</v>
      </c>
    </row>
    <row r="106" spans="2:47" s="1" customFormat="1" ht="40.5">
      <c r="B106" s="40"/>
      <c r="C106" s="62"/>
      <c r="D106" s="203" t="s">
        <v>139</v>
      </c>
      <c r="E106" s="62"/>
      <c r="F106" s="204" t="s">
        <v>167</v>
      </c>
      <c r="G106" s="62"/>
      <c r="H106" s="62"/>
      <c r="I106" s="162"/>
      <c r="J106" s="62"/>
      <c r="K106" s="62"/>
      <c r="L106" s="60"/>
      <c r="M106" s="205"/>
      <c r="N106" s="41"/>
      <c r="O106" s="41"/>
      <c r="P106" s="41"/>
      <c r="Q106" s="41"/>
      <c r="R106" s="41"/>
      <c r="S106" s="41"/>
      <c r="T106" s="77"/>
      <c r="AT106" s="23" t="s">
        <v>139</v>
      </c>
      <c r="AU106" s="23" t="s">
        <v>81</v>
      </c>
    </row>
    <row r="107" spans="2:51" s="11" customFormat="1" ht="13.5">
      <c r="B107" s="206"/>
      <c r="C107" s="207"/>
      <c r="D107" s="203" t="s">
        <v>150</v>
      </c>
      <c r="E107" s="208" t="s">
        <v>21</v>
      </c>
      <c r="F107" s="209" t="s">
        <v>162</v>
      </c>
      <c r="G107" s="207"/>
      <c r="H107" s="210">
        <v>74</v>
      </c>
      <c r="I107" s="211"/>
      <c r="J107" s="207"/>
      <c r="K107" s="207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150</v>
      </c>
      <c r="AU107" s="216" t="s">
        <v>81</v>
      </c>
      <c r="AV107" s="11" t="s">
        <v>81</v>
      </c>
      <c r="AW107" s="11" t="s">
        <v>35</v>
      </c>
      <c r="AX107" s="11" t="s">
        <v>79</v>
      </c>
      <c r="AY107" s="216" t="s">
        <v>130</v>
      </c>
    </row>
    <row r="108" spans="2:65" s="1" customFormat="1" ht="25.5" customHeight="1">
      <c r="B108" s="40"/>
      <c r="C108" s="191" t="s">
        <v>168</v>
      </c>
      <c r="D108" s="191" t="s">
        <v>132</v>
      </c>
      <c r="E108" s="192" t="s">
        <v>169</v>
      </c>
      <c r="F108" s="193" t="s">
        <v>170</v>
      </c>
      <c r="G108" s="194" t="s">
        <v>171</v>
      </c>
      <c r="H108" s="195">
        <v>829.395</v>
      </c>
      <c r="I108" s="196"/>
      <c r="J108" s="197">
        <f>ROUND(I108*H108,2)</f>
        <v>0</v>
      </c>
      <c r="K108" s="193" t="s">
        <v>136</v>
      </c>
      <c r="L108" s="60"/>
      <c r="M108" s="198" t="s">
        <v>21</v>
      </c>
      <c r="N108" s="199" t="s">
        <v>42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137</v>
      </c>
      <c r="AT108" s="23" t="s">
        <v>132</v>
      </c>
      <c r="AU108" s="23" t="s">
        <v>81</v>
      </c>
      <c r="AY108" s="23" t="s">
        <v>130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79</v>
      </c>
      <c r="BK108" s="202">
        <f>ROUND(I108*H108,2)</f>
        <v>0</v>
      </c>
      <c r="BL108" s="23" t="s">
        <v>137</v>
      </c>
      <c r="BM108" s="23" t="s">
        <v>172</v>
      </c>
    </row>
    <row r="109" spans="2:47" s="1" customFormat="1" ht="27">
      <c r="B109" s="40"/>
      <c r="C109" s="62"/>
      <c r="D109" s="203" t="s">
        <v>139</v>
      </c>
      <c r="E109" s="62"/>
      <c r="F109" s="204" t="s">
        <v>173</v>
      </c>
      <c r="G109" s="62"/>
      <c r="H109" s="62"/>
      <c r="I109" s="162"/>
      <c r="J109" s="62"/>
      <c r="K109" s="62"/>
      <c r="L109" s="60"/>
      <c r="M109" s="205"/>
      <c r="N109" s="41"/>
      <c r="O109" s="41"/>
      <c r="P109" s="41"/>
      <c r="Q109" s="41"/>
      <c r="R109" s="41"/>
      <c r="S109" s="41"/>
      <c r="T109" s="77"/>
      <c r="AT109" s="23" t="s">
        <v>139</v>
      </c>
      <c r="AU109" s="23" t="s">
        <v>81</v>
      </c>
    </row>
    <row r="110" spans="2:51" s="11" customFormat="1" ht="13.5">
      <c r="B110" s="206"/>
      <c r="C110" s="207"/>
      <c r="D110" s="203" t="s">
        <v>150</v>
      </c>
      <c r="E110" s="208" t="s">
        <v>21</v>
      </c>
      <c r="F110" s="209" t="s">
        <v>174</v>
      </c>
      <c r="G110" s="207"/>
      <c r="H110" s="210">
        <v>450.519</v>
      </c>
      <c r="I110" s="211"/>
      <c r="J110" s="207"/>
      <c r="K110" s="207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150</v>
      </c>
      <c r="AU110" s="216" t="s">
        <v>81</v>
      </c>
      <c r="AV110" s="11" t="s">
        <v>81</v>
      </c>
      <c r="AW110" s="11" t="s">
        <v>35</v>
      </c>
      <c r="AX110" s="11" t="s">
        <v>71</v>
      </c>
      <c r="AY110" s="216" t="s">
        <v>130</v>
      </c>
    </row>
    <row r="111" spans="2:51" s="11" customFormat="1" ht="13.5">
      <c r="B111" s="206"/>
      <c r="C111" s="207"/>
      <c r="D111" s="203" t="s">
        <v>150</v>
      </c>
      <c r="E111" s="208" t="s">
        <v>21</v>
      </c>
      <c r="F111" s="209" t="s">
        <v>175</v>
      </c>
      <c r="G111" s="207"/>
      <c r="H111" s="210">
        <v>378.876</v>
      </c>
      <c r="I111" s="211"/>
      <c r="J111" s="207"/>
      <c r="K111" s="207"/>
      <c r="L111" s="212"/>
      <c r="M111" s="213"/>
      <c r="N111" s="214"/>
      <c r="O111" s="214"/>
      <c r="P111" s="214"/>
      <c r="Q111" s="214"/>
      <c r="R111" s="214"/>
      <c r="S111" s="214"/>
      <c r="T111" s="215"/>
      <c r="AT111" s="216" t="s">
        <v>150</v>
      </c>
      <c r="AU111" s="216" t="s">
        <v>81</v>
      </c>
      <c r="AV111" s="11" t="s">
        <v>81</v>
      </c>
      <c r="AW111" s="11" t="s">
        <v>35</v>
      </c>
      <c r="AX111" s="11" t="s">
        <v>71</v>
      </c>
      <c r="AY111" s="216" t="s">
        <v>130</v>
      </c>
    </row>
    <row r="112" spans="2:51" s="12" customFormat="1" ht="13.5">
      <c r="B112" s="217"/>
      <c r="C112" s="218"/>
      <c r="D112" s="203" t="s">
        <v>150</v>
      </c>
      <c r="E112" s="219" t="s">
        <v>21</v>
      </c>
      <c r="F112" s="220" t="s">
        <v>176</v>
      </c>
      <c r="G112" s="218"/>
      <c r="H112" s="221">
        <v>829.395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150</v>
      </c>
      <c r="AU112" s="227" t="s">
        <v>81</v>
      </c>
      <c r="AV112" s="12" t="s">
        <v>137</v>
      </c>
      <c r="AW112" s="12" t="s">
        <v>35</v>
      </c>
      <c r="AX112" s="12" t="s">
        <v>79</v>
      </c>
      <c r="AY112" s="227" t="s">
        <v>130</v>
      </c>
    </row>
    <row r="113" spans="2:65" s="1" customFormat="1" ht="25.5" customHeight="1">
      <c r="B113" s="40"/>
      <c r="C113" s="191" t="s">
        <v>177</v>
      </c>
      <c r="D113" s="191" t="s">
        <v>132</v>
      </c>
      <c r="E113" s="192" t="s">
        <v>178</v>
      </c>
      <c r="F113" s="193" t="s">
        <v>179</v>
      </c>
      <c r="G113" s="194" t="s">
        <v>171</v>
      </c>
      <c r="H113" s="195">
        <v>248.819</v>
      </c>
      <c r="I113" s="196"/>
      <c r="J113" s="197">
        <f>ROUND(I113*H113,2)</f>
        <v>0</v>
      </c>
      <c r="K113" s="193" t="s">
        <v>136</v>
      </c>
      <c r="L113" s="60"/>
      <c r="M113" s="198" t="s">
        <v>21</v>
      </c>
      <c r="N113" s="199" t="s">
        <v>42</v>
      </c>
      <c r="O113" s="41"/>
      <c r="P113" s="200">
        <f>O113*H113</f>
        <v>0</v>
      </c>
      <c r="Q113" s="200">
        <v>0</v>
      </c>
      <c r="R113" s="200">
        <f>Q113*H113</f>
        <v>0</v>
      </c>
      <c r="S113" s="200">
        <v>0</v>
      </c>
      <c r="T113" s="201">
        <f>S113*H113</f>
        <v>0</v>
      </c>
      <c r="AR113" s="23" t="s">
        <v>137</v>
      </c>
      <c r="AT113" s="23" t="s">
        <v>132</v>
      </c>
      <c r="AU113" s="23" t="s">
        <v>81</v>
      </c>
      <c r="AY113" s="23" t="s">
        <v>130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79</v>
      </c>
      <c r="BK113" s="202">
        <f>ROUND(I113*H113,2)</f>
        <v>0</v>
      </c>
      <c r="BL113" s="23" t="s">
        <v>137</v>
      </c>
      <c r="BM113" s="23" t="s">
        <v>180</v>
      </c>
    </row>
    <row r="114" spans="2:47" s="1" customFormat="1" ht="40.5">
      <c r="B114" s="40"/>
      <c r="C114" s="62"/>
      <c r="D114" s="203" t="s">
        <v>139</v>
      </c>
      <c r="E114" s="62"/>
      <c r="F114" s="204" t="s">
        <v>181</v>
      </c>
      <c r="G114" s="62"/>
      <c r="H114" s="62"/>
      <c r="I114" s="162"/>
      <c r="J114" s="62"/>
      <c r="K114" s="62"/>
      <c r="L114" s="60"/>
      <c r="M114" s="205"/>
      <c r="N114" s="41"/>
      <c r="O114" s="41"/>
      <c r="P114" s="41"/>
      <c r="Q114" s="41"/>
      <c r="R114" s="41"/>
      <c r="S114" s="41"/>
      <c r="T114" s="77"/>
      <c r="AT114" s="23" t="s">
        <v>139</v>
      </c>
      <c r="AU114" s="23" t="s">
        <v>81</v>
      </c>
    </row>
    <row r="115" spans="2:51" s="11" customFormat="1" ht="13.5">
      <c r="B115" s="206"/>
      <c r="C115" s="207"/>
      <c r="D115" s="203" t="s">
        <v>150</v>
      </c>
      <c r="E115" s="208" t="s">
        <v>21</v>
      </c>
      <c r="F115" s="209" t="s">
        <v>182</v>
      </c>
      <c r="G115" s="207"/>
      <c r="H115" s="210">
        <v>135.156</v>
      </c>
      <c r="I115" s="211"/>
      <c r="J115" s="207"/>
      <c r="K115" s="207"/>
      <c r="L115" s="212"/>
      <c r="M115" s="213"/>
      <c r="N115" s="214"/>
      <c r="O115" s="214"/>
      <c r="P115" s="214"/>
      <c r="Q115" s="214"/>
      <c r="R115" s="214"/>
      <c r="S115" s="214"/>
      <c r="T115" s="215"/>
      <c r="AT115" s="216" t="s">
        <v>150</v>
      </c>
      <c r="AU115" s="216" t="s">
        <v>81</v>
      </c>
      <c r="AV115" s="11" t="s">
        <v>81</v>
      </c>
      <c r="AW115" s="11" t="s">
        <v>35</v>
      </c>
      <c r="AX115" s="11" t="s">
        <v>71</v>
      </c>
      <c r="AY115" s="216" t="s">
        <v>130</v>
      </c>
    </row>
    <row r="116" spans="2:51" s="11" customFormat="1" ht="13.5">
      <c r="B116" s="206"/>
      <c r="C116" s="207"/>
      <c r="D116" s="203" t="s">
        <v>150</v>
      </c>
      <c r="E116" s="208" t="s">
        <v>21</v>
      </c>
      <c r="F116" s="209" t="s">
        <v>183</v>
      </c>
      <c r="G116" s="207"/>
      <c r="H116" s="210">
        <v>113.663</v>
      </c>
      <c r="I116" s="211"/>
      <c r="J116" s="207"/>
      <c r="K116" s="207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150</v>
      </c>
      <c r="AU116" s="216" t="s">
        <v>81</v>
      </c>
      <c r="AV116" s="11" t="s">
        <v>81</v>
      </c>
      <c r="AW116" s="11" t="s">
        <v>35</v>
      </c>
      <c r="AX116" s="11" t="s">
        <v>71</v>
      </c>
      <c r="AY116" s="216" t="s">
        <v>130</v>
      </c>
    </row>
    <row r="117" spans="2:51" s="12" customFormat="1" ht="13.5">
      <c r="B117" s="217"/>
      <c r="C117" s="218"/>
      <c r="D117" s="203" t="s">
        <v>150</v>
      </c>
      <c r="E117" s="219" t="s">
        <v>21</v>
      </c>
      <c r="F117" s="220" t="s">
        <v>176</v>
      </c>
      <c r="G117" s="218"/>
      <c r="H117" s="221">
        <v>248.819</v>
      </c>
      <c r="I117" s="222"/>
      <c r="J117" s="218"/>
      <c r="K117" s="218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150</v>
      </c>
      <c r="AU117" s="227" t="s">
        <v>81</v>
      </c>
      <c r="AV117" s="12" t="s">
        <v>137</v>
      </c>
      <c r="AW117" s="12" t="s">
        <v>35</v>
      </c>
      <c r="AX117" s="12" t="s">
        <v>79</v>
      </c>
      <c r="AY117" s="227" t="s">
        <v>130</v>
      </c>
    </row>
    <row r="118" spans="2:65" s="1" customFormat="1" ht="16.5" customHeight="1">
      <c r="B118" s="40"/>
      <c r="C118" s="191" t="s">
        <v>184</v>
      </c>
      <c r="D118" s="191" t="s">
        <v>132</v>
      </c>
      <c r="E118" s="192" t="s">
        <v>185</v>
      </c>
      <c r="F118" s="193" t="s">
        <v>186</v>
      </c>
      <c r="G118" s="194" t="s">
        <v>171</v>
      </c>
      <c r="H118" s="195">
        <v>58.638</v>
      </c>
      <c r="I118" s="196"/>
      <c r="J118" s="197">
        <f>ROUND(I118*H118,2)</f>
        <v>0</v>
      </c>
      <c r="K118" s="193" t="s">
        <v>136</v>
      </c>
      <c r="L118" s="60"/>
      <c r="M118" s="198" t="s">
        <v>21</v>
      </c>
      <c r="N118" s="199" t="s">
        <v>42</v>
      </c>
      <c r="O118" s="41"/>
      <c r="P118" s="200">
        <f>O118*H118</f>
        <v>0</v>
      </c>
      <c r="Q118" s="200">
        <v>0</v>
      </c>
      <c r="R118" s="200">
        <f>Q118*H118</f>
        <v>0</v>
      </c>
      <c r="S118" s="200">
        <v>0</v>
      </c>
      <c r="T118" s="201">
        <f>S118*H118</f>
        <v>0</v>
      </c>
      <c r="AR118" s="23" t="s">
        <v>137</v>
      </c>
      <c r="AT118" s="23" t="s">
        <v>132</v>
      </c>
      <c r="AU118" s="23" t="s">
        <v>81</v>
      </c>
      <c r="AY118" s="23" t="s">
        <v>130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79</v>
      </c>
      <c r="BK118" s="202">
        <f>ROUND(I118*H118,2)</f>
        <v>0</v>
      </c>
      <c r="BL118" s="23" t="s">
        <v>137</v>
      </c>
      <c r="BM118" s="23" t="s">
        <v>187</v>
      </c>
    </row>
    <row r="119" spans="2:47" s="1" customFormat="1" ht="27">
      <c r="B119" s="40"/>
      <c r="C119" s="62"/>
      <c r="D119" s="203" t="s">
        <v>139</v>
      </c>
      <c r="E119" s="62"/>
      <c r="F119" s="204" t="s">
        <v>188</v>
      </c>
      <c r="G119" s="62"/>
      <c r="H119" s="62"/>
      <c r="I119" s="162"/>
      <c r="J119" s="62"/>
      <c r="K119" s="62"/>
      <c r="L119" s="60"/>
      <c r="M119" s="205"/>
      <c r="N119" s="41"/>
      <c r="O119" s="41"/>
      <c r="P119" s="41"/>
      <c r="Q119" s="41"/>
      <c r="R119" s="41"/>
      <c r="S119" s="41"/>
      <c r="T119" s="77"/>
      <c r="AT119" s="23" t="s">
        <v>139</v>
      </c>
      <c r="AU119" s="23" t="s">
        <v>81</v>
      </c>
    </row>
    <row r="120" spans="2:51" s="11" customFormat="1" ht="13.5">
      <c r="B120" s="206"/>
      <c r="C120" s="207"/>
      <c r="D120" s="203" t="s">
        <v>150</v>
      </c>
      <c r="E120" s="208" t="s">
        <v>21</v>
      </c>
      <c r="F120" s="209" t="s">
        <v>189</v>
      </c>
      <c r="G120" s="207"/>
      <c r="H120" s="210">
        <v>51.888</v>
      </c>
      <c r="I120" s="211"/>
      <c r="J120" s="207"/>
      <c r="K120" s="207"/>
      <c r="L120" s="212"/>
      <c r="M120" s="213"/>
      <c r="N120" s="214"/>
      <c r="O120" s="214"/>
      <c r="P120" s="214"/>
      <c r="Q120" s="214"/>
      <c r="R120" s="214"/>
      <c r="S120" s="214"/>
      <c r="T120" s="215"/>
      <c r="AT120" s="216" t="s">
        <v>150</v>
      </c>
      <c r="AU120" s="216" t="s">
        <v>81</v>
      </c>
      <c r="AV120" s="11" t="s">
        <v>81</v>
      </c>
      <c r="AW120" s="11" t="s">
        <v>35</v>
      </c>
      <c r="AX120" s="11" t="s">
        <v>71</v>
      </c>
      <c r="AY120" s="216" t="s">
        <v>130</v>
      </c>
    </row>
    <row r="121" spans="2:51" s="11" customFormat="1" ht="13.5">
      <c r="B121" s="206"/>
      <c r="C121" s="207"/>
      <c r="D121" s="203" t="s">
        <v>150</v>
      </c>
      <c r="E121" s="208" t="s">
        <v>21</v>
      </c>
      <c r="F121" s="209" t="s">
        <v>190</v>
      </c>
      <c r="G121" s="207"/>
      <c r="H121" s="210">
        <v>6.75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150</v>
      </c>
      <c r="AU121" s="216" t="s">
        <v>81</v>
      </c>
      <c r="AV121" s="11" t="s">
        <v>81</v>
      </c>
      <c r="AW121" s="11" t="s">
        <v>35</v>
      </c>
      <c r="AX121" s="11" t="s">
        <v>71</v>
      </c>
      <c r="AY121" s="216" t="s">
        <v>130</v>
      </c>
    </row>
    <row r="122" spans="2:51" s="12" customFormat="1" ht="13.5">
      <c r="B122" s="217"/>
      <c r="C122" s="218"/>
      <c r="D122" s="203" t="s">
        <v>150</v>
      </c>
      <c r="E122" s="219" t="s">
        <v>21</v>
      </c>
      <c r="F122" s="220" t="s">
        <v>176</v>
      </c>
      <c r="G122" s="218"/>
      <c r="H122" s="221">
        <v>58.638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150</v>
      </c>
      <c r="AU122" s="227" t="s">
        <v>81</v>
      </c>
      <c r="AV122" s="12" t="s">
        <v>137</v>
      </c>
      <c r="AW122" s="12" t="s">
        <v>35</v>
      </c>
      <c r="AX122" s="12" t="s">
        <v>79</v>
      </c>
      <c r="AY122" s="227" t="s">
        <v>130</v>
      </c>
    </row>
    <row r="123" spans="2:65" s="1" customFormat="1" ht="16.5" customHeight="1">
      <c r="B123" s="40"/>
      <c r="C123" s="191" t="s">
        <v>191</v>
      </c>
      <c r="D123" s="191" t="s">
        <v>132</v>
      </c>
      <c r="E123" s="192" t="s">
        <v>192</v>
      </c>
      <c r="F123" s="193" t="s">
        <v>193</v>
      </c>
      <c r="G123" s="194" t="s">
        <v>171</v>
      </c>
      <c r="H123" s="195">
        <v>17.591</v>
      </c>
      <c r="I123" s="196"/>
      <c r="J123" s="197">
        <f>ROUND(I123*H123,2)</f>
        <v>0</v>
      </c>
      <c r="K123" s="193" t="s">
        <v>136</v>
      </c>
      <c r="L123" s="60"/>
      <c r="M123" s="198" t="s">
        <v>21</v>
      </c>
      <c r="N123" s="199" t="s">
        <v>42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137</v>
      </c>
      <c r="AT123" s="23" t="s">
        <v>132</v>
      </c>
      <c r="AU123" s="23" t="s">
        <v>81</v>
      </c>
      <c r="AY123" s="23" t="s">
        <v>130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79</v>
      </c>
      <c r="BK123" s="202">
        <f>ROUND(I123*H123,2)</f>
        <v>0</v>
      </c>
      <c r="BL123" s="23" t="s">
        <v>137</v>
      </c>
      <c r="BM123" s="23" t="s">
        <v>194</v>
      </c>
    </row>
    <row r="124" spans="2:47" s="1" customFormat="1" ht="27">
      <c r="B124" s="40"/>
      <c r="C124" s="62"/>
      <c r="D124" s="203" t="s">
        <v>139</v>
      </c>
      <c r="E124" s="62"/>
      <c r="F124" s="204" t="s">
        <v>195</v>
      </c>
      <c r="G124" s="62"/>
      <c r="H124" s="62"/>
      <c r="I124" s="162"/>
      <c r="J124" s="62"/>
      <c r="K124" s="62"/>
      <c r="L124" s="60"/>
      <c r="M124" s="205"/>
      <c r="N124" s="41"/>
      <c r="O124" s="41"/>
      <c r="P124" s="41"/>
      <c r="Q124" s="41"/>
      <c r="R124" s="41"/>
      <c r="S124" s="41"/>
      <c r="T124" s="77"/>
      <c r="AT124" s="23" t="s">
        <v>139</v>
      </c>
      <c r="AU124" s="23" t="s">
        <v>81</v>
      </c>
    </row>
    <row r="125" spans="2:51" s="11" customFormat="1" ht="13.5">
      <c r="B125" s="206"/>
      <c r="C125" s="207"/>
      <c r="D125" s="203" t="s">
        <v>150</v>
      </c>
      <c r="E125" s="208" t="s">
        <v>21</v>
      </c>
      <c r="F125" s="209" t="s">
        <v>196</v>
      </c>
      <c r="G125" s="207"/>
      <c r="H125" s="210">
        <v>17.591</v>
      </c>
      <c r="I125" s="211"/>
      <c r="J125" s="207"/>
      <c r="K125" s="207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150</v>
      </c>
      <c r="AU125" s="216" t="s">
        <v>81</v>
      </c>
      <c r="AV125" s="11" t="s">
        <v>81</v>
      </c>
      <c r="AW125" s="11" t="s">
        <v>35</v>
      </c>
      <c r="AX125" s="11" t="s">
        <v>79</v>
      </c>
      <c r="AY125" s="216" t="s">
        <v>130</v>
      </c>
    </row>
    <row r="126" spans="2:65" s="1" customFormat="1" ht="16.5" customHeight="1">
      <c r="B126" s="40"/>
      <c r="C126" s="191" t="s">
        <v>197</v>
      </c>
      <c r="D126" s="191" t="s">
        <v>132</v>
      </c>
      <c r="E126" s="192" t="s">
        <v>198</v>
      </c>
      <c r="F126" s="193" t="s">
        <v>199</v>
      </c>
      <c r="G126" s="194" t="s">
        <v>171</v>
      </c>
      <c r="H126" s="195">
        <v>82.94</v>
      </c>
      <c r="I126" s="196"/>
      <c r="J126" s="197">
        <f>ROUND(I126*H126,2)</f>
        <v>0</v>
      </c>
      <c r="K126" s="193" t="s">
        <v>136</v>
      </c>
      <c r="L126" s="60"/>
      <c r="M126" s="198" t="s">
        <v>21</v>
      </c>
      <c r="N126" s="199" t="s">
        <v>42</v>
      </c>
      <c r="O126" s="4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AR126" s="23" t="s">
        <v>137</v>
      </c>
      <c r="AT126" s="23" t="s">
        <v>132</v>
      </c>
      <c r="AU126" s="23" t="s">
        <v>81</v>
      </c>
      <c r="AY126" s="23" t="s">
        <v>130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3" t="s">
        <v>79</v>
      </c>
      <c r="BK126" s="202">
        <f>ROUND(I126*H126,2)</f>
        <v>0</v>
      </c>
      <c r="BL126" s="23" t="s">
        <v>137</v>
      </c>
      <c r="BM126" s="23" t="s">
        <v>200</v>
      </c>
    </row>
    <row r="127" spans="2:47" s="1" customFormat="1" ht="27">
      <c r="B127" s="40"/>
      <c r="C127" s="62"/>
      <c r="D127" s="203" t="s">
        <v>139</v>
      </c>
      <c r="E127" s="62"/>
      <c r="F127" s="204" t="s">
        <v>201</v>
      </c>
      <c r="G127" s="62"/>
      <c r="H127" s="62"/>
      <c r="I127" s="162"/>
      <c r="J127" s="62"/>
      <c r="K127" s="62"/>
      <c r="L127" s="60"/>
      <c r="M127" s="205"/>
      <c r="N127" s="41"/>
      <c r="O127" s="41"/>
      <c r="P127" s="41"/>
      <c r="Q127" s="41"/>
      <c r="R127" s="41"/>
      <c r="S127" s="41"/>
      <c r="T127" s="77"/>
      <c r="AT127" s="23" t="s">
        <v>139</v>
      </c>
      <c r="AU127" s="23" t="s">
        <v>81</v>
      </c>
    </row>
    <row r="128" spans="2:51" s="11" customFormat="1" ht="13.5">
      <c r="B128" s="206"/>
      <c r="C128" s="207"/>
      <c r="D128" s="203" t="s">
        <v>150</v>
      </c>
      <c r="E128" s="208" t="s">
        <v>21</v>
      </c>
      <c r="F128" s="209" t="s">
        <v>202</v>
      </c>
      <c r="G128" s="207"/>
      <c r="H128" s="210">
        <v>82.94</v>
      </c>
      <c r="I128" s="211"/>
      <c r="J128" s="207"/>
      <c r="K128" s="207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150</v>
      </c>
      <c r="AU128" s="216" t="s">
        <v>81</v>
      </c>
      <c r="AV128" s="11" t="s">
        <v>81</v>
      </c>
      <c r="AW128" s="11" t="s">
        <v>35</v>
      </c>
      <c r="AX128" s="11" t="s">
        <v>79</v>
      </c>
      <c r="AY128" s="216" t="s">
        <v>130</v>
      </c>
    </row>
    <row r="129" spans="2:65" s="1" customFormat="1" ht="16.5" customHeight="1">
      <c r="B129" s="40"/>
      <c r="C129" s="191" t="s">
        <v>203</v>
      </c>
      <c r="D129" s="191" t="s">
        <v>132</v>
      </c>
      <c r="E129" s="192" t="s">
        <v>204</v>
      </c>
      <c r="F129" s="193" t="s">
        <v>205</v>
      </c>
      <c r="G129" s="194" t="s">
        <v>171</v>
      </c>
      <c r="H129" s="195">
        <v>24.882</v>
      </c>
      <c r="I129" s="196"/>
      <c r="J129" s="197">
        <f>ROUND(I129*H129,2)</f>
        <v>0</v>
      </c>
      <c r="K129" s="193" t="s">
        <v>136</v>
      </c>
      <c r="L129" s="60"/>
      <c r="M129" s="198" t="s">
        <v>21</v>
      </c>
      <c r="N129" s="199" t="s">
        <v>42</v>
      </c>
      <c r="O129" s="4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AR129" s="23" t="s">
        <v>137</v>
      </c>
      <c r="AT129" s="23" t="s">
        <v>132</v>
      </c>
      <c r="AU129" s="23" t="s">
        <v>81</v>
      </c>
      <c r="AY129" s="23" t="s">
        <v>130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3" t="s">
        <v>79</v>
      </c>
      <c r="BK129" s="202">
        <f>ROUND(I129*H129,2)</f>
        <v>0</v>
      </c>
      <c r="BL129" s="23" t="s">
        <v>137</v>
      </c>
      <c r="BM129" s="23" t="s">
        <v>206</v>
      </c>
    </row>
    <row r="130" spans="2:47" s="1" customFormat="1" ht="27">
      <c r="B130" s="40"/>
      <c r="C130" s="62"/>
      <c r="D130" s="203" t="s">
        <v>139</v>
      </c>
      <c r="E130" s="62"/>
      <c r="F130" s="204" t="s">
        <v>207</v>
      </c>
      <c r="G130" s="62"/>
      <c r="H130" s="62"/>
      <c r="I130" s="162"/>
      <c r="J130" s="62"/>
      <c r="K130" s="62"/>
      <c r="L130" s="60"/>
      <c r="M130" s="205"/>
      <c r="N130" s="41"/>
      <c r="O130" s="41"/>
      <c r="P130" s="41"/>
      <c r="Q130" s="41"/>
      <c r="R130" s="41"/>
      <c r="S130" s="41"/>
      <c r="T130" s="77"/>
      <c r="AT130" s="23" t="s">
        <v>139</v>
      </c>
      <c r="AU130" s="23" t="s">
        <v>81</v>
      </c>
    </row>
    <row r="131" spans="2:51" s="11" customFormat="1" ht="13.5">
      <c r="B131" s="206"/>
      <c r="C131" s="207"/>
      <c r="D131" s="203" t="s">
        <v>150</v>
      </c>
      <c r="E131" s="207"/>
      <c r="F131" s="209" t="s">
        <v>208</v>
      </c>
      <c r="G131" s="207"/>
      <c r="H131" s="210">
        <v>24.882</v>
      </c>
      <c r="I131" s="211"/>
      <c r="J131" s="207"/>
      <c r="K131" s="207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150</v>
      </c>
      <c r="AU131" s="216" t="s">
        <v>81</v>
      </c>
      <c r="AV131" s="11" t="s">
        <v>81</v>
      </c>
      <c r="AW131" s="11" t="s">
        <v>6</v>
      </c>
      <c r="AX131" s="11" t="s">
        <v>79</v>
      </c>
      <c r="AY131" s="216" t="s">
        <v>130</v>
      </c>
    </row>
    <row r="132" spans="2:65" s="1" customFormat="1" ht="16.5" customHeight="1">
      <c r="B132" s="40"/>
      <c r="C132" s="191" t="s">
        <v>209</v>
      </c>
      <c r="D132" s="191" t="s">
        <v>132</v>
      </c>
      <c r="E132" s="192" t="s">
        <v>210</v>
      </c>
      <c r="F132" s="193" t="s">
        <v>211</v>
      </c>
      <c r="G132" s="194" t="s">
        <v>171</v>
      </c>
      <c r="H132" s="195">
        <v>54.72</v>
      </c>
      <c r="I132" s="196"/>
      <c r="J132" s="197">
        <f>ROUND(I132*H132,2)</f>
        <v>0</v>
      </c>
      <c r="K132" s="193" t="s">
        <v>136</v>
      </c>
      <c r="L132" s="60"/>
      <c r="M132" s="198" t="s">
        <v>21</v>
      </c>
      <c r="N132" s="199" t="s">
        <v>42</v>
      </c>
      <c r="O132" s="4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AR132" s="23" t="s">
        <v>137</v>
      </c>
      <c r="AT132" s="23" t="s">
        <v>132</v>
      </c>
      <c r="AU132" s="23" t="s">
        <v>81</v>
      </c>
      <c r="AY132" s="23" t="s">
        <v>130</v>
      </c>
      <c r="BE132" s="202">
        <f>IF(N132="základní",J132,0)</f>
        <v>0</v>
      </c>
      <c r="BF132" s="202">
        <f>IF(N132="snížená",J132,0)</f>
        <v>0</v>
      </c>
      <c r="BG132" s="202">
        <f>IF(N132="zákl. přenesená",J132,0)</f>
        <v>0</v>
      </c>
      <c r="BH132" s="202">
        <f>IF(N132="sníž. přenesená",J132,0)</f>
        <v>0</v>
      </c>
      <c r="BI132" s="202">
        <f>IF(N132="nulová",J132,0)</f>
        <v>0</v>
      </c>
      <c r="BJ132" s="23" t="s">
        <v>79</v>
      </c>
      <c r="BK132" s="202">
        <f>ROUND(I132*H132,2)</f>
        <v>0</v>
      </c>
      <c r="BL132" s="23" t="s">
        <v>137</v>
      </c>
      <c r="BM132" s="23" t="s">
        <v>212</v>
      </c>
    </row>
    <row r="133" spans="2:47" s="1" customFormat="1" ht="27">
      <c r="B133" s="40"/>
      <c r="C133" s="62"/>
      <c r="D133" s="203" t="s">
        <v>139</v>
      </c>
      <c r="E133" s="62"/>
      <c r="F133" s="204" t="s">
        <v>213</v>
      </c>
      <c r="G133" s="62"/>
      <c r="H133" s="62"/>
      <c r="I133" s="162"/>
      <c r="J133" s="62"/>
      <c r="K133" s="62"/>
      <c r="L133" s="60"/>
      <c r="M133" s="205"/>
      <c r="N133" s="41"/>
      <c r="O133" s="41"/>
      <c r="P133" s="41"/>
      <c r="Q133" s="41"/>
      <c r="R133" s="41"/>
      <c r="S133" s="41"/>
      <c r="T133" s="77"/>
      <c r="AT133" s="23" t="s">
        <v>139</v>
      </c>
      <c r="AU133" s="23" t="s">
        <v>81</v>
      </c>
    </row>
    <row r="134" spans="2:51" s="11" customFormat="1" ht="13.5">
      <c r="B134" s="206"/>
      <c r="C134" s="207"/>
      <c r="D134" s="203" t="s">
        <v>150</v>
      </c>
      <c r="E134" s="208" t="s">
        <v>21</v>
      </c>
      <c r="F134" s="209" t="s">
        <v>214</v>
      </c>
      <c r="G134" s="207"/>
      <c r="H134" s="210">
        <v>54.72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150</v>
      </c>
      <c r="AU134" s="216" t="s">
        <v>81</v>
      </c>
      <c r="AV134" s="11" t="s">
        <v>81</v>
      </c>
      <c r="AW134" s="11" t="s">
        <v>35</v>
      </c>
      <c r="AX134" s="11" t="s">
        <v>79</v>
      </c>
      <c r="AY134" s="216" t="s">
        <v>130</v>
      </c>
    </row>
    <row r="135" spans="2:65" s="1" customFormat="1" ht="16.5" customHeight="1">
      <c r="B135" s="40"/>
      <c r="C135" s="191" t="s">
        <v>215</v>
      </c>
      <c r="D135" s="191" t="s">
        <v>132</v>
      </c>
      <c r="E135" s="192" t="s">
        <v>216</v>
      </c>
      <c r="F135" s="193" t="s">
        <v>217</v>
      </c>
      <c r="G135" s="194" t="s">
        <v>171</v>
      </c>
      <c r="H135" s="195">
        <v>16.416</v>
      </c>
      <c r="I135" s="196"/>
      <c r="J135" s="197">
        <f>ROUND(I135*H135,2)</f>
        <v>0</v>
      </c>
      <c r="K135" s="193" t="s">
        <v>136</v>
      </c>
      <c r="L135" s="60"/>
      <c r="M135" s="198" t="s">
        <v>21</v>
      </c>
      <c r="N135" s="199" t="s">
        <v>42</v>
      </c>
      <c r="O135" s="4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AR135" s="23" t="s">
        <v>137</v>
      </c>
      <c r="AT135" s="23" t="s">
        <v>132</v>
      </c>
      <c r="AU135" s="23" t="s">
        <v>81</v>
      </c>
      <c r="AY135" s="23" t="s">
        <v>130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79</v>
      </c>
      <c r="BK135" s="202">
        <f>ROUND(I135*H135,2)</f>
        <v>0</v>
      </c>
      <c r="BL135" s="23" t="s">
        <v>137</v>
      </c>
      <c r="BM135" s="23" t="s">
        <v>218</v>
      </c>
    </row>
    <row r="136" spans="2:47" s="1" customFormat="1" ht="27">
      <c r="B136" s="40"/>
      <c r="C136" s="62"/>
      <c r="D136" s="203" t="s">
        <v>139</v>
      </c>
      <c r="E136" s="62"/>
      <c r="F136" s="204" t="s">
        <v>219</v>
      </c>
      <c r="G136" s="62"/>
      <c r="H136" s="62"/>
      <c r="I136" s="162"/>
      <c r="J136" s="62"/>
      <c r="K136" s="62"/>
      <c r="L136" s="60"/>
      <c r="M136" s="205"/>
      <c r="N136" s="41"/>
      <c r="O136" s="41"/>
      <c r="P136" s="41"/>
      <c r="Q136" s="41"/>
      <c r="R136" s="41"/>
      <c r="S136" s="41"/>
      <c r="T136" s="77"/>
      <c r="AT136" s="23" t="s">
        <v>139</v>
      </c>
      <c r="AU136" s="23" t="s">
        <v>81</v>
      </c>
    </row>
    <row r="137" spans="2:51" s="11" customFormat="1" ht="13.5">
      <c r="B137" s="206"/>
      <c r="C137" s="207"/>
      <c r="D137" s="203" t="s">
        <v>150</v>
      </c>
      <c r="E137" s="207"/>
      <c r="F137" s="209" t="s">
        <v>220</v>
      </c>
      <c r="G137" s="207"/>
      <c r="H137" s="210">
        <v>16.416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150</v>
      </c>
      <c r="AU137" s="216" t="s">
        <v>81</v>
      </c>
      <c r="AV137" s="11" t="s">
        <v>81</v>
      </c>
      <c r="AW137" s="11" t="s">
        <v>6</v>
      </c>
      <c r="AX137" s="11" t="s">
        <v>79</v>
      </c>
      <c r="AY137" s="216" t="s">
        <v>130</v>
      </c>
    </row>
    <row r="138" spans="2:65" s="1" customFormat="1" ht="16.5" customHeight="1">
      <c r="B138" s="40"/>
      <c r="C138" s="191" t="s">
        <v>10</v>
      </c>
      <c r="D138" s="191" t="s">
        <v>132</v>
      </c>
      <c r="E138" s="192" t="s">
        <v>221</v>
      </c>
      <c r="F138" s="193" t="s">
        <v>222</v>
      </c>
      <c r="G138" s="194" t="s">
        <v>171</v>
      </c>
      <c r="H138" s="195">
        <v>51.285</v>
      </c>
      <c r="I138" s="196"/>
      <c r="J138" s="197">
        <f>ROUND(I138*H138,2)</f>
        <v>0</v>
      </c>
      <c r="K138" s="193" t="s">
        <v>136</v>
      </c>
      <c r="L138" s="60"/>
      <c r="M138" s="198" t="s">
        <v>21</v>
      </c>
      <c r="N138" s="199" t="s">
        <v>42</v>
      </c>
      <c r="O138" s="4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AR138" s="23" t="s">
        <v>137</v>
      </c>
      <c r="AT138" s="23" t="s">
        <v>132</v>
      </c>
      <c r="AU138" s="23" t="s">
        <v>81</v>
      </c>
      <c r="AY138" s="23" t="s">
        <v>130</v>
      </c>
      <c r="BE138" s="202">
        <f>IF(N138="základní",J138,0)</f>
        <v>0</v>
      </c>
      <c r="BF138" s="202">
        <f>IF(N138="snížená",J138,0)</f>
        <v>0</v>
      </c>
      <c r="BG138" s="202">
        <f>IF(N138="zákl. přenesená",J138,0)</f>
        <v>0</v>
      </c>
      <c r="BH138" s="202">
        <f>IF(N138="sníž. přenesená",J138,0)</f>
        <v>0</v>
      </c>
      <c r="BI138" s="202">
        <f>IF(N138="nulová",J138,0)</f>
        <v>0</v>
      </c>
      <c r="BJ138" s="23" t="s">
        <v>79</v>
      </c>
      <c r="BK138" s="202">
        <f>ROUND(I138*H138,2)</f>
        <v>0</v>
      </c>
      <c r="BL138" s="23" t="s">
        <v>137</v>
      </c>
      <c r="BM138" s="23" t="s">
        <v>223</v>
      </c>
    </row>
    <row r="139" spans="2:47" s="1" customFormat="1" ht="27">
      <c r="B139" s="40"/>
      <c r="C139" s="62"/>
      <c r="D139" s="203" t="s">
        <v>139</v>
      </c>
      <c r="E139" s="62"/>
      <c r="F139" s="204" t="s">
        <v>224</v>
      </c>
      <c r="G139" s="62"/>
      <c r="H139" s="62"/>
      <c r="I139" s="162"/>
      <c r="J139" s="62"/>
      <c r="K139" s="62"/>
      <c r="L139" s="60"/>
      <c r="M139" s="205"/>
      <c r="N139" s="41"/>
      <c r="O139" s="41"/>
      <c r="P139" s="41"/>
      <c r="Q139" s="41"/>
      <c r="R139" s="41"/>
      <c r="S139" s="41"/>
      <c r="T139" s="77"/>
      <c r="AT139" s="23" t="s">
        <v>139</v>
      </c>
      <c r="AU139" s="23" t="s">
        <v>81</v>
      </c>
    </row>
    <row r="140" spans="2:51" s="11" customFormat="1" ht="13.5">
      <c r="B140" s="206"/>
      <c r="C140" s="207"/>
      <c r="D140" s="203" t="s">
        <v>150</v>
      </c>
      <c r="E140" s="208" t="s">
        <v>21</v>
      </c>
      <c r="F140" s="209" t="s">
        <v>225</v>
      </c>
      <c r="G140" s="207"/>
      <c r="H140" s="210">
        <v>22.526</v>
      </c>
      <c r="I140" s="211"/>
      <c r="J140" s="207"/>
      <c r="K140" s="207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150</v>
      </c>
      <c r="AU140" s="216" t="s">
        <v>81</v>
      </c>
      <c r="AV140" s="11" t="s">
        <v>81</v>
      </c>
      <c r="AW140" s="11" t="s">
        <v>35</v>
      </c>
      <c r="AX140" s="11" t="s">
        <v>71</v>
      </c>
      <c r="AY140" s="216" t="s">
        <v>130</v>
      </c>
    </row>
    <row r="141" spans="2:51" s="11" customFormat="1" ht="13.5">
      <c r="B141" s="206"/>
      <c r="C141" s="207"/>
      <c r="D141" s="203" t="s">
        <v>150</v>
      </c>
      <c r="E141" s="208" t="s">
        <v>21</v>
      </c>
      <c r="F141" s="209" t="s">
        <v>226</v>
      </c>
      <c r="G141" s="207"/>
      <c r="H141" s="210">
        <v>18.944</v>
      </c>
      <c r="I141" s="211"/>
      <c r="J141" s="207"/>
      <c r="K141" s="207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150</v>
      </c>
      <c r="AU141" s="216" t="s">
        <v>81</v>
      </c>
      <c r="AV141" s="11" t="s">
        <v>81</v>
      </c>
      <c r="AW141" s="11" t="s">
        <v>35</v>
      </c>
      <c r="AX141" s="11" t="s">
        <v>71</v>
      </c>
      <c r="AY141" s="216" t="s">
        <v>130</v>
      </c>
    </row>
    <row r="142" spans="2:51" s="11" customFormat="1" ht="13.5">
      <c r="B142" s="206"/>
      <c r="C142" s="207"/>
      <c r="D142" s="203" t="s">
        <v>150</v>
      </c>
      <c r="E142" s="208" t="s">
        <v>21</v>
      </c>
      <c r="F142" s="209" t="s">
        <v>227</v>
      </c>
      <c r="G142" s="207"/>
      <c r="H142" s="210">
        <v>6.883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150</v>
      </c>
      <c r="AU142" s="216" t="s">
        <v>81</v>
      </c>
      <c r="AV142" s="11" t="s">
        <v>81</v>
      </c>
      <c r="AW142" s="11" t="s">
        <v>35</v>
      </c>
      <c r="AX142" s="11" t="s">
        <v>71</v>
      </c>
      <c r="AY142" s="216" t="s">
        <v>130</v>
      </c>
    </row>
    <row r="143" spans="2:51" s="11" customFormat="1" ht="13.5">
      <c r="B143" s="206"/>
      <c r="C143" s="207"/>
      <c r="D143" s="203" t="s">
        <v>150</v>
      </c>
      <c r="E143" s="208" t="s">
        <v>21</v>
      </c>
      <c r="F143" s="209" t="s">
        <v>228</v>
      </c>
      <c r="G143" s="207"/>
      <c r="H143" s="210">
        <v>2.932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150</v>
      </c>
      <c r="AU143" s="216" t="s">
        <v>81</v>
      </c>
      <c r="AV143" s="11" t="s">
        <v>81</v>
      </c>
      <c r="AW143" s="11" t="s">
        <v>35</v>
      </c>
      <c r="AX143" s="11" t="s">
        <v>71</v>
      </c>
      <c r="AY143" s="216" t="s">
        <v>130</v>
      </c>
    </row>
    <row r="144" spans="2:51" s="12" customFormat="1" ht="13.5">
      <c r="B144" s="217"/>
      <c r="C144" s="218"/>
      <c r="D144" s="203" t="s">
        <v>150</v>
      </c>
      <c r="E144" s="219" t="s">
        <v>21</v>
      </c>
      <c r="F144" s="220" t="s">
        <v>176</v>
      </c>
      <c r="G144" s="218"/>
      <c r="H144" s="221">
        <v>51.285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150</v>
      </c>
      <c r="AU144" s="227" t="s">
        <v>81</v>
      </c>
      <c r="AV144" s="12" t="s">
        <v>137</v>
      </c>
      <c r="AW144" s="12" t="s">
        <v>35</v>
      </c>
      <c r="AX144" s="12" t="s">
        <v>79</v>
      </c>
      <c r="AY144" s="227" t="s">
        <v>130</v>
      </c>
    </row>
    <row r="145" spans="2:65" s="1" customFormat="1" ht="16.5" customHeight="1">
      <c r="B145" s="40"/>
      <c r="C145" s="191" t="s">
        <v>229</v>
      </c>
      <c r="D145" s="191" t="s">
        <v>132</v>
      </c>
      <c r="E145" s="192" t="s">
        <v>230</v>
      </c>
      <c r="F145" s="193" t="s">
        <v>231</v>
      </c>
      <c r="G145" s="194" t="s">
        <v>171</v>
      </c>
      <c r="H145" s="195">
        <v>1056.107</v>
      </c>
      <c r="I145" s="196"/>
      <c r="J145" s="197">
        <f>ROUND(I145*H145,2)</f>
        <v>0</v>
      </c>
      <c r="K145" s="193" t="s">
        <v>136</v>
      </c>
      <c r="L145" s="60"/>
      <c r="M145" s="198" t="s">
        <v>21</v>
      </c>
      <c r="N145" s="199" t="s">
        <v>42</v>
      </c>
      <c r="O145" s="4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3" t="s">
        <v>137</v>
      </c>
      <c r="AT145" s="23" t="s">
        <v>132</v>
      </c>
      <c r="AU145" s="23" t="s">
        <v>81</v>
      </c>
      <c r="AY145" s="23" t="s">
        <v>130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3" t="s">
        <v>79</v>
      </c>
      <c r="BK145" s="202">
        <f>ROUND(I145*H145,2)</f>
        <v>0</v>
      </c>
      <c r="BL145" s="23" t="s">
        <v>137</v>
      </c>
      <c r="BM145" s="23" t="s">
        <v>232</v>
      </c>
    </row>
    <row r="146" spans="2:47" s="1" customFormat="1" ht="40.5">
      <c r="B146" s="40"/>
      <c r="C146" s="62"/>
      <c r="D146" s="203" t="s">
        <v>139</v>
      </c>
      <c r="E146" s="62"/>
      <c r="F146" s="204" t="s">
        <v>233</v>
      </c>
      <c r="G146" s="62"/>
      <c r="H146" s="62"/>
      <c r="I146" s="162"/>
      <c r="J146" s="62"/>
      <c r="K146" s="62"/>
      <c r="L146" s="60"/>
      <c r="M146" s="205"/>
      <c r="N146" s="41"/>
      <c r="O146" s="41"/>
      <c r="P146" s="41"/>
      <c r="Q146" s="41"/>
      <c r="R146" s="41"/>
      <c r="S146" s="41"/>
      <c r="T146" s="77"/>
      <c r="AT146" s="23" t="s">
        <v>139</v>
      </c>
      <c r="AU146" s="23" t="s">
        <v>81</v>
      </c>
    </row>
    <row r="147" spans="2:51" s="11" customFormat="1" ht="13.5">
      <c r="B147" s="206"/>
      <c r="C147" s="207"/>
      <c r="D147" s="203" t="s">
        <v>150</v>
      </c>
      <c r="E147" s="208" t="s">
        <v>21</v>
      </c>
      <c r="F147" s="209" t="s">
        <v>234</v>
      </c>
      <c r="G147" s="207"/>
      <c r="H147" s="210">
        <v>114.251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150</v>
      </c>
      <c r="AU147" s="216" t="s">
        <v>81</v>
      </c>
      <c r="AV147" s="11" t="s">
        <v>81</v>
      </c>
      <c r="AW147" s="11" t="s">
        <v>35</v>
      </c>
      <c r="AX147" s="11" t="s">
        <v>71</v>
      </c>
      <c r="AY147" s="216" t="s">
        <v>130</v>
      </c>
    </row>
    <row r="148" spans="2:51" s="11" customFormat="1" ht="13.5">
      <c r="B148" s="206"/>
      <c r="C148" s="207"/>
      <c r="D148" s="203" t="s">
        <v>150</v>
      </c>
      <c r="E148" s="208" t="s">
        <v>21</v>
      </c>
      <c r="F148" s="209" t="s">
        <v>235</v>
      </c>
      <c r="G148" s="207"/>
      <c r="H148" s="210">
        <v>450.519</v>
      </c>
      <c r="I148" s="211"/>
      <c r="J148" s="207"/>
      <c r="K148" s="207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150</v>
      </c>
      <c r="AU148" s="216" t="s">
        <v>81</v>
      </c>
      <c r="AV148" s="11" t="s">
        <v>81</v>
      </c>
      <c r="AW148" s="11" t="s">
        <v>35</v>
      </c>
      <c r="AX148" s="11" t="s">
        <v>71</v>
      </c>
      <c r="AY148" s="216" t="s">
        <v>130</v>
      </c>
    </row>
    <row r="149" spans="2:51" s="11" customFormat="1" ht="13.5">
      <c r="B149" s="206"/>
      <c r="C149" s="207"/>
      <c r="D149" s="203" t="s">
        <v>150</v>
      </c>
      <c r="E149" s="208" t="s">
        <v>21</v>
      </c>
      <c r="F149" s="209" t="s">
        <v>175</v>
      </c>
      <c r="G149" s="207"/>
      <c r="H149" s="210">
        <v>378.876</v>
      </c>
      <c r="I149" s="211"/>
      <c r="J149" s="207"/>
      <c r="K149" s="207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150</v>
      </c>
      <c r="AU149" s="216" t="s">
        <v>81</v>
      </c>
      <c r="AV149" s="11" t="s">
        <v>81</v>
      </c>
      <c r="AW149" s="11" t="s">
        <v>35</v>
      </c>
      <c r="AX149" s="11" t="s">
        <v>71</v>
      </c>
      <c r="AY149" s="216" t="s">
        <v>130</v>
      </c>
    </row>
    <row r="150" spans="2:51" s="11" customFormat="1" ht="13.5">
      <c r="B150" s="206"/>
      <c r="C150" s="207"/>
      <c r="D150" s="203" t="s">
        <v>150</v>
      </c>
      <c r="E150" s="208" t="s">
        <v>21</v>
      </c>
      <c r="F150" s="209" t="s">
        <v>236</v>
      </c>
      <c r="G150" s="207"/>
      <c r="H150" s="210">
        <v>58.638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150</v>
      </c>
      <c r="AU150" s="216" t="s">
        <v>81</v>
      </c>
      <c r="AV150" s="11" t="s">
        <v>81</v>
      </c>
      <c r="AW150" s="11" t="s">
        <v>35</v>
      </c>
      <c r="AX150" s="11" t="s">
        <v>71</v>
      </c>
      <c r="AY150" s="216" t="s">
        <v>130</v>
      </c>
    </row>
    <row r="151" spans="2:51" s="11" customFormat="1" ht="13.5">
      <c r="B151" s="206"/>
      <c r="C151" s="207"/>
      <c r="D151" s="203" t="s">
        <v>150</v>
      </c>
      <c r="E151" s="208" t="s">
        <v>21</v>
      </c>
      <c r="F151" s="209" t="s">
        <v>237</v>
      </c>
      <c r="G151" s="207"/>
      <c r="H151" s="210">
        <v>82.94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150</v>
      </c>
      <c r="AU151" s="216" t="s">
        <v>81</v>
      </c>
      <c r="AV151" s="11" t="s">
        <v>81</v>
      </c>
      <c r="AW151" s="11" t="s">
        <v>35</v>
      </c>
      <c r="AX151" s="11" t="s">
        <v>71</v>
      </c>
      <c r="AY151" s="216" t="s">
        <v>130</v>
      </c>
    </row>
    <row r="152" spans="2:51" s="11" customFormat="1" ht="13.5">
      <c r="B152" s="206"/>
      <c r="C152" s="207"/>
      <c r="D152" s="203" t="s">
        <v>150</v>
      </c>
      <c r="E152" s="208" t="s">
        <v>21</v>
      </c>
      <c r="F152" s="209" t="s">
        <v>238</v>
      </c>
      <c r="G152" s="207"/>
      <c r="H152" s="210">
        <v>54.72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150</v>
      </c>
      <c r="AU152" s="216" t="s">
        <v>81</v>
      </c>
      <c r="AV152" s="11" t="s">
        <v>81</v>
      </c>
      <c r="AW152" s="11" t="s">
        <v>35</v>
      </c>
      <c r="AX152" s="11" t="s">
        <v>71</v>
      </c>
      <c r="AY152" s="216" t="s">
        <v>130</v>
      </c>
    </row>
    <row r="153" spans="2:51" s="11" customFormat="1" ht="13.5">
      <c r="B153" s="206"/>
      <c r="C153" s="207"/>
      <c r="D153" s="203" t="s">
        <v>150</v>
      </c>
      <c r="E153" s="208" t="s">
        <v>21</v>
      </c>
      <c r="F153" s="209" t="s">
        <v>239</v>
      </c>
      <c r="G153" s="207"/>
      <c r="H153" s="210">
        <v>-32.459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150</v>
      </c>
      <c r="AU153" s="216" t="s">
        <v>81</v>
      </c>
      <c r="AV153" s="11" t="s">
        <v>81</v>
      </c>
      <c r="AW153" s="11" t="s">
        <v>35</v>
      </c>
      <c r="AX153" s="11" t="s">
        <v>71</v>
      </c>
      <c r="AY153" s="216" t="s">
        <v>130</v>
      </c>
    </row>
    <row r="154" spans="2:51" s="11" customFormat="1" ht="13.5">
      <c r="B154" s="206"/>
      <c r="C154" s="207"/>
      <c r="D154" s="203" t="s">
        <v>150</v>
      </c>
      <c r="E154" s="208" t="s">
        <v>21</v>
      </c>
      <c r="F154" s="209" t="s">
        <v>240</v>
      </c>
      <c r="G154" s="207"/>
      <c r="H154" s="210">
        <v>-51.378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150</v>
      </c>
      <c r="AU154" s="216" t="s">
        <v>81</v>
      </c>
      <c r="AV154" s="11" t="s">
        <v>81</v>
      </c>
      <c r="AW154" s="11" t="s">
        <v>35</v>
      </c>
      <c r="AX154" s="11" t="s">
        <v>71</v>
      </c>
      <c r="AY154" s="216" t="s">
        <v>130</v>
      </c>
    </row>
    <row r="155" spans="2:51" s="12" customFormat="1" ht="13.5">
      <c r="B155" s="217"/>
      <c r="C155" s="218"/>
      <c r="D155" s="203" t="s">
        <v>150</v>
      </c>
      <c r="E155" s="219" t="s">
        <v>21</v>
      </c>
      <c r="F155" s="220" t="s">
        <v>176</v>
      </c>
      <c r="G155" s="218"/>
      <c r="H155" s="221">
        <v>1056.107</v>
      </c>
      <c r="I155" s="222"/>
      <c r="J155" s="218"/>
      <c r="K155" s="218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150</v>
      </c>
      <c r="AU155" s="227" t="s">
        <v>81</v>
      </c>
      <c r="AV155" s="12" t="s">
        <v>137</v>
      </c>
      <c r="AW155" s="12" t="s">
        <v>35</v>
      </c>
      <c r="AX155" s="12" t="s">
        <v>79</v>
      </c>
      <c r="AY155" s="227" t="s">
        <v>130</v>
      </c>
    </row>
    <row r="156" spans="2:65" s="1" customFormat="1" ht="25.5" customHeight="1">
      <c r="B156" s="40"/>
      <c r="C156" s="191" t="s">
        <v>241</v>
      </c>
      <c r="D156" s="191" t="s">
        <v>132</v>
      </c>
      <c r="E156" s="192" t="s">
        <v>242</v>
      </c>
      <c r="F156" s="193" t="s">
        <v>243</v>
      </c>
      <c r="G156" s="194" t="s">
        <v>171</v>
      </c>
      <c r="H156" s="195">
        <v>10561.07</v>
      </c>
      <c r="I156" s="196"/>
      <c r="J156" s="197">
        <f>ROUND(I156*H156,2)</f>
        <v>0</v>
      </c>
      <c r="K156" s="193" t="s">
        <v>136</v>
      </c>
      <c r="L156" s="60"/>
      <c r="M156" s="198" t="s">
        <v>21</v>
      </c>
      <c r="N156" s="199" t="s">
        <v>42</v>
      </c>
      <c r="O156" s="4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AR156" s="23" t="s">
        <v>137</v>
      </c>
      <c r="AT156" s="23" t="s">
        <v>132</v>
      </c>
      <c r="AU156" s="23" t="s">
        <v>81</v>
      </c>
      <c r="AY156" s="23" t="s">
        <v>130</v>
      </c>
      <c r="BE156" s="202">
        <f>IF(N156="základní",J156,0)</f>
        <v>0</v>
      </c>
      <c r="BF156" s="202">
        <f>IF(N156="snížená",J156,0)</f>
        <v>0</v>
      </c>
      <c r="BG156" s="202">
        <f>IF(N156="zákl. přenesená",J156,0)</f>
        <v>0</v>
      </c>
      <c r="BH156" s="202">
        <f>IF(N156="sníž. přenesená",J156,0)</f>
        <v>0</v>
      </c>
      <c r="BI156" s="202">
        <f>IF(N156="nulová",J156,0)</f>
        <v>0</v>
      </c>
      <c r="BJ156" s="23" t="s">
        <v>79</v>
      </c>
      <c r="BK156" s="202">
        <f>ROUND(I156*H156,2)</f>
        <v>0</v>
      </c>
      <c r="BL156" s="23" t="s">
        <v>137</v>
      </c>
      <c r="BM156" s="23" t="s">
        <v>244</v>
      </c>
    </row>
    <row r="157" spans="2:47" s="1" customFormat="1" ht="40.5">
      <c r="B157" s="40"/>
      <c r="C157" s="62"/>
      <c r="D157" s="203" t="s">
        <v>139</v>
      </c>
      <c r="E157" s="62"/>
      <c r="F157" s="204" t="s">
        <v>245</v>
      </c>
      <c r="G157" s="62"/>
      <c r="H157" s="62"/>
      <c r="I157" s="162"/>
      <c r="J157" s="62"/>
      <c r="K157" s="62"/>
      <c r="L157" s="60"/>
      <c r="M157" s="205"/>
      <c r="N157" s="41"/>
      <c r="O157" s="41"/>
      <c r="P157" s="41"/>
      <c r="Q157" s="41"/>
      <c r="R157" s="41"/>
      <c r="S157" s="41"/>
      <c r="T157" s="77"/>
      <c r="AT157" s="23" t="s">
        <v>139</v>
      </c>
      <c r="AU157" s="23" t="s">
        <v>81</v>
      </c>
    </row>
    <row r="158" spans="2:51" s="11" customFormat="1" ht="13.5">
      <c r="B158" s="206"/>
      <c r="C158" s="207"/>
      <c r="D158" s="203" t="s">
        <v>150</v>
      </c>
      <c r="E158" s="208" t="s">
        <v>21</v>
      </c>
      <c r="F158" s="209" t="s">
        <v>246</v>
      </c>
      <c r="G158" s="207"/>
      <c r="H158" s="210">
        <v>1142.51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150</v>
      </c>
      <c r="AU158" s="216" t="s">
        <v>81</v>
      </c>
      <c r="AV158" s="11" t="s">
        <v>81</v>
      </c>
      <c r="AW158" s="11" t="s">
        <v>35</v>
      </c>
      <c r="AX158" s="11" t="s">
        <v>71</v>
      </c>
      <c r="AY158" s="216" t="s">
        <v>130</v>
      </c>
    </row>
    <row r="159" spans="2:51" s="11" customFormat="1" ht="13.5">
      <c r="B159" s="206"/>
      <c r="C159" s="207"/>
      <c r="D159" s="203" t="s">
        <v>150</v>
      </c>
      <c r="E159" s="208" t="s">
        <v>21</v>
      </c>
      <c r="F159" s="209" t="s">
        <v>247</v>
      </c>
      <c r="G159" s="207"/>
      <c r="H159" s="210">
        <v>4505.19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150</v>
      </c>
      <c r="AU159" s="216" t="s">
        <v>81</v>
      </c>
      <c r="AV159" s="11" t="s">
        <v>81</v>
      </c>
      <c r="AW159" s="11" t="s">
        <v>35</v>
      </c>
      <c r="AX159" s="11" t="s">
        <v>71</v>
      </c>
      <c r="AY159" s="216" t="s">
        <v>130</v>
      </c>
    </row>
    <row r="160" spans="2:51" s="11" customFormat="1" ht="13.5">
      <c r="B160" s="206"/>
      <c r="C160" s="207"/>
      <c r="D160" s="203" t="s">
        <v>150</v>
      </c>
      <c r="E160" s="208" t="s">
        <v>21</v>
      </c>
      <c r="F160" s="209" t="s">
        <v>248</v>
      </c>
      <c r="G160" s="207"/>
      <c r="H160" s="210">
        <v>3788.76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150</v>
      </c>
      <c r="AU160" s="216" t="s">
        <v>81</v>
      </c>
      <c r="AV160" s="11" t="s">
        <v>81</v>
      </c>
      <c r="AW160" s="11" t="s">
        <v>35</v>
      </c>
      <c r="AX160" s="11" t="s">
        <v>71</v>
      </c>
      <c r="AY160" s="216" t="s">
        <v>130</v>
      </c>
    </row>
    <row r="161" spans="2:51" s="11" customFormat="1" ht="13.5">
      <c r="B161" s="206"/>
      <c r="C161" s="207"/>
      <c r="D161" s="203" t="s">
        <v>150</v>
      </c>
      <c r="E161" s="208" t="s">
        <v>21</v>
      </c>
      <c r="F161" s="209" t="s">
        <v>249</v>
      </c>
      <c r="G161" s="207"/>
      <c r="H161" s="210">
        <v>586.38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150</v>
      </c>
      <c r="AU161" s="216" t="s">
        <v>81</v>
      </c>
      <c r="AV161" s="11" t="s">
        <v>81</v>
      </c>
      <c r="AW161" s="11" t="s">
        <v>35</v>
      </c>
      <c r="AX161" s="11" t="s">
        <v>71</v>
      </c>
      <c r="AY161" s="216" t="s">
        <v>130</v>
      </c>
    </row>
    <row r="162" spans="2:51" s="11" customFormat="1" ht="13.5">
      <c r="B162" s="206"/>
      <c r="C162" s="207"/>
      <c r="D162" s="203" t="s">
        <v>150</v>
      </c>
      <c r="E162" s="208" t="s">
        <v>21</v>
      </c>
      <c r="F162" s="209" t="s">
        <v>250</v>
      </c>
      <c r="G162" s="207"/>
      <c r="H162" s="210">
        <v>829.4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150</v>
      </c>
      <c r="AU162" s="216" t="s">
        <v>81</v>
      </c>
      <c r="AV162" s="11" t="s">
        <v>81</v>
      </c>
      <c r="AW162" s="11" t="s">
        <v>35</v>
      </c>
      <c r="AX162" s="11" t="s">
        <v>71</v>
      </c>
      <c r="AY162" s="216" t="s">
        <v>130</v>
      </c>
    </row>
    <row r="163" spans="2:51" s="11" customFormat="1" ht="13.5">
      <c r="B163" s="206"/>
      <c r="C163" s="207"/>
      <c r="D163" s="203" t="s">
        <v>150</v>
      </c>
      <c r="E163" s="208" t="s">
        <v>21</v>
      </c>
      <c r="F163" s="209" t="s">
        <v>251</v>
      </c>
      <c r="G163" s="207"/>
      <c r="H163" s="210">
        <v>547.2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150</v>
      </c>
      <c r="AU163" s="216" t="s">
        <v>81</v>
      </c>
      <c r="AV163" s="11" t="s">
        <v>81</v>
      </c>
      <c r="AW163" s="11" t="s">
        <v>35</v>
      </c>
      <c r="AX163" s="11" t="s">
        <v>71</v>
      </c>
      <c r="AY163" s="216" t="s">
        <v>130</v>
      </c>
    </row>
    <row r="164" spans="2:51" s="11" customFormat="1" ht="13.5">
      <c r="B164" s="206"/>
      <c r="C164" s="207"/>
      <c r="D164" s="203" t="s">
        <v>150</v>
      </c>
      <c r="E164" s="208" t="s">
        <v>21</v>
      </c>
      <c r="F164" s="209" t="s">
        <v>252</v>
      </c>
      <c r="G164" s="207"/>
      <c r="H164" s="210">
        <v>-324.59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150</v>
      </c>
      <c r="AU164" s="216" t="s">
        <v>81</v>
      </c>
      <c r="AV164" s="11" t="s">
        <v>81</v>
      </c>
      <c r="AW164" s="11" t="s">
        <v>35</v>
      </c>
      <c r="AX164" s="11" t="s">
        <v>71</v>
      </c>
      <c r="AY164" s="216" t="s">
        <v>130</v>
      </c>
    </row>
    <row r="165" spans="2:51" s="11" customFormat="1" ht="13.5">
      <c r="B165" s="206"/>
      <c r="C165" s="207"/>
      <c r="D165" s="203" t="s">
        <v>150</v>
      </c>
      <c r="E165" s="208" t="s">
        <v>21</v>
      </c>
      <c r="F165" s="209" t="s">
        <v>253</v>
      </c>
      <c r="G165" s="207"/>
      <c r="H165" s="210">
        <v>-513.78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150</v>
      </c>
      <c r="AU165" s="216" t="s">
        <v>81</v>
      </c>
      <c r="AV165" s="11" t="s">
        <v>81</v>
      </c>
      <c r="AW165" s="11" t="s">
        <v>35</v>
      </c>
      <c r="AX165" s="11" t="s">
        <v>71</v>
      </c>
      <c r="AY165" s="216" t="s">
        <v>130</v>
      </c>
    </row>
    <row r="166" spans="2:51" s="12" customFormat="1" ht="13.5">
      <c r="B166" s="217"/>
      <c r="C166" s="218"/>
      <c r="D166" s="203" t="s">
        <v>150</v>
      </c>
      <c r="E166" s="219" t="s">
        <v>21</v>
      </c>
      <c r="F166" s="220" t="s">
        <v>176</v>
      </c>
      <c r="G166" s="218"/>
      <c r="H166" s="221">
        <v>10561.07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150</v>
      </c>
      <c r="AU166" s="227" t="s">
        <v>81</v>
      </c>
      <c r="AV166" s="12" t="s">
        <v>137</v>
      </c>
      <c r="AW166" s="12" t="s">
        <v>35</v>
      </c>
      <c r="AX166" s="12" t="s">
        <v>79</v>
      </c>
      <c r="AY166" s="227" t="s">
        <v>130</v>
      </c>
    </row>
    <row r="167" spans="2:65" s="1" customFormat="1" ht="16.5" customHeight="1">
      <c r="B167" s="40"/>
      <c r="C167" s="191" t="s">
        <v>254</v>
      </c>
      <c r="D167" s="191" t="s">
        <v>132</v>
      </c>
      <c r="E167" s="192" t="s">
        <v>255</v>
      </c>
      <c r="F167" s="193" t="s">
        <v>256</v>
      </c>
      <c r="G167" s="194" t="s">
        <v>171</v>
      </c>
      <c r="H167" s="195">
        <v>1056.107</v>
      </c>
      <c r="I167" s="196"/>
      <c r="J167" s="197">
        <f>ROUND(I167*H167,2)</f>
        <v>0</v>
      </c>
      <c r="K167" s="193" t="s">
        <v>136</v>
      </c>
      <c r="L167" s="60"/>
      <c r="M167" s="198" t="s">
        <v>21</v>
      </c>
      <c r="N167" s="199" t="s">
        <v>42</v>
      </c>
      <c r="O167" s="4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3" t="s">
        <v>137</v>
      </c>
      <c r="AT167" s="23" t="s">
        <v>132</v>
      </c>
      <c r="AU167" s="23" t="s">
        <v>81</v>
      </c>
      <c r="AY167" s="23" t="s">
        <v>130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3" t="s">
        <v>79</v>
      </c>
      <c r="BK167" s="202">
        <f>ROUND(I167*H167,2)</f>
        <v>0</v>
      </c>
      <c r="BL167" s="23" t="s">
        <v>137</v>
      </c>
      <c r="BM167" s="23" t="s">
        <v>257</v>
      </c>
    </row>
    <row r="168" spans="2:47" s="1" customFormat="1" ht="13.5">
      <c r="B168" s="40"/>
      <c r="C168" s="62"/>
      <c r="D168" s="203" t="s">
        <v>139</v>
      </c>
      <c r="E168" s="62"/>
      <c r="F168" s="204" t="s">
        <v>258</v>
      </c>
      <c r="G168" s="62"/>
      <c r="H168" s="62"/>
      <c r="I168" s="162"/>
      <c r="J168" s="62"/>
      <c r="K168" s="62"/>
      <c r="L168" s="60"/>
      <c r="M168" s="205"/>
      <c r="N168" s="41"/>
      <c r="O168" s="41"/>
      <c r="P168" s="41"/>
      <c r="Q168" s="41"/>
      <c r="R168" s="41"/>
      <c r="S168" s="41"/>
      <c r="T168" s="77"/>
      <c r="AT168" s="23" t="s">
        <v>139</v>
      </c>
      <c r="AU168" s="23" t="s">
        <v>81</v>
      </c>
    </row>
    <row r="169" spans="2:51" s="11" customFormat="1" ht="13.5">
      <c r="B169" s="206"/>
      <c r="C169" s="207"/>
      <c r="D169" s="203" t="s">
        <v>150</v>
      </c>
      <c r="E169" s="208" t="s">
        <v>21</v>
      </c>
      <c r="F169" s="209" t="s">
        <v>234</v>
      </c>
      <c r="G169" s="207"/>
      <c r="H169" s="210">
        <v>114.251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150</v>
      </c>
      <c r="AU169" s="216" t="s">
        <v>81</v>
      </c>
      <c r="AV169" s="11" t="s">
        <v>81</v>
      </c>
      <c r="AW169" s="11" t="s">
        <v>35</v>
      </c>
      <c r="AX169" s="11" t="s">
        <v>71</v>
      </c>
      <c r="AY169" s="216" t="s">
        <v>130</v>
      </c>
    </row>
    <row r="170" spans="2:51" s="11" customFormat="1" ht="13.5">
      <c r="B170" s="206"/>
      <c r="C170" s="207"/>
      <c r="D170" s="203" t="s">
        <v>150</v>
      </c>
      <c r="E170" s="208" t="s">
        <v>21</v>
      </c>
      <c r="F170" s="209" t="s">
        <v>235</v>
      </c>
      <c r="G170" s="207"/>
      <c r="H170" s="210">
        <v>450.519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150</v>
      </c>
      <c r="AU170" s="216" t="s">
        <v>81</v>
      </c>
      <c r="AV170" s="11" t="s">
        <v>81</v>
      </c>
      <c r="AW170" s="11" t="s">
        <v>35</v>
      </c>
      <c r="AX170" s="11" t="s">
        <v>71</v>
      </c>
      <c r="AY170" s="216" t="s">
        <v>130</v>
      </c>
    </row>
    <row r="171" spans="2:51" s="11" customFormat="1" ht="13.5">
      <c r="B171" s="206"/>
      <c r="C171" s="207"/>
      <c r="D171" s="203" t="s">
        <v>150</v>
      </c>
      <c r="E171" s="208" t="s">
        <v>21</v>
      </c>
      <c r="F171" s="209" t="s">
        <v>175</v>
      </c>
      <c r="G171" s="207"/>
      <c r="H171" s="210">
        <v>378.876</v>
      </c>
      <c r="I171" s="211"/>
      <c r="J171" s="207"/>
      <c r="K171" s="207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150</v>
      </c>
      <c r="AU171" s="216" t="s">
        <v>81</v>
      </c>
      <c r="AV171" s="11" t="s">
        <v>81</v>
      </c>
      <c r="AW171" s="11" t="s">
        <v>35</v>
      </c>
      <c r="AX171" s="11" t="s">
        <v>71</v>
      </c>
      <c r="AY171" s="216" t="s">
        <v>130</v>
      </c>
    </row>
    <row r="172" spans="2:51" s="11" customFormat="1" ht="13.5">
      <c r="B172" s="206"/>
      <c r="C172" s="207"/>
      <c r="D172" s="203" t="s">
        <v>150</v>
      </c>
      <c r="E172" s="208" t="s">
        <v>21</v>
      </c>
      <c r="F172" s="209" t="s">
        <v>236</v>
      </c>
      <c r="G172" s="207"/>
      <c r="H172" s="210">
        <v>58.638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150</v>
      </c>
      <c r="AU172" s="216" t="s">
        <v>81</v>
      </c>
      <c r="AV172" s="11" t="s">
        <v>81</v>
      </c>
      <c r="AW172" s="11" t="s">
        <v>35</v>
      </c>
      <c r="AX172" s="11" t="s">
        <v>71</v>
      </c>
      <c r="AY172" s="216" t="s">
        <v>130</v>
      </c>
    </row>
    <row r="173" spans="2:51" s="11" customFormat="1" ht="13.5">
      <c r="B173" s="206"/>
      <c r="C173" s="207"/>
      <c r="D173" s="203" t="s">
        <v>150</v>
      </c>
      <c r="E173" s="208" t="s">
        <v>21</v>
      </c>
      <c r="F173" s="209" t="s">
        <v>237</v>
      </c>
      <c r="G173" s="207"/>
      <c r="H173" s="210">
        <v>82.94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150</v>
      </c>
      <c r="AU173" s="216" t="s">
        <v>81</v>
      </c>
      <c r="AV173" s="11" t="s">
        <v>81</v>
      </c>
      <c r="AW173" s="11" t="s">
        <v>35</v>
      </c>
      <c r="AX173" s="11" t="s">
        <v>71</v>
      </c>
      <c r="AY173" s="216" t="s">
        <v>130</v>
      </c>
    </row>
    <row r="174" spans="2:51" s="11" customFormat="1" ht="13.5">
      <c r="B174" s="206"/>
      <c r="C174" s="207"/>
      <c r="D174" s="203" t="s">
        <v>150</v>
      </c>
      <c r="E174" s="208" t="s">
        <v>21</v>
      </c>
      <c r="F174" s="209" t="s">
        <v>238</v>
      </c>
      <c r="G174" s="207"/>
      <c r="H174" s="210">
        <v>54.72</v>
      </c>
      <c r="I174" s="211"/>
      <c r="J174" s="207"/>
      <c r="K174" s="207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150</v>
      </c>
      <c r="AU174" s="216" t="s">
        <v>81</v>
      </c>
      <c r="AV174" s="11" t="s">
        <v>81</v>
      </c>
      <c r="AW174" s="11" t="s">
        <v>35</v>
      </c>
      <c r="AX174" s="11" t="s">
        <v>71</v>
      </c>
      <c r="AY174" s="216" t="s">
        <v>130</v>
      </c>
    </row>
    <row r="175" spans="2:51" s="11" customFormat="1" ht="13.5">
      <c r="B175" s="206"/>
      <c r="C175" s="207"/>
      <c r="D175" s="203" t="s">
        <v>150</v>
      </c>
      <c r="E175" s="208" t="s">
        <v>21</v>
      </c>
      <c r="F175" s="209" t="s">
        <v>239</v>
      </c>
      <c r="G175" s="207"/>
      <c r="H175" s="210">
        <v>-32.459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150</v>
      </c>
      <c r="AU175" s="216" t="s">
        <v>81</v>
      </c>
      <c r="AV175" s="11" t="s">
        <v>81</v>
      </c>
      <c r="AW175" s="11" t="s">
        <v>35</v>
      </c>
      <c r="AX175" s="11" t="s">
        <v>71</v>
      </c>
      <c r="AY175" s="216" t="s">
        <v>130</v>
      </c>
    </row>
    <row r="176" spans="2:51" s="11" customFormat="1" ht="13.5">
      <c r="B176" s="206"/>
      <c r="C176" s="207"/>
      <c r="D176" s="203" t="s">
        <v>150</v>
      </c>
      <c r="E176" s="208" t="s">
        <v>21</v>
      </c>
      <c r="F176" s="209" t="s">
        <v>240</v>
      </c>
      <c r="G176" s="207"/>
      <c r="H176" s="210">
        <v>-51.378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150</v>
      </c>
      <c r="AU176" s="216" t="s">
        <v>81</v>
      </c>
      <c r="AV176" s="11" t="s">
        <v>81</v>
      </c>
      <c r="AW176" s="11" t="s">
        <v>35</v>
      </c>
      <c r="AX176" s="11" t="s">
        <v>71</v>
      </c>
      <c r="AY176" s="216" t="s">
        <v>130</v>
      </c>
    </row>
    <row r="177" spans="2:51" s="12" customFormat="1" ht="13.5">
      <c r="B177" s="217"/>
      <c r="C177" s="218"/>
      <c r="D177" s="203" t="s">
        <v>150</v>
      </c>
      <c r="E177" s="219" t="s">
        <v>21</v>
      </c>
      <c r="F177" s="220" t="s">
        <v>176</v>
      </c>
      <c r="G177" s="218"/>
      <c r="H177" s="221">
        <v>1056.107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150</v>
      </c>
      <c r="AU177" s="227" t="s">
        <v>81</v>
      </c>
      <c r="AV177" s="12" t="s">
        <v>137</v>
      </c>
      <c r="AW177" s="12" t="s">
        <v>35</v>
      </c>
      <c r="AX177" s="12" t="s">
        <v>79</v>
      </c>
      <c r="AY177" s="227" t="s">
        <v>130</v>
      </c>
    </row>
    <row r="178" spans="2:65" s="1" customFormat="1" ht="16.5" customHeight="1">
      <c r="B178" s="40"/>
      <c r="C178" s="191" t="s">
        <v>259</v>
      </c>
      <c r="D178" s="191" t="s">
        <v>132</v>
      </c>
      <c r="E178" s="192" t="s">
        <v>260</v>
      </c>
      <c r="F178" s="193" t="s">
        <v>261</v>
      </c>
      <c r="G178" s="194" t="s">
        <v>262</v>
      </c>
      <c r="H178" s="195">
        <v>1932.676</v>
      </c>
      <c r="I178" s="196"/>
      <c r="J178" s="197">
        <f>ROUND(I178*H178,2)</f>
        <v>0</v>
      </c>
      <c r="K178" s="193" t="s">
        <v>136</v>
      </c>
      <c r="L178" s="60"/>
      <c r="M178" s="198" t="s">
        <v>21</v>
      </c>
      <c r="N178" s="199" t="s">
        <v>42</v>
      </c>
      <c r="O178" s="4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AR178" s="23" t="s">
        <v>137</v>
      </c>
      <c r="AT178" s="23" t="s">
        <v>132</v>
      </c>
      <c r="AU178" s="23" t="s">
        <v>81</v>
      </c>
      <c r="AY178" s="23" t="s">
        <v>130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79</v>
      </c>
      <c r="BK178" s="202">
        <f>ROUND(I178*H178,2)</f>
        <v>0</v>
      </c>
      <c r="BL178" s="23" t="s">
        <v>137</v>
      </c>
      <c r="BM178" s="23" t="s">
        <v>263</v>
      </c>
    </row>
    <row r="179" spans="2:47" s="1" customFormat="1" ht="27">
      <c r="B179" s="40"/>
      <c r="C179" s="62"/>
      <c r="D179" s="203" t="s">
        <v>139</v>
      </c>
      <c r="E179" s="62"/>
      <c r="F179" s="204" t="s">
        <v>264</v>
      </c>
      <c r="G179" s="62"/>
      <c r="H179" s="62"/>
      <c r="I179" s="162"/>
      <c r="J179" s="62"/>
      <c r="K179" s="62"/>
      <c r="L179" s="60"/>
      <c r="M179" s="205"/>
      <c r="N179" s="41"/>
      <c r="O179" s="41"/>
      <c r="P179" s="41"/>
      <c r="Q179" s="41"/>
      <c r="R179" s="41"/>
      <c r="S179" s="41"/>
      <c r="T179" s="77"/>
      <c r="AT179" s="23" t="s">
        <v>139</v>
      </c>
      <c r="AU179" s="23" t="s">
        <v>81</v>
      </c>
    </row>
    <row r="180" spans="2:51" s="11" customFormat="1" ht="13.5">
      <c r="B180" s="206"/>
      <c r="C180" s="207"/>
      <c r="D180" s="203" t="s">
        <v>150</v>
      </c>
      <c r="E180" s="208" t="s">
        <v>21</v>
      </c>
      <c r="F180" s="209" t="s">
        <v>265</v>
      </c>
      <c r="G180" s="207"/>
      <c r="H180" s="210">
        <v>209.079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150</v>
      </c>
      <c r="AU180" s="216" t="s">
        <v>81</v>
      </c>
      <c r="AV180" s="11" t="s">
        <v>81</v>
      </c>
      <c r="AW180" s="11" t="s">
        <v>35</v>
      </c>
      <c r="AX180" s="11" t="s">
        <v>71</v>
      </c>
      <c r="AY180" s="216" t="s">
        <v>130</v>
      </c>
    </row>
    <row r="181" spans="2:51" s="11" customFormat="1" ht="13.5">
      <c r="B181" s="206"/>
      <c r="C181" s="207"/>
      <c r="D181" s="203" t="s">
        <v>150</v>
      </c>
      <c r="E181" s="208" t="s">
        <v>21</v>
      </c>
      <c r="F181" s="209" t="s">
        <v>266</v>
      </c>
      <c r="G181" s="207"/>
      <c r="H181" s="210">
        <v>824.45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150</v>
      </c>
      <c r="AU181" s="216" t="s">
        <v>81</v>
      </c>
      <c r="AV181" s="11" t="s">
        <v>81</v>
      </c>
      <c r="AW181" s="11" t="s">
        <v>35</v>
      </c>
      <c r="AX181" s="11" t="s">
        <v>71</v>
      </c>
      <c r="AY181" s="216" t="s">
        <v>130</v>
      </c>
    </row>
    <row r="182" spans="2:51" s="11" customFormat="1" ht="13.5">
      <c r="B182" s="206"/>
      <c r="C182" s="207"/>
      <c r="D182" s="203" t="s">
        <v>150</v>
      </c>
      <c r="E182" s="208" t="s">
        <v>21</v>
      </c>
      <c r="F182" s="209" t="s">
        <v>267</v>
      </c>
      <c r="G182" s="207"/>
      <c r="H182" s="210">
        <v>693.343</v>
      </c>
      <c r="I182" s="211"/>
      <c r="J182" s="207"/>
      <c r="K182" s="207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150</v>
      </c>
      <c r="AU182" s="216" t="s">
        <v>81</v>
      </c>
      <c r="AV182" s="11" t="s">
        <v>81</v>
      </c>
      <c r="AW182" s="11" t="s">
        <v>35</v>
      </c>
      <c r="AX182" s="11" t="s">
        <v>71</v>
      </c>
      <c r="AY182" s="216" t="s">
        <v>130</v>
      </c>
    </row>
    <row r="183" spans="2:51" s="11" customFormat="1" ht="13.5">
      <c r="B183" s="206"/>
      <c r="C183" s="207"/>
      <c r="D183" s="203" t="s">
        <v>150</v>
      </c>
      <c r="E183" s="208" t="s">
        <v>21</v>
      </c>
      <c r="F183" s="209" t="s">
        <v>268</v>
      </c>
      <c r="G183" s="207"/>
      <c r="H183" s="210">
        <v>107.308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150</v>
      </c>
      <c r="AU183" s="216" t="s">
        <v>81</v>
      </c>
      <c r="AV183" s="11" t="s">
        <v>81</v>
      </c>
      <c r="AW183" s="11" t="s">
        <v>35</v>
      </c>
      <c r="AX183" s="11" t="s">
        <v>71</v>
      </c>
      <c r="AY183" s="216" t="s">
        <v>130</v>
      </c>
    </row>
    <row r="184" spans="2:51" s="11" customFormat="1" ht="13.5">
      <c r="B184" s="206"/>
      <c r="C184" s="207"/>
      <c r="D184" s="203" t="s">
        <v>150</v>
      </c>
      <c r="E184" s="208" t="s">
        <v>21</v>
      </c>
      <c r="F184" s="209" t="s">
        <v>269</v>
      </c>
      <c r="G184" s="207"/>
      <c r="H184" s="210">
        <v>151.78</v>
      </c>
      <c r="I184" s="211"/>
      <c r="J184" s="207"/>
      <c r="K184" s="207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150</v>
      </c>
      <c r="AU184" s="216" t="s">
        <v>81</v>
      </c>
      <c r="AV184" s="11" t="s">
        <v>81</v>
      </c>
      <c r="AW184" s="11" t="s">
        <v>35</v>
      </c>
      <c r="AX184" s="11" t="s">
        <v>71</v>
      </c>
      <c r="AY184" s="216" t="s">
        <v>130</v>
      </c>
    </row>
    <row r="185" spans="2:51" s="11" customFormat="1" ht="13.5">
      <c r="B185" s="206"/>
      <c r="C185" s="207"/>
      <c r="D185" s="203" t="s">
        <v>150</v>
      </c>
      <c r="E185" s="208" t="s">
        <v>21</v>
      </c>
      <c r="F185" s="209" t="s">
        <v>270</v>
      </c>
      <c r="G185" s="207"/>
      <c r="H185" s="210">
        <v>100.138</v>
      </c>
      <c r="I185" s="211"/>
      <c r="J185" s="207"/>
      <c r="K185" s="207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150</v>
      </c>
      <c r="AU185" s="216" t="s">
        <v>81</v>
      </c>
      <c r="AV185" s="11" t="s">
        <v>81</v>
      </c>
      <c r="AW185" s="11" t="s">
        <v>35</v>
      </c>
      <c r="AX185" s="11" t="s">
        <v>71</v>
      </c>
      <c r="AY185" s="216" t="s">
        <v>130</v>
      </c>
    </row>
    <row r="186" spans="2:51" s="11" customFormat="1" ht="13.5">
      <c r="B186" s="206"/>
      <c r="C186" s="207"/>
      <c r="D186" s="203" t="s">
        <v>150</v>
      </c>
      <c r="E186" s="208" t="s">
        <v>21</v>
      </c>
      <c r="F186" s="209" t="s">
        <v>271</v>
      </c>
      <c r="G186" s="207"/>
      <c r="H186" s="210">
        <v>-59.4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150</v>
      </c>
      <c r="AU186" s="216" t="s">
        <v>81</v>
      </c>
      <c r="AV186" s="11" t="s">
        <v>81</v>
      </c>
      <c r="AW186" s="11" t="s">
        <v>35</v>
      </c>
      <c r="AX186" s="11" t="s">
        <v>71</v>
      </c>
      <c r="AY186" s="216" t="s">
        <v>130</v>
      </c>
    </row>
    <row r="187" spans="2:51" s="11" customFormat="1" ht="13.5">
      <c r="B187" s="206"/>
      <c r="C187" s="207"/>
      <c r="D187" s="203" t="s">
        <v>150</v>
      </c>
      <c r="E187" s="208" t="s">
        <v>21</v>
      </c>
      <c r="F187" s="209" t="s">
        <v>272</v>
      </c>
      <c r="G187" s="207"/>
      <c r="H187" s="210">
        <v>-94.022</v>
      </c>
      <c r="I187" s="211"/>
      <c r="J187" s="207"/>
      <c r="K187" s="207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150</v>
      </c>
      <c r="AU187" s="216" t="s">
        <v>81</v>
      </c>
      <c r="AV187" s="11" t="s">
        <v>81</v>
      </c>
      <c r="AW187" s="11" t="s">
        <v>35</v>
      </c>
      <c r="AX187" s="11" t="s">
        <v>71</v>
      </c>
      <c r="AY187" s="216" t="s">
        <v>130</v>
      </c>
    </row>
    <row r="188" spans="2:51" s="12" customFormat="1" ht="13.5">
      <c r="B188" s="217"/>
      <c r="C188" s="218"/>
      <c r="D188" s="203" t="s">
        <v>150</v>
      </c>
      <c r="E188" s="219" t="s">
        <v>21</v>
      </c>
      <c r="F188" s="220" t="s">
        <v>176</v>
      </c>
      <c r="G188" s="218"/>
      <c r="H188" s="221">
        <v>1932.676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150</v>
      </c>
      <c r="AU188" s="227" t="s">
        <v>81</v>
      </c>
      <c r="AV188" s="12" t="s">
        <v>137</v>
      </c>
      <c r="AW188" s="12" t="s">
        <v>35</v>
      </c>
      <c r="AX188" s="12" t="s">
        <v>79</v>
      </c>
      <c r="AY188" s="227" t="s">
        <v>130</v>
      </c>
    </row>
    <row r="189" spans="2:65" s="1" customFormat="1" ht="16.5" customHeight="1">
      <c r="B189" s="40"/>
      <c r="C189" s="191" t="s">
        <v>273</v>
      </c>
      <c r="D189" s="191" t="s">
        <v>132</v>
      </c>
      <c r="E189" s="192" t="s">
        <v>274</v>
      </c>
      <c r="F189" s="193" t="s">
        <v>275</v>
      </c>
      <c r="G189" s="194" t="s">
        <v>171</v>
      </c>
      <c r="H189" s="195">
        <v>83.837</v>
      </c>
      <c r="I189" s="196"/>
      <c r="J189" s="197">
        <f>ROUND(I189*H189,2)</f>
        <v>0</v>
      </c>
      <c r="K189" s="193" t="s">
        <v>136</v>
      </c>
      <c r="L189" s="60"/>
      <c r="M189" s="198" t="s">
        <v>21</v>
      </c>
      <c r="N189" s="199" t="s">
        <v>42</v>
      </c>
      <c r="O189" s="4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AR189" s="23" t="s">
        <v>137</v>
      </c>
      <c r="AT189" s="23" t="s">
        <v>132</v>
      </c>
      <c r="AU189" s="23" t="s">
        <v>81</v>
      </c>
      <c r="AY189" s="23" t="s">
        <v>130</v>
      </c>
      <c r="BE189" s="202">
        <f>IF(N189="základní",J189,0)</f>
        <v>0</v>
      </c>
      <c r="BF189" s="202">
        <f>IF(N189="snížená",J189,0)</f>
        <v>0</v>
      </c>
      <c r="BG189" s="202">
        <f>IF(N189="zákl. přenesená",J189,0)</f>
        <v>0</v>
      </c>
      <c r="BH189" s="202">
        <f>IF(N189="sníž. přenesená",J189,0)</f>
        <v>0</v>
      </c>
      <c r="BI189" s="202">
        <f>IF(N189="nulová",J189,0)</f>
        <v>0</v>
      </c>
      <c r="BJ189" s="23" t="s">
        <v>79</v>
      </c>
      <c r="BK189" s="202">
        <f>ROUND(I189*H189,2)</f>
        <v>0</v>
      </c>
      <c r="BL189" s="23" t="s">
        <v>137</v>
      </c>
      <c r="BM189" s="23" t="s">
        <v>276</v>
      </c>
    </row>
    <row r="190" spans="2:47" s="1" customFormat="1" ht="27">
      <c r="B190" s="40"/>
      <c r="C190" s="62"/>
      <c r="D190" s="203" t="s">
        <v>139</v>
      </c>
      <c r="E190" s="62"/>
      <c r="F190" s="204" t="s">
        <v>277</v>
      </c>
      <c r="G190" s="62"/>
      <c r="H190" s="62"/>
      <c r="I190" s="162"/>
      <c r="J190" s="62"/>
      <c r="K190" s="62"/>
      <c r="L190" s="60"/>
      <c r="M190" s="205"/>
      <c r="N190" s="41"/>
      <c r="O190" s="41"/>
      <c r="P190" s="41"/>
      <c r="Q190" s="41"/>
      <c r="R190" s="41"/>
      <c r="S190" s="41"/>
      <c r="T190" s="77"/>
      <c r="AT190" s="23" t="s">
        <v>139</v>
      </c>
      <c r="AU190" s="23" t="s">
        <v>81</v>
      </c>
    </row>
    <row r="191" spans="2:51" s="11" customFormat="1" ht="13.5">
      <c r="B191" s="206"/>
      <c r="C191" s="207"/>
      <c r="D191" s="203" t="s">
        <v>150</v>
      </c>
      <c r="E191" s="208" t="s">
        <v>21</v>
      </c>
      <c r="F191" s="209" t="s">
        <v>278</v>
      </c>
      <c r="G191" s="207"/>
      <c r="H191" s="210">
        <v>32.459</v>
      </c>
      <c r="I191" s="211"/>
      <c r="J191" s="207"/>
      <c r="K191" s="207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150</v>
      </c>
      <c r="AU191" s="216" t="s">
        <v>81</v>
      </c>
      <c r="AV191" s="11" t="s">
        <v>81</v>
      </c>
      <c r="AW191" s="11" t="s">
        <v>35</v>
      </c>
      <c r="AX191" s="11" t="s">
        <v>71</v>
      </c>
      <c r="AY191" s="216" t="s">
        <v>130</v>
      </c>
    </row>
    <row r="192" spans="2:51" s="11" customFormat="1" ht="13.5">
      <c r="B192" s="206"/>
      <c r="C192" s="207"/>
      <c r="D192" s="203" t="s">
        <v>150</v>
      </c>
      <c r="E192" s="208" t="s">
        <v>21</v>
      </c>
      <c r="F192" s="209" t="s">
        <v>279</v>
      </c>
      <c r="G192" s="207"/>
      <c r="H192" s="210">
        <v>51.378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150</v>
      </c>
      <c r="AU192" s="216" t="s">
        <v>81</v>
      </c>
      <c r="AV192" s="11" t="s">
        <v>81</v>
      </c>
      <c r="AW192" s="11" t="s">
        <v>35</v>
      </c>
      <c r="AX192" s="11" t="s">
        <v>71</v>
      </c>
      <c r="AY192" s="216" t="s">
        <v>130</v>
      </c>
    </row>
    <row r="193" spans="2:51" s="12" customFormat="1" ht="13.5">
      <c r="B193" s="217"/>
      <c r="C193" s="218"/>
      <c r="D193" s="203" t="s">
        <v>150</v>
      </c>
      <c r="E193" s="219" t="s">
        <v>21</v>
      </c>
      <c r="F193" s="220" t="s">
        <v>176</v>
      </c>
      <c r="G193" s="218"/>
      <c r="H193" s="221">
        <v>83.837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150</v>
      </c>
      <c r="AU193" s="227" t="s">
        <v>81</v>
      </c>
      <c r="AV193" s="12" t="s">
        <v>137</v>
      </c>
      <c r="AW193" s="12" t="s">
        <v>35</v>
      </c>
      <c r="AX193" s="12" t="s">
        <v>79</v>
      </c>
      <c r="AY193" s="227" t="s">
        <v>130</v>
      </c>
    </row>
    <row r="194" spans="2:65" s="1" customFormat="1" ht="16.5" customHeight="1">
      <c r="B194" s="40"/>
      <c r="C194" s="191" t="s">
        <v>9</v>
      </c>
      <c r="D194" s="191" t="s">
        <v>132</v>
      </c>
      <c r="E194" s="192" t="s">
        <v>280</v>
      </c>
      <c r="F194" s="193" t="s">
        <v>281</v>
      </c>
      <c r="G194" s="194" t="s">
        <v>171</v>
      </c>
      <c r="H194" s="195">
        <v>167.674</v>
      </c>
      <c r="I194" s="196"/>
      <c r="J194" s="197">
        <f>ROUND(I194*H194,2)</f>
        <v>0</v>
      </c>
      <c r="K194" s="193" t="s">
        <v>136</v>
      </c>
      <c r="L194" s="60"/>
      <c r="M194" s="198" t="s">
        <v>21</v>
      </c>
      <c r="N194" s="199" t="s">
        <v>42</v>
      </c>
      <c r="O194" s="4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AR194" s="23" t="s">
        <v>137</v>
      </c>
      <c r="AT194" s="23" t="s">
        <v>132</v>
      </c>
      <c r="AU194" s="23" t="s">
        <v>81</v>
      </c>
      <c r="AY194" s="23" t="s">
        <v>130</v>
      </c>
      <c r="BE194" s="202">
        <f>IF(N194="základní",J194,0)</f>
        <v>0</v>
      </c>
      <c r="BF194" s="202">
        <f>IF(N194="snížená",J194,0)</f>
        <v>0</v>
      </c>
      <c r="BG194" s="202">
        <f>IF(N194="zákl. přenesená",J194,0)</f>
        <v>0</v>
      </c>
      <c r="BH194" s="202">
        <f>IF(N194="sníž. přenesená",J194,0)</f>
        <v>0</v>
      </c>
      <c r="BI194" s="202">
        <f>IF(N194="nulová",J194,0)</f>
        <v>0</v>
      </c>
      <c r="BJ194" s="23" t="s">
        <v>79</v>
      </c>
      <c r="BK194" s="202">
        <f>ROUND(I194*H194,2)</f>
        <v>0</v>
      </c>
      <c r="BL194" s="23" t="s">
        <v>137</v>
      </c>
      <c r="BM194" s="23" t="s">
        <v>282</v>
      </c>
    </row>
    <row r="195" spans="2:47" s="1" customFormat="1" ht="40.5">
      <c r="B195" s="40"/>
      <c r="C195" s="62"/>
      <c r="D195" s="203" t="s">
        <v>139</v>
      </c>
      <c r="E195" s="62"/>
      <c r="F195" s="204" t="s">
        <v>283</v>
      </c>
      <c r="G195" s="62"/>
      <c r="H195" s="62"/>
      <c r="I195" s="162"/>
      <c r="J195" s="62"/>
      <c r="K195" s="62"/>
      <c r="L195" s="60"/>
      <c r="M195" s="205"/>
      <c r="N195" s="41"/>
      <c r="O195" s="41"/>
      <c r="P195" s="41"/>
      <c r="Q195" s="41"/>
      <c r="R195" s="41"/>
      <c r="S195" s="41"/>
      <c r="T195" s="77"/>
      <c r="AT195" s="23" t="s">
        <v>139</v>
      </c>
      <c r="AU195" s="23" t="s">
        <v>81</v>
      </c>
    </row>
    <row r="196" spans="2:51" s="11" customFormat="1" ht="13.5">
      <c r="B196" s="206"/>
      <c r="C196" s="207"/>
      <c r="D196" s="203" t="s">
        <v>150</v>
      </c>
      <c r="E196" s="208" t="s">
        <v>21</v>
      </c>
      <c r="F196" s="209" t="s">
        <v>284</v>
      </c>
      <c r="G196" s="207"/>
      <c r="H196" s="210">
        <v>83.837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150</v>
      </c>
      <c r="AU196" s="216" t="s">
        <v>81</v>
      </c>
      <c r="AV196" s="11" t="s">
        <v>81</v>
      </c>
      <c r="AW196" s="11" t="s">
        <v>35</v>
      </c>
      <c r="AX196" s="11" t="s">
        <v>71</v>
      </c>
      <c r="AY196" s="216" t="s">
        <v>130</v>
      </c>
    </row>
    <row r="197" spans="2:51" s="11" customFormat="1" ht="13.5">
      <c r="B197" s="206"/>
      <c r="C197" s="207"/>
      <c r="D197" s="203" t="s">
        <v>150</v>
      </c>
      <c r="E197" s="208" t="s">
        <v>21</v>
      </c>
      <c r="F197" s="209" t="s">
        <v>285</v>
      </c>
      <c r="G197" s="207"/>
      <c r="H197" s="210">
        <v>83.837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150</v>
      </c>
      <c r="AU197" s="216" t="s">
        <v>81</v>
      </c>
      <c r="AV197" s="11" t="s">
        <v>81</v>
      </c>
      <c r="AW197" s="11" t="s">
        <v>35</v>
      </c>
      <c r="AX197" s="11" t="s">
        <v>71</v>
      </c>
      <c r="AY197" s="216" t="s">
        <v>130</v>
      </c>
    </row>
    <row r="198" spans="2:51" s="12" customFormat="1" ht="13.5">
      <c r="B198" s="217"/>
      <c r="C198" s="218"/>
      <c r="D198" s="203" t="s">
        <v>150</v>
      </c>
      <c r="E198" s="219" t="s">
        <v>21</v>
      </c>
      <c r="F198" s="220" t="s">
        <v>176</v>
      </c>
      <c r="G198" s="218"/>
      <c r="H198" s="221">
        <v>167.674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150</v>
      </c>
      <c r="AU198" s="227" t="s">
        <v>81</v>
      </c>
      <c r="AV198" s="12" t="s">
        <v>137</v>
      </c>
      <c r="AW198" s="12" t="s">
        <v>35</v>
      </c>
      <c r="AX198" s="12" t="s">
        <v>79</v>
      </c>
      <c r="AY198" s="227" t="s">
        <v>130</v>
      </c>
    </row>
    <row r="199" spans="2:65" s="1" customFormat="1" ht="16.5" customHeight="1">
      <c r="B199" s="40"/>
      <c r="C199" s="191" t="s">
        <v>286</v>
      </c>
      <c r="D199" s="191" t="s">
        <v>132</v>
      </c>
      <c r="E199" s="192" t="s">
        <v>287</v>
      </c>
      <c r="F199" s="193" t="s">
        <v>288</v>
      </c>
      <c r="G199" s="194" t="s">
        <v>171</v>
      </c>
      <c r="H199" s="195">
        <v>32.459</v>
      </c>
      <c r="I199" s="196"/>
      <c r="J199" s="197">
        <f>ROUND(I199*H199,2)</f>
        <v>0</v>
      </c>
      <c r="K199" s="193" t="s">
        <v>136</v>
      </c>
      <c r="L199" s="60"/>
      <c r="M199" s="198" t="s">
        <v>21</v>
      </c>
      <c r="N199" s="199" t="s">
        <v>42</v>
      </c>
      <c r="O199" s="4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AR199" s="23" t="s">
        <v>137</v>
      </c>
      <c r="AT199" s="23" t="s">
        <v>132</v>
      </c>
      <c r="AU199" s="23" t="s">
        <v>81</v>
      </c>
      <c r="AY199" s="23" t="s">
        <v>130</v>
      </c>
      <c r="BE199" s="202">
        <f>IF(N199="základní",J199,0)</f>
        <v>0</v>
      </c>
      <c r="BF199" s="202">
        <f>IF(N199="snížená",J199,0)</f>
        <v>0</v>
      </c>
      <c r="BG199" s="202">
        <f>IF(N199="zákl. přenesená",J199,0)</f>
        <v>0</v>
      </c>
      <c r="BH199" s="202">
        <f>IF(N199="sníž. přenesená",J199,0)</f>
        <v>0</v>
      </c>
      <c r="BI199" s="202">
        <f>IF(N199="nulová",J199,0)</f>
        <v>0</v>
      </c>
      <c r="BJ199" s="23" t="s">
        <v>79</v>
      </c>
      <c r="BK199" s="202">
        <f>ROUND(I199*H199,2)</f>
        <v>0</v>
      </c>
      <c r="BL199" s="23" t="s">
        <v>137</v>
      </c>
      <c r="BM199" s="23" t="s">
        <v>289</v>
      </c>
    </row>
    <row r="200" spans="2:47" s="1" customFormat="1" ht="40.5">
      <c r="B200" s="40"/>
      <c r="C200" s="62"/>
      <c r="D200" s="203" t="s">
        <v>139</v>
      </c>
      <c r="E200" s="62"/>
      <c r="F200" s="204" t="s">
        <v>290</v>
      </c>
      <c r="G200" s="62"/>
      <c r="H200" s="62"/>
      <c r="I200" s="162"/>
      <c r="J200" s="62"/>
      <c r="K200" s="62"/>
      <c r="L200" s="60"/>
      <c r="M200" s="205"/>
      <c r="N200" s="41"/>
      <c r="O200" s="41"/>
      <c r="P200" s="41"/>
      <c r="Q200" s="41"/>
      <c r="R200" s="41"/>
      <c r="S200" s="41"/>
      <c r="T200" s="77"/>
      <c r="AT200" s="23" t="s">
        <v>139</v>
      </c>
      <c r="AU200" s="23" t="s">
        <v>81</v>
      </c>
    </row>
    <row r="201" spans="2:51" s="11" customFormat="1" ht="13.5">
      <c r="B201" s="206"/>
      <c r="C201" s="207"/>
      <c r="D201" s="203" t="s">
        <v>150</v>
      </c>
      <c r="E201" s="208" t="s">
        <v>21</v>
      </c>
      <c r="F201" s="209" t="s">
        <v>291</v>
      </c>
      <c r="G201" s="207"/>
      <c r="H201" s="210">
        <v>32.459</v>
      </c>
      <c r="I201" s="211"/>
      <c r="J201" s="207"/>
      <c r="K201" s="207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150</v>
      </c>
      <c r="AU201" s="216" t="s">
        <v>81</v>
      </c>
      <c r="AV201" s="11" t="s">
        <v>81</v>
      </c>
      <c r="AW201" s="11" t="s">
        <v>35</v>
      </c>
      <c r="AX201" s="11" t="s">
        <v>79</v>
      </c>
      <c r="AY201" s="216" t="s">
        <v>130</v>
      </c>
    </row>
    <row r="202" spans="2:65" s="1" customFormat="1" ht="16.5" customHeight="1">
      <c r="B202" s="40"/>
      <c r="C202" s="191" t="s">
        <v>292</v>
      </c>
      <c r="D202" s="191" t="s">
        <v>132</v>
      </c>
      <c r="E202" s="192" t="s">
        <v>293</v>
      </c>
      <c r="F202" s="193" t="s">
        <v>294</v>
      </c>
      <c r="G202" s="194" t="s">
        <v>171</v>
      </c>
      <c r="H202" s="195">
        <v>51.378</v>
      </c>
      <c r="I202" s="196"/>
      <c r="J202" s="197">
        <f>ROUND(I202*H202,2)</f>
        <v>0</v>
      </c>
      <c r="K202" s="193" t="s">
        <v>136</v>
      </c>
      <c r="L202" s="60"/>
      <c r="M202" s="198" t="s">
        <v>21</v>
      </c>
      <c r="N202" s="199" t="s">
        <v>42</v>
      </c>
      <c r="O202" s="41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AR202" s="23" t="s">
        <v>137</v>
      </c>
      <c r="AT202" s="23" t="s">
        <v>132</v>
      </c>
      <c r="AU202" s="23" t="s">
        <v>81</v>
      </c>
      <c r="AY202" s="23" t="s">
        <v>130</v>
      </c>
      <c r="BE202" s="202">
        <f>IF(N202="základní",J202,0)</f>
        <v>0</v>
      </c>
      <c r="BF202" s="202">
        <f>IF(N202="snížená",J202,0)</f>
        <v>0</v>
      </c>
      <c r="BG202" s="202">
        <f>IF(N202="zákl. přenesená",J202,0)</f>
        <v>0</v>
      </c>
      <c r="BH202" s="202">
        <f>IF(N202="sníž. přenesená",J202,0)</f>
        <v>0</v>
      </c>
      <c r="BI202" s="202">
        <f>IF(N202="nulová",J202,0)</f>
        <v>0</v>
      </c>
      <c r="BJ202" s="23" t="s">
        <v>79</v>
      </c>
      <c r="BK202" s="202">
        <f>ROUND(I202*H202,2)</f>
        <v>0</v>
      </c>
      <c r="BL202" s="23" t="s">
        <v>137</v>
      </c>
      <c r="BM202" s="23" t="s">
        <v>295</v>
      </c>
    </row>
    <row r="203" spans="2:47" s="1" customFormat="1" ht="27">
      <c r="B203" s="40"/>
      <c r="C203" s="62"/>
      <c r="D203" s="203" t="s">
        <v>139</v>
      </c>
      <c r="E203" s="62"/>
      <c r="F203" s="204" t="s">
        <v>296</v>
      </c>
      <c r="G203" s="62"/>
      <c r="H203" s="62"/>
      <c r="I203" s="162"/>
      <c r="J203" s="62"/>
      <c r="K203" s="62"/>
      <c r="L203" s="60"/>
      <c r="M203" s="205"/>
      <c r="N203" s="41"/>
      <c r="O203" s="41"/>
      <c r="P203" s="41"/>
      <c r="Q203" s="41"/>
      <c r="R203" s="41"/>
      <c r="S203" s="41"/>
      <c r="T203" s="77"/>
      <c r="AT203" s="23" t="s">
        <v>139</v>
      </c>
      <c r="AU203" s="23" t="s">
        <v>81</v>
      </c>
    </row>
    <row r="204" spans="2:51" s="11" customFormat="1" ht="13.5">
      <c r="B204" s="206"/>
      <c r="C204" s="207"/>
      <c r="D204" s="203" t="s">
        <v>150</v>
      </c>
      <c r="E204" s="208" t="s">
        <v>21</v>
      </c>
      <c r="F204" s="209" t="s">
        <v>297</v>
      </c>
      <c r="G204" s="207"/>
      <c r="H204" s="210">
        <v>23.328</v>
      </c>
      <c r="I204" s="211"/>
      <c r="J204" s="207"/>
      <c r="K204" s="207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150</v>
      </c>
      <c r="AU204" s="216" t="s">
        <v>81</v>
      </c>
      <c r="AV204" s="11" t="s">
        <v>81</v>
      </c>
      <c r="AW204" s="11" t="s">
        <v>35</v>
      </c>
      <c r="AX204" s="11" t="s">
        <v>71</v>
      </c>
      <c r="AY204" s="216" t="s">
        <v>130</v>
      </c>
    </row>
    <row r="205" spans="2:51" s="11" customFormat="1" ht="13.5">
      <c r="B205" s="206"/>
      <c r="C205" s="207"/>
      <c r="D205" s="203" t="s">
        <v>150</v>
      </c>
      <c r="E205" s="208" t="s">
        <v>21</v>
      </c>
      <c r="F205" s="209" t="s">
        <v>298</v>
      </c>
      <c r="G205" s="207"/>
      <c r="H205" s="210">
        <v>5.25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150</v>
      </c>
      <c r="AU205" s="216" t="s">
        <v>81</v>
      </c>
      <c r="AV205" s="11" t="s">
        <v>81</v>
      </c>
      <c r="AW205" s="11" t="s">
        <v>35</v>
      </c>
      <c r="AX205" s="11" t="s">
        <v>71</v>
      </c>
      <c r="AY205" s="216" t="s">
        <v>130</v>
      </c>
    </row>
    <row r="206" spans="2:51" s="11" customFormat="1" ht="13.5">
      <c r="B206" s="206"/>
      <c r="C206" s="207"/>
      <c r="D206" s="203" t="s">
        <v>150</v>
      </c>
      <c r="E206" s="208" t="s">
        <v>21</v>
      </c>
      <c r="F206" s="209" t="s">
        <v>299</v>
      </c>
      <c r="G206" s="207"/>
      <c r="H206" s="210">
        <v>22.8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150</v>
      </c>
      <c r="AU206" s="216" t="s">
        <v>81</v>
      </c>
      <c r="AV206" s="11" t="s">
        <v>81</v>
      </c>
      <c r="AW206" s="11" t="s">
        <v>35</v>
      </c>
      <c r="AX206" s="11" t="s">
        <v>71</v>
      </c>
      <c r="AY206" s="216" t="s">
        <v>130</v>
      </c>
    </row>
    <row r="207" spans="2:51" s="12" customFormat="1" ht="13.5">
      <c r="B207" s="217"/>
      <c r="C207" s="218"/>
      <c r="D207" s="203" t="s">
        <v>150</v>
      </c>
      <c r="E207" s="219" t="s">
        <v>21</v>
      </c>
      <c r="F207" s="220" t="s">
        <v>176</v>
      </c>
      <c r="G207" s="218"/>
      <c r="H207" s="221">
        <v>51.378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150</v>
      </c>
      <c r="AU207" s="227" t="s">
        <v>81</v>
      </c>
      <c r="AV207" s="12" t="s">
        <v>137</v>
      </c>
      <c r="AW207" s="12" t="s">
        <v>35</v>
      </c>
      <c r="AX207" s="12" t="s">
        <v>79</v>
      </c>
      <c r="AY207" s="227" t="s">
        <v>130</v>
      </c>
    </row>
    <row r="208" spans="2:65" s="1" customFormat="1" ht="16.5" customHeight="1">
      <c r="B208" s="40"/>
      <c r="C208" s="191" t="s">
        <v>300</v>
      </c>
      <c r="D208" s="191" t="s">
        <v>132</v>
      </c>
      <c r="E208" s="192" t="s">
        <v>301</v>
      </c>
      <c r="F208" s="193" t="s">
        <v>302</v>
      </c>
      <c r="G208" s="194" t="s">
        <v>171</v>
      </c>
      <c r="H208" s="195">
        <v>6.552</v>
      </c>
      <c r="I208" s="196"/>
      <c r="J208" s="197">
        <f>ROUND(I208*H208,2)</f>
        <v>0</v>
      </c>
      <c r="K208" s="193" t="s">
        <v>136</v>
      </c>
      <c r="L208" s="60"/>
      <c r="M208" s="198" t="s">
        <v>21</v>
      </c>
      <c r="N208" s="199" t="s">
        <v>42</v>
      </c>
      <c r="O208" s="4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AR208" s="23" t="s">
        <v>137</v>
      </c>
      <c r="AT208" s="23" t="s">
        <v>132</v>
      </c>
      <c r="AU208" s="23" t="s">
        <v>81</v>
      </c>
      <c r="AY208" s="23" t="s">
        <v>130</v>
      </c>
      <c r="BE208" s="202">
        <f>IF(N208="základní",J208,0)</f>
        <v>0</v>
      </c>
      <c r="BF208" s="202">
        <f>IF(N208="snížená",J208,0)</f>
        <v>0</v>
      </c>
      <c r="BG208" s="202">
        <f>IF(N208="zákl. přenesená",J208,0)</f>
        <v>0</v>
      </c>
      <c r="BH208" s="202">
        <f>IF(N208="sníž. přenesená",J208,0)</f>
        <v>0</v>
      </c>
      <c r="BI208" s="202">
        <f>IF(N208="nulová",J208,0)</f>
        <v>0</v>
      </c>
      <c r="BJ208" s="23" t="s">
        <v>79</v>
      </c>
      <c r="BK208" s="202">
        <f>ROUND(I208*H208,2)</f>
        <v>0</v>
      </c>
      <c r="BL208" s="23" t="s">
        <v>137</v>
      </c>
      <c r="BM208" s="23" t="s">
        <v>303</v>
      </c>
    </row>
    <row r="209" spans="2:47" s="1" customFormat="1" ht="27">
      <c r="B209" s="40"/>
      <c r="C209" s="62"/>
      <c r="D209" s="203" t="s">
        <v>139</v>
      </c>
      <c r="E209" s="62"/>
      <c r="F209" s="204" t="s">
        <v>304</v>
      </c>
      <c r="G209" s="62"/>
      <c r="H209" s="62"/>
      <c r="I209" s="162"/>
      <c r="J209" s="62"/>
      <c r="K209" s="62"/>
      <c r="L209" s="60"/>
      <c r="M209" s="205"/>
      <c r="N209" s="41"/>
      <c r="O209" s="41"/>
      <c r="P209" s="41"/>
      <c r="Q209" s="41"/>
      <c r="R209" s="41"/>
      <c r="S209" s="41"/>
      <c r="T209" s="77"/>
      <c r="AT209" s="23" t="s">
        <v>139</v>
      </c>
      <c r="AU209" s="23" t="s">
        <v>81</v>
      </c>
    </row>
    <row r="210" spans="2:51" s="11" customFormat="1" ht="13.5">
      <c r="B210" s="206"/>
      <c r="C210" s="207"/>
      <c r="D210" s="203" t="s">
        <v>150</v>
      </c>
      <c r="E210" s="208" t="s">
        <v>21</v>
      </c>
      <c r="F210" s="209" t="s">
        <v>305</v>
      </c>
      <c r="G210" s="207"/>
      <c r="H210" s="210">
        <v>6.552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150</v>
      </c>
      <c r="AU210" s="216" t="s">
        <v>81</v>
      </c>
      <c r="AV210" s="11" t="s">
        <v>81</v>
      </c>
      <c r="AW210" s="11" t="s">
        <v>35</v>
      </c>
      <c r="AX210" s="11" t="s">
        <v>79</v>
      </c>
      <c r="AY210" s="216" t="s">
        <v>130</v>
      </c>
    </row>
    <row r="211" spans="2:65" s="1" customFormat="1" ht="16.5" customHeight="1">
      <c r="B211" s="40"/>
      <c r="C211" s="228" t="s">
        <v>306</v>
      </c>
      <c r="D211" s="228" t="s">
        <v>307</v>
      </c>
      <c r="E211" s="229" t="s">
        <v>308</v>
      </c>
      <c r="F211" s="230" t="s">
        <v>309</v>
      </c>
      <c r="G211" s="231" t="s">
        <v>262</v>
      </c>
      <c r="H211" s="232">
        <v>13.104</v>
      </c>
      <c r="I211" s="233"/>
      <c r="J211" s="234">
        <f>ROUND(I211*H211,2)</f>
        <v>0</v>
      </c>
      <c r="K211" s="230" t="s">
        <v>136</v>
      </c>
      <c r="L211" s="235"/>
      <c r="M211" s="236" t="s">
        <v>21</v>
      </c>
      <c r="N211" s="237" t="s">
        <v>42</v>
      </c>
      <c r="O211" s="41"/>
      <c r="P211" s="200">
        <f>O211*H211</f>
        <v>0</v>
      </c>
      <c r="Q211" s="200">
        <v>1</v>
      </c>
      <c r="R211" s="200">
        <f>Q211*H211</f>
        <v>13.104</v>
      </c>
      <c r="S211" s="200">
        <v>0</v>
      </c>
      <c r="T211" s="201">
        <f>S211*H211</f>
        <v>0</v>
      </c>
      <c r="AR211" s="23" t="s">
        <v>177</v>
      </c>
      <c r="AT211" s="23" t="s">
        <v>307</v>
      </c>
      <c r="AU211" s="23" t="s">
        <v>81</v>
      </c>
      <c r="AY211" s="23" t="s">
        <v>130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79</v>
      </c>
      <c r="BK211" s="202">
        <f>ROUND(I211*H211,2)</f>
        <v>0</v>
      </c>
      <c r="BL211" s="23" t="s">
        <v>137</v>
      </c>
      <c r="BM211" s="23" t="s">
        <v>310</v>
      </c>
    </row>
    <row r="212" spans="2:47" s="1" customFormat="1" ht="13.5">
      <c r="B212" s="40"/>
      <c r="C212" s="62"/>
      <c r="D212" s="203" t="s">
        <v>139</v>
      </c>
      <c r="E212" s="62"/>
      <c r="F212" s="204" t="s">
        <v>311</v>
      </c>
      <c r="G212" s="62"/>
      <c r="H212" s="62"/>
      <c r="I212" s="162"/>
      <c r="J212" s="62"/>
      <c r="K212" s="62"/>
      <c r="L212" s="60"/>
      <c r="M212" s="205"/>
      <c r="N212" s="41"/>
      <c r="O212" s="41"/>
      <c r="P212" s="41"/>
      <c r="Q212" s="41"/>
      <c r="R212" s="41"/>
      <c r="S212" s="41"/>
      <c r="T212" s="77"/>
      <c r="AT212" s="23" t="s">
        <v>139</v>
      </c>
      <c r="AU212" s="23" t="s">
        <v>81</v>
      </c>
    </row>
    <row r="213" spans="2:51" s="11" customFormat="1" ht="13.5">
      <c r="B213" s="206"/>
      <c r="C213" s="207"/>
      <c r="D213" s="203" t="s">
        <v>150</v>
      </c>
      <c r="E213" s="207"/>
      <c r="F213" s="209" t="s">
        <v>312</v>
      </c>
      <c r="G213" s="207"/>
      <c r="H213" s="210">
        <v>13.104</v>
      </c>
      <c r="I213" s="211"/>
      <c r="J213" s="207"/>
      <c r="K213" s="207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150</v>
      </c>
      <c r="AU213" s="216" t="s">
        <v>81</v>
      </c>
      <c r="AV213" s="11" t="s">
        <v>81</v>
      </c>
      <c r="AW213" s="11" t="s">
        <v>6</v>
      </c>
      <c r="AX213" s="11" t="s">
        <v>79</v>
      </c>
      <c r="AY213" s="216" t="s">
        <v>130</v>
      </c>
    </row>
    <row r="214" spans="2:65" s="1" customFormat="1" ht="25.5" customHeight="1">
      <c r="B214" s="40"/>
      <c r="C214" s="191" t="s">
        <v>313</v>
      </c>
      <c r="D214" s="191" t="s">
        <v>132</v>
      </c>
      <c r="E214" s="192" t="s">
        <v>314</v>
      </c>
      <c r="F214" s="193" t="s">
        <v>315</v>
      </c>
      <c r="G214" s="194" t="s">
        <v>135</v>
      </c>
      <c r="H214" s="195">
        <v>2074</v>
      </c>
      <c r="I214" s="196"/>
      <c r="J214" s="197">
        <f>ROUND(I214*H214,2)</f>
        <v>0</v>
      </c>
      <c r="K214" s="193" t="s">
        <v>136</v>
      </c>
      <c r="L214" s="60"/>
      <c r="M214" s="198" t="s">
        <v>21</v>
      </c>
      <c r="N214" s="199" t="s">
        <v>42</v>
      </c>
      <c r="O214" s="4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AR214" s="23" t="s">
        <v>137</v>
      </c>
      <c r="AT214" s="23" t="s">
        <v>132</v>
      </c>
      <c r="AU214" s="23" t="s">
        <v>81</v>
      </c>
      <c r="AY214" s="23" t="s">
        <v>130</v>
      </c>
      <c r="BE214" s="202">
        <f>IF(N214="základní",J214,0)</f>
        <v>0</v>
      </c>
      <c r="BF214" s="202">
        <f>IF(N214="snížená",J214,0)</f>
        <v>0</v>
      </c>
      <c r="BG214" s="202">
        <f>IF(N214="zákl. přenesená",J214,0)</f>
        <v>0</v>
      </c>
      <c r="BH214" s="202">
        <f>IF(N214="sníž. přenesená",J214,0)</f>
        <v>0</v>
      </c>
      <c r="BI214" s="202">
        <f>IF(N214="nulová",J214,0)</f>
        <v>0</v>
      </c>
      <c r="BJ214" s="23" t="s">
        <v>79</v>
      </c>
      <c r="BK214" s="202">
        <f>ROUND(I214*H214,2)</f>
        <v>0</v>
      </c>
      <c r="BL214" s="23" t="s">
        <v>137</v>
      </c>
      <c r="BM214" s="23" t="s">
        <v>316</v>
      </c>
    </row>
    <row r="215" spans="2:47" s="1" customFormat="1" ht="27">
      <c r="B215" s="40"/>
      <c r="C215" s="62"/>
      <c r="D215" s="203" t="s">
        <v>139</v>
      </c>
      <c r="E215" s="62"/>
      <c r="F215" s="204" t="s">
        <v>317</v>
      </c>
      <c r="G215" s="62"/>
      <c r="H215" s="62"/>
      <c r="I215" s="162"/>
      <c r="J215" s="62"/>
      <c r="K215" s="62"/>
      <c r="L215" s="60"/>
      <c r="M215" s="205"/>
      <c r="N215" s="41"/>
      <c r="O215" s="41"/>
      <c r="P215" s="41"/>
      <c r="Q215" s="41"/>
      <c r="R215" s="41"/>
      <c r="S215" s="41"/>
      <c r="T215" s="77"/>
      <c r="AT215" s="23" t="s">
        <v>139</v>
      </c>
      <c r="AU215" s="23" t="s">
        <v>81</v>
      </c>
    </row>
    <row r="216" spans="2:51" s="11" customFormat="1" ht="13.5">
      <c r="B216" s="206"/>
      <c r="C216" s="207"/>
      <c r="D216" s="203" t="s">
        <v>150</v>
      </c>
      <c r="E216" s="208" t="s">
        <v>21</v>
      </c>
      <c r="F216" s="209" t="s">
        <v>318</v>
      </c>
      <c r="G216" s="207"/>
      <c r="H216" s="210">
        <v>2074</v>
      </c>
      <c r="I216" s="211"/>
      <c r="J216" s="207"/>
      <c r="K216" s="207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150</v>
      </c>
      <c r="AU216" s="216" t="s">
        <v>81</v>
      </c>
      <c r="AV216" s="11" t="s">
        <v>81</v>
      </c>
      <c r="AW216" s="11" t="s">
        <v>35</v>
      </c>
      <c r="AX216" s="11" t="s">
        <v>79</v>
      </c>
      <c r="AY216" s="216" t="s">
        <v>130</v>
      </c>
    </row>
    <row r="217" spans="2:65" s="1" customFormat="1" ht="16.5" customHeight="1">
      <c r="B217" s="40"/>
      <c r="C217" s="191" t="s">
        <v>319</v>
      </c>
      <c r="D217" s="191" t="s">
        <v>132</v>
      </c>
      <c r="E217" s="192" t="s">
        <v>320</v>
      </c>
      <c r="F217" s="193" t="s">
        <v>321</v>
      </c>
      <c r="G217" s="194" t="s">
        <v>135</v>
      </c>
      <c r="H217" s="195">
        <v>2074</v>
      </c>
      <c r="I217" s="196"/>
      <c r="J217" s="197">
        <f>ROUND(I217*H217,2)</f>
        <v>0</v>
      </c>
      <c r="K217" s="193" t="s">
        <v>136</v>
      </c>
      <c r="L217" s="60"/>
      <c r="M217" s="198" t="s">
        <v>21</v>
      </c>
      <c r="N217" s="199" t="s">
        <v>42</v>
      </c>
      <c r="O217" s="41"/>
      <c r="P217" s="200">
        <f>O217*H217</f>
        <v>0</v>
      </c>
      <c r="Q217" s="200">
        <v>0</v>
      </c>
      <c r="R217" s="200">
        <f>Q217*H217</f>
        <v>0</v>
      </c>
      <c r="S217" s="200">
        <v>0</v>
      </c>
      <c r="T217" s="201">
        <f>S217*H217</f>
        <v>0</v>
      </c>
      <c r="AR217" s="23" t="s">
        <v>137</v>
      </c>
      <c r="AT217" s="23" t="s">
        <v>132</v>
      </c>
      <c r="AU217" s="23" t="s">
        <v>81</v>
      </c>
      <c r="AY217" s="23" t="s">
        <v>130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3" t="s">
        <v>79</v>
      </c>
      <c r="BK217" s="202">
        <f>ROUND(I217*H217,2)</f>
        <v>0</v>
      </c>
      <c r="BL217" s="23" t="s">
        <v>137</v>
      </c>
      <c r="BM217" s="23" t="s">
        <v>322</v>
      </c>
    </row>
    <row r="218" spans="2:47" s="1" customFormat="1" ht="13.5">
      <c r="B218" s="40"/>
      <c r="C218" s="62"/>
      <c r="D218" s="203" t="s">
        <v>139</v>
      </c>
      <c r="E218" s="62"/>
      <c r="F218" s="204" t="s">
        <v>323</v>
      </c>
      <c r="G218" s="62"/>
      <c r="H218" s="62"/>
      <c r="I218" s="162"/>
      <c r="J218" s="62"/>
      <c r="K218" s="62"/>
      <c r="L218" s="60"/>
      <c r="M218" s="205"/>
      <c r="N218" s="41"/>
      <c r="O218" s="41"/>
      <c r="P218" s="41"/>
      <c r="Q218" s="41"/>
      <c r="R218" s="41"/>
      <c r="S218" s="41"/>
      <c r="T218" s="77"/>
      <c r="AT218" s="23" t="s">
        <v>139</v>
      </c>
      <c r="AU218" s="23" t="s">
        <v>81</v>
      </c>
    </row>
    <row r="219" spans="2:51" s="11" customFormat="1" ht="13.5">
      <c r="B219" s="206"/>
      <c r="C219" s="207"/>
      <c r="D219" s="203" t="s">
        <v>150</v>
      </c>
      <c r="E219" s="208" t="s">
        <v>21</v>
      </c>
      <c r="F219" s="209" t="s">
        <v>318</v>
      </c>
      <c r="G219" s="207"/>
      <c r="H219" s="210">
        <v>2074</v>
      </c>
      <c r="I219" s="211"/>
      <c r="J219" s="207"/>
      <c r="K219" s="207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150</v>
      </c>
      <c r="AU219" s="216" t="s">
        <v>81</v>
      </c>
      <c r="AV219" s="11" t="s">
        <v>81</v>
      </c>
      <c r="AW219" s="11" t="s">
        <v>35</v>
      </c>
      <c r="AX219" s="11" t="s">
        <v>79</v>
      </c>
      <c r="AY219" s="216" t="s">
        <v>130</v>
      </c>
    </row>
    <row r="220" spans="2:65" s="1" customFormat="1" ht="25.5" customHeight="1">
      <c r="B220" s="40"/>
      <c r="C220" s="191" t="s">
        <v>324</v>
      </c>
      <c r="D220" s="191" t="s">
        <v>132</v>
      </c>
      <c r="E220" s="192" t="s">
        <v>325</v>
      </c>
      <c r="F220" s="193" t="s">
        <v>326</v>
      </c>
      <c r="G220" s="194" t="s">
        <v>135</v>
      </c>
      <c r="H220" s="195">
        <v>592</v>
      </c>
      <c r="I220" s="196"/>
      <c r="J220" s="197">
        <f>ROUND(I220*H220,2)</f>
        <v>0</v>
      </c>
      <c r="K220" s="193" t="s">
        <v>136</v>
      </c>
      <c r="L220" s="60"/>
      <c r="M220" s="198" t="s">
        <v>21</v>
      </c>
      <c r="N220" s="199" t="s">
        <v>42</v>
      </c>
      <c r="O220" s="4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AR220" s="23" t="s">
        <v>137</v>
      </c>
      <c r="AT220" s="23" t="s">
        <v>132</v>
      </c>
      <c r="AU220" s="23" t="s">
        <v>81</v>
      </c>
      <c r="AY220" s="23" t="s">
        <v>130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79</v>
      </c>
      <c r="BK220" s="202">
        <f>ROUND(I220*H220,2)</f>
        <v>0</v>
      </c>
      <c r="BL220" s="23" t="s">
        <v>137</v>
      </c>
      <c r="BM220" s="23" t="s">
        <v>327</v>
      </c>
    </row>
    <row r="221" spans="2:47" s="1" customFormat="1" ht="27">
      <c r="B221" s="40"/>
      <c r="C221" s="62"/>
      <c r="D221" s="203" t="s">
        <v>139</v>
      </c>
      <c r="E221" s="62"/>
      <c r="F221" s="204" t="s">
        <v>328</v>
      </c>
      <c r="G221" s="62"/>
      <c r="H221" s="62"/>
      <c r="I221" s="162"/>
      <c r="J221" s="62"/>
      <c r="K221" s="62"/>
      <c r="L221" s="60"/>
      <c r="M221" s="205"/>
      <c r="N221" s="41"/>
      <c r="O221" s="41"/>
      <c r="P221" s="41"/>
      <c r="Q221" s="41"/>
      <c r="R221" s="41"/>
      <c r="S221" s="41"/>
      <c r="T221" s="77"/>
      <c r="AT221" s="23" t="s">
        <v>139</v>
      </c>
      <c r="AU221" s="23" t="s">
        <v>81</v>
      </c>
    </row>
    <row r="222" spans="2:51" s="11" customFormat="1" ht="13.5">
      <c r="B222" s="206"/>
      <c r="C222" s="207"/>
      <c r="D222" s="203" t="s">
        <v>150</v>
      </c>
      <c r="E222" s="208" t="s">
        <v>21</v>
      </c>
      <c r="F222" s="209" t="s">
        <v>329</v>
      </c>
      <c r="G222" s="207"/>
      <c r="H222" s="210">
        <v>592</v>
      </c>
      <c r="I222" s="211"/>
      <c r="J222" s="207"/>
      <c r="K222" s="207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150</v>
      </c>
      <c r="AU222" s="216" t="s">
        <v>81</v>
      </c>
      <c r="AV222" s="11" t="s">
        <v>81</v>
      </c>
      <c r="AW222" s="11" t="s">
        <v>35</v>
      </c>
      <c r="AX222" s="11" t="s">
        <v>79</v>
      </c>
      <c r="AY222" s="216" t="s">
        <v>130</v>
      </c>
    </row>
    <row r="223" spans="2:65" s="1" customFormat="1" ht="16.5" customHeight="1">
      <c r="B223" s="40"/>
      <c r="C223" s="228" t="s">
        <v>330</v>
      </c>
      <c r="D223" s="228" t="s">
        <v>307</v>
      </c>
      <c r="E223" s="229" t="s">
        <v>331</v>
      </c>
      <c r="F223" s="230" t="s">
        <v>332</v>
      </c>
      <c r="G223" s="231" t="s">
        <v>262</v>
      </c>
      <c r="H223" s="232">
        <v>106.56</v>
      </c>
      <c r="I223" s="233"/>
      <c r="J223" s="234">
        <f>ROUND(I223*H223,2)</f>
        <v>0</v>
      </c>
      <c r="K223" s="230" t="s">
        <v>136</v>
      </c>
      <c r="L223" s="235"/>
      <c r="M223" s="236" t="s">
        <v>21</v>
      </c>
      <c r="N223" s="237" t="s">
        <v>42</v>
      </c>
      <c r="O223" s="41"/>
      <c r="P223" s="200">
        <f>O223*H223</f>
        <v>0</v>
      </c>
      <c r="Q223" s="200">
        <v>1</v>
      </c>
      <c r="R223" s="200">
        <f>Q223*H223</f>
        <v>106.56</v>
      </c>
      <c r="S223" s="200">
        <v>0</v>
      </c>
      <c r="T223" s="201">
        <f>S223*H223</f>
        <v>0</v>
      </c>
      <c r="AR223" s="23" t="s">
        <v>177</v>
      </c>
      <c r="AT223" s="23" t="s">
        <v>307</v>
      </c>
      <c r="AU223" s="23" t="s">
        <v>81</v>
      </c>
      <c r="AY223" s="23" t="s">
        <v>130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3" t="s">
        <v>79</v>
      </c>
      <c r="BK223" s="202">
        <f>ROUND(I223*H223,2)</f>
        <v>0</v>
      </c>
      <c r="BL223" s="23" t="s">
        <v>137</v>
      </c>
      <c r="BM223" s="23" t="s">
        <v>333</v>
      </c>
    </row>
    <row r="224" spans="2:47" s="1" customFormat="1" ht="13.5">
      <c r="B224" s="40"/>
      <c r="C224" s="62"/>
      <c r="D224" s="203" t="s">
        <v>139</v>
      </c>
      <c r="E224" s="62"/>
      <c r="F224" s="204" t="s">
        <v>332</v>
      </c>
      <c r="G224" s="62"/>
      <c r="H224" s="62"/>
      <c r="I224" s="162"/>
      <c r="J224" s="62"/>
      <c r="K224" s="62"/>
      <c r="L224" s="60"/>
      <c r="M224" s="205"/>
      <c r="N224" s="41"/>
      <c r="O224" s="41"/>
      <c r="P224" s="41"/>
      <c r="Q224" s="41"/>
      <c r="R224" s="41"/>
      <c r="S224" s="41"/>
      <c r="T224" s="77"/>
      <c r="AT224" s="23" t="s">
        <v>139</v>
      </c>
      <c r="AU224" s="23" t="s">
        <v>81</v>
      </c>
    </row>
    <row r="225" spans="2:51" s="11" customFormat="1" ht="13.5">
      <c r="B225" s="206"/>
      <c r="C225" s="207"/>
      <c r="D225" s="203" t="s">
        <v>150</v>
      </c>
      <c r="E225" s="208" t="s">
        <v>21</v>
      </c>
      <c r="F225" s="209" t="s">
        <v>334</v>
      </c>
      <c r="G225" s="207"/>
      <c r="H225" s="210">
        <v>106.56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150</v>
      </c>
      <c r="AU225" s="216" t="s">
        <v>81</v>
      </c>
      <c r="AV225" s="11" t="s">
        <v>81</v>
      </c>
      <c r="AW225" s="11" t="s">
        <v>35</v>
      </c>
      <c r="AX225" s="11" t="s">
        <v>79</v>
      </c>
      <c r="AY225" s="216" t="s">
        <v>130</v>
      </c>
    </row>
    <row r="226" spans="2:65" s="1" customFormat="1" ht="25.5" customHeight="1">
      <c r="B226" s="40"/>
      <c r="C226" s="191" t="s">
        <v>335</v>
      </c>
      <c r="D226" s="191" t="s">
        <v>132</v>
      </c>
      <c r="E226" s="192" t="s">
        <v>336</v>
      </c>
      <c r="F226" s="193" t="s">
        <v>337</v>
      </c>
      <c r="G226" s="194" t="s">
        <v>135</v>
      </c>
      <c r="H226" s="195">
        <v>592</v>
      </c>
      <c r="I226" s="196"/>
      <c r="J226" s="197">
        <f>ROUND(I226*H226,2)</f>
        <v>0</v>
      </c>
      <c r="K226" s="193" t="s">
        <v>136</v>
      </c>
      <c r="L226" s="60"/>
      <c r="M226" s="198" t="s">
        <v>21</v>
      </c>
      <c r="N226" s="199" t="s">
        <v>42</v>
      </c>
      <c r="O226" s="4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AR226" s="23" t="s">
        <v>137</v>
      </c>
      <c r="AT226" s="23" t="s">
        <v>132</v>
      </c>
      <c r="AU226" s="23" t="s">
        <v>81</v>
      </c>
      <c r="AY226" s="23" t="s">
        <v>130</v>
      </c>
      <c r="BE226" s="202">
        <f>IF(N226="základní",J226,0)</f>
        <v>0</v>
      </c>
      <c r="BF226" s="202">
        <f>IF(N226="snížená",J226,0)</f>
        <v>0</v>
      </c>
      <c r="BG226" s="202">
        <f>IF(N226="zákl. přenesená",J226,0)</f>
        <v>0</v>
      </c>
      <c r="BH226" s="202">
        <f>IF(N226="sníž. přenesená",J226,0)</f>
        <v>0</v>
      </c>
      <c r="BI226" s="202">
        <f>IF(N226="nulová",J226,0)</f>
        <v>0</v>
      </c>
      <c r="BJ226" s="23" t="s">
        <v>79</v>
      </c>
      <c r="BK226" s="202">
        <f>ROUND(I226*H226,2)</f>
        <v>0</v>
      </c>
      <c r="BL226" s="23" t="s">
        <v>137</v>
      </c>
      <c r="BM226" s="23" t="s">
        <v>338</v>
      </c>
    </row>
    <row r="227" spans="2:47" s="1" customFormat="1" ht="27">
      <c r="B227" s="40"/>
      <c r="C227" s="62"/>
      <c r="D227" s="203" t="s">
        <v>139</v>
      </c>
      <c r="E227" s="62"/>
      <c r="F227" s="204" t="s">
        <v>339</v>
      </c>
      <c r="G227" s="62"/>
      <c r="H227" s="62"/>
      <c r="I227" s="162"/>
      <c r="J227" s="62"/>
      <c r="K227" s="62"/>
      <c r="L227" s="60"/>
      <c r="M227" s="205"/>
      <c r="N227" s="41"/>
      <c r="O227" s="41"/>
      <c r="P227" s="41"/>
      <c r="Q227" s="41"/>
      <c r="R227" s="41"/>
      <c r="S227" s="41"/>
      <c r="T227" s="77"/>
      <c r="AT227" s="23" t="s">
        <v>139</v>
      </c>
      <c r="AU227" s="23" t="s">
        <v>81</v>
      </c>
    </row>
    <row r="228" spans="2:51" s="11" customFormat="1" ht="13.5">
      <c r="B228" s="206"/>
      <c r="C228" s="207"/>
      <c r="D228" s="203" t="s">
        <v>150</v>
      </c>
      <c r="E228" s="208" t="s">
        <v>21</v>
      </c>
      <c r="F228" s="209" t="s">
        <v>329</v>
      </c>
      <c r="G228" s="207"/>
      <c r="H228" s="210">
        <v>592</v>
      </c>
      <c r="I228" s="211"/>
      <c r="J228" s="207"/>
      <c r="K228" s="207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150</v>
      </c>
      <c r="AU228" s="216" t="s">
        <v>81</v>
      </c>
      <c r="AV228" s="11" t="s">
        <v>81</v>
      </c>
      <c r="AW228" s="11" t="s">
        <v>35</v>
      </c>
      <c r="AX228" s="11" t="s">
        <v>79</v>
      </c>
      <c r="AY228" s="216" t="s">
        <v>130</v>
      </c>
    </row>
    <row r="229" spans="2:65" s="1" customFormat="1" ht="16.5" customHeight="1">
      <c r="B229" s="40"/>
      <c r="C229" s="228" t="s">
        <v>340</v>
      </c>
      <c r="D229" s="228" t="s">
        <v>307</v>
      </c>
      <c r="E229" s="229" t="s">
        <v>341</v>
      </c>
      <c r="F229" s="230" t="s">
        <v>342</v>
      </c>
      <c r="G229" s="231" t="s">
        <v>343</v>
      </c>
      <c r="H229" s="232">
        <v>8.88</v>
      </c>
      <c r="I229" s="233"/>
      <c r="J229" s="234">
        <f>ROUND(I229*H229,2)</f>
        <v>0</v>
      </c>
      <c r="K229" s="230" t="s">
        <v>136</v>
      </c>
      <c r="L229" s="235"/>
      <c r="M229" s="236" t="s">
        <v>21</v>
      </c>
      <c r="N229" s="237" t="s">
        <v>42</v>
      </c>
      <c r="O229" s="41"/>
      <c r="P229" s="200">
        <f>O229*H229</f>
        <v>0</v>
      </c>
      <c r="Q229" s="200">
        <v>0.001</v>
      </c>
      <c r="R229" s="200">
        <f>Q229*H229</f>
        <v>0.00888</v>
      </c>
      <c r="S229" s="200">
        <v>0</v>
      </c>
      <c r="T229" s="201">
        <f>S229*H229</f>
        <v>0</v>
      </c>
      <c r="AR229" s="23" t="s">
        <v>177</v>
      </c>
      <c r="AT229" s="23" t="s">
        <v>307</v>
      </c>
      <c r="AU229" s="23" t="s">
        <v>81</v>
      </c>
      <c r="AY229" s="23" t="s">
        <v>130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3" t="s">
        <v>79</v>
      </c>
      <c r="BK229" s="202">
        <f>ROUND(I229*H229,2)</f>
        <v>0</v>
      </c>
      <c r="BL229" s="23" t="s">
        <v>137</v>
      </c>
      <c r="BM229" s="23" t="s">
        <v>344</v>
      </c>
    </row>
    <row r="230" spans="2:47" s="1" customFormat="1" ht="13.5">
      <c r="B230" s="40"/>
      <c r="C230" s="62"/>
      <c r="D230" s="203" t="s">
        <v>139</v>
      </c>
      <c r="E230" s="62"/>
      <c r="F230" s="204" t="s">
        <v>342</v>
      </c>
      <c r="G230" s="62"/>
      <c r="H230" s="62"/>
      <c r="I230" s="162"/>
      <c r="J230" s="62"/>
      <c r="K230" s="62"/>
      <c r="L230" s="60"/>
      <c r="M230" s="205"/>
      <c r="N230" s="41"/>
      <c r="O230" s="41"/>
      <c r="P230" s="41"/>
      <c r="Q230" s="41"/>
      <c r="R230" s="41"/>
      <c r="S230" s="41"/>
      <c r="T230" s="77"/>
      <c r="AT230" s="23" t="s">
        <v>139</v>
      </c>
      <c r="AU230" s="23" t="s">
        <v>81</v>
      </c>
    </row>
    <row r="231" spans="2:51" s="11" customFormat="1" ht="13.5">
      <c r="B231" s="206"/>
      <c r="C231" s="207"/>
      <c r="D231" s="203" t="s">
        <v>150</v>
      </c>
      <c r="E231" s="207"/>
      <c r="F231" s="209" t="s">
        <v>345</v>
      </c>
      <c r="G231" s="207"/>
      <c r="H231" s="210">
        <v>8.88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150</v>
      </c>
      <c r="AU231" s="216" t="s">
        <v>81</v>
      </c>
      <c r="AV231" s="11" t="s">
        <v>81</v>
      </c>
      <c r="AW231" s="11" t="s">
        <v>6</v>
      </c>
      <c r="AX231" s="11" t="s">
        <v>79</v>
      </c>
      <c r="AY231" s="216" t="s">
        <v>130</v>
      </c>
    </row>
    <row r="232" spans="2:65" s="1" customFormat="1" ht="25.5" customHeight="1">
      <c r="B232" s="40"/>
      <c r="C232" s="191" t="s">
        <v>346</v>
      </c>
      <c r="D232" s="191" t="s">
        <v>132</v>
      </c>
      <c r="E232" s="192" t="s">
        <v>347</v>
      </c>
      <c r="F232" s="193" t="s">
        <v>348</v>
      </c>
      <c r="G232" s="194" t="s">
        <v>135</v>
      </c>
      <c r="H232" s="195">
        <v>592</v>
      </c>
      <c r="I232" s="196"/>
      <c r="J232" s="197">
        <f>ROUND(I232*H232,2)</f>
        <v>0</v>
      </c>
      <c r="K232" s="193" t="s">
        <v>136</v>
      </c>
      <c r="L232" s="60"/>
      <c r="M232" s="198" t="s">
        <v>21</v>
      </c>
      <c r="N232" s="199" t="s">
        <v>42</v>
      </c>
      <c r="O232" s="4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AR232" s="23" t="s">
        <v>137</v>
      </c>
      <c r="AT232" s="23" t="s">
        <v>132</v>
      </c>
      <c r="AU232" s="23" t="s">
        <v>81</v>
      </c>
      <c r="AY232" s="23" t="s">
        <v>130</v>
      </c>
      <c r="BE232" s="202">
        <f>IF(N232="základní",J232,0)</f>
        <v>0</v>
      </c>
      <c r="BF232" s="202">
        <f>IF(N232="snížená",J232,0)</f>
        <v>0</v>
      </c>
      <c r="BG232" s="202">
        <f>IF(N232="zákl. přenesená",J232,0)</f>
        <v>0</v>
      </c>
      <c r="BH232" s="202">
        <f>IF(N232="sníž. přenesená",J232,0)</f>
        <v>0</v>
      </c>
      <c r="BI232" s="202">
        <f>IF(N232="nulová",J232,0)</f>
        <v>0</v>
      </c>
      <c r="BJ232" s="23" t="s">
        <v>79</v>
      </c>
      <c r="BK232" s="202">
        <f>ROUND(I232*H232,2)</f>
        <v>0</v>
      </c>
      <c r="BL232" s="23" t="s">
        <v>137</v>
      </c>
      <c r="BM232" s="23" t="s">
        <v>349</v>
      </c>
    </row>
    <row r="233" spans="2:47" s="1" customFormat="1" ht="27">
      <c r="B233" s="40"/>
      <c r="C233" s="62"/>
      <c r="D233" s="203" t="s">
        <v>139</v>
      </c>
      <c r="E233" s="62"/>
      <c r="F233" s="204" t="s">
        <v>350</v>
      </c>
      <c r="G233" s="62"/>
      <c r="H233" s="62"/>
      <c r="I233" s="162"/>
      <c r="J233" s="62"/>
      <c r="K233" s="62"/>
      <c r="L233" s="60"/>
      <c r="M233" s="205"/>
      <c r="N233" s="41"/>
      <c r="O233" s="41"/>
      <c r="P233" s="41"/>
      <c r="Q233" s="41"/>
      <c r="R233" s="41"/>
      <c r="S233" s="41"/>
      <c r="T233" s="77"/>
      <c r="AT233" s="23" t="s">
        <v>139</v>
      </c>
      <c r="AU233" s="23" t="s">
        <v>81</v>
      </c>
    </row>
    <row r="234" spans="2:51" s="11" customFormat="1" ht="13.5">
      <c r="B234" s="206"/>
      <c r="C234" s="207"/>
      <c r="D234" s="203" t="s">
        <v>150</v>
      </c>
      <c r="E234" s="208" t="s">
        <v>21</v>
      </c>
      <c r="F234" s="209" t="s">
        <v>329</v>
      </c>
      <c r="G234" s="207"/>
      <c r="H234" s="210">
        <v>592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150</v>
      </c>
      <c r="AU234" s="216" t="s">
        <v>81</v>
      </c>
      <c r="AV234" s="11" t="s">
        <v>81</v>
      </c>
      <c r="AW234" s="11" t="s">
        <v>35</v>
      </c>
      <c r="AX234" s="11" t="s">
        <v>79</v>
      </c>
      <c r="AY234" s="216" t="s">
        <v>130</v>
      </c>
    </row>
    <row r="235" spans="2:65" s="1" customFormat="1" ht="16.5" customHeight="1">
      <c r="B235" s="40"/>
      <c r="C235" s="191" t="s">
        <v>351</v>
      </c>
      <c r="D235" s="191" t="s">
        <v>132</v>
      </c>
      <c r="E235" s="192" t="s">
        <v>352</v>
      </c>
      <c r="F235" s="193" t="s">
        <v>353</v>
      </c>
      <c r="G235" s="194" t="s">
        <v>171</v>
      </c>
      <c r="H235" s="195">
        <v>2.96</v>
      </c>
      <c r="I235" s="196"/>
      <c r="J235" s="197">
        <f>ROUND(I235*H235,2)</f>
        <v>0</v>
      </c>
      <c r="K235" s="193" t="s">
        <v>136</v>
      </c>
      <c r="L235" s="60"/>
      <c r="M235" s="198" t="s">
        <v>21</v>
      </c>
      <c r="N235" s="199" t="s">
        <v>42</v>
      </c>
      <c r="O235" s="41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AR235" s="23" t="s">
        <v>137</v>
      </c>
      <c r="AT235" s="23" t="s">
        <v>132</v>
      </c>
      <c r="AU235" s="23" t="s">
        <v>81</v>
      </c>
      <c r="AY235" s="23" t="s">
        <v>130</v>
      </c>
      <c r="BE235" s="202">
        <f>IF(N235="základní",J235,0)</f>
        <v>0</v>
      </c>
      <c r="BF235" s="202">
        <f>IF(N235="snížená",J235,0)</f>
        <v>0</v>
      </c>
      <c r="BG235" s="202">
        <f>IF(N235="zákl. přenesená",J235,0)</f>
        <v>0</v>
      </c>
      <c r="BH235" s="202">
        <f>IF(N235="sníž. přenesená",J235,0)</f>
        <v>0</v>
      </c>
      <c r="BI235" s="202">
        <f>IF(N235="nulová",J235,0)</f>
        <v>0</v>
      </c>
      <c r="BJ235" s="23" t="s">
        <v>79</v>
      </c>
      <c r="BK235" s="202">
        <f>ROUND(I235*H235,2)</f>
        <v>0</v>
      </c>
      <c r="BL235" s="23" t="s">
        <v>137</v>
      </c>
      <c r="BM235" s="23" t="s">
        <v>354</v>
      </c>
    </row>
    <row r="236" spans="2:47" s="1" customFormat="1" ht="13.5">
      <c r="B236" s="40"/>
      <c r="C236" s="62"/>
      <c r="D236" s="203" t="s">
        <v>139</v>
      </c>
      <c r="E236" s="62"/>
      <c r="F236" s="204" t="s">
        <v>355</v>
      </c>
      <c r="G236" s="62"/>
      <c r="H236" s="62"/>
      <c r="I236" s="162"/>
      <c r="J236" s="62"/>
      <c r="K236" s="62"/>
      <c r="L236" s="60"/>
      <c r="M236" s="205"/>
      <c r="N236" s="41"/>
      <c r="O236" s="41"/>
      <c r="P236" s="41"/>
      <c r="Q236" s="41"/>
      <c r="R236" s="41"/>
      <c r="S236" s="41"/>
      <c r="T236" s="77"/>
      <c r="AT236" s="23" t="s">
        <v>139</v>
      </c>
      <c r="AU236" s="23" t="s">
        <v>81</v>
      </c>
    </row>
    <row r="237" spans="2:51" s="11" customFormat="1" ht="13.5">
      <c r="B237" s="206"/>
      <c r="C237" s="207"/>
      <c r="D237" s="203" t="s">
        <v>150</v>
      </c>
      <c r="E237" s="208" t="s">
        <v>21</v>
      </c>
      <c r="F237" s="209" t="s">
        <v>356</v>
      </c>
      <c r="G237" s="207"/>
      <c r="H237" s="210">
        <v>2.96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150</v>
      </c>
      <c r="AU237" s="216" t="s">
        <v>81</v>
      </c>
      <c r="AV237" s="11" t="s">
        <v>81</v>
      </c>
      <c r="AW237" s="11" t="s">
        <v>35</v>
      </c>
      <c r="AX237" s="11" t="s">
        <v>79</v>
      </c>
      <c r="AY237" s="216" t="s">
        <v>130</v>
      </c>
    </row>
    <row r="238" spans="2:65" s="1" customFormat="1" ht="16.5" customHeight="1">
      <c r="B238" s="40"/>
      <c r="C238" s="191" t="s">
        <v>357</v>
      </c>
      <c r="D238" s="191" t="s">
        <v>132</v>
      </c>
      <c r="E238" s="192" t="s">
        <v>358</v>
      </c>
      <c r="F238" s="193" t="s">
        <v>359</v>
      </c>
      <c r="G238" s="194" t="s">
        <v>135</v>
      </c>
      <c r="H238" s="195">
        <v>592</v>
      </c>
      <c r="I238" s="196"/>
      <c r="J238" s="197">
        <f>ROUND(I238*H238,2)</f>
        <v>0</v>
      </c>
      <c r="K238" s="193" t="s">
        <v>21</v>
      </c>
      <c r="L238" s="60"/>
      <c r="M238" s="198" t="s">
        <v>21</v>
      </c>
      <c r="N238" s="199" t="s">
        <v>42</v>
      </c>
      <c r="O238" s="41"/>
      <c r="P238" s="200">
        <f>O238*H238</f>
        <v>0</v>
      </c>
      <c r="Q238" s="200">
        <v>0</v>
      </c>
      <c r="R238" s="200">
        <f>Q238*H238</f>
        <v>0</v>
      </c>
      <c r="S238" s="200">
        <v>0</v>
      </c>
      <c r="T238" s="201">
        <f>S238*H238</f>
        <v>0</v>
      </c>
      <c r="AR238" s="23" t="s">
        <v>137</v>
      </c>
      <c r="AT238" s="23" t="s">
        <v>132</v>
      </c>
      <c r="AU238" s="23" t="s">
        <v>81</v>
      </c>
      <c r="AY238" s="23" t="s">
        <v>130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79</v>
      </c>
      <c r="BK238" s="202">
        <f>ROUND(I238*H238,2)</f>
        <v>0</v>
      </c>
      <c r="BL238" s="23" t="s">
        <v>137</v>
      </c>
      <c r="BM238" s="23" t="s">
        <v>360</v>
      </c>
    </row>
    <row r="239" spans="2:47" s="1" customFormat="1" ht="13.5">
      <c r="B239" s="40"/>
      <c r="C239" s="62"/>
      <c r="D239" s="203" t="s">
        <v>139</v>
      </c>
      <c r="E239" s="62"/>
      <c r="F239" s="204" t="s">
        <v>361</v>
      </c>
      <c r="G239" s="62"/>
      <c r="H239" s="62"/>
      <c r="I239" s="162"/>
      <c r="J239" s="62"/>
      <c r="K239" s="62"/>
      <c r="L239" s="60"/>
      <c r="M239" s="205"/>
      <c r="N239" s="41"/>
      <c r="O239" s="41"/>
      <c r="P239" s="41"/>
      <c r="Q239" s="41"/>
      <c r="R239" s="41"/>
      <c r="S239" s="41"/>
      <c r="T239" s="77"/>
      <c r="AT239" s="23" t="s">
        <v>139</v>
      </c>
      <c r="AU239" s="23" t="s">
        <v>81</v>
      </c>
    </row>
    <row r="240" spans="2:51" s="11" customFormat="1" ht="13.5">
      <c r="B240" s="206"/>
      <c r="C240" s="207"/>
      <c r="D240" s="203" t="s">
        <v>150</v>
      </c>
      <c r="E240" s="208" t="s">
        <v>21</v>
      </c>
      <c r="F240" s="209" t="s">
        <v>329</v>
      </c>
      <c r="G240" s="207"/>
      <c r="H240" s="210">
        <v>592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150</v>
      </c>
      <c r="AU240" s="216" t="s">
        <v>81</v>
      </c>
      <c r="AV240" s="11" t="s">
        <v>81</v>
      </c>
      <c r="AW240" s="11" t="s">
        <v>35</v>
      </c>
      <c r="AX240" s="11" t="s">
        <v>79</v>
      </c>
      <c r="AY240" s="216" t="s">
        <v>130</v>
      </c>
    </row>
    <row r="241" spans="2:65" s="1" customFormat="1" ht="16.5" customHeight="1">
      <c r="B241" s="40"/>
      <c r="C241" s="191" t="s">
        <v>362</v>
      </c>
      <c r="D241" s="191" t="s">
        <v>132</v>
      </c>
      <c r="E241" s="192" t="s">
        <v>363</v>
      </c>
      <c r="F241" s="193" t="s">
        <v>364</v>
      </c>
      <c r="G241" s="194" t="s">
        <v>171</v>
      </c>
      <c r="H241" s="195">
        <v>2.96</v>
      </c>
      <c r="I241" s="196"/>
      <c r="J241" s="197">
        <f>ROUND(I241*H241,2)</f>
        <v>0</v>
      </c>
      <c r="K241" s="193" t="s">
        <v>136</v>
      </c>
      <c r="L241" s="60"/>
      <c r="M241" s="198" t="s">
        <v>21</v>
      </c>
      <c r="N241" s="199" t="s">
        <v>42</v>
      </c>
      <c r="O241" s="41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AR241" s="23" t="s">
        <v>137</v>
      </c>
      <c r="AT241" s="23" t="s">
        <v>132</v>
      </c>
      <c r="AU241" s="23" t="s">
        <v>81</v>
      </c>
      <c r="AY241" s="23" t="s">
        <v>130</v>
      </c>
      <c r="BE241" s="202">
        <f>IF(N241="základní",J241,0)</f>
        <v>0</v>
      </c>
      <c r="BF241" s="202">
        <f>IF(N241="snížená",J241,0)</f>
        <v>0</v>
      </c>
      <c r="BG241" s="202">
        <f>IF(N241="zákl. přenesená",J241,0)</f>
        <v>0</v>
      </c>
      <c r="BH241" s="202">
        <f>IF(N241="sníž. přenesená",J241,0)</f>
        <v>0</v>
      </c>
      <c r="BI241" s="202">
        <f>IF(N241="nulová",J241,0)</f>
        <v>0</v>
      </c>
      <c r="BJ241" s="23" t="s">
        <v>79</v>
      </c>
      <c r="BK241" s="202">
        <f>ROUND(I241*H241,2)</f>
        <v>0</v>
      </c>
      <c r="BL241" s="23" t="s">
        <v>137</v>
      </c>
      <c r="BM241" s="23" t="s">
        <v>365</v>
      </c>
    </row>
    <row r="242" spans="2:47" s="1" customFormat="1" ht="13.5">
      <c r="B242" s="40"/>
      <c r="C242" s="62"/>
      <c r="D242" s="203" t="s">
        <v>139</v>
      </c>
      <c r="E242" s="62"/>
      <c r="F242" s="204" t="s">
        <v>366</v>
      </c>
      <c r="G242" s="62"/>
      <c r="H242" s="62"/>
      <c r="I242" s="162"/>
      <c r="J242" s="62"/>
      <c r="K242" s="62"/>
      <c r="L242" s="60"/>
      <c r="M242" s="205"/>
      <c r="N242" s="41"/>
      <c r="O242" s="41"/>
      <c r="P242" s="41"/>
      <c r="Q242" s="41"/>
      <c r="R242" s="41"/>
      <c r="S242" s="41"/>
      <c r="T242" s="77"/>
      <c r="AT242" s="23" t="s">
        <v>139</v>
      </c>
      <c r="AU242" s="23" t="s">
        <v>81</v>
      </c>
    </row>
    <row r="243" spans="2:51" s="11" customFormat="1" ht="13.5">
      <c r="B243" s="206"/>
      <c r="C243" s="207"/>
      <c r="D243" s="203" t="s">
        <v>150</v>
      </c>
      <c r="E243" s="208" t="s">
        <v>21</v>
      </c>
      <c r="F243" s="209" t="s">
        <v>367</v>
      </c>
      <c r="G243" s="207"/>
      <c r="H243" s="210">
        <v>2.96</v>
      </c>
      <c r="I243" s="211"/>
      <c r="J243" s="207"/>
      <c r="K243" s="207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150</v>
      </c>
      <c r="AU243" s="216" t="s">
        <v>81</v>
      </c>
      <c r="AV243" s="11" t="s">
        <v>81</v>
      </c>
      <c r="AW243" s="11" t="s">
        <v>35</v>
      </c>
      <c r="AX243" s="11" t="s">
        <v>79</v>
      </c>
      <c r="AY243" s="216" t="s">
        <v>130</v>
      </c>
    </row>
    <row r="244" spans="2:65" s="1" customFormat="1" ht="16.5" customHeight="1">
      <c r="B244" s="40"/>
      <c r="C244" s="191" t="s">
        <v>368</v>
      </c>
      <c r="D244" s="191" t="s">
        <v>132</v>
      </c>
      <c r="E244" s="192" t="s">
        <v>369</v>
      </c>
      <c r="F244" s="193" t="s">
        <v>370</v>
      </c>
      <c r="G244" s="194" t="s">
        <v>171</v>
      </c>
      <c r="H244" s="195">
        <v>47.36</v>
      </c>
      <c r="I244" s="196"/>
      <c r="J244" s="197">
        <f>ROUND(I244*H244,2)</f>
        <v>0</v>
      </c>
      <c r="K244" s="193" t="s">
        <v>136</v>
      </c>
      <c r="L244" s="60"/>
      <c r="M244" s="198" t="s">
        <v>21</v>
      </c>
      <c r="N244" s="199" t="s">
        <v>42</v>
      </c>
      <c r="O244" s="4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AR244" s="23" t="s">
        <v>137</v>
      </c>
      <c r="AT244" s="23" t="s">
        <v>132</v>
      </c>
      <c r="AU244" s="23" t="s">
        <v>81</v>
      </c>
      <c r="AY244" s="23" t="s">
        <v>130</v>
      </c>
      <c r="BE244" s="202">
        <f>IF(N244="základní",J244,0)</f>
        <v>0</v>
      </c>
      <c r="BF244" s="202">
        <f>IF(N244="snížená",J244,0)</f>
        <v>0</v>
      </c>
      <c r="BG244" s="202">
        <f>IF(N244="zákl. přenesená",J244,0)</f>
        <v>0</v>
      </c>
      <c r="BH244" s="202">
        <f>IF(N244="sníž. přenesená",J244,0)</f>
        <v>0</v>
      </c>
      <c r="BI244" s="202">
        <f>IF(N244="nulová",J244,0)</f>
        <v>0</v>
      </c>
      <c r="BJ244" s="23" t="s">
        <v>79</v>
      </c>
      <c r="BK244" s="202">
        <f>ROUND(I244*H244,2)</f>
        <v>0</v>
      </c>
      <c r="BL244" s="23" t="s">
        <v>137</v>
      </c>
      <c r="BM244" s="23" t="s">
        <v>371</v>
      </c>
    </row>
    <row r="245" spans="2:47" s="1" customFormat="1" ht="13.5">
      <c r="B245" s="40"/>
      <c r="C245" s="62"/>
      <c r="D245" s="203" t="s">
        <v>139</v>
      </c>
      <c r="E245" s="62"/>
      <c r="F245" s="204" t="s">
        <v>361</v>
      </c>
      <c r="G245" s="62"/>
      <c r="H245" s="62"/>
      <c r="I245" s="162"/>
      <c r="J245" s="62"/>
      <c r="K245" s="62"/>
      <c r="L245" s="60"/>
      <c r="M245" s="205"/>
      <c r="N245" s="41"/>
      <c r="O245" s="41"/>
      <c r="P245" s="41"/>
      <c r="Q245" s="41"/>
      <c r="R245" s="41"/>
      <c r="S245" s="41"/>
      <c r="T245" s="77"/>
      <c r="AT245" s="23" t="s">
        <v>139</v>
      </c>
      <c r="AU245" s="23" t="s">
        <v>81</v>
      </c>
    </row>
    <row r="246" spans="2:51" s="11" customFormat="1" ht="13.5">
      <c r="B246" s="206"/>
      <c r="C246" s="207"/>
      <c r="D246" s="203" t="s">
        <v>150</v>
      </c>
      <c r="E246" s="208" t="s">
        <v>21</v>
      </c>
      <c r="F246" s="209" t="s">
        <v>372</v>
      </c>
      <c r="G246" s="207"/>
      <c r="H246" s="210">
        <v>11.84</v>
      </c>
      <c r="I246" s="211"/>
      <c r="J246" s="207"/>
      <c r="K246" s="207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150</v>
      </c>
      <c r="AU246" s="216" t="s">
        <v>81</v>
      </c>
      <c r="AV246" s="11" t="s">
        <v>81</v>
      </c>
      <c r="AW246" s="11" t="s">
        <v>35</v>
      </c>
      <c r="AX246" s="11" t="s">
        <v>79</v>
      </c>
      <c r="AY246" s="216" t="s">
        <v>130</v>
      </c>
    </row>
    <row r="247" spans="2:51" s="11" customFormat="1" ht="13.5">
      <c r="B247" s="206"/>
      <c r="C247" s="207"/>
      <c r="D247" s="203" t="s">
        <v>150</v>
      </c>
      <c r="E247" s="207"/>
      <c r="F247" s="209" t="s">
        <v>373</v>
      </c>
      <c r="G247" s="207"/>
      <c r="H247" s="210">
        <v>47.36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150</v>
      </c>
      <c r="AU247" s="216" t="s">
        <v>81</v>
      </c>
      <c r="AV247" s="11" t="s">
        <v>81</v>
      </c>
      <c r="AW247" s="11" t="s">
        <v>6</v>
      </c>
      <c r="AX247" s="11" t="s">
        <v>79</v>
      </c>
      <c r="AY247" s="216" t="s">
        <v>130</v>
      </c>
    </row>
    <row r="248" spans="2:63" s="10" customFormat="1" ht="29.85" customHeight="1">
      <c r="B248" s="175"/>
      <c r="C248" s="176"/>
      <c r="D248" s="177" t="s">
        <v>70</v>
      </c>
      <c r="E248" s="189" t="s">
        <v>81</v>
      </c>
      <c r="F248" s="189" t="s">
        <v>374</v>
      </c>
      <c r="G248" s="176"/>
      <c r="H248" s="176"/>
      <c r="I248" s="179"/>
      <c r="J248" s="190">
        <f>BK248</f>
        <v>0</v>
      </c>
      <c r="K248" s="176"/>
      <c r="L248" s="181"/>
      <c r="M248" s="182"/>
      <c r="N248" s="183"/>
      <c r="O248" s="183"/>
      <c r="P248" s="184">
        <f>SUM(P249:P265)</f>
        <v>0</v>
      </c>
      <c r="Q248" s="183"/>
      <c r="R248" s="184">
        <f>SUM(R249:R265)</f>
        <v>10.1353775</v>
      </c>
      <c r="S248" s="183"/>
      <c r="T248" s="185">
        <f>SUM(T249:T265)</f>
        <v>0</v>
      </c>
      <c r="AR248" s="186" t="s">
        <v>79</v>
      </c>
      <c r="AT248" s="187" t="s">
        <v>70</v>
      </c>
      <c r="AU248" s="187" t="s">
        <v>79</v>
      </c>
      <c r="AY248" s="186" t="s">
        <v>130</v>
      </c>
      <c r="BK248" s="188">
        <f>SUM(BK249:BK265)</f>
        <v>0</v>
      </c>
    </row>
    <row r="249" spans="2:65" s="1" customFormat="1" ht="16.5" customHeight="1">
      <c r="B249" s="40"/>
      <c r="C249" s="191" t="s">
        <v>375</v>
      </c>
      <c r="D249" s="191" t="s">
        <v>132</v>
      </c>
      <c r="E249" s="192" t="s">
        <v>376</v>
      </c>
      <c r="F249" s="193" t="s">
        <v>377</v>
      </c>
      <c r="G249" s="194" t="s">
        <v>135</v>
      </c>
      <c r="H249" s="195">
        <v>659.75</v>
      </c>
      <c r="I249" s="196"/>
      <c r="J249" s="197">
        <f>ROUND(I249*H249,2)</f>
        <v>0</v>
      </c>
      <c r="K249" s="193" t="s">
        <v>136</v>
      </c>
      <c r="L249" s="60"/>
      <c r="M249" s="198" t="s">
        <v>21</v>
      </c>
      <c r="N249" s="199" t="s">
        <v>42</v>
      </c>
      <c r="O249" s="41"/>
      <c r="P249" s="200">
        <f>O249*H249</f>
        <v>0</v>
      </c>
      <c r="Q249" s="200">
        <v>0.00089</v>
      </c>
      <c r="R249" s="200">
        <f>Q249*H249</f>
        <v>0.5871775</v>
      </c>
      <c r="S249" s="200">
        <v>0</v>
      </c>
      <c r="T249" s="201">
        <f>S249*H249</f>
        <v>0</v>
      </c>
      <c r="AR249" s="23" t="s">
        <v>137</v>
      </c>
      <c r="AT249" s="23" t="s">
        <v>132</v>
      </c>
      <c r="AU249" s="23" t="s">
        <v>81</v>
      </c>
      <c r="AY249" s="23" t="s">
        <v>130</v>
      </c>
      <c r="BE249" s="202">
        <f>IF(N249="základní",J249,0)</f>
        <v>0</v>
      </c>
      <c r="BF249" s="202">
        <f>IF(N249="snížená",J249,0)</f>
        <v>0</v>
      </c>
      <c r="BG249" s="202">
        <f>IF(N249="zákl. přenesená",J249,0)</f>
        <v>0</v>
      </c>
      <c r="BH249" s="202">
        <f>IF(N249="sníž. přenesená",J249,0)</f>
        <v>0</v>
      </c>
      <c r="BI249" s="202">
        <f>IF(N249="nulová",J249,0)</f>
        <v>0</v>
      </c>
      <c r="BJ249" s="23" t="s">
        <v>79</v>
      </c>
      <c r="BK249" s="202">
        <f>ROUND(I249*H249,2)</f>
        <v>0</v>
      </c>
      <c r="BL249" s="23" t="s">
        <v>137</v>
      </c>
      <c r="BM249" s="23" t="s">
        <v>378</v>
      </c>
    </row>
    <row r="250" spans="2:47" s="1" customFormat="1" ht="13.5">
      <c r="B250" s="40"/>
      <c r="C250" s="62"/>
      <c r="D250" s="203" t="s">
        <v>139</v>
      </c>
      <c r="E250" s="62"/>
      <c r="F250" s="204" t="s">
        <v>379</v>
      </c>
      <c r="G250" s="62"/>
      <c r="H250" s="62"/>
      <c r="I250" s="162"/>
      <c r="J250" s="62"/>
      <c r="K250" s="62"/>
      <c r="L250" s="60"/>
      <c r="M250" s="205"/>
      <c r="N250" s="41"/>
      <c r="O250" s="41"/>
      <c r="P250" s="41"/>
      <c r="Q250" s="41"/>
      <c r="R250" s="41"/>
      <c r="S250" s="41"/>
      <c r="T250" s="77"/>
      <c r="AT250" s="23" t="s">
        <v>139</v>
      </c>
      <c r="AU250" s="23" t="s">
        <v>81</v>
      </c>
    </row>
    <row r="251" spans="2:51" s="11" customFormat="1" ht="13.5">
      <c r="B251" s="206"/>
      <c r="C251" s="207"/>
      <c r="D251" s="203" t="s">
        <v>150</v>
      </c>
      <c r="E251" s="208" t="s">
        <v>21</v>
      </c>
      <c r="F251" s="209" t="s">
        <v>380</v>
      </c>
      <c r="G251" s="207"/>
      <c r="H251" s="210">
        <v>659.75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150</v>
      </c>
      <c r="AU251" s="216" t="s">
        <v>81</v>
      </c>
      <c r="AV251" s="11" t="s">
        <v>81</v>
      </c>
      <c r="AW251" s="11" t="s">
        <v>35</v>
      </c>
      <c r="AX251" s="11" t="s">
        <v>79</v>
      </c>
      <c r="AY251" s="216" t="s">
        <v>130</v>
      </c>
    </row>
    <row r="252" spans="2:65" s="1" customFormat="1" ht="16.5" customHeight="1">
      <c r="B252" s="40"/>
      <c r="C252" s="191" t="s">
        <v>381</v>
      </c>
      <c r="D252" s="191" t="s">
        <v>132</v>
      </c>
      <c r="E252" s="192" t="s">
        <v>382</v>
      </c>
      <c r="F252" s="193" t="s">
        <v>383</v>
      </c>
      <c r="G252" s="194" t="s">
        <v>171</v>
      </c>
      <c r="H252" s="195">
        <v>7.54</v>
      </c>
      <c r="I252" s="196"/>
      <c r="J252" s="197">
        <f>ROUND(I252*H252,2)</f>
        <v>0</v>
      </c>
      <c r="K252" s="193" t="s">
        <v>136</v>
      </c>
      <c r="L252" s="60"/>
      <c r="M252" s="198" t="s">
        <v>21</v>
      </c>
      <c r="N252" s="199" t="s">
        <v>42</v>
      </c>
      <c r="O252" s="4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AR252" s="23" t="s">
        <v>137</v>
      </c>
      <c r="AT252" s="23" t="s">
        <v>132</v>
      </c>
      <c r="AU252" s="23" t="s">
        <v>81</v>
      </c>
      <c r="AY252" s="23" t="s">
        <v>130</v>
      </c>
      <c r="BE252" s="202">
        <f>IF(N252="základní",J252,0)</f>
        <v>0</v>
      </c>
      <c r="BF252" s="202">
        <f>IF(N252="snížená",J252,0)</f>
        <v>0</v>
      </c>
      <c r="BG252" s="202">
        <f>IF(N252="zákl. přenesená",J252,0)</f>
        <v>0</v>
      </c>
      <c r="BH252" s="202">
        <f>IF(N252="sníž. přenesená",J252,0)</f>
        <v>0</v>
      </c>
      <c r="BI252" s="202">
        <f>IF(N252="nulová",J252,0)</f>
        <v>0</v>
      </c>
      <c r="BJ252" s="23" t="s">
        <v>79</v>
      </c>
      <c r="BK252" s="202">
        <f>ROUND(I252*H252,2)</f>
        <v>0</v>
      </c>
      <c r="BL252" s="23" t="s">
        <v>137</v>
      </c>
      <c r="BM252" s="23" t="s">
        <v>384</v>
      </c>
    </row>
    <row r="253" spans="2:47" s="1" customFormat="1" ht="13.5">
      <c r="B253" s="40"/>
      <c r="C253" s="62"/>
      <c r="D253" s="203" t="s">
        <v>139</v>
      </c>
      <c r="E253" s="62"/>
      <c r="F253" s="204" t="s">
        <v>385</v>
      </c>
      <c r="G253" s="62"/>
      <c r="H253" s="62"/>
      <c r="I253" s="162"/>
      <c r="J253" s="62"/>
      <c r="K253" s="62"/>
      <c r="L253" s="60"/>
      <c r="M253" s="205"/>
      <c r="N253" s="41"/>
      <c r="O253" s="41"/>
      <c r="P253" s="41"/>
      <c r="Q253" s="41"/>
      <c r="R253" s="41"/>
      <c r="S253" s="41"/>
      <c r="T253" s="77"/>
      <c r="AT253" s="23" t="s">
        <v>139</v>
      </c>
      <c r="AU253" s="23" t="s">
        <v>81</v>
      </c>
    </row>
    <row r="254" spans="2:51" s="11" customFormat="1" ht="13.5">
      <c r="B254" s="206"/>
      <c r="C254" s="207"/>
      <c r="D254" s="203" t="s">
        <v>150</v>
      </c>
      <c r="E254" s="208" t="s">
        <v>21</v>
      </c>
      <c r="F254" s="209" t="s">
        <v>386</v>
      </c>
      <c r="G254" s="207"/>
      <c r="H254" s="210">
        <v>7.54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150</v>
      </c>
      <c r="AU254" s="216" t="s">
        <v>81</v>
      </c>
      <c r="AV254" s="11" t="s">
        <v>81</v>
      </c>
      <c r="AW254" s="11" t="s">
        <v>35</v>
      </c>
      <c r="AX254" s="11" t="s">
        <v>79</v>
      </c>
      <c r="AY254" s="216" t="s">
        <v>130</v>
      </c>
    </row>
    <row r="255" spans="2:65" s="1" customFormat="1" ht="16.5" customHeight="1">
      <c r="B255" s="40"/>
      <c r="C255" s="191" t="s">
        <v>387</v>
      </c>
      <c r="D255" s="191" t="s">
        <v>132</v>
      </c>
      <c r="E255" s="192" t="s">
        <v>388</v>
      </c>
      <c r="F255" s="193" t="s">
        <v>389</v>
      </c>
      <c r="G255" s="194" t="s">
        <v>390</v>
      </c>
      <c r="H255" s="195">
        <v>377</v>
      </c>
      <c r="I255" s="196"/>
      <c r="J255" s="197">
        <f>ROUND(I255*H255,2)</f>
        <v>0</v>
      </c>
      <c r="K255" s="193" t="s">
        <v>136</v>
      </c>
      <c r="L255" s="60"/>
      <c r="M255" s="198" t="s">
        <v>21</v>
      </c>
      <c r="N255" s="199" t="s">
        <v>42</v>
      </c>
      <c r="O255" s="41"/>
      <c r="P255" s="200">
        <f>O255*H255</f>
        <v>0</v>
      </c>
      <c r="Q255" s="200">
        <v>0.00116</v>
      </c>
      <c r="R255" s="200">
        <f>Q255*H255</f>
        <v>0.43732</v>
      </c>
      <c r="S255" s="200">
        <v>0</v>
      </c>
      <c r="T255" s="201">
        <f>S255*H255</f>
        <v>0</v>
      </c>
      <c r="AR255" s="23" t="s">
        <v>137</v>
      </c>
      <c r="AT255" s="23" t="s">
        <v>132</v>
      </c>
      <c r="AU255" s="23" t="s">
        <v>81</v>
      </c>
      <c r="AY255" s="23" t="s">
        <v>130</v>
      </c>
      <c r="BE255" s="202">
        <f>IF(N255="základní",J255,0)</f>
        <v>0</v>
      </c>
      <c r="BF255" s="202">
        <f>IF(N255="snížená",J255,0)</f>
        <v>0</v>
      </c>
      <c r="BG255" s="202">
        <f>IF(N255="zákl. přenesená",J255,0)</f>
        <v>0</v>
      </c>
      <c r="BH255" s="202">
        <f>IF(N255="sníž. přenesená",J255,0)</f>
        <v>0</v>
      </c>
      <c r="BI255" s="202">
        <f>IF(N255="nulová",J255,0)</f>
        <v>0</v>
      </c>
      <c r="BJ255" s="23" t="s">
        <v>79</v>
      </c>
      <c r="BK255" s="202">
        <f>ROUND(I255*H255,2)</f>
        <v>0</v>
      </c>
      <c r="BL255" s="23" t="s">
        <v>137</v>
      </c>
      <c r="BM255" s="23" t="s">
        <v>391</v>
      </c>
    </row>
    <row r="256" spans="2:47" s="1" customFormat="1" ht="13.5">
      <c r="B256" s="40"/>
      <c r="C256" s="62"/>
      <c r="D256" s="203" t="s">
        <v>139</v>
      </c>
      <c r="E256" s="62"/>
      <c r="F256" s="204" t="s">
        <v>392</v>
      </c>
      <c r="G256" s="62"/>
      <c r="H256" s="62"/>
      <c r="I256" s="162"/>
      <c r="J256" s="62"/>
      <c r="K256" s="62"/>
      <c r="L256" s="60"/>
      <c r="M256" s="205"/>
      <c r="N256" s="41"/>
      <c r="O256" s="41"/>
      <c r="P256" s="41"/>
      <c r="Q256" s="41"/>
      <c r="R256" s="41"/>
      <c r="S256" s="41"/>
      <c r="T256" s="77"/>
      <c r="AT256" s="23" t="s">
        <v>139</v>
      </c>
      <c r="AU256" s="23" t="s">
        <v>81</v>
      </c>
    </row>
    <row r="257" spans="2:51" s="11" customFormat="1" ht="13.5">
      <c r="B257" s="206"/>
      <c r="C257" s="207"/>
      <c r="D257" s="203" t="s">
        <v>150</v>
      </c>
      <c r="E257" s="208" t="s">
        <v>21</v>
      </c>
      <c r="F257" s="209" t="s">
        <v>393</v>
      </c>
      <c r="G257" s="207"/>
      <c r="H257" s="210">
        <v>377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150</v>
      </c>
      <c r="AU257" s="216" t="s">
        <v>81</v>
      </c>
      <c r="AV257" s="11" t="s">
        <v>81</v>
      </c>
      <c r="AW257" s="11" t="s">
        <v>35</v>
      </c>
      <c r="AX257" s="11" t="s">
        <v>79</v>
      </c>
      <c r="AY257" s="216" t="s">
        <v>130</v>
      </c>
    </row>
    <row r="258" spans="2:65" s="1" customFormat="1" ht="25.5" customHeight="1">
      <c r="B258" s="40"/>
      <c r="C258" s="191" t="s">
        <v>394</v>
      </c>
      <c r="D258" s="191" t="s">
        <v>132</v>
      </c>
      <c r="E258" s="192" t="s">
        <v>395</v>
      </c>
      <c r="F258" s="193" t="s">
        <v>396</v>
      </c>
      <c r="G258" s="194" t="s">
        <v>171</v>
      </c>
      <c r="H258" s="195">
        <v>75.4</v>
      </c>
      <c r="I258" s="196"/>
      <c r="J258" s="197">
        <f>ROUND(I258*H258,2)</f>
        <v>0</v>
      </c>
      <c r="K258" s="193" t="s">
        <v>136</v>
      </c>
      <c r="L258" s="60"/>
      <c r="M258" s="198" t="s">
        <v>21</v>
      </c>
      <c r="N258" s="199" t="s">
        <v>42</v>
      </c>
      <c r="O258" s="4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AR258" s="23" t="s">
        <v>137</v>
      </c>
      <c r="AT258" s="23" t="s">
        <v>132</v>
      </c>
      <c r="AU258" s="23" t="s">
        <v>81</v>
      </c>
      <c r="AY258" s="23" t="s">
        <v>130</v>
      </c>
      <c r="BE258" s="202">
        <f>IF(N258="základní",J258,0)</f>
        <v>0</v>
      </c>
      <c r="BF258" s="202">
        <f>IF(N258="snížená",J258,0)</f>
        <v>0</v>
      </c>
      <c r="BG258" s="202">
        <f>IF(N258="zákl. přenesená",J258,0)</f>
        <v>0</v>
      </c>
      <c r="BH258" s="202">
        <f>IF(N258="sníž. přenesená",J258,0)</f>
        <v>0</v>
      </c>
      <c r="BI258" s="202">
        <f>IF(N258="nulová",J258,0)</f>
        <v>0</v>
      </c>
      <c r="BJ258" s="23" t="s">
        <v>79</v>
      </c>
      <c r="BK258" s="202">
        <f>ROUND(I258*H258,2)</f>
        <v>0</v>
      </c>
      <c r="BL258" s="23" t="s">
        <v>137</v>
      </c>
      <c r="BM258" s="23" t="s">
        <v>397</v>
      </c>
    </row>
    <row r="259" spans="2:47" s="1" customFormat="1" ht="27">
      <c r="B259" s="40"/>
      <c r="C259" s="62"/>
      <c r="D259" s="203" t="s">
        <v>139</v>
      </c>
      <c r="E259" s="62"/>
      <c r="F259" s="204" t="s">
        <v>398</v>
      </c>
      <c r="G259" s="62"/>
      <c r="H259" s="62"/>
      <c r="I259" s="162"/>
      <c r="J259" s="62"/>
      <c r="K259" s="62"/>
      <c r="L259" s="60"/>
      <c r="M259" s="205"/>
      <c r="N259" s="41"/>
      <c r="O259" s="41"/>
      <c r="P259" s="41"/>
      <c r="Q259" s="41"/>
      <c r="R259" s="41"/>
      <c r="S259" s="41"/>
      <c r="T259" s="77"/>
      <c r="AT259" s="23" t="s">
        <v>139</v>
      </c>
      <c r="AU259" s="23" t="s">
        <v>81</v>
      </c>
    </row>
    <row r="260" spans="2:51" s="11" customFormat="1" ht="13.5">
      <c r="B260" s="206"/>
      <c r="C260" s="207"/>
      <c r="D260" s="203" t="s">
        <v>150</v>
      </c>
      <c r="E260" s="208" t="s">
        <v>21</v>
      </c>
      <c r="F260" s="209" t="s">
        <v>399</v>
      </c>
      <c r="G260" s="207"/>
      <c r="H260" s="210">
        <v>75.4</v>
      </c>
      <c r="I260" s="211"/>
      <c r="J260" s="207"/>
      <c r="K260" s="207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150</v>
      </c>
      <c r="AU260" s="216" t="s">
        <v>81</v>
      </c>
      <c r="AV260" s="11" t="s">
        <v>81</v>
      </c>
      <c r="AW260" s="11" t="s">
        <v>35</v>
      </c>
      <c r="AX260" s="11" t="s">
        <v>79</v>
      </c>
      <c r="AY260" s="216" t="s">
        <v>130</v>
      </c>
    </row>
    <row r="261" spans="2:65" s="1" customFormat="1" ht="16.5" customHeight="1">
      <c r="B261" s="40"/>
      <c r="C261" s="191" t="s">
        <v>400</v>
      </c>
      <c r="D261" s="191" t="s">
        <v>132</v>
      </c>
      <c r="E261" s="192" t="s">
        <v>401</v>
      </c>
      <c r="F261" s="193" t="s">
        <v>402</v>
      </c>
      <c r="G261" s="194" t="s">
        <v>403</v>
      </c>
      <c r="H261" s="195">
        <v>1</v>
      </c>
      <c r="I261" s="196"/>
      <c r="J261" s="197">
        <f>ROUND(I261*H261,2)</f>
        <v>0</v>
      </c>
      <c r="K261" s="193" t="s">
        <v>21</v>
      </c>
      <c r="L261" s="60"/>
      <c r="M261" s="198" t="s">
        <v>21</v>
      </c>
      <c r="N261" s="199" t="s">
        <v>42</v>
      </c>
      <c r="O261" s="41"/>
      <c r="P261" s="200">
        <f>O261*H261</f>
        <v>0</v>
      </c>
      <c r="Q261" s="200">
        <v>0</v>
      </c>
      <c r="R261" s="200">
        <f>Q261*H261</f>
        <v>0</v>
      </c>
      <c r="S261" s="200">
        <v>0</v>
      </c>
      <c r="T261" s="201">
        <f>S261*H261</f>
        <v>0</v>
      </c>
      <c r="AR261" s="23" t="s">
        <v>137</v>
      </c>
      <c r="AT261" s="23" t="s">
        <v>132</v>
      </c>
      <c r="AU261" s="23" t="s">
        <v>81</v>
      </c>
      <c r="AY261" s="23" t="s">
        <v>130</v>
      </c>
      <c r="BE261" s="202">
        <f>IF(N261="základní",J261,0)</f>
        <v>0</v>
      </c>
      <c r="BF261" s="202">
        <f>IF(N261="snížená",J261,0)</f>
        <v>0</v>
      </c>
      <c r="BG261" s="202">
        <f>IF(N261="zákl. přenesená",J261,0)</f>
        <v>0</v>
      </c>
      <c r="BH261" s="202">
        <f>IF(N261="sníž. přenesená",J261,0)</f>
        <v>0</v>
      </c>
      <c r="BI261" s="202">
        <f>IF(N261="nulová",J261,0)</f>
        <v>0</v>
      </c>
      <c r="BJ261" s="23" t="s">
        <v>79</v>
      </c>
      <c r="BK261" s="202">
        <f>ROUND(I261*H261,2)</f>
        <v>0</v>
      </c>
      <c r="BL261" s="23" t="s">
        <v>137</v>
      </c>
      <c r="BM261" s="23" t="s">
        <v>404</v>
      </c>
    </row>
    <row r="262" spans="2:47" s="1" customFormat="1" ht="27">
      <c r="B262" s="40"/>
      <c r="C262" s="62"/>
      <c r="D262" s="203" t="s">
        <v>139</v>
      </c>
      <c r="E262" s="62"/>
      <c r="F262" s="204" t="s">
        <v>398</v>
      </c>
      <c r="G262" s="62"/>
      <c r="H262" s="62"/>
      <c r="I262" s="162"/>
      <c r="J262" s="62"/>
      <c r="K262" s="62"/>
      <c r="L262" s="60"/>
      <c r="M262" s="205"/>
      <c r="N262" s="41"/>
      <c r="O262" s="41"/>
      <c r="P262" s="41"/>
      <c r="Q262" s="41"/>
      <c r="R262" s="41"/>
      <c r="S262" s="41"/>
      <c r="T262" s="77"/>
      <c r="AT262" s="23" t="s">
        <v>139</v>
      </c>
      <c r="AU262" s="23" t="s">
        <v>81</v>
      </c>
    </row>
    <row r="263" spans="2:65" s="1" customFormat="1" ht="25.5" customHeight="1">
      <c r="B263" s="40"/>
      <c r="C263" s="191" t="s">
        <v>405</v>
      </c>
      <c r="D263" s="191" t="s">
        <v>132</v>
      </c>
      <c r="E263" s="192" t="s">
        <v>406</v>
      </c>
      <c r="F263" s="193" t="s">
        <v>407</v>
      </c>
      <c r="G263" s="194" t="s">
        <v>171</v>
      </c>
      <c r="H263" s="195">
        <v>4.218</v>
      </c>
      <c r="I263" s="196"/>
      <c r="J263" s="197">
        <f>ROUND(I263*H263,2)</f>
        <v>0</v>
      </c>
      <c r="K263" s="193" t="s">
        <v>136</v>
      </c>
      <c r="L263" s="60"/>
      <c r="M263" s="198" t="s">
        <v>21</v>
      </c>
      <c r="N263" s="199" t="s">
        <v>42</v>
      </c>
      <c r="O263" s="41"/>
      <c r="P263" s="200">
        <f>O263*H263</f>
        <v>0</v>
      </c>
      <c r="Q263" s="200">
        <v>2.16</v>
      </c>
      <c r="R263" s="200">
        <f>Q263*H263</f>
        <v>9.11088</v>
      </c>
      <c r="S263" s="200">
        <v>0</v>
      </c>
      <c r="T263" s="201">
        <f>S263*H263</f>
        <v>0</v>
      </c>
      <c r="AR263" s="23" t="s">
        <v>137</v>
      </c>
      <c r="AT263" s="23" t="s">
        <v>132</v>
      </c>
      <c r="AU263" s="23" t="s">
        <v>81</v>
      </c>
      <c r="AY263" s="23" t="s">
        <v>130</v>
      </c>
      <c r="BE263" s="202">
        <f>IF(N263="základní",J263,0)</f>
        <v>0</v>
      </c>
      <c r="BF263" s="202">
        <f>IF(N263="snížená",J263,0)</f>
        <v>0</v>
      </c>
      <c r="BG263" s="202">
        <f>IF(N263="zákl. přenesená",J263,0)</f>
        <v>0</v>
      </c>
      <c r="BH263" s="202">
        <f>IF(N263="sníž. přenesená",J263,0)</f>
        <v>0</v>
      </c>
      <c r="BI263" s="202">
        <f>IF(N263="nulová",J263,0)</f>
        <v>0</v>
      </c>
      <c r="BJ263" s="23" t="s">
        <v>79</v>
      </c>
      <c r="BK263" s="202">
        <f>ROUND(I263*H263,2)</f>
        <v>0</v>
      </c>
      <c r="BL263" s="23" t="s">
        <v>137</v>
      </c>
      <c r="BM263" s="23" t="s">
        <v>408</v>
      </c>
    </row>
    <row r="264" spans="2:47" s="1" customFormat="1" ht="27">
      <c r="B264" s="40"/>
      <c r="C264" s="62"/>
      <c r="D264" s="203" t="s">
        <v>139</v>
      </c>
      <c r="E264" s="62"/>
      <c r="F264" s="204" t="s">
        <v>409</v>
      </c>
      <c r="G264" s="62"/>
      <c r="H264" s="62"/>
      <c r="I264" s="162"/>
      <c r="J264" s="62"/>
      <c r="K264" s="62"/>
      <c r="L264" s="60"/>
      <c r="M264" s="205"/>
      <c r="N264" s="41"/>
      <c r="O264" s="41"/>
      <c r="P264" s="41"/>
      <c r="Q264" s="41"/>
      <c r="R264" s="41"/>
      <c r="S264" s="41"/>
      <c r="T264" s="77"/>
      <c r="AT264" s="23" t="s">
        <v>139</v>
      </c>
      <c r="AU264" s="23" t="s">
        <v>81</v>
      </c>
    </row>
    <row r="265" spans="2:51" s="11" customFormat="1" ht="13.5">
      <c r="B265" s="206"/>
      <c r="C265" s="207"/>
      <c r="D265" s="203" t="s">
        <v>150</v>
      </c>
      <c r="E265" s="208" t="s">
        <v>21</v>
      </c>
      <c r="F265" s="209" t="s">
        <v>410</v>
      </c>
      <c r="G265" s="207"/>
      <c r="H265" s="210">
        <v>4.218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150</v>
      </c>
      <c r="AU265" s="216" t="s">
        <v>81</v>
      </c>
      <c r="AV265" s="11" t="s">
        <v>81</v>
      </c>
      <c r="AW265" s="11" t="s">
        <v>35</v>
      </c>
      <c r="AX265" s="11" t="s">
        <v>79</v>
      </c>
      <c r="AY265" s="216" t="s">
        <v>130</v>
      </c>
    </row>
    <row r="266" spans="2:63" s="10" customFormat="1" ht="29.85" customHeight="1">
      <c r="B266" s="175"/>
      <c r="C266" s="176"/>
      <c r="D266" s="177" t="s">
        <v>70</v>
      </c>
      <c r="E266" s="189" t="s">
        <v>145</v>
      </c>
      <c r="F266" s="189" t="s">
        <v>411</v>
      </c>
      <c r="G266" s="176"/>
      <c r="H266" s="176"/>
      <c r="I266" s="179"/>
      <c r="J266" s="190">
        <f>BK266</f>
        <v>0</v>
      </c>
      <c r="K266" s="176"/>
      <c r="L266" s="181"/>
      <c r="M266" s="182"/>
      <c r="N266" s="183"/>
      <c r="O266" s="183"/>
      <c r="P266" s="184">
        <f>SUM(P267:P278)</f>
        <v>0</v>
      </c>
      <c r="Q266" s="183"/>
      <c r="R266" s="184">
        <f>SUM(R267:R278)</f>
        <v>1.17275497</v>
      </c>
      <c r="S266" s="183"/>
      <c r="T266" s="185">
        <f>SUM(T267:T278)</f>
        <v>0</v>
      </c>
      <c r="AR266" s="186" t="s">
        <v>79</v>
      </c>
      <c r="AT266" s="187" t="s">
        <v>70</v>
      </c>
      <c r="AU266" s="187" t="s">
        <v>79</v>
      </c>
      <c r="AY266" s="186" t="s">
        <v>130</v>
      </c>
      <c r="BK266" s="188">
        <f>SUM(BK267:BK278)</f>
        <v>0</v>
      </c>
    </row>
    <row r="267" spans="2:65" s="1" customFormat="1" ht="16.5" customHeight="1">
      <c r="B267" s="40"/>
      <c r="C267" s="191" t="s">
        <v>412</v>
      </c>
      <c r="D267" s="191" t="s">
        <v>132</v>
      </c>
      <c r="E267" s="192" t="s">
        <v>413</v>
      </c>
      <c r="F267" s="193" t="s">
        <v>414</v>
      </c>
      <c r="G267" s="194" t="s">
        <v>171</v>
      </c>
      <c r="H267" s="195">
        <v>9.24</v>
      </c>
      <c r="I267" s="196"/>
      <c r="J267" s="197">
        <f>ROUND(I267*H267,2)</f>
        <v>0</v>
      </c>
      <c r="K267" s="193" t="s">
        <v>136</v>
      </c>
      <c r="L267" s="60"/>
      <c r="M267" s="198" t="s">
        <v>21</v>
      </c>
      <c r="N267" s="199" t="s">
        <v>42</v>
      </c>
      <c r="O267" s="41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AR267" s="23" t="s">
        <v>137</v>
      </c>
      <c r="AT267" s="23" t="s">
        <v>132</v>
      </c>
      <c r="AU267" s="23" t="s">
        <v>81</v>
      </c>
      <c r="AY267" s="23" t="s">
        <v>130</v>
      </c>
      <c r="BE267" s="202">
        <f>IF(N267="základní",J267,0)</f>
        <v>0</v>
      </c>
      <c r="BF267" s="202">
        <f>IF(N267="snížená",J267,0)</f>
        <v>0</v>
      </c>
      <c r="BG267" s="202">
        <f>IF(N267="zákl. přenesená",J267,0)</f>
        <v>0</v>
      </c>
      <c r="BH267" s="202">
        <f>IF(N267="sníž. přenesená",J267,0)</f>
        <v>0</v>
      </c>
      <c r="BI267" s="202">
        <f>IF(N267="nulová",J267,0)</f>
        <v>0</v>
      </c>
      <c r="BJ267" s="23" t="s">
        <v>79</v>
      </c>
      <c r="BK267" s="202">
        <f>ROUND(I267*H267,2)</f>
        <v>0</v>
      </c>
      <c r="BL267" s="23" t="s">
        <v>137</v>
      </c>
      <c r="BM267" s="23" t="s">
        <v>415</v>
      </c>
    </row>
    <row r="268" spans="2:47" s="1" customFormat="1" ht="40.5">
      <c r="B268" s="40"/>
      <c r="C268" s="62"/>
      <c r="D268" s="203" t="s">
        <v>139</v>
      </c>
      <c r="E268" s="62"/>
      <c r="F268" s="204" t="s">
        <v>416</v>
      </c>
      <c r="G268" s="62"/>
      <c r="H268" s="62"/>
      <c r="I268" s="162"/>
      <c r="J268" s="62"/>
      <c r="K268" s="62"/>
      <c r="L268" s="60"/>
      <c r="M268" s="205"/>
      <c r="N268" s="41"/>
      <c r="O268" s="41"/>
      <c r="P268" s="41"/>
      <c r="Q268" s="41"/>
      <c r="R268" s="41"/>
      <c r="S268" s="41"/>
      <c r="T268" s="77"/>
      <c r="AT268" s="23" t="s">
        <v>139</v>
      </c>
      <c r="AU268" s="23" t="s">
        <v>81</v>
      </c>
    </row>
    <row r="269" spans="2:51" s="11" customFormat="1" ht="13.5">
      <c r="B269" s="206"/>
      <c r="C269" s="207"/>
      <c r="D269" s="203" t="s">
        <v>150</v>
      </c>
      <c r="E269" s="208" t="s">
        <v>21</v>
      </c>
      <c r="F269" s="209" t="s">
        <v>417</v>
      </c>
      <c r="G269" s="207"/>
      <c r="H269" s="210">
        <v>9.24</v>
      </c>
      <c r="I269" s="211"/>
      <c r="J269" s="207"/>
      <c r="K269" s="207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150</v>
      </c>
      <c r="AU269" s="216" t="s">
        <v>81</v>
      </c>
      <c r="AV269" s="11" t="s">
        <v>81</v>
      </c>
      <c r="AW269" s="11" t="s">
        <v>35</v>
      </c>
      <c r="AX269" s="11" t="s">
        <v>79</v>
      </c>
      <c r="AY269" s="216" t="s">
        <v>130</v>
      </c>
    </row>
    <row r="270" spans="2:65" s="1" customFormat="1" ht="16.5" customHeight="1">
      <c r="B270" s="40"/>
      <c r="C270" s="191" t="s">
        <v>418</v>
      </c>
      <c r="D270" s="191" t="s">
        <v>132</v>
      </c>
      <c r="E270" s="192" t="s">
        <v>419</v>
      </c>
      <c r="F270" s="193" t="s">
        <v>420</v>
      </c>
      <c r="G270" s="194" t="s">
        <v>135</v>
      </c>
      <c r="H270" s="195">
        <v>61.6</v>
      </c>
      <c r="I270" s="196"/>
      <c r="J270" s="197">
        <f>ROUND(I270*H270,2)</f>
        <v>0</v>
      </c>
      <c r="K270" s="193" t="s">
        <v>136</v>
      </c>
      <c r="L270" s="60"/>
      <c r="M270" s="198" t="s">
        <v>21</v>
      </c>
      <c r="N270" s="199" t="s">
        <v>42</v>
      </c>
      <c r="O270" s="41"/>
      <c r="P270" s="200">
        <f>O270*H270</f>
        <v>0</v>
      </c>
      <c r="Q270" s="200">
        <v>0.00726</v>
      </c>
      <c r="R270" s="200">
        <f>Q270*H270</f>
        <v>0.447216</v>
      </c>
      <c r="S270" s="200">
        <v>0</v>
      </c>
      <c r="T270" s="201">
        <f>S270*H270</f>
        <v>0</v>
      </c>
      <c r="AR270" s="23" t="s">
        <v>137</v>
      </c>
      <c r="AT270" s="23" t="s">
        <v>132</v>
      </c>
      <c r="AU270" s="23" t="s">
        <v>81</v>
      </c>
      <c r="AY270" s="23" t="s">
        <v>130</v>
      </c>
      <c r="BE270" s="202">
        <f>IF(N270="základní",J270,0)</f>
        <v>0</v>
      </c>
      <c r="BF270" s="202">
        <f>IF(N270="snížená",J270,0)</f>
        <v>0</v>
      </c>
      <c r="BG270" s="202">
        <f>IF(N270="zákl. přenesená",J270,0)</f>
        <v>0</v>
      </c>
      <c r="BH270" s="202">
        <f>IF(N270="sníž. přenesená",J270,0)</f>
        <v>0</v>
      </c>
      <c r="BI270" s="202">
        <f>IF(N270="nulová",J270,0)</f>
        <v>0</v>
      </c>
      <c r="BJ270" s="23" t="s">
        <v>79</v>
      </c>
      <c r="BK270" s="202">
        <f>ROUND(I270*H270,2)</f>
        <v>0</v>
      </c>
      <c r="BL270" s="23" t="s">
        <v>137</v>
      </c>
      <c r="BM270" s="23" t="s">
        <v>421</v>
      </c>
    </row>
    <row r="271" spans="2:47" s="1" customFormat="1" ht="40.5">
      <c r="B271" s="40"/>
      <c r="C271" s="62"/>
      <c r="D271" s="203" t="s">
        <v>139</v>
      </c>
      <c r="E271" s="62"/>
      <c r="F271" s="204" t="s">
        <v>422</v>
      </c>
      <c r="G271" s="62"/>
      <c r="H271" s="62"/>
      <c r="I271" s="162"/>
      <c r="J271" s="62"/>
      <c r="K271" s="62"/>
      <c r="L271" s="60"/>
      <c r="M271" s="205"/>
      <c r="N271" s="41"/>
      <c r="O271" s="41"/>
      <c r="P271" s="41"/>
      <c r="Q271" s="41"/>
      <c r="R271" s="41"/>
      <c r="S271" s="41"/>
      <c r="T271" s="77"/>
      <c r="AT271" s="23" t="s">
        <v>139</v>
      </c>
      <c r="AU271" s="23" t="s">
        <v>81</v>
      </c>
    </row>
    <row r="272" spans="2:51" s="11" customFormat="1" ht="13.5">
      <c r="B272" s="206"/>
      <c r="C272" s="207"/>
      <c r="D272" s="203" t="s">
        <v>150</v>
      </c>
      <c r="E272" s="208" t="s">
        <v>21</v>
      </c>
      <c r="F272" s="209" t="s">
        <v>423</v>
      </c>
      <c r="G272" s="207"/>
      <c r="H272" s="210">
        <v>61.6</v>
      </c>
      <c r="I272" s="211"/>
      <c r="J272" s="207"/>
      <c r="K272" s="207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150</v>
      </c>
      <c r="AU272" s="216" t="s">
        <v>81</v>
      </c>
      <c r="AV272" s="11" t="s">
        <v>81</v>
      </c>
      <c r="AW272" s="11" t="s">
        <v>35</v>
      </c>
      <c r="AX272" s="11" t="s">
        <v>79</v>
      </c>
      <c r="AY272" s="216" t="s">
        <v>130</v>
      </c>
    </row>
    <row r="273" spans="2:65" s="1" customFormat="1" ht="16.5" customHeight="1">
      <c r="B273" s="40"/>
      <c r="C273" s="191" t="s">
        <v>424</v>
      </c>
      <c r="D273" s="191" t="s">
        <v>132</v>
      </c>
      <c r="E273" s="192" t="s">
        <v>425</v>
      </c>
      <c r="F273" s="193" t="s">
        <v>426</v>
      </c>
      <c r="G273" s="194" t="s">
        <v>135</v>
      </c>
      <c r="H273" s="195">
        <v>61.6</v>
      </c>
      <c r="I273" s="196"/>
      <c r="J273" s="197">
        <f>ROUND(I273*H273,2)</f>
        <v>0</v>
      </c>
      <c r="K273" s="193" t="s">
        <v>136</v>
      </c>
      <c r="L273" s="60"/>
      <c r="M273" s="198" t="s">
        <v>21</v>
      </c>
      <c r="N273" s="199" t="s">
        <v>42</v>
      </c>
      <c r="O273" s="41"/>
      <c r="P273" s="200">
        <f>O273*H273</f>
        <v>0</v>
      </c>
      <c r="Q273" s="200">
        <v>0.00086</v>
      </c>
      <c r="R273" s="200">
        <f>Q273*H273</f>
        <v>0.052976</v>
      </c>
      <c r="S273" s="200">
        <v>0</v>
      </c>
      <c r="T273" s="201">
        <f>S273*H273</f>
        <v>0</v>
      </c>
      <c r="AR273" s="23" t="s">
        <v>137</v>
      </c>
      <c r="AT273" s="23" t="s">
        <v>132</v>
      </c>
      <c r="AU273" s="23" t="s">
        <v>81</v>
      </c>
      <c r="AY273" s="23" t="s">
        <v>130</v>
      </c>
      <c r="BE273" s="202">
        <f>IF(N273="základní",J273,0)</f>
        <v>0</v>
      </c>
      <c r="BF273" s="202">
        <f>IF(N273="snížená",J273,0)</f>
        <v>0</v>
      </c>
      <c r="BG273" s="202">
        <f>IF(N273="zákl. přenesená",J273,0)</f>
        <v>0</v>
      </c>
      <c r="BH273" s="202">
        <f>IF(N273="sníž. přenesená",J273,0)</f>
        <v>0</v>
      </c>
      <c r="BI273" s="202">
        <f>IF(N273="nulová",J273,0)</f>
        <v>0</v>
      </c>
      <c r="BJ273" s="23" t="s">
        <v>79</v>
      </c>
      <c r="BK273" s="202">
        <f>ROUND(I273*H273,2)</f>
        <v>0</v>
      </c>
      <c r="BL273" s="23" t="s">
        <v>137</v>
      </c>
      <c r="BM273" s="23" t="s">
        <v>427</v>
      </c>
    </row>
    <row r="274" spans="2:47" s="1" customFormat="1" ht="40.5">
      <c r="B274" s="40"/>
      <c r="C274" s="62"/>
      <c r="D274" s="203" t="s">
        <v>139</v>
      </c>
      <c r="E274" s="62"/>
      <c r="F274" s="204" t="s">
        <v>428</v>
      </c>
      <c r="G274" s="62"/>
      <c r="H274" s="62"/>
      <c r="I274" s="162"/>
      <c r="J274" s="62"/>
      <c r="K274" s="62"/>
      <c r="L274" s="60"/>
      <c r="M274" s="205"/>
      <c r="N274" s="41"/>
      <c r="O274" s="41"/>
      <c r="P274" s="41"/>
      <c r="Q274" s="41"/>
      <c r="R274" s="41"/>
      <c r="S274" s="41"/>
      <c r="T274" s="77"/>
      <c r="AT274" s="23" t="s">
        <v>139</v>
      </c>
      <c r="AU274" s="23" t="s">
        <v>81</v>
      </c>
    </row>
    <row r="275" spans="2:51" s="11" customFormat="1" ht="13.5">
      <c r="B275" s="206"/>
      <c r="C275" s="207"/>
      <c r="D275" s="203" t="s">
        <v>150</v>
      </c>
      <c r="E275" s="208" t="s">
        <v>21</v>
      </c>
      <c r="F275" s="209" t="s">
        <v>423</v>
      </c>
      <c r="G275" s="207"/>
      <c r="H275" s="210">
        <v>61.6</v>
      </c>
      <c r="I275" s="211"/>
      <c r="J275" s="207"/>
      <c r="K275" s="207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150</v>
      </c>
      <c r="AU275" s="216" t="s">
        <v>81</v>
      </c>
      <c r="AV275" s="11" t="s">
        <v>81</v>
      </c>
      <c r="AW275" s="11" t="s">
        <v>35</v>
      </c>
      <c r="AX275" s="11" t="s">
        <v>79</v>
      </c>
      <c r="AY275" s="216" t="s">
        <v>130</v>
      </c>
    </row>
    <row r="276" spans="2:65" s="1" customFormat="1" ht="16.5" customHeight="1">
      <c r="B276" s="40"/>
      <c r="C276" s="191" t="s">
        <v>429</v>
      </c>
      <c r="D276" s="191" t="s">
        <v>132</v>
      </c>
      <c r="E276" s="192" t="s">
        <v>430</v>
      </c>
      <c r="F276" s="193" t="s">
        <v>431</v>
      </c>
      <c r="G276" s="194" t="s">
        <v>262</v>
      </c>
      <c r="H276" s="195">
        <v>0.647</v>
      </c>
      <c r="I276" s="196"/>
      <c r="J276" s="197">
        <f>ROUND(I276*H276,2)</f>
        <v>0</v>
      </c>
      <c r="K276" s="193" t="s">
        <v>136</v>
      </c>
      <c r="L276" s="60"/>
      <c r="M276" s="198" t="s">
        <v>21</v>
      </c>
      <c r="N276" s="199" t="s">
        <v>42</v>
      </c>
      <c r="O276" s="41"/>
      <c r="P276" s="200">
        <f>O276*H276</f>
        <v>0</v>
      </c>
      <c r="Q276" s="200">
        <v>1.03951</v>
      </c>
      <c r="R276" s="200">
        <f>Q276*H276</f>
        <v>0.67256297</v>
      </c>
      <c r="S276" s="200">
        <v>0</v>
      </c>
      <c r="T276" s="201">
        <f>S276*H276</f>
        <v>0</v>
      </c>
      <c r="AR276" s="23" t="s">
        <v>137</v>
      </c>
      <c r="AT276" s="23" t="s">
        <v>132</v>
      </c>
      <c r="AU276" s="23" t="s">
        <v>81</v>
      </c>
      <c r="AY276" s="23" t="s">
        <v>130</v>
      </c>
      <c r="BE276" s="202">
        <f>IF(N276="základní",J276,0)</f>
        <v>0</v>
      </c>
      <c r="BF276" s="202">
        <f>IF(N276="snížená",J276,0)</f>
        <v>0</v>
      </c>
      <c r="BG276" s="202">
        <f>IF(N276="zákl. přenesená",J276,0)</f>
        <v>0</v>
      </c>
      <c r="BH276" s="202">
        <f>IF(N276="sníž. přenesená",J276,0)</f>
        <v>0</v>
      </c>
      <c r="BI276" s="202">
        <f>IF(N276="nulová",J276,0)</f>
        <v>0</v>
      </c>
      <c r="BJ276" s="23" t="s">
        <v>79</v>
      </c>
      <c r="BK276" s="202">
        <f>ROUND(I276*H276,2)</f>
        <v>0</v>
      </c>
      <c r="BL276" s="23" t="s">
        <v>137</v>
      </c>
      <c r="BM276" s="23" t="s">
        <v>432</v>
      </c>
    </row>
    <row r="277" spans="2:47" s="1" customFormat="1" ht="40.5">
      <c r="B277" s="40"/>
      <c r="C277" s="62"/>
      <c r="D277" s="203" t="s">
        <v>139</v>
      </c>
      <c r="E277" s="62"/>
      <c r="F277" s="204" t="s">
        <v>433</v>
      </c>
      <c r="G277" s="62"/>
      <c r="H277" s="62"/>
      <c r="I277" s="162"/>
      <c r="J277" s="62"/>
      <c r="K277" s="62"/>
      <c r="L277" s="60"/>
      <c r="M277" s="205"/>
      <c r="N277" s="41"/>
      <c r="O277" s="41"/>
      <c r="P277" s="41"/>
      <c r="Q277" s="41"/>
      <c r="R277" s="41"/>
      <c r="S277" s="41"/>
      <c r="T277" s="77"/>
      <c r="AT277" s="23" t="s">
        <v>139</v>
      </c>
      <c r="AU277" s="23" t="s">
        <v>81</v>
      </c>
    </row>
    <row r="278" spans="2:51" s="11" customFormat="1" ht="13.5">
      <c r="B278" s="206"/>
      <c r="C278" s="207"/>
      <c r="D278" s="203" t="s">
        <v>150</v>
      </c>
      <c r="E278" s="208" t="s">
        <v>21</v>
      </c>
      <c r="F278" s="209" t="s">
        <v>434</v>
      </c>
      <c r="G278" s="207"/>
      <c r="H278" s="210">
        <v>0.647</v>
      </c>
      <c r="I278" s="211"/>
      <c r="J278" s="207"/>
      <c r="K278" s="207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150</v>
      </c>
      <c r="AU278" s="216" t="s">
        <v>81</v>
      </c>
      <c r="AV278" s="11" t="s">
        <v>81</v>
      </c>
      <c r="AW278" s="11" t="s">
        <v>35</v>
      </c>
      <c r="AX278" s="11" t="s">
        <v>79</v>
      </c>
      <c r="AY278" s="216" t="s">
        <v>130</v>
      </c>
    </row>
    <row r="279" spans="2:63" s="10" customFormat="1" ht="29.85" customHeight="1">
      <c r="B279" s="175"/>
      <c r="C279" s="176"/>
      <c r="D279" s="177" t="s">
        <v>70</v>
      </c>
      <c r="E279" s="189" t="s">
        <v>157</v>
      </c>
      <c r="F279" s="189" t="s">
        <v>435</v>
      </c>
      <c r="G279" s="176"/>
      <c r="H279" s="176"/>
      <c r="I279" s="179"/>
      <c r="J279" s="190">
        <f>BK279</f>
        <v>0</v>
      </c>
      <c r="K279" s="176"/>
      <c r="L279" s="181"/>
      <c r="M279" s="182"/>
      <c r="N279" s="183"/>
      <c r="O279" s="183"/>
      <c r="P279" s="184">
        <f>SUM(P280:P323)</f>
        <v>0</v>
      </c>
      <c r="Q279" s="183"/>
      <c r="R279" s="184">
        <f>SUM(R280:R323)</f>
        <v>31.588969999999996</v>
      </c>
      <c r="S279" s="183"/>
      <c r="T279" s="185">
        <f>SUM(T280:T323)</f>
        <v>0</v>
      </c>
      <c r="AR279" s="186" t="s">
        <v>79</v>
      </c>
      <c r="AT279" s="187" t="s">
        <v>70</v>
      </c>
      <c r="AU279" s="187" t="s">
        <v>79</v>
      </c>
      <c r="AY279" s="186" t="s">
        <v>130</v>
      </c>
      <c r="BK279" s="188">
        <f>SUM(BK280:BK323)</f>
        <v>0</v>
      </c>
    </row>
    <row r="280" spans="2:65" s="1" customFormat="1" ht="16.5" customHeight="1">
      <c r="B280" s="40"/>
      <c r="C280" s="191" t="s">
        <v>436</v>
      </c>
      <c r="D280" s="191" t="s">
        <v>132</v>
      </c>
      <c r="E280" s="192" t="s">
        <v>437</v>
      </c>
      <c r="F280" s="193" t="s">
        <v>438</v>
      </c>
      <c r="G280" s="194" t="s">
        <v>135</v>
      </c>
      <c r="H280" s="195">
        <v>1262.92</v>
      </c>
      <c r="I280" s="196"/>
      <c r="J280" s="197">
        <f>ROUND(I280*H280,2)</f>
        <v>0</v>
      </c>
      <c r="K280" s="193" t="s">
        <v>136</v>
      </c>
      <c r="L280" s="60"/>
      <c r="M280" s="198" t="s">
        <v>21</v>
      </c>
      <c r="N280" s="199" t="s">
        <v>42</v>
      </c>
      <c r="O280" s="4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AR280" s="23" t="s">
        <v>137</v>
      </c>
      <c r="AT280" s="23" t="s">
        <v>132</v>
      </c>
      <c r="AU280" s="23" t="s">
        <v>81</v>
      </c>
      <c r="AY280" s="23" t="s">
        <v>130</v>
      </c>
      <c r="BE280" s="202">
        <f>IF(N280="základní",J280,0)</f>
        <v>0</v>
      </c>
      <c r="BF280" s="202">
        <f>IF(N280="snížená",J280,0)</f>
        <v>0</v>
      </c>
      <c r="BG280" s="202">
        <f>IF(N280="zákl. přenesená",J280,0)</f>
        <v>0</v>
      </c>
      <c r="BH280" s="202">
        <f>IF(N280="sníž. přenesená",J280,0)</f>
        <v>0</v>
      </c>
      <c r="BI280" s="202">
        <f>IF(N280="nulová",J280,0)</f>
        <v>0</v>
      </c>
      <c r="BJ280" s="23" t="s">
        <v>79</v>
      </c>
      <c r="BK280" s="202">
        <f>ROUND(I280*H280,2)</f>
        <v>0</v>
      </c>
      <c r="BL280" s="23" t="s">
        <v>137</v>
      </c>
      <c r="BM280" s="23" t="s">
        <v>439</v>
      </c>
    </row>
    <row r="281" spans="2:47" s="1" customFormat="1" ht="27">
      <c r="B281" s="40"/>
      <c r="C281" s="62"/>
      <c r="D281" s="203" t="s">
        <v>139</v>
      </c>
      <c r="E281" s="62"/>
      <c r="F281" s="204" t="s">
        <v>440</v>
      </c>
      <c r="G281" s="62"/>
      <c r="H281" s="62"/>
      <c r="I281" s="162"/>
      <c r="J281" s="62"/>
      <c r="K281" s="62"/>
      <c r="L281" s="60"/>
      <c r="M281" s="205"/>
      <c r="N281" s="41"/>
      <c r="O281" s="41"/>
      <c r="P281" s="41"/>
      <c r="Q281" s="41"/>
      <c r="R281" s="41"/>
      <c r="S281" s="41"/>
      <c r="T281" s="77"/>
      <c r="AT281" s="23" t="s">
        <v>139</v>
      </c>
      <c r="AU281" s="23" t="s">
        <v>81</v>
      </c>
    </row>
    <row r="282" spans="2:51" s="11" customFormat="1" ht="13.5">
      <c r="B282" s="206"/>
      <c r="C282" s="207"/>
      <c r="D282" s="203" t="s">
        <v>150</v>
      </c>
      <c r="E282" s="208" t="s">
        <v>21</v>
      </c>
      <c r="F282" s="209" t="s">
        <v>441</v>
      </c>
      <c r="G282" s="207"/>
      <c r="H282" s="210">
        <v>1262.92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150</v>
      </c>
      <c r="AU282" s="216" t="s">
        <v>81</v>
      </c>
      <c r="AV282" s="11" t="s">
        <v>81</v>
      </c>
      <c r="AW282" s="11" t="s">
        <v>35</v>
      </c>
      <c r="AX282" s="11" t="s">
        <v>79</v>
      </c>
      <c r="AY282" s="216" t="s">
        <v>130</v>
      </c>
    </row>
    <row r="283" spans="2:65" s="1" customFormat="1" ht="16.5" customHeight="1">
      <c r="B283" s="40"/>
      <c r="C283" s="191" t="s">
        <v>442</v>
      </c>
      <c r="D283" s="191" t="s">
        <v>132</v>
      </c>
      <c r="E283" s="192" t="s">
        <v>443</v>
      </c>
      <c r="F283" s="193" t="s">
        <v>444</v>
      </c>
      <c r="G283" s="194" t="s">
        <v>135</v>
      </c>
      <c r="H283" s="195">
        <v>2601.44</v>
      </c>
      <c r="I283" s="196"/>
      <c r="J283" s="197">
        <f>ROUND(I283*H283,2)</f>
        <v>0</v>
      </c>
      <c r="K283" s="193" t="s">
        <v>136</v>
      </c>
      <c r="L283" s="60"/>
      <c r="M283" s="198" t="s">
        <v>21</v>
      </c>
      <c r="N283" s="199" t="s">
        <v>42</v>
      </c>
      <c r="O283" s="41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AR283" s="23" t="s">
        <v>137</v>
      </c>
      <c r="AT283" s="23" t="s">
        <v>132</v>
      </c>
      <c r="AU283" s="23" t="s">
        <v>81</v>
      </c>
      <c r="AY283" s="23" t="s">
        <v>130</v>
      </c>
      <c r="BE283" s="202">
        <f>IF(N283="základní",J283,0)</f>
        <v>0</v>
      </c>
      <c r="BF283" s="202">
        <f>IF(N283="snížená",J283,0)</f>
        <v>0</v>
      </c>
      <c r="BG283" s="202">
        <f>IF(N283="zákl. přenesená",J283,0)</f>
        <v>0</v>
      </c>
      <c r="BH283" s="202">
        <f>IF(N283="sníž. přenesená",J283,0)</f>
        <v>0</v>
      </c>
      <c r="BI283" s="202">
        <f>IF(N283="nulová",J283,0)</f>
        <v>0</v>
      </c>
      <c r="BJ283" s="23" t="s">
        <v>79</v>
      </c>
      <c r="BK283" s="202">
        <f>ROUND(I283*H283,2)</f>
        <v>0</v>
      </c>
      <c r="BL283" s="23" t="s">
        <v>137</v>
      </c>
      <c r="BM283" s="23" t="s">
        <v>445</v>
      </c>
    </row>
    <row r="284" spans="2:47" s="1" customFormat="1" ht="13.5">
      <c r="B284" s="40"/>
      <c r="C284" s="62"/>
      <c r="D284" s="203" t="s">
        <v>139</v>
      </c>
      <c r="E284" s="62"/>
      <c r="F284" s="204" t="s">
        <v>446</v>
      </c>
      <c r="G284" s="62"/>
      <c r="H284" s="62"/>
      <c r="I284" s="162"/>
      <c r="J284" s="62"/>
      <c r="K284" s="62"/>
      <c r="L284" s="60"/>
      <c r="M284" s="205"/>
      <c r="N284" s="41"/>
      <c r="O284" s="41"/>
      <c r="P284" s="41"/>
      <c r="Q284" s="41"/>
      <c r="R284" s="41"/>
      <c r="S284" s="41"/>
      <c r="T284" s="77"/>
      <c r="AT284" s="23" t="s">
        <v>139</v>
      </c>
      <c r="AU284" s="23" t="s">
        <v>81</v>
      </c>
    </row>
    <row r="285" spans="2:51" s="11" customFormat="1" ht="13.5">
      <c r="B285" s="206"/>
      <c r="C285" s="207"/>
      <c r="D285" s="203" t="s">
        <v>150</v>
      </c>
      <c r="E285" s="208" t="s">
        <v>21</v>
      </c>
      <c r="F285" s="209" t="s">
        <v>447</v>
      </c>
      <c r="G285" s="207"/>
      <c r="H285" s="210">
        <v>1301.72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150</v>
      </c>
      <c r="AU285" s="216" t="s">
        <v>81</v>
      </c>
      <c r="AV285" s="11" t="s">
        <v>81</v>
      </c>
      <c r="AW285" s="11" t="s">
        <v>35</v>
      </c>
      <c r="AX285" s="11" t="s">
        <v>71</v>
      </c>
      <c r="AY285" s="216" t="s">
        <v>130</v>
      </c>
    </row>
    <row r="286" spans="2:51" s="11" customFormat="1" ht="13.5">
      <c r="B286" s="206"/>
      <c r="C286" s="207"/>
      <c r="D286" s="203" t="s">
        <v>150</v>
      </c>
      <c r="E286" s="208" t="s">
        <v>21</v>
      </c>
      <c r="F286" s="209" t="s">
        <v>448</v>
      </c>
      <c r="G286" s="207"/>
      <c r="H286" s="210">
        <v>1299.72</v>
      </c>
      <c r="I286" s="211"/>
      <c r="J286" s="207"/>
      <c r="K286" s="207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150</v>
      </c>
      <c r="AU286" s="216" t="s">
        <v>81</v>
      </c>
      <c r="AV286" s="11" t="s">
        <v>81</v>
      </c>
      <c r="AW286" s="11" t="s">
        <v>35</v>
      </c>
      <c r="AX286" s="11" t="s">
        <v>71</v>
      </c>
      <c r="AY286" s="216" t="s">
        <v>130</v>
      </c>
    </row>
    <row r="287" spans="2:51" s="12" customFormat="1" ht="13.5">
      <c r="B287" s="217"/>
      <c r="C287" s="218"/>
      <c r="D287" s="203" t="s">
        <v>150</v>
      </c>
      <c r="E287" s="219" t="s">
        <v>21</v>
      </c>
      <c r="F287" s="220" t="s">
        <v>176</v>
      </c>
      <c r="G287" s="218"/>
      <c r="H287" s="221">
        <v>2601.44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150</v>
      </c>
      <c r="AU287" s="227" t="s">
        <v>81</v>
      </c>
      <c r="AV287" s="12" t="s">
        <v>137</v>
      </c>
      <c r="AW287" s="12" t="s">
        <v>35</v>
      </c>
      <c r="AX287" s="12" t="s">
        <v>79</v>
      </c>
      <c r="AY287" s="227" t="s">
        <v>130</v>
      </c>
    </row>
    <row r="288" spans="2:65" s="1" customFormat="1" ht="25.5" customHeight="1">
      <c r="B288" s="40"/>
      <c r="C288" s="191" t="s">
        <v>449</v>
      </c>
      <c r="D288" s="191" t="s">
        <v>132</v>
      </c>
      <c r="E288" s="192" t="s">
        <v>450</v>
      </c>
      <c r="F288" s="193" t="s">
        <v>451</v>
      </c>
      <c r="G288" s="194" t="s">
        <v>135</v>
      </c>
      <c r="H288" s="195">
        <v>552.23</v>
      </c>
      <c r="I288" s="196"/>
      <c r="J288" s="197">
        <f>ROUND(I288*H288,2)</f>
        <v>0</v>
      </c>
      <c r="K288" s="193" t="s">
        <v>136</v>
      </c>
      <c r="L288" s="60"/>
      <c r="M288" s="198" t="s">
        <v>21</v>
      </c>
      <c r="N288" s="199" t="s">
        <v>42</v>
      </c>
      <c r="O288" s="4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AR288" s="23" t="s">
        <v>137</v>
      </c>
      <c r="AT288" s="23" t="s">
        <v>132</v>
      </c>
      <c r="AU288" s="23" t="s">
        <v>81</v>
      </c>
      <c r="AY288" s="23" t="s">
        <v>130</v>
      </c>
      <c r="BE288" s="202">
        <f>IF(N288="základní",J288,0)</f>
        <v>0</v>
      </c>
      <c r="BF288" s="202">
        <f>IF(N288="snížená",J288,0)</f>
        <v>0</v>
      </c>
      <c r="BG288" s="202">
        <f>IF(N288="zákl. přenesená",J288,0)</f>
        <v>0</v>
      </c>
      <c r="BH288" s="202">
        <f>IF(N288="sníž. přenesená",J288,0)</f>
        <v>0</v>
      </c>
      <c r="BI288" s="202">
        <f>IF(N288="nulová",J288,0)</f>
        <v>0</v>
      </c>
      <c r="BJ288" s="23" t="s">
        <v>79</v>
      </c>
      <c r="BK288" s="202">
        <f>ROUND(I288*H288,2)</f>
        <v>0</v>
      </c>
      <c r="BL288" s="23" t="s">
        <v>137</v>
      </c>
      <c r="BM288" s="23" t="s">
        <v>452</v>
      </c>
    </row>
    <row r="289" spans="2:47" s="1" customFormat="1" ht="27">
      <c r="B289" s="40"/>
      <c r="C289" s="62"/>
      <c r="D289" s="203" t="s">
        <v>139</v>
      </c>
      <c r="E289" s="62"/>
      <c r="F289" s="204" t="s">
        <v>453</v>
      </c>
      <c r="G289" s="62"/>
      <c r="H289" s="62"/>
      <c r="I289" s="162"/>
      <c r="J289" s="62"/>
      <c r="K289" s="62"/>
      <c r="L289" s="60"/>
      <c r="M289" s="205"/>
      <c r="N289" s="41"/>
      <c r="O289" s="41"/>
      <c r="P289" s="41"/>
      <c r="Q289" s="41"/>
      <c r="R289" s="41"/>
      <c r="S289" s="41"/>
      <c r="T289" s="77"/>
      <c r="AT289" s="23" t="s">
        <v>139</v>
      </c>
      <c r="AU289" s="23" t="s">
        <v>81</v>
      </c>
    </row>
    <row r="290" spans="2:51" s="11" customFormat="1" ht="13.5">
      <c r="B290" s="206"/>
      <c r="C290" s="207"/>
      <c r="D290" s="203" t="s">
        <v>150</v>
      </c>
      <c r="E290" s="208" t="s">
        <v>21</v>
      </c>
      <c r="F290" s="209" t="s">
        <v>454</v>
      </c>
      <c r="G290" s="207"/>
      <c r="H290" s="210">
        <v>552.23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150</v>
      </c>
      <c r="AU290" s="216" t="s">
        <v>81</v>
      </c>
      <c r="AV290" s="11" t="s">
        <v>81</v>
      </c>
      <c r="AW290" s="11" t="s">
        <v>35</v>
      </c>
      <c r="AX290" s="11" t="s">
        <v>79</v>
      </c>
      <c r="AY290" s="216" t="s">
        <v>130</v>
      </c>
    </row>
    <row r="291" spans="2:65" s="1" customFormat="1" ht="16.5" customHeight="1">
      <c r="B291" s="40"/>
      <c r="C291" s="191" t="s">
        <v>455</v>
      </c>
      <c r="D291" s="191" t="s">
        <v>132</v>
      </c>
      <c r="E291" s="192" t="s">
        <v>456</v>
      </c>
      <c r="F291" s="193" t="s">
        <v>457</v>
      </c>
      <c r="G291" s="194" t="s">
        <v>135</v>
      </c>
      <c r="H291" s="195">
        <v>552.23</v>
      </c>
      <c r="I291" s="196"/>
      <c r="J291" s="197">
        <f>ROUND(I291*H291,2)</f>
        <v>0</v>
      </c>
      <c r="K291" s="193" t="s">
        <v>136</v>
      </c>
      <c r="L291" s="60"/>
      <c r="M291" s="198" t="s">
        <v>21</v>
      </c>
      <c r="N291" s="199" t="s">
        <v>42</v>
      </c>
      <c r="O291" s="41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AR291" s="23" t="s">
        <v>137</v>
      </c>
      <c r="AT291" s="23" t="s">
        <v>132</v>
      </c>
      <c r="AU291" s="23" t="s">
        <v>81</v>
      </c>
      <c r="AY291" s="23" t="s">
        <v>130</v>
      </c>
      <c r="BE291" s="202">
        <f>IF(N291="základní",J291,0)</f>
        <v>0</v>
      </c>
      <c r="BF291" s="202">
        <f>IF(N291="snížená",J291,0)</f>
        <v>0</v>
      </c>
      <c r="BG291" s="202">
        <f>IF(N291="zákl. přenesená",J291,0)</f>
        <v>0</v>
      </c>
      <c r="BH291" s="202">
        <f>IF(N291="sníž. přenesená",J291,0)</f>
        <v>0</v>
      </c>
      <c r="BI291" s="202">
        <f>IF(N291="nulová",J291,0)</f>
        <v>0</v>
      </c>
      <c r="BJ291" s="23" t="s">
        <v>79</v>
      </c>
      <c r="BK291" s="202">
        <f>ROUND(I291*H291,2)</f>
        <v>0</v>
      </c>
      <c r="BL291" s="23" t="s">
        <v>137</v>
      </c>
      <c r="BM291" s="23" t="s">
        <v>458</v>
      </c>
    </row>
    <row r="292" spans="2:47" s="1" customFormat="1" ht="13.5">
      <c r="B292" s="40"/>
      <c r="C292" s="62"/>
      <c r="D292" s="203" t="s">
        <v>139</v>
      </c>
      <c r="E292" s="62"/>
      <c r="F292" s="204" t="s">
        <v>459</v>
      </c>
      <c r="G292" s="62"/>
      <c r="H292" s="62"/>
      <c r="I292" s="162"/>
      <c r="J292" s="62"/>
      <c r="K292" s="62"/>
      <c r="L292" s="60"/>
      <c r="M292" s="205"/>
      <c r="N292" s="41"/>
      <c r="O292" s="41"/>
      <c r="P292" s="41"/>
      <c r="Q292" s="41"/>
      <c r="R292" s="41"/>
      <c r="S292" s="41"/>
      <c r="T292" s="77"/>
      <c r="AT292" s="23" t="s">
        <v>139</v>
      </c>
      <c r="AU292" s="23" t="s">
        <v>81</v>
      </c>
    </row>
    <row r="293" spans="2:51" s="11" customFormat="1" ht="13.5">
      <c r="B293" s="206"/>
      <c r="C293" s="207"/>
      <c r="D293" s="203" t="s">
        <v>150</v>
      </c>
      <c r="E293" s="208" t="s">
        <v>21</v>
      </c>
      <c r="F293" s="209" t="s">
        <v>454</v>
      </c>
      <c r="G293" s="207"/>
      <c r="H293" s="210">
        <v>552.23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150</v>
      </c>
      <c r="AU293" s="216" t="s">
        <v>81</v>
      </c>
      <c r="AV293" s="11" t="s">
        <v>81</v>
      </c>
      <c r="AW293" s="11" t="s">
        <v>35</v>
      </c>
      <c r="AX293" s="11" t="s">
        <v>79</v>
      </c>
      <c r="AY293" s="216" t="s">
        <v>130</v>
      </c>
    </row>
    <row r="294" spans="2:65" s="1" customFormat="1" ht="25.5" customHeight="1">
      <c r="B294" s="40"/>
      <c r="C294" s="191" t="s">
        <v>460</v>
      </c>
      <c r="D294" s="191" t="s">
        <v>132</v>
      </c>
      <c r="E294" s="192" t="s">
        <v>461</v>
      </c>
      <c r="F294" s="193" t="s">
        <v>462</v>
      </c>
      <c r="G294" s="194" t="s">
        <v>135</v>
      </c>
      <c r="H294" s="195">
        <v>552.23</v>
      </c>
      <c r="I294" s="196"/>
      <c r="J294" s="197">
        <f>ROUND(I294*H294,2)</f>
        <v>0</v>
      </c>
      <c r="K294" s="193" t="s">
        <v>136</v>
      </c>
      <c r="L294" s="60"/>
      <c r="M294" s="198" t="s">
        <v>21</v>
      </c>
      <c r="N294" s="199" t="s">
        <v>42</v>
      </c>
      <c r="O294" s="41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AR294" s="23" t="s">
        <v>137</v>
      </c>
      <c r="AT294" s="23" t="s">
        <v>132</v>
      </c>
      <c r="AU294" s="23" t="s">
        <v>81</v>
      </c>
      <c r="AY294" s="23" t="s">
        <v>130</v>
      </c>
      <c r="BE294" s="202">
        <f>IF(N294="základní",J294,0)</f>
        <v>0</v>
      </c>
      <c r="BF294" s="202">
        <f>IF(N294="snížená",J294,0)</f>
        <v>0</v>
      </c>
      <c r="BG294" s="202">
        <f>IF(N294="zákl. přenesená",J294,0)</f>
        <v>0</v>
      </c>
      <c r="BH294" s="202">
        <f>IF(N294="sníž. přenesená",J294,0)</f>
        <v>0</v>
      </c>
      <c r="BI294" s="202">
        <f>IF(N294="nulová",J294,0)</f>
        <v>0</v>
      </c>
      <c r="BJ294" s="23" t="s">
        <v>79</v>
      </c>
      <c r="BK294" s="202">
        <f>ROUND(I294*H294,2)</f>
        <v>0</v>
      </c>
      <c r="BL294" s="23" t="s">
        <v>137</v>
      </c>
      <c r="BM294" s="23" t="s">
        <v>463</v>
      </c>
    </row>
    <row r="295" spans="2:47" s="1" customFormat="1" ht="27">
      <c r="B295" s="40"/>
      <c r="C295" s="62"/>
      <c r="D295" s="203" t="s">
        <v>139</v>
      </c>
      <c r="E295" s="62"/>
      <c r="F295" s="204" t="s">
        <v>464</v>
      </c>
      <c r="G295" s="62"/>
      <c r="H295" s="62"/>
      <c r="I295" s="162"/>
      <c r="J295" s="62"/>
      <c r="K295" s="62"/>
      <c r="L295" s="60"/>
      <c r="M295" s="205"/>
      <c r="N295" s="41"/>
      <c r="O295" s="41"/>
      <c r="P295" s="41"/>
      <c r="Q295" s="41"/>
      <c r="R295" s="41"/>
      <c r="S295" s="41"/>
      <c r="T295" s="77"/>
      <c r="AT295" s="23" t="s">
        <v>139</v>
      </c>
      <c r="AU295" s="23" t="s">
        <v>81</v>
      </c>
    </row>
    <row r="296" spans="2:51" s="11" customFormat="1" ht="13.5">
      <c r="B296" s="206"/>
      <c r="C296" s="207"/>
      <c r="D296" s="203" t="s">
        <v>150</v>
      </c>
      <c r="E296" s="208" t="s">
        <v>21</v>
      </c>
      <c r="F296" s="209" t="s">
        <v>454</v>
      </c>
      <c r="G296" s="207"/>
      <c r="H296" s="210">
        <v>552.23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150</v>
      </c>
      <c r="AU296" s="216" t="s">
        <v>81</v>
      </c>
      <c r="AV296" s="11" t="s">
        <v>81</v>
      </c>
      <c r="AW296" s="11" t="s">
        <v>35</v>
      </c>
      <c r="AX296" s="11" t="s">
        <v>79</v>
      </c>
      <c r="AY296" s="216" t="s">
        <v>130</v>
      </c>
    </row>
    <row r="297" spans="2:65" s="1" customFormat="1" ht="16.5" customHeight="1">
      <c r="B297" s="40"/>
      <c r="C297" s="191" t="s">
        <v>465</v>
      </c>
      <c r="D297" s="191" t="s">
        <v>132</v>
      </c>
      <c r="E297" s="192" t="s">
        <v>466</v>
      </c>
      <c r="F297" s="193" t="s">
        <v>467</v>
      </c>
      <c r="G297" s="194" t="s">
        <v>135</v>
      </c>
      <c r="H297" s="195">
        <v>747.49</v>
      </c>
      <c r="I297" s="196"/>
      <c r="J297" s="197">
        <f>ROUND(I297*H297,2)</f>
        <v>0</v>
      </c>
      <c r="K297" s="193" t="s">
        <v>136</v>
      </c>
      <c r="L297" s="60"/>
      <c r="M297" s="198" t="s">
        <v>21</v>
      </c>
      <c r="N297" s="199" t="s">
        <v>42</v>
      </c>
      <c r="O297" s="41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AR297" s="23" t="s">
        <v>137</v>
      </c>
      <c r="AT297" s="23" t="s">
        <v>132</v>
      </c>
      <c r="AU297" s="23" t="s">
        <v>81</v>
      </c>
      <c r="AY297" s="23" t="s">
        <v>130</v>
      </c>
      <c r="BE297" s="202">
        <f>IF(N297="základní",J297,0)</f>
        <v>0</v>
      </c>
      <c r="BF297" s="202">
        <f>IF(N297="snížená",J297,0)</f>
        <v>0</v>
      </c>
      <c r="BG297" s="202">
        <f>IF(N297="zákl. přenesená",J297,0)</f>
        <v>0</v>
      </c>
      <c r="BH297" s="202">
        <f>IF(N297="sníž. přenesená",J297,0)</f>
        <v>0</v>
      </c>
      <c r="BI297" s="202">
        <f>IF(N297="nulová",J297,0)</f>
        <v>0</v>
      </c>
      <c r="BJ297" s="23" t="s">
        <v>79</v>
      </c>
      <c r="BK297" s="202">
        <f>ROUND(I297*H297,2)</f>
        <v>0</v>
      </c>
      <c r="BL297" s="23" t="s">
        <v>137</v>
      </c>
      <c r="BM297" s="23" t="s">
        <v>468</v>
      </c>
    </row>
    <row r="298" spans="2:47" s="1" customFormat="1" ht="27">
      <c r="B298" s="40"/>
      <c r="C298" s="62"/>
      <c r="D298" s="203" t="s">
        <v>139</v>
      </c>
      <c r="E298" s="62"/>
      <c r="F298" s="204" t="s">
        <v>469</v>
      </c>
      <c r="G298" s="62"/>
      <c r="H298" s="62"/>
      <c r="I298" s="162"/>
      <c r="J298" s="62"/>
      <c r="K298" s="62"/>
      <c r="L298" s="60"/>
      <c r="M298" s="205"/>
      <c r="N298" s="41"/>
      <c r="O298" s="41"/>
      <c r="P298" s="41"/>
      <c r="Q298" s="41"/>
      <c r="R298" s="41"/>
      <c r="S298" s="41"/>
      <c r="T298" s="77"/>
      <c r="AT298" s="23" t="s">
        <v>139</v>
      </c>
      <c r="AU298" s="23" t="s">
        <v>81</v>
      </c>
    </row>
    <row r="299" spans="2:51" s="11" customFormat="1" ht="13.5">
      <c r="B299" s="206"/>
      <c r="C299" s="207"/>
      <c r="D299" s="203" t="s">
        <v>150</v>
      </c>
      <c r="E299" s="208" t="s">
        <v>21</v>
      </c>
      <c r="F299" s="209" t="s">
        <v>470</v>
      </c>
      <c r="G299" s="207"/>
      <c r="H299" s="210">
        <v>747.49</v>
      </c>
      <c r="I299" s="211"/>
      <c r="J299" s="207"/>
      <c r="K299" s="207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150</v>
      </c>
      <c r="AU299" s="216" t="s">
        <v>81</v>
      </c>
      <c r="AV299" s="11" t="s">
        <v>81</v>
      </c>
      <c r="AW299" s="11" t="s">
        <v>35</v>
      </c>
      <c r="AX299" s="11" t="s">
        <v>79</v>
      </c>
      <c r="AY299" s="216" t="s">
        <v>130</v>
      </c>
    </row>
    <row r="300" spans="2:65" s="1" customFormat="1" ht="25.5" customHeight="1">
      <c r="B300" s="40"/>
      <c r="C300" s="191" t="s">
        <v>471</v>
      </c>
      <c r="D300" s="191" t="s">
        <v>132</v>
      </c>
      <c r="E300" s="192" t="s">
        <v>472</v>
      </c>
      <c r="F300" s="193" t="s">
        <v>473</v>
      </c>
      <c r="G300" s="194" t="s">
        <v>135</v>
      </c>
      <c r="H300" s="195">
        <v>747.49</v>
      </c>
      <c r="I300" s="196"/>
      <c r="J300" s="197">
        <f>ROUND(I300*H300,2)</f>
        <v>0</v>
      </c>
      <c r="K300" s="193" t="s">
        <v>136</v>
      </c>
      <c r="L300" s="60"/>
      <c r="M300" s="198" t="s">
        <v>21</v>
      </c>
      <c r="N300" s="199" t="s">
        <v>42</v>
      </c>
      <c r="O300" s="41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AR300" s="23" t="s">
        <v>137</v>
      </c>
      <c r="AT300" s="23" t="s">
        <v>132</v>
      </c>
      <c r="AU300" s="23" t="s">
        <v>81</v>
      </c>
      <c r="AY300" s="23" t="s">
        <v>130</v>
      </c>
      <c r="BE300" s="202">
        <f>IF(N300="základní",J300,0)</f>
        <v>0</v>
      </c>
      <c r="BF300" s="202">
        <f>IF(N300="snížená",J300,0)</f>
        <v>0</v>
      </c>
      <c r="BG300" s="202">
        <f>IF(N300="zákl. přenesená",J300,0)</f>
        <v>0</v>
      </c>
      <c r="BH300" s="202">
        <f>IF(N300="sníž. přenesená",J300,0)</f>
        <v>0</v>
      </c>
      <c r="BI300" s="202">
        <f>IF(N300="nulová",J300,0)</f>
        <v>0</v>
      </c>
      <c r="BJ300" s="23" t="s">
        <v>79</v>
      </c>
      <c r="BK300" s="202">
        <f>ROUND(I300*H300,2)</f>
        <v>0</v>
      </c>
      <c r="BL300" s="23" t="s">
        <v>137</v>
      </c>
      <c r="BM300" s="23" t="s">
        <v>474</v>
      </c>
    </row>
    <row r="301" spans="2:47" s="1" customFormat="1" ht="27">
      <c r="B301" s="40"/>
      <c r="C301" s="62"/>
      <c r="D301" s="203" t="s">
        <v>139</v>
      </c>
      <c r="E301" s="62"/>
      <c r="F301" s="204" t="s">
        <v>475</v>
      </c>
      <c r="G301" s="62"/>
      <c r="H301" s="62"/>
      <c r="I301" s="162"/>
      <c r="J301" s="62"/>
      <c r="K301" s="62"/>
      <c r="L301" s="60"/>
      <c r="M301" s="205"/>
      <c r="N301" s="41"/>
      <c r="O301" s="41"/>
      <c r="P301" s="41"/>
      <c r="Q301" s="41"/>
      <c r="R301" s="41"/>
      <c r="S301" s="41"/>
      <c r="T301" s="77"/>
      <c r="AT301" s="23" t="s">
        <v>139</v>
      </c>
      <c r="AU301" s="23" t="s">
        <v>81</v>
      </c>
    </row>
    <row r="302" spans="2:51" s="11" customFormat="1" ht="13.5">
      <c r="B302" s="206"/>
      <c r="C302" s="207"/>
      <c r="D302" s="203" t="s">
        <v>150</v>
      </c>
      <c r="E302" s="208" t="s">
        <v>21</v>
      </c>
      <c r="F302" s="209" t="s">
        <v>470</v>
      </c>
      <c r="G302" s="207"/>
      <c r="H302" s="210">
        <v>747.49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150</v>
      </c>
      <c r="AU302" s="216" t="s">
        <v>81</v>
      </c>
      <c r="AV302" s="11" t="s">
        <v>81</v>
      </c>
      <c r="AW302" s="11" t="s">
        <v>35</v>
      </c>
      <c r="AX302" s="11" t="s">
        <v>79</v>
      </c>
      <c r="AY302" s="216" t="s">
        <v>130</v>
      </c>
    </row>
    <row r="303" spans="2:65" s="1" customFormat="1" ht="16.5" customHeight="1">
      <c r="B303" s="40"/>
      <c r="C303" s="191" t="s">
        <v>476</v>
      </c>
      <c r="D303" s="191" t="s">
        <v>132</v>
      </c>
      <c r="E303" s="192" t="s">
        <v>477</v>
      </c>
      <c r="F303" s="193" t="s">
        <v>478</v>
      </c>
      <c r="G303" s="194" t="s">
        <v>135</v>
      </c>
      <c r="H303" s="195">
        <v>3</v>
      </c>
      <c r="I303" s="196"/>
      <c r="J303" s="197">
        <f>ROUND(I303*H303,2)</f>
        <v>0</v>
      </c>
      <c r="K303" s="193" t="s">
        <v>136</v>
      </c>
      <c r="L303" s="60"/>
      <c r="M303" s="198" t="s">
        <v>21</v>
      </c>
      <c r="N303" s="199" t="s">
        <v>42</v>
      </c>
      <c r="O303" s="4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AR303" s="23" t="s">
        <v>137</v>
      </c>
      <c r="AT303" s="23" t="s">
        <v>132</v>
      </c>
      <c r="AU303" s="23" t="s">
        <v>81</v>
      </c>
      <c r="AY303" s="23" t="s">
        <v>130</v>
      </c>
      <c r="BE303" s="202">
        <f>IF(N303="základní",J303,0)</f>
        <v>0</v>
      </c>
      <c r="BF303" s="202">
        <f>IF(N303="snížená",J303,0)</f>
        <v>0</v>
      </c>
      <c r="BG303" s="202">
        <f>IF(N303="zákl. přenesená",J303,0)</f>
        <v>0</v>
      </c>
      <c r="BH303" s="202">
        <f>IF(N303="sníž. přenesená",J303,0)</f>
        <v>0</v>
      </c>
      <c r="BI303" s="202">
        <f>IF(N303="nulová",J303,0)</f>
        <v>0</v>
      </c>
      <c r="BJ303" s="23" t="s">
        <v>79</v>
      </c>
      <c r="BK303" s="202">
        <f>ROUND(I303*H303,2)</f>
        <v>0</v>
      </c>
      <c r="BL303" s="23" t="s">
        <v>137</v>
      </c>
      <c r="BM303" s="23" t="s">
        <v>479</v>
      </c>
    </row>
    <row r="304" spans="2:47" s="1" customFormat="1" ht="13.5">
      <c r="B304" s="40"/>
      <c r="C304" s="62"/>
      <c r="D304" s="203" t="s">
        <v>139</v>
      </c>
      <c r="E304" s="62"/>
      <c r="F304" s="204" t="s">
        <v>480</v>
      </c>
      <c r="G304" s="62"/>
      <c r="H304" s="62"/>
      <c r="I304" s="162"/>
      <c r="J304" s="62"/>
      <c r="K304" s="62"/>
      <c r="L304" s="60"/>
      <c r="M304" s="205"/>
      <c r="N304" s="41"/>
      <c r="O304" s="41"/>
      <c r="P304" s="41"/>
      <c r="Q304" s="41"/>
      <c r="R304" s="41"/>
      <c r="S304" s="41"/>
      <c r="T304" s="77"/>
      <c r="AT304" s="23" t="s">
        <v>139</v>
      </c>
      <c r="AU304" s="23" t="s">
        <v>81</v>
      </c>
    </row>
    <row r="305" spans="2:51" s="11" customFormat="1" ht="13.5">
      <c r="B305" s="206"/>
      <c r="C305" s="207"/>
      <c r="D305" s="203" t="s">
        <v>150</v>
      </c>
      <c r="E305" s="208" t="s">
        <v>21</v>
      </c>
      <c r="F305" s="209" t="s">
        <v>481</v>
      </c>
      <c r="G305" s="207"/>
      <c r="H305" s="210">
        <v>3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150</v>
      </c>
      <c r="AU305" s="216" t="s">
        <v>81</v>
      </c>
      <c r="AV305" s="11" t="s">
        <v>81</v>
      </c>
      <c r="AW305" s="11" t="s">
        <v>35</v>
      </c>
      <c r="AX305" s="11" t="s">
        <v>79</v>
      </c>
      <c r="AY305" s="216" t="s">
        <v>130</v>
      </c>
    </row>
    <row r="306" spans="2:65" s="1" customFormat="1" ht="25.5" customHeight="1">
      <c r="B306" s="40"/>
      <c r="C306" s="191" t="s">
        <v>482</v>
      </c>
      <c r="D306" s="191" t="s">
        <v>132</v>
      </c>
      <c r="E306" s="192" t="s">
        <v>483</v>
      </c>
      <c r="F306" s="193" t="s">
        <v>484</v>
      </c>
      <c r="G306" s="194" t="s">
        <v>135</v>
      </c>
      <c r="H306" s="195">
        <v>3</v>
      </c>
      <c r="I306" s="196"/>
      <c r="J306" s="197">
        <f>ROUND(I306*H306,2)</f>
        <v>0</v>
      </c>
      <c r="K306" s="193" t="s">
        <v>136</v>
      </c>
      <c r="L306" s="60"/>
      <c r="M306" s="198" t="s">
        <v>21</v>
      </c>
      <c r="N306" s="199" t="s">
        <v>42</v>
      </c>
      <c r="O306" s="41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AR306" s="23" t="s">
        <v>137</v>
      </c>
      <c r="AT306" s="23" t="s">
        <v>132</v>
      </c>
      <c r="AU306" s="23" t="s">
        <v>81</v>
      </c>
      <c r="AY306" s="23" t="s">
        <v>130</v>
      </c>
      <c r="BE306" s="202">
        <f>IF(N306="základní",J306,0)</f>
        <v>0</v>
      </c>
      <c r="BF306" s="202">
        <f>IF(N306="snížená",J306,0)</f>
        <v>0</v>
      </c>
      <c r="BG306" s="202">
        <f>IF(N306="zákl. přenesená",J306,0)</f>
        <v>0</v>
      </c>
      <c r="BH306" s="202">
        <f>IF(N306="sníž. přenesená",J306,0)</f>
        <v>0</v>
      </c>
      <c r="BI306" s="202">
        <f>IF(N306="nulová",J306,0)</f>
        <v>0</v>
      </c>
      <c r="BJ306" s="23" t="s">
        <v>79</v>
      </c>
      <c r="BK306" s="202">
        <f>ROUND(I306*H306,2)</f>
        <v>0</v>
      </c>
      <c r="BL306" s="23" t="s">
        <v>137</v>
      </c>
      <c r="BM306" s="23" t="s">
        <v>485</v>
      </c>
    </row>
    <row r="307" spans="2:47" s="1" customFormat="1" ht="27">
      <c r="B307" s="40"/>
      <c r="C307" s="62"/>
      <c r="D307" s="203" t="s">
        <v>139</v>
      </c>
      <c r="E307" s="62"/>
      <c r="F307" s="204" t="s">
        <v>486</v>
      </c>
      <c r="G307" s="62"/>
      <c r="H307" s="62"/>
      <c r="I307" s="162"/>
      <c r="J307" s="62"/>
      <c r="K307" s="62"/>
      <c r="L307" s="60"/>
      <c r="M307" s="205"/>
      <c r="N307" s="41"/>
      <c r="O307" s="41"/>
      <c r="P307" s="41"/>
      <c r="Q307" s="41"/>
      <c r="R307" s="41"/>
      <c r="S307" s="41"/>
      <c r="T307" s="77"/>
      <c r="AT307" s="23" t="s">
        <v>139</v>
      </c>
      <c r="AU307" s="23" t="s">
        <v>81</v>
      </c>
    </row>
    <row r="308" spans="2:51" s="11" customFormat="1" ht="13.5">
      <c r="B308" s="206"/>
      <c r="C308" s="207"/>
      <c r="D308" s="203" t="s">
        <v>150</v>
      </c>
      <c r="E308" s="208" t="s">
        <v>21</v>
      </c>
      <c r="F308" s="209" t="s">
        <v>481</v>
      </c>
      <c r="G308" s="207"/>
      <c r="H308" s="210">
        <v>3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150</v>
      </c>
      <c r="AU308" s="216" t="s">
        <v>81</v>
      </c>
      <c r="AV308" s="11" t="s">
        <v>81</v>
      </c>
      <c r="AW308" s="11" t="s">
        <v>35</v>
      </c>
      <c r="AX308" s="11" t="s">
        <v>79</v>
      </c>
      <c r="AY308" s="216" t="s">
        <v>130</v>
      </c>
    </row>
    <row r="309" spans="2:65" s="1" customFormat="1" ht="16.5" customHeight="1">
      <c r="B309" s="40"/>
      <c r="C309" s="191" t="s">
        <v>487</v>
      </c>
      <c r="D309" s="191" t="s">
        <v>132</v>
      </c>
      <c r="E309" s="192" t="s">
        <v>488</v>
      </c>
      <c r="F309" s="193" t="s">
        <v>489</v>
      </c>
      <c r="G309" s="194" t="s">
        <v>135</v>
      </c>
      <c r="H309" s="195">
        <v>10.5</v>
      </c>
      <c r="I309" s="196"/>
      <c r="J309" s="197">
        <f>ROUND(I309*H309,2)</f>
        <v>0</v>
      </c>
      <c r="K309" s="193" t="s">
        <v>136</v>
      </c>
      <c r="L309" s="60"/>
      <c r="M309" s="198" t="s">
        <v>21</v>
      </c>
      <c r="N309" s="199" t="s">
        <v>42</v>
      </c>
      <c r="O309" s="41"/>
      <c r="P309" s="200">
        <f>O309*H309</f>
        <v>0</v>
      </c>
      <c r="Q309" s="200">
        <v>0.0835</v>
      </c>
      <c r="R309" s="200">
        <f>Q309*H309</f>
        <v>0.87675</v>
      </c>
      <c r="S309" s="200">
        <v>0</v>
      </c>
      <c r="T309" s="201">
        <f>S309*H309</f>
        <v>0</v>
      </c>
      <c r="AR309" s="23" t="s">
        <v>137</v>
      </c>
      <c r="AT309" s="23" t="s">
        <v>132</v>
      </c>
      <c r="AU309" s="23" t="s">
        <v>81</v>
      </c>
      <c r="AY309" s="23" t="s">
        <v>130</v>
      </c>
      <c r="BE309" s="202">
        <f>IF(N309="základní",J309,0)</f>
        <v>0</v>
      </c>
      <c r="BF309" s="202">
        <f>IF(N309="snížená",J309,0)</f>
        <v>0</v>
      </c>
      <c r="BG309" s="202">
        <f>IF(N309="zákl. přenesená",J309,0)</f>
        <v>0</v>
      </c>
      <c r="BH309" s="202">
        <f>IF(N309="sníž. přenesená",J309,0)</f>
        <v>0</v>
      </c>
      <c r="BI309" s="202">
        <f>IF(N309="nulová",J309,0)</f>
        <v>0</v>
      </c>
      <c r="BJ309" s="23" t="s">
        <v>79</v>
      </c>
      <c r="BK309" s="202">
        <f>ROUND(I309*H309,2)</f>
        <v>0</v>
      </c>
      <c r="BL309" s="23" t="s">
        <v>137</v>
      </c>
      <c r="BM309" s="23" t="s">
        <v>490</v>
      </c>
    </row>
    <row r="310" spans="2:47" s="1" customFormat="1" ht="27">
      <c r="B310" s="40"/>
      <c r="C310" s="62"/>
      <c r="D310" s="203" t="s">
        <v>139</v>
      </c>
      <c r="E310" s="62"/>
      <c r="F310" s="204" t="s">
        <v>491</v>
      </c>
      <c r="G310" s="62"/>
      <c r="H310" s="62"/>
      <c r="I310" s="162"/>
      <c r="J310" s="62"/>
      <c r="K310" s="62"/>
      <c r="L310" s="60"/>
      <c r="M310" s="205"/>
      <c r="N310" s="41"/>
      <c r="O310" s="41"/>
      <c r="P310" s="41"/>
      <c r="Q310" s="41"/>
      <c r="R310" s="41"/>
      <c r="S310" s="41"/>
      <c r="T310" s="77"/>
      <c r="AT310" s="23" t="s">
        <v>139</v>
      </c>
      <c r="AU310" s="23" t="s">
        <v>81</v>
      </c>
    </row>
    <row r="311" spans="2:51" s="11" customFormat="1" ht="13.5">
      <c r="B311" s="206"/>
      <c r="C311" s="207"/>
      <c r="D311" s="203" t="s">
        <v>150</v>
      </c>
      <c r="E311" s="208" t="s">
        <v>21</v>
      </c>
      <c r="F311" s="209" t="s">
        <v>492</v>
      </c>
      <c r="G311" s="207"/>
      <c r="H311" s="210">
        <v>10.5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150</v>
      </c>
      <c r="AU311" s="216" t="s">
        <v>81</v>
      </c>
      <c r="AV311" s="11" t="s">
        <v>81</v>
      </c>
      <c r="AW311" s="11" t="s">
        <v>35</v>
      </c>
      <c r="AX311" s="11" t="s">
        <v>79</v>
      </c>
      <c r="AY311" s="216" t="s">
        <v>130</v>
      </c>
    </row>
    <row r="312" spans="2:65" s="1" customFormat="1" ht="16.5" customHeight="1">
      <c r="B312" s="40"/>
      <c r="C312" s="228" t="s">
        <v>493</v>
      </c>
      <c r="D312" s="228" t="s">
        <v>307</v>
      </c>
      <c r="E312" s="229" t="s">
        <v>494</v>
      </c>
      <c r="F312" s="230" t="s">
        <v>495</v>
      </c>
      <c r="G312" s="231" t="s">
        <v>403</v>
      </c>
      <c r="H312" s="232">
        <v>3</v>
      </c>
      <c r="I312" s="233"/>
      <c r="J312" s="234">
        <f>ROUND(I312*H312,2)</f>
        <v>0</v>
      </c>
      <c r="K312" s="230" t="s">
        <v>136</v>
      </c>
      <c r="L312" s="235"/>
      <c r="M312" s="236" t="s">
        <v>21</v>
      </c>
      <c r="N312" s="237" t="s">
        <v>42</v>
      </c>
      <c r="O312" s="41"/>
      <c r="P312" s="200">
        <f>O312*H312</f>
        <v>0</v>
      </c>
      <c r="Q312" s="200">
        <v>1.31</v>
      </c>
      <c r="R312" s="200">
        <f>Q312*H312</f>
        <v>3.93</v>
      </c>
      <c r="S312" s="200">
        <v>0</v>
      </c>
      <c r="T312" s="201">
        <f>S312*H312</f>
        <v>0</v>
      </c>
      <c r="AR312" s="23" t="s">
        <v>177</v>
      </c>
      <c r="AT312" s="23" t="s">
        <v>307</v>
      </c>
      <c r="AU312" s="23" t="s">
        <v>81</v>
      </c>
      <c r="AY312" s="23" t="s">
        <v>130</v>
      </c>
      <c r="BE312" s="202">
        <f>IF(N312="základní",J312,0)</f>
        <v>0</v>
      </c>
      <c r="BF312" s="202">
        <f>IF(N312="snížená",J312,0)</f>
        <v>0</v>
      </c>
      <c r="BG312" s="202">
        <f>IF(N312="zákl. přenesená",J312,0)</f>
        <v>0</v>
      </c>
      <c r="BH312" s="202">
        <f>IF(N312="sníž. přenesená",J312,0)</f>
        <v>0</v>
      </c>
      <c r="BI312" s="202">
        <f>IF(N312="nulová",J312,0)</f>
        <v>0</v>
      </c>
      <c r="BJ312" s="23" t="s">
        <v>79</v>
      </c>
      <c r="BK312" s="202">
        <f>ROUND(I312*H312,2)</f>
        <v>0</v>
      </c>
      <c r="BL312" s="23" t="s">
        <v>137</v>
      </c>
      <c r="BM312" s="23" t="s">
        <v>496</v>
      </c>
    </row>
    <row r="313" spans="2:47" s="1" customFormat="1" ht="13.5">
      <c r="B313" s="40"/>
      <c r="C313" s="62"/>
      <c r="D313" s="203" t="s">
        <v>139</v>
      </c>
      <c r="E313" s="62"/>
      <c r="F313" s="204" t="s">
        <v>495</v>
      </c>
      <c r="G313" s="62"/>
      <c r="H313" s="62"/>
      <c r="I313" s="162"/>
      <c r="J313" s="62"/>
      <c r="K313" s="62"/>
      <c r="L313" s="60"/>
      <c r="M313" s="205"/>
      <c r="N313" s="41"/>
      <c r="O313" s="41"/>
      <c r="P313" s="41"/>
      <c r="Q313" s="41"/>
      <c r="R313" s="41"/>
      <c r="S313" s="41"/>
      <c r="T313" s="77"/>
      <c r="AT313" s="23" t="s">
        <v>139</v>
      </c>
      <c r="AU313" s="23" t="s">
        <v>81</v>
      </c>
    </row>
    <row r="314" spans="2:65" s="1" customFormat="1" ht="25.5" customHeight="1">
      <c r="B314" s="40"/>
      <c r="C314" s="191" t="s">
        <v>497</v>
      </c>
      <c r="D314" s="191" t="s">
        <v>132</v>
      </c>
      <c r="E314" s="192" t="s">
        <v>498</v>
      </c>
      <c r="F314" s="193" t="s">
        <v>499</v>
      </c>
      <c r="G314" s="194" t="s">
        <v>135</v>
      </c>
      <c r="H314" s="195">
        <v>2</v>
      </c>
      <c r="I314" s="196"/>
      <c r="J314" s="197">
        <f>ROUND(I314*H314,2)</f>
        <v>0</v>
      </c>
      <c r="K314" s="193" t="s">
        <v>136</v>
      </c>
      <c r="L314" s="60"/>
      <c r="M314" s="198" t="s">
        <v>21</v>
      </c>
      <c r="N314" s="199" t="s">
        <v>42</v>
      </c>
      <c r="O314" s="41"/>
      <c r="P314" s="200">
        <f>O314*H314</f>
        <v>0</v>
      </c>
      <c r="Q314" s="200">
        <v>0.08425</v>
      </c>
      <c r="R314" s="200">
        <f>Q314*H314</f>
        <v>0.1685</v>
      </c>
      <c r="S314" s="200">
        <v>0</v>
      </c>
      <c r="T314" s="201">
        <f>S314*H314</f>
        <v>0</v>
      </c>
      <c r="AR314" s="23" t="s">
        <v>137</v>
      </c>
      <c r="AT314" s="23" t="s">
        <v>132</v>
      </c>
      <c r="AU314" s="23" t="s">
        <v>81</v>
      </c>
      <c r="AY314" s="23" t="s">
        <v>130</v>
      </c>
      <c r="BE314" s="202">
        <f>IF(N314="základní",J314,0)</f>
        <v>0</v>
      </c>
      <c r="BF314" s="202">
        <f>IF(N314="snížená",J314,0)</f>
        <v>0</v>
      </c>
      <c r="BG314" s="202">
        <f>IF(N314="zákl. přenesená",J314,0)</f>
        <v>0</v>
      </c>
      <c r="BH314" s="202">
        <f>IF(N314="sníž. přenesená",J314,0)</f>
        <v>0</v>
      </c>
      <c r="BI314" s="202">
        <f>IF(N314="nulová",J314,0)</f>
        <v>0</v>
      </c>
      <c r="BJ314" s="23" t="s">
        <v>79</v>
      </c>
      <c r="BK314" s="202">
        <f>ROUND(I314*H314,2)</f>
        <v>0</v>
      </c>
      <c r="BL314" s="23" t="s">
        <v>137</v>
      </c>
      <c r="BM314" s="23" t="s">
        <v>500</v>
      </c>
    </row>
    <row r="315" spans="2:47" s="1" customFormat="1" ht="40.5">
      <c r="B315" s="40"/>
      <c r="C315" s="62"/>
      <c r="D315" s="203" t="s">
        <v>139</v>
      </c>
      <c r="E315" s="62"/>
      <c r="F315" s="204" t="s">
        <v>501</v>
      </c>
      <c r="G315" s="62"/>
      <c r="H315" s="62"/>
      <c r="I315" s="162"/>
      <c r="J315" s="62"/>
      <c r="K315" s="62"/>
      <c r="L315" s="60"/>
      <c r="M315" s="205"/>
      <c r="N315" s="41"/>
      <c r="O315" s="41"/>
      <c r="P315" s="41"/>
      <c r="Q315" s="41"/>
      <c r="R315" s="41"/>
      <c r="S315" s="41"/>
      <c r="T315" s="77"/>
      <c r="AT315" s="23" t="s">
        <v>139</v>
      </c>
      <c r="AU315" s="23" t="s">
        <v>81</v>
      </c>
    </row>
    <row r="316" spans="2:51" s="11" customFormat="1" ht="13.5">
      <c r="B316" s="206"/>
      <c r="C316" s="207"/>
      <c r="D316" s="203" t="s">
        <v>150</v>
      </c>
      <c r="E316" s="208" t="s">
        <v>21</v>
      </c>
      <c r="F316" s="209" t="s">
        <v>502</v>
      </c>
      <c r="G316" s="207"/>
      <c r="H316" s="210">
        <v>2</v>
      </c>
      <c r="I316" s="211"/>
      <c r="J316" s="207"/>
      <c r="K316" s="207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150</v>
      </c>
      <c r="AU316" s="216" t="s">
        <v>81</v>
      </c>
      <c r="AV316" s="11" t="s">
        <v>81</v>
      </c>
      <c r="AW316" s="11" t="s">
        <v>35</v>
      </c>
      <c r="AX316" s="11" t="s">
        <v>79</v>
      </c>
      <c r="AY316" s="216" t="s">
        <v>130</v>
      </c>
    </row>
    <row r="317" spans="2:65" s="1" customFormat="1" ht="16.5" customHeight="1">
      <c r="B317" s="40"/>
      <c r="C317" s="228" t="s">
        <v>503</v>
      </c>
      <c r="D317" s="228" t="s">
        <v>307</v>
      </c>
      <c r="E317" s="229" t="s">
        <v>504</v>
      </c>
      <c r="F317" s="230" t="s">
        <v>505</v>
      </c>
      <c r="G317" s="231" t="s">
        <v>135</v>
      </c>
      <c r="H317" s="232">
        <v>2.1</v>
      </c>
      <c r="I317" s="233"/>
      <c r="J317" s="234">
        <f>ROUND(I317*H317,2)</f>
        <v>0</v>
      </c>
      <c r="K317" s="230" t="s">
        <v>136</v>
      </c>
      <c r="L317" s="235"/>
      <c r="M317" s="236" t="s">
        <v>21</v>
      </c>
      <c r="N317" s="237" t="s">
        <v>42</v>
      </c>
      <c r="O317" s="41"/>
      <c r="P317" s="200">
        <f>O317*H317</f>
        <v>0</v>
      </c>
      <c r="Q317" s="200">
        <v>0.13</v>
      </c>
      <c r="R317" s="200">
        <f>Q317*H317</f>
        <v>0.273</v>
      </c>
      <c r="S317" s="200">
        <v>0</v>
      </c>
      <c r="T317" s="201">
        <f>S317*H317</f>
        <v>0</v>
      </c>
      <c r="AR317" s="23" t="s">
        <v>177</v>
      </c>
      <c r="AT317" s="23" t="s">
        <v>307</v>
      </c>
      <c r="AU317" s="23" t="s">
        <v>81</v>
      </c>
      <c r="AY317" s="23" t="s">
        <v>130</v>
      </c>
      <c r="BE317" s="202">
        <f>IF(N317="základní",J317,0)</f>
        <v>0</v>
      </c>
      <c r="BF317" s="202">
        <f>IF(N317="snížená",J317,0)</f>
        <v>0</v>
      </c>
      <c r="BG317" s="202">
        <f>IF(N317="zákl. přenesená",J317,0)</f>
        <v>0</v>
      </c>
      <c r="BH317" s="202">
        <f>IF(N317="sníž. přenesená",J317,0)</f>
        <v>0</v>
      </c>
      <c r="BI317" s="202">
        <f>IF(N317="nulová",J317,0)</f>
        <v>0</v>
      </c>
      <c r="BJ317" s="23" t="s">
        <v>79</v>
      </c>
      <c r="BK317" s="202">
        <f>ROUND(I317*H317,2)</f>
        <v>0</v>
      </c>
      <c r="BL317" s="23" t="s">
        <v>137</v>
      </c>
      <c r="BM317" s="23" t="s">
        <v>506</v>
      </c>
    </row>
    <row r="318" spans="2:47" s="1" customFormat="1" ht="13.5">
      <c r="B318" s="40"/>
      <c r="C318" s="62"/>
      <c r="D318" s="203" t="s">
        <v>139</v>
      </c>
      <c r="E318" s="62"/>
      <c r="F318" s="204" t="s">
        <v>507</v>
      </c>
      <c r="G318" s="62"/>
      <c r="H318" s="62"/>
      <c r="I318" s="162"/>
      <c r="J318" s="62"/>
      <c r="K318" s="62"/>
      <c r="L318" s="60"/>
      <c r="M318" s="205"/>
      <c r="N318" s="41"/>
      <c r="O318" s="41"/>
      <c r="P318" s="41"/>
      <c r="Q318" s="41"/>
      <c r="R318" s="41"/>
      <c r="S318" s="41"/>
      <c r="T318" s="77"/>
      <c r="AT318" s="23" t="s">
        <v>139</v>
      </c>
      <c r="AU318" s="23" t="s">
        <v>81</v>
      </c>
    </row>
    <row r="319" spans="2:65" s="1" customFormat="1" ht="16.5" customHeight="1">
      <c r="B319" s="40"/>
      <c r="C319" s="191" t="s">
        <v>508</v>
      </c>
      <c r="D319" s="191" t="s">
        <v>132</v>
      </c>
      <c r="E319" s="192" t="s">
        <v>509</v>
      </c>
      <c r="F319" s="193" t="s">
        <v>510</v>
      </c>
      <c r="G319" s="194" t="s">
        <v>135</v>
      </c>
      <c r="H319" s="195">
        <v>181</v>
      </c>
      <c r="I319" s="196"/>
      <c r="J319" s="197">
        <f>ROUND(I319*H319,2)</f>
        <v>0</v>
      </c>
      <c r="K319" s="193" t="s">
        <v>136</v>
      </c>
      <c r="L319" s="60"/>
      <c r="M319" s="198" t="s">
        <v>21</v>
      </c>
      <c r="N319" s="199" t="s">
        <v>42</v>
      </c>
      <c r="O319" s="41"/>
      <c r="P319" s="200">
        <f>O319*H319</f>
        <v>0</v>
      </c>
      <c r="Q319" s="200">
        <v>0.108</v>
      </c>
      <c r="R319" s="200">
        <f>Q319*H319</f>
        <v>19.548</v>
      </c>
      <c r="S319" s="200">
        <v>0</v>
      </c>
      <c r="T319" s="201">
        <f>S319*H319</f>
        <v>0</v>
      </c>
      <c r="AR319" s="23" t="s">
        <v>137</v>
      </c>
      <c r="AT319" s="23" t="s">
        <v>132</v>
      </c>
      <c r="AU319" s="23" t="s">
        <v>81</v>
      </c>
      <c r="AY319" s="23" t="s">
        <v>130</v>
      </c>
      <c r="BE319" s="202">
        <f>IF(N319="základní",J319,0)</f>
        <v>0</v>
      </c>
      <c r="BF319" s="202">
        <f>IF(N319="snížená",J319,0)</f>
        <v>0</v>
      </c>
      <c r="BG319" s="202">
        <f>IF(N319="zákl. přenesená",J319,0)</f>
        <v>0</v>
      </c>
      <c r="BH319" s="202">
        <f>IF(N319="sníž. přenesená",J319,0)</f>
        <v>0</v>
      </c>
      <c r="BI319" s="202">
        <f>IF(N319="nulová",J319,0)</f>
        <v>0</v>
      </c>
      <c r="BJ319" s="23" t="s">
        <v>79</v>
      </c>
      <c r="BK319" s="202">
        <f>ROUND(I319*H319,2)</f>
        <v>0</v>
      </c>
      <c r="BL319" s="23" t="s">
        <v>137</v>
      </c>
      <c r="BM319" s="23" t="s">
        <v>511</v>
      </c>
    </row>
    <row r="320" spans="2:47" s="1" customFormat="1" ht="27">
      <c r="B320" s="40"/>
      <c r="C320" s="62"/>
      <c r="D320" s="203" t="s">
        <v>139</v>
      </c>
      <c r="E320" s="62"/>
      <c r="F320" s="204" t="s">
        <v>512</v>
      </c>
      <c r="G320" s="62"/>
      <c r="H320" s="62"/>
      <c r="I320" s="162"/>
      <c r="J320" s="62"/>
      <c r="K320" s="62"/>
      <c r="L320" s="60"/>
      <c r="M320" s="205"/>
      <c r="N320" s="41"/>
      <c r="O320" s="41"/>
      <c r="P320" s="41"/>
      <c r="Q320" s="41"/>
      <c r="R320" s="41"/>
      <c r="S320" s="41"/>
      <c r="T320" s="77"/>
      <c r="AT320" s="23" t="s">
        <v>139</v>
      </c>
      <c r="AU320" s="23" t="s">
        <v>81</v>
      </c>
    </row>
    <row r="321" spans="2:51" s="11" customFormat="1" ht="13.5">
      <c r="B321" s="206"/>
      <c r="C321" s="207"/>
      <c r="D321" s="203" t="s">
        <v>150</v>
      </c>
      <c r="E321" s="208" t="s">
        <v>21</v>
      </c>
      <c r="F321" s="209" t="s">
        <v>513</v>
      </c>
      <c r="G321" s="207"/>
      <c r="H321" s="210">
        <v>181</v>
      </c>
      <c r="I321" s="211"/>
      <c r="J321" s="207"/>
      <c r="K321" s="207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150</v>
      </c>
      <c r="AU321" s="216" t="s">
        <v>81</v>
      </c>
      <c r="AV321" s="11" t="s">
        <v>81</v>
      </c>
      <c r="AW321" s="11" t="s">
        <v>35</v>
      </c>
      <c r="AX321" s="11" t="s">
        <v>79</v>
      </c>
      <c r="AY321" s="216" t="s">
        <v>130</v>
      </c>
    </row>
    <row r="322" spans="2:65" s="1" customFormat="1" ht="16.5" customHeight="1">
      <c r="B322" s="40"/>
      <c r="C322" s="191" t="s">
        <v>514</v>
      </c>
      <c r="D322" s="191" t="s">
        <v>132</v>
      </c>
      <c r="E322" s="192" t="s">
        <v>515</v>
      </c>
      <c r="F322" s="193" t="s">
        <v>516</v>
      </c>
      <c r="G322" s="194" t="s">
        <v>390</v>
      </c>
      <c r="H322" s="195">
        <v>62</v>
      </c>
      <c r="I322" s="196"/>
      <c r="J322" s="197">
        <f>ROUND(I322*H322,2)</f>
        <v>0</v>
      </c>
      <c r="K322" s="193" t="s">
        <v>136</v>
      </c>
      <c r="L322" s="60"/>
      <c r="M322" s="198" t="s">
        <v>21</v>
      </c>
      <c r="N322" s="199" t="s">
        <v>42</v>
      </c>
      <c r="O322" s="41"/>
      <c r="P322" s="200">
        <f>O322*H322</f>
        <v>0</v>
      </c>
      <c r="Q322" s="200">
        <v>0.10956</v>
      </c>
      <c r="R322" s="200">
        <f>Q322*H322</f>
        <v>6.79272</v>
      </c>
      <c r="S322" s="200">
        <v>0</v>
      </c>
      <c r="T322" s="201">
        <f>S322*H322</f>
        <v>0</v>
      </c>
      <c r="AR322" s="23" t="s">
        <v>137</v>
      </c>
      <c r="AT322" s="23" t="s">
        <v>132</v>
      </c>
      <c r="AU322" s="23" t="s">
        <v>81</v>
      </c>
      <c r="AY322" s="23" t="s">
        <v>130</v>
      </c>
      <c r="BE322" s="202">
        <f>IF(N322="základní",J322,0)</f>
        <v>0</v>
      </c>
      <c r="BF322" s="202">
        <f>IF(N322="snížená",J322,0)</f>
        <v>0</v>
      </c>
      <c r="BG322" s="202">
        <f>IF(N322="zákl. přenesená",J322,0)</f>
        <v>0</v>
      </c>
      <c r="BH322" s="202">
        <f>IF(N322="sníž. přenesená",J322,0)</f>
        <v>0</v>
      </c>
      <c r="BI322" s="202">
        <f>IF(N322="nulová",J322,0)</f>
        <v>0</v>
      </c>
      <c r="BJ322" s="23" t="s">
        <v>79</v>
      </c>
      <c r="BK322" s="202">
        <f>ROUND(I322*H322,2)</f>
        <v>0</v>
      </c>
      <c r="BL322" s="23" t="s">
        <v>137</v>
      </c>
      <c r="BM322" s="23" t="s">
        <v>517</v>
      </c>
    </row>
    <row r="323" spans="2:47" s="1" customFormat="1" ht="13.5">
      <c r="B323" s="40"/>
      <c r="C323" s="62"/>
      <c r="D323" s="203" t="s">
        <v>139</v>
      </c>
      <c r="E323" s="62"/>
      <c r="F323" s="204" t="s">
        <v>518</v>
      </c>
      <c r="G323" s="62"/>
      <c r="H323" s="62"/>
      <c r="I323" s="162"/>
      <c r="J323" s="62"/>
      <c r="K323" s="62"/>
      <c r="L323" s="60"/>
      <c r="M323" s="205"/>
      <c r="N323" s="41"/>
      <c r="O323" s="41"/>
      <c r="P323" s="41"/>
      <c r="Q323" s="41"/>
      <c r="R323" s="41"/>
      <c r="S323" s="41"/>
      <c r="T323" s="77"/>
      <c r="AT323" s="23" t="s">
        <v>139</v>
      </c>
      <c r="AU323" s="23" t="s">
        <v>81</v>
      </c>
    </row>
    <row r="324" spans="2:63" s="10" customFormat="1" ht="29.85" customHeight="1">
      <c r="B324" s="175"/>
      <c r="C324" s="176"/>
      <c r="D324" s="177" t="s">
        <v>70</v>
      </c>
      <c r="E324" s="189" t="s">
        <v>177</v>
      </c>
      <c r="F324" s="189" t="s">
        <v>519</v>
      </c>
      <c r="G324" s="176"/>
      <c r="H324" s="176"/>
      <c r="I324" s="179"/>
      <c r="J324" s="190">
        <f>BK324</f>
        <v>0</v>
      </c>
      <c r="K324" s="176"/>
      <c r="L324" s="181"/>
      <c r="M324" s="182"/>
      <c r="N324" s="183"/>
      <c r="O324" s="183"/>
      <c r="P324" s="184">
        <f>SUM(P325:P370)</f>
        <v>0</v>
      </c>
      <c r="Q324" s="183"/>
      <c r="R324" s="184">
        <f>SUM(R325:R370)</f>
        <v>112.06345999999999</v>
      </c>
      <c r="S324" s="183"/>
      <c r="T324" s="185">
        <f>SUM(T325:T370)</f>
        <v>0</v>
      </c>
      <c r="AR324" s="186" t="s">
        <v>79</v>
      </c>
      <c r="AT324" s="187" t="s">
        <v>70</v>
      </c>
      <c r="AU324" s="187" t="s">
        <v>79</v>
      </c>
      <c r="AY324" s="186" t="s">
        <v>130</v>
      </c>
      <c r="BK324" s="188">
        <f>SUM(BK325:BK370)</f>
        <v>0</v>
      </c>
    </row>
    <row r="325" spans="2:65" s="1" customFormat="1" ht="16.5" customHeight="1">
      <c r="B325" s="40"/>
      <c r="C325" s="191" t="s">
        <v>520</v>
      </c>
      <c r="D325" s="191" t="s">
        <v>132</v>
      </c>
      <c r="E325" s="192" t="s">
        <v>521</v>
      </c>
      <c r="F325" s="193" t="s">
        <v>522</v>
      </c>
      <c r="G325" s="194" t="s">
        <v>390</v>
      </c>
      <c r="H325" s="195">
        <v>38</v>
      </c>
      <c r="I325" s="196"/>
      <c r="J325" s="197">
        <f>ROUND(I325*H325,2)</f>
        <v>0</v>
      </c>
      <c r="K325" s="193" t="s">
        <v>136</v>
      </c>
      <c r="L325" s="60"/>
      <c r="M325" s="198" t="s">
        <v>21</v>
      </c>
      <c r="N325" s="199" t="s">
        <v>42</v>
      </c>
      <c r="O325" s="41"/>
      <c r="P325" s="200">
        <f>O325*H325</f>
        <v>0</v>
      </c>
      <c r="Q325" s="200">
        <v>0.01593</v>
      </c>
      <c r="R325" s="200">
        <f>Q325*H325</f>
        <v>0.60534</v>
      </c>
      <c r="S325" s="200">
        <v>0</v>
      </c>
      <c r="T325" s="201">
        <f>S325*H325</f>
        <v>0</v>
      </c>
      <c r="AR325" s="23" t="s">
        <v>137</v>
      </c>
      <c r="AT325" s="23" t="s">
        <v>132</v>
      </c>
      <c r="AU325" s="23" t="s">
        <v>81</v>
      </c>
      <c r="AY325" s="23" t="s">
        <v>130</v>
      </c>
      <c r="BE325" s="202">
        <f>IF(N325="základní",J325,0)</f>
        <v>0</v>
      </c>
      <c r="BF325" s="202">
        <f>IF(N325="snížená",J325,0)</f>
        <v>0</v>
      </c>
      <c r="BG325" s="202">
        <f>IF(N325="zákl. přenesená",J325,0)</f>
        <v>0</v>
      </c>
      <c r="BH325" s="202">
        <f>IF(N325="sníž. přenesená",J325,0)</f>
        <v>0</v>
      </c>
      <c r="BI325" s="202">
        <f>IF(N325="nulová",J325,0)</f>
        <v>0</v>
      </c>
      <c r="BJ325" s="23" t="s">
        <v>79</v>
      </c>
      <c r="BK325" s="202">
        <f>ROUND(I325*H325,2)</f>
        <v>0</v>
      </c>
      <c r="BL325" s="23" t="s">
        <v>137</v>
      </c>
      <c r="BM325" s="23" t="s">
        <v>523</v>
      </c>
    </row>
    <row r="326" spans="2:47" s="1" customFormat="1" ht="27">
      <c r="B326" s="40"/>
      <c r="C326" s="62"/>
      <c r="D326" s="203" t="s">
        <v>139</v>
      </c>
      <c r="E326" s="62"/>
      <c r="F326" s="204" t="s">
        <v>524</v>
      </c>
      <c r="G326" s="62"/>
      <c r="H326" s="62"/>
      <c r="I326" s="162"/>
      <c r="J326" s="62"/>
      <c r="K326" s="62"/>
      <c r="L326" s="60"/>
      <c r="M326" s="205"/>
      <c r="N326" s="41"/>
      <c r="O326" s="41"/>
      <c r="P326" s="41"/>
      <c r="Q326" s="41"/>
      <c r="R326" s="41"/>
      <c r="S326" s="41"/>
      <c r="T326" s="77"/>
      <c r="AT326" s="23" t="s">
        <v>139</v>
      </c>
      <c r="AU326" s="23" t="s">
        <v>81</v>
      </c>
    </row>
    <row r="327" spans="2:65" s="1" customFormat="1" ht="16.5" customHeight="1">
      <c r="B327" s="40"/>
      <c r="C327" s="191" t="s">
        <v>525</v>
      </c>
      <c r="D327" s="191" t="s">
        <v>132</v>
      </c>
      <c r="E327" s="192" t="s">
        <v>526</v>
      </c>
      <c r="F327" s="193" t="s">
        <v>527</v>
      </c>
      <c r="G327" s="194" t="s">
        <v>390</v>
      </c>
      <c r="H327" s="195">
        <v>2</v>
      </c>
      <c r="I327" s="196"/>
      <c r="J327" s="197">
        <f>ROUND(I327*H327,2)</f>
        <v>0</v>
      </c>
      <c r="K327" s="193" t="s">
        <v>136</v>
      </c>
      <c r="L327" s="60"/>
      <c r="M327" s="198" t="s">
        <v>21</v>
      </c>
      <c r="N327" s="199" t="s">
        <v>42</v>
      </c>
      <c r="O327" s="41"/>
      <c r="P327" s="200">
        <f>O327*H327</f>
        <v>0</v>
      </c>
      <c r="Q327" s="200">
        <v>0.0014</v>
      </c>
      <c r="R327" s="200">
        <f>Q327*H327</f>
        <v>0.0028</v>
      </c>
      <c r="S327" s="200">
        <v>0</v>
      </c>
      <c r="T327" s="201">
        <f>S327*H327</f>
        <v>0</v>
      </c>
      <c r="AR327" s="23" t="s">
        <v>137</v>
      </c>
      <c r="AT327" s="23" t="s">
        <v>132</v>
      </c>
      <c r="AU327" s="23" t="s">
        <v>81</v>
      </c>
      <c r="AY327" s="23" t="s">
        <v>130</v>
      </c>
      <c r="BE327" s="202">
        <f>IF(N327="základní",J327,0)</f>
        <v>0</v>
      </c>
      <c r="BF327" s="202">
        <f>IF(N327="snížená",J327,0)</f>
        <v>0</v>
      </c>
      <c r="BG327" s="202">
        <f>IF(N327="zákl. přenesená",J327,0)</f>
        <v>0</v>
      </c>
      <c r="BH327" s="202">
        <f>IF(N327="sníž. přenesená",J327,0)</f>
        <v>0</v>
      </c>
      <c r="BI327" s="202">
        <f>IF(N327="nulová",J327,0)</f>
        <v>0</v>
      </c>
      <c r="BJ327" s="23" t="s">
        <v>79</v>
      </c>
      <c r="BK327" s="202">
        <f>ROUND(I327*H327,2)</f>
        <v>0</v>
      </c>
      <c r="BL327" s="23" t="s">
        <v>137</v>
      </c>
      <c r="BM327" s="23" t="s">
        <v>528</v>
      </c>
    </row>
    <row r="328" spans="2:47" s="1" customFormat="1" ht="27">
      <c r="B328" s="40"/>
      <c r="C328" s="62"/>
      <c r="D328" s="203" t="s">
        <v>139</v>
      </c>
      <c r="E328" s="62"/>
      <c r="F328" s="204" t="s">
        <v>529</v>
      </c>
      <c r="G328" s="62"/>
      <c r="H328" s="62"/>
      <c r="I328" s="162"/>
      <c r="J328" s="62"/>
      <c r="K328" s="62"/>
      <c r="L328" s="60"/>
      <c r="M328" s="205"/>
      <c r="N328" s="41"/>
      <c r="O328" s="41"/>
      <c r="P328" s="41"/>
      <c r="Q328" s="41"/>
      <c r="R328" s="41"/>
      <c r="S328" s="41"/>
      <c r="T328" s="77"/>
      <c r="AT328" s="23" t="s">
        <v>139</v>
      </c>
      <c r="AU328" s="23" t="s">
        <v>81</v>
      </c>
    </row>
    <row r="329" spans="2:51" s="11" customFormat="1" ht="13.5">
      <c r="B329" s="206"/>
      <c r="C329" s="207"/>
      <c r="D329" s="203" t="s">
        <v>150</v>
      </c>
      <c r="E329" s="208" t="s">
        <v>21</v>
      </c>
      <c r="F329" s="209" t="s">
        <v>530</v>
      </c>
      <c r="G329" s="207"/>
      <c r="H329" s="210">
        <v>2</v>
      </c>
      <c r="I329" s="211"/>
      <c r="J329" s="207"/>
      <c r="K329" s="207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150</v>
      </c>
      <c r="AU329" s="216" t="s">
        <v>81</v>
      </c>
      <c r="AV329" s="11" t="s">
        <v>81</v>
      </c>
      <c r="AW329" s="11" t="s">
        <v>35</v>
      </c>
      <c r="AX329" s="11" t="s">
        <v>79</v>
      </c>
      <c r="AY329" s="216" t="s">
        <v>130</v>
      </c>
    </row>
    <row r="330" spans="2:65" s="1" customFormat="1" ht="16.5" customHeight="1">
      <c r="B330" s="40"/>
      <c r="C330" s="191" t="s">
        <v>531</v>
      </c>
      <c r="D330" s="191" t="s">
        <v>132</v>
      </c>
      <c r="E330" s="192" t="s">
        <v>532</v>
      </c>
      <c r="F330" s="193" t="s">
        <v>533</v>
      </c>
      <c r="G330" s="194" t="s">
        <v>171</v>
      </c>
      <c r="H330" s="195">
        <v>4.56</v>
      </c>
      <c r="I330" s="196"/>
      <c r="J330" s="197">
        <f>ROUND(I330*H330,2)</f>
        <v>0</v>
      </c>
      <c r="K330" s="193" t="s">
        <v>136</v>
      </c>
      <c r="L330" s="60"/>
      <c r="M330" s="198" t="s">
        <v>21</v>
      </c>
      <c r="N330" s="199" t="s">
        <v>42</v>
      </c>
      <c r="O330" s="41"/>
      <c r="P330" s="200">
        <f>O330*H330</f>
        <v>0</v>
      </c>
      <c r="Q330" s="200">
        <v>0</v>
      </c>
      <c r="R330" s="200">
        <f>Q330*H330</f>
        <v>0</v>
      </c>
      <c r="S330" s="200">
        <v>0</v>
      </c>
      <c r="T330" s="201">
        <f>S330*H330</f>
        <v>0</v>
      </c>
      <c r="AR330" s="23" t="s">
        <v>137</v>
      </c>
      <c r="AT330" s="23" t="s">
        <v>132</v>
      </c>
      <c r="AU330" s="23" t="s">
        <v>81</v>
      </c>
      <c r="AY330" s="23" t="s">
        <v>130</v>
      </c>
      <c r="BE330" s="202">
        <f>IF(N330="základní",J330,0)</f>
        <v>0</v>
      </c>
      <c r="BF330" s="202">
        <f>IF(N330="snížená",J330,0)</f>
        <v>0</v>
      </c>
      <c r="BG330" s="202">
        <f>IF(N330="zákl. přenesená",J330,0)</f>
        <v>0</v>
      </c>
      <c r="BH330" s="202">
        <f>IF(N330="sníž. přenesená",J330,0)</f>
        <v>0</v>
      </c>
      <c r="BI330" s="202">
        <f>IF(N330="nulová",J330,0)</f>
        <v>0</v>
      </c>
      <c r="BJ330" s="23" t="s">
        <v>79</v>
      </c>
      <c r="BK330" s="202">
        <f>ROUND(I330*H330,2)</f>
        <v>0</v>
      </c>
      <c r="BL330" s="23" t="s">
        <v>137</v>
      </c>
      <c r="BM330" s="23" t="s">
        <v>534</v>
      </c>
    </row>
    <row r="331" spans="2:47" s="1" customFormat="1" ht="27">
      <c r="B331" s="40"/>
      <c r="C331" s="62"/>
      <c r="D331" s="203" t="s">
        <v>139</v>
      </c>
      <c r="E331" s="62"/>
      <c r="F331" s="204" t="s">
        <v>535</v>
      </c>
      <c r="G331" s="62"/>
      <c r="H331" s="62"/>
      <c r="I331" s="162"/>
      <c r="J331" s="62"/>
      <c r="K331" s="62"/>
      <c r="L331" s="60"/>
      <c r="M331" s="205"/>
      <c r="N331" s="41"/>
      <c r="O331" s="41"/>
      <c r="P331" s="41"/>
      <c r="Q331" s="41"/>
      <c r="R331" s="41"/>
      <c r="S331" s="41"/>
      <c r="T331" s="77"/>
      <c r="AT331" s="23" t="s">
        <v>139</v>
      </c>
      <c r="AU331" s="23" t="s">
        <v>81</v>
      </c>
    </row>
    <row r="332" spans="2:51" s="11" customFormat="1" ht="13.5">
      <c r="B332" s="206"/>
      <c r="C332" s="207"/>
      <c r="D332" s="203" t="s">
        <v>150</v>
      </c>
      <c r="E332" s="208" t="s">
        <v>21</v>
      </c>
      <c r="F332" s="209" t="s">
        <v>536</v>
      </c>
      <c r="G332" s="207"/>
      <c r="H332" s="210">
        <v>4.56</v>
      </c>
      <c r="I332" s="211"/>
      <c r="J332" s="207"/>
      <c r="K332" s="207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150</v>
      </c>
      <c r="AU332" s="216" t="s">
        <v>81</v>
      </c>
      <c r="AV332" s="11" t="s">
        <v>81</v>
      </c>
      <c r="AW332" s="11" t="s">
        <v>35</v>
      </c>
      <c r="AX332" s="11" t="s">
        <v>79</v>
      </c>
      <c r="AY332" s="216" t="s">
        <v>130</v>
      </c>
    </row>
    <row r="333" spans="2:65" s="1" customFormat="1" ht="16.5" customHeight="1">
      <c r="B333" s="40"/>
      <c r="C333" s="191" t="s">
        <v>537</v>
      </c>
      <c r="D333" s="191" t="s">
        <v>132</v>
      </c>
      <c r="E333" s="192" t="s">
        <v>538</v>
      </c>
      <c r="F333" s="193" t="s">
        <v>539</v>
      </c>
      <c r="G333" s="194" t="s">
        <v>171</v>
      </c>
      <c r="H333" s="195">
        <v>27.36</v>
      </c>
      <c r="I333" s="196"/>
      <c r="J333" s="197">
        <f>ROUND(I333*H333,2)</f>
        <v>0</v>
      </c>
      <c r="K333" s="193" t="s">
        <v>136</v>
      </c>
      <c r="L333" s="60"/>
      <c r="M333" s="198" t="s">
        <v>21</v>
      </c>
      <c r="N333" s="199" t="s">
        <v>42</v>
      </c>
      <c r="O333" s="41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AR333" s="23" t="s">
        <v>137</v>
      </c>
      <c r="AT333" s="23" t="s">
        <v>132</v>
      </c>
      <c r="AU333" s="23" t="s">
        <v>81</v>
      </c>
      <c r="AY333" s="23" t="s">
        <v>130</v>
      </c>
      <c r="BE333" s="202">
        <f>IF(N333="základní",J333,0)</f>
        <v>0</v>
      </c>
      <c r="BF333" s="202">
        <f>IF(N333="snížená",J333,0)</f>
        <v>0</v>
      </c>
      <c r="BG333" s="202">
        <f>IF(N333="zákl. přenesená",J333,0)</f>
        <v>0</v>
      </c>
      <c r="BH333" s="202">
        <f>IF(N333="sníž. přenesená",J333,0)</f>
        <v>0</v>
      </c>
      <c r="BI333" s="202">
        <f>IF(N333="nulová",J333,0)</f>
        <v>0</v>
      </c>
      <c r="BJ333" s="23" t="s">
        <v>79</v>
      </c>
      <c r="BK333" s="202">
        <f>ROUND(I333*H333,2)</f>
        <v>0</v>
      </c>
      <c r="BL333" s="23" t="s">
        <v>137</v>
      </c>
      <c r="BM333" s="23" t="s">
        <v>540</v>
      </c>
    </row>
    <row r="334" spans="2:47" s="1" customFormat="1" ht="40.5">
      <c r="B334" s="40"/>
      <c r="C334" s="62"/>
      <c r="D334" s="203" t="s">
        <v>139</v>
      </c>
      <c r="E334" s="62"/>
      <c r="F334" s="204" t="s">
        <v>541</v>
      </c>
      <c r="G334" s="62"/>
      <c r="H334" s="62"/>
      <c r="I334" s="162"/>
      <c r="J334" s="62"/>
      <c r="K334" s="62"/>
      <c r="L334" s="60"/>
      <c r="M334" s="205"/>
      <c r="N334" s="41"/>
      <c r="O334" s="41"/>
      <c r="P334" s="41"/>
      <c r="Q334" s="41"/>
      <c r="R334" s="41"/>
      <c r="S334" s="41"/>
      <c r="T334" s="77"/>
      <c r="AT334" s="23" t="s">
        <v>139</v>
      </c>
      <c r="AU334" s="23" t="s">
        <v>81</v>
      </c>
    </row>
    <row r="335" spans="2:51" s="11" customFormat="1" ht="13.5">
      <c r="B335" s="206"/>
      <c r="C335" s="207"/>
      <c r="D335" s="203" t="s">
        <v>150</v>
      </c>
      <c r="E335" s="208" t="s">
        <v>21</v>
      </c>
      <c r="F335" s="209" t="s">
        <v>542</v>
      </c>
      <c r="G335" s="207"/>
      <c r="H335" s="210">
        <v>27.36</v>
      </c>
      <c r="I335" s="211"/>
      <c r="J335" s="207"/>
      <c r="K335" s="207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150</v>
      </c>
      <c r="AU335" s="216" t="s">
        <v>81</v>
      </c>
      <c r="AV335" s="11" t="s">
        <v>81</v>
      </c>
      <c r="AW335" s="11" t="s">
        <v>35</v>
      </c>
      <c r="AX335" s="11" t="s">
        <v>79</v>
      </c>
      <c r="AY335" s="216" t="s">
        <v>130</v>
      </c>
    </row>
    <row r="336" spans="2:65" s="1" customFormat="1" ht="16.5" customHeight="1">
      <c r="B336" s="40"/>
      <c r="C336" s="228" t="s">
        <v>543</v>
      </c>
      <c r="D336" s="228" t="s">
        <v>307</v>
      </c>
      <c r="E336" s="229" t="s">
        <v>544</v>
      </c>
      <c r="F336" s="230" t="s">
        <v>309</v>
      </c>
      <c r="G336" s="231" t="s">
        <v>262</v>
      </c>
      <c r="H336" s="232">
        <v>109.44</v>
      </c>
      <c r="I336" s="233"/>
      <c r="J336" s="234">
        <f>ROUND(I336*H336,2)</f>
        <v>0</v>
      </c>
      <c r="K336" s="230" t="s">
        <v>136</v>
      </c>
      <c r="L336" s="235"/>
      <c r="M336" s="236" t="s">
        <v>21</v>
      </c>
      <c r="N336" s="237" t="s">
        <v>42</v>
      </c>
      <c r="O336" s="41"/>
      <c r="P336" s="200">
        <f>O336*H336</f>
        <v>0</v>
      </c>
      <c r="Q336" s="200">
        <v>1</v>
      </c>
      <c r="R336" s="200">
        <f>Q336*H336</f>
        <v>109.44</v>
      </c>
      <c r="S336" s="200">
        <v>0</v>
      </c>
      <c r="T336" s="201">
        <f>S336*H336</f>
        <v>0</v>
      </c>
      <c r="AR336" s="23" t="s">
        <v>177</v>
      </c>
      <c r="AT336" s="23" t="s">
        <v>307</v>
      </c>
      <c r="AU336" s="23" t="s">
        <v>81</v>
      </c>
      <c r="AY336" s="23" t="s">
        <v>130</v>
      </c>
      <c r="BE336" s="202">
        <f>IF(N336="základní",J336,0)</f>
        <v>0</v>
      </c>
      <c r="BF336" s="202">
        <f>IF(N336="snížená",J336,0)</f>
        <v>0</v>
      </c>
      <c r="BG336" s="202">
        <f>IF(N336="zákl. přenesená",J336,0)</f>
        <v>0</v>
      </c>
      <c r="BH336" s="202">
        <f>IF(N336="sníž. přenesená",J336,0)</f>
        <v>0</v>
      </c>
      <c r="BI336" s="202">
        <f>IF(N336="nulová",J336,0)</f>
        <v>0</v>
      </c>
      <c r="BJ336" s="23" t="s">
        <v>79</v>
      </c>
      <c r="BK336" s="202">
        <f>ROUND(I336*H336,2)</f>
        <v>0</v>
      </c>
      <c r="BL336" s="23" t="s">
        <v>137</v>
      </c>
      <c r="BM336" s="23" t="s">
        <v>545</v>
      </c>
    </row>
    <row r="337" spans="2:47" s="1" customFormat="1" ht="13.5">
      <c r="B337" s="40"/>
      <c r="C337" s="62"/>
      <c r="D337" s="203" t="s">
        <v>139</v>
      </c>
      <c r="E337" s="62"/>
      <c r="F337" s="204" t="s">
        <v>546</v>
      </c>
      <c r="G337" s="62"/>
      <c r="H337" s="62"/>
      <c r="I337" s="162"/>
      <c r="J337" s="62"/>
      <c r="K337" s="62"/>
      <c r="L337" s="60"/>
      <c r="M337" s="205"/>
      <c r="N337" s="41"/>
      <c r="O337" s="41"/>
      <c r="P337" s="41"/>
      <c r="Q337" s="41"/>
      <c r="R337" s="41"/>
      <c r="S337" s="41"/>
      <c r="T337" s="77"/>
      <c r="AT337" s="23" t="s">
        <v>139</v>
      </c>
      <c r="AU337" s="23" t="s">
        <v>81</v>
      </c>
    </row>
    <row r="338" spans="2:51" s="11" customFormat="1" ht="13.5">
      <c r="B338" s="206"/>
      <c r="C338" s="207"/>
      <c r="D338" s="203" t="s">
        <v>150</v>
      </c>
      <c r="E338" s="208" t="s">
        <v>21</v>
      </c>
      <c r="F338" s="209" t="s">
        <v>547</v>
      </c>
      <c r="G338" s="207"/>
      <c r="H338" s="210">
        <v>54.72</v>
      </c>
      <c r="I338" s="211"/>
      <c r="J338" s="207"/>
      <c r="K338" s="207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150</v>
      </c>
      <c r="AU338" s="216" t="s">
        <v>81</v>
      </c>
      <c r="AV338" s="11" t="s">
        <v>81</v>
      </c>
      <c r="AW338" s="11" t="s">
        <v>35</v>
      </c>
      <c r="AX338" s="11" t="s">
        <v>79</v>
      </c>
      <c r="AY338" s="216" t="s">
        <v>130</v>
      </c>
    </row>
    <row r="339" spans="2:51" s="11" customFormat="1" ht="13.5">
      <c r="B339" s="206"/>
      <c r="C339" s="207"/>
      <c r="D339" s="203" t="s">
        <v>150</v>
      </c>
      <c r="E339" s="207"/>
      <c r="F339" s="209" t="s">
        <v>548</v>
      </c>
      <c r="G339" s="207"/>
      <c r="H339" s="210">
        <v>109.44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150</v>
      </c>
      <c r="AU339" s="216" t="s">
        <v>81</v>
      </c>
      <c r="AV339" s="11" t="s">
        <v>81</v>
      </c>
      <c r="AW339" s="11" t="s">
        <v>6</v>
      </c>
      <c r="AX339" s="11" t="s">
        <v>79</v>
      </c>
      <c r="AY339" s="216" t="s">
        <v>130</v>
      </c>
    </row>
    <row r="340" spans="2:65" s="1" customFormat="1" ht="16.5" customHeight="1">
      <c r="B340" s="40"/>
      <c r="C340" s="191" t="s">
        <v>549</v>
      </c>
      <c r="D340" s="191" t="s">
        <v>132</v>
      </c>
      <c r="E340" s="192" t="s">
        <v>550</v>
      </c>
      <c r="F340" s="193" t="s">
        <v>551</v>
      </c>
      <c r="G340" s="194" t="s">
        <v>403</v>
      </c>
      <c r="H340" s="195">
        <v>2</v>
      </c>
      <c r="I340" s="196"/>
      <c r="J340" s="197">
        <f>ROUND(I340*H340,2)</f>
        <v>0</v>
      </c>
      <c r="K340" s="193" t="s">
        <v>21</v>
      </c>
      <c r="L340" s="60"/>
      <c r="M340" s="198" t="s">
        <v>21</v>
      </c>
      <c r="N340" s="199" t="s">
        <v>42</v>
      </c>
      <c r="O340" s="41"/>
      <c r="P340" s="200">
        <f>O340*H340</f>
        <v>0</v>
      </c>
      <c r="Q340" s="200">
        <v>0.0014</v>
      </c>
      <c r="R340" s="200">
        <f>Q340*H340</f>
        <v>0.0028</v>
      </c>
      <c r="S340" s="200">
        <v>0</v>
      </c>
      <c r="T340" s="201">
        <f>S340*H340</f>
        <v>0</v>
      </c>
      <c r="AR340" s="23" t="s">
        <v>137</v>
      </c>
      <c r="AT340" s="23" t="s">
        <v>132</v>
      </c>
      <c r="AU340" s="23" t="s">
        <v>81</v>
      </c>
      <c r="AY340" s="23" t="s">
        <v>130</v>
      </c>
      <c r="BE340" s="202">
        <f>IF(N340="základní",J340,0)</f>
        <v>0</v>
      </c>
      <c r="BF340" s="202">
        <f>IF(N340="snížená",J340,0)</f>
        <v>0</v>
      </c>
      <c r="BG340" s="202">
        <f>IF(N340="zákl. přenesená",J340,0)</f>
        <v>0</v>
      </c>
      <c r="BH340" s="202">
        <f>IF(N340="sníž. přenesená",J340,0)</f>
        <v>0</v>
      </c>
      <c r="BI340" s="202">
        <f>IF(N340="nulová",J340,0)</f>
        <v>0</v>
      </c>
      <c r="BJ340" s="23" t="s">
        <v>79</v>
      </c>
      <c r="BK340" s="202">
        <f>ROUND(I340*H340,2)</f>
        <v>0</v>
      </c>
      <c r="BL340" s="23" t="s">
        <v>137</v>
      </c>
      <c r="BM340" s="23" t="s">
        <v>552</v>
      </c>
    </row>
    <row r="341" spans="2:47" s="1" customFormat="1" ht="27">
      <c r="B341" s="40"/>
      <c r="C341" s="62"/>
      <c r="D341" s="203" t="s">
        <v>139</v>
      </c>
      <c r="E341" s="62"/>
      <c r="F341" s="204" t="s">
        <v>529</v>
      </c>
      <c r="G341" s="62"/>
      <c r="H341" s="62"/>
      <c r="I341" s="162"/>
      <c r="J341" s="62"/>
      <c r="K341" s="62"/>
      <c r="L341" s="60"/>
      <c r="M341" s="205"/>
      <c r="N341" s="41"/>
      <c r="O341" s="41"/>
      <c r="P341" s="41"/>
      <c r="Q341" s="41"/>
      <c r="R341" s="41"/>
      <c r="S341" s="41"/>
      <c r="T341" s="77"/>
      <c r="AT341" s="23" t="s">
        <v>139</v>
      </c>
      <c r="AU341" s="23" t="s">
        <v>81</v>
      </c>
    </row>
    <row r="342" spans="2:65" s="1" customFormat="1" ht="16.5" customHeight="1">
      <c r="B342" s="40"/>
      <c r="C342" s="191" t="s">
        <v>553</v>
      </c>
      <c r="D342" s="191" t="s">
        <v>132</v>
      </c>
      <c r="E342" s="192" t="s">
        <v>554</v>
      </c>
      <c r="F342" s="193" t="s">
        <v>555</v>
      </c>
      <c r="G342" s="194" t="s">
        <v>403</v>
      </c>
      <c r="H342" s="195">
        <v>1</v>
      </c>
      <c r="I342" s="196"/>
      <c r="J342" s="197">
        <f>ROUND(I342*H342,2)</f>
        <v>0</v>
      </c>
      <c r="K342" s="193" t="s">
        <v>21</v>
      </c>
      <c r="L342" s="60"/>
      <c r="M342" s="198" t="s">
        <v>21</v>
      </c>
      <c r="N342" s="199" t="s">
        <v>42</v>
      </c>
      <c r="O342" s="41"/>
      <c r="P342" s="200">
        <f>O342*H342</f>
        <v>0</v>
      </c>
      <c r="Q342" s="200">
        <v>0.0014</v>
      </c>
      <c r="R342" s="200">
        <f>Q342*H342</f>
        <v>0.0014</v>
      </c>
      <c r="S342" s="200">
        <v>0</v>
      </c>
      <c r="T342" s="201">
        <f>S342*H342</f>
        <v>0</v>
      </c>
      <c r="AR342" s="23" t="s">
        <v>137</v>
      </c>
      <c r="AT342" s="23" t="s">
        <v>132</v>
      </c>
      <c r="AU342" s="23" t="s">
        <v>81</v>
      </c>
      <c r="AY342" s="23" t="s">
        <v>130</v>
      </c>
      <c r="BE342" s="202">
        <f>IF(N342="základní",J342,0)</f>
        <v>0</v>
      </c>
      <c r="BF342" s="202">
        <f>IF(N342="snížená",J342,0)</f>
        <v>0</v>
      </c>
      <c r="BG342" s="202">
        <f>IF(N342="zákl. přenesená",J342,0)</f>
        <v>0</v>
      </c>
      <c r="BH342" s="202">
        <f>IF(N342="sníž. přenesená",J342,0)</f>
        <v>0</v>
      </c>
      <c r="BI342" s="202">
        <f>IF(N342="nulová",J342,0)</f>
        <v>0</v>
      </c>
      <c r="BJ342" s="23" t="s">
        <v>79</v>
      </c>
      <c r="BK342" s="202">
        <f>ROUND(I342*H342,2)</f>
        <v>0</v>
      </c>
      <c r="BL342" s="23" t="s">
        <v>137</v>
      </c>
      <c r="BM342" s="23" t="s">
        <v>556</v>
      </c>
    </row>
    <row r="343" spans="2:47" s="1" customFormat="1" ht="27">
      <c r="B343" s="40"/>
      <c r="C343" s="62"/>
      <c r="D343" s="203" t="s">
        <v>139</v>
      </c>
      <c r="E343" s="62"/>
      <c r="F343" s="204" t="s">
        <v>529</v>
      </c>
      <c r="G343" s="62"/>
      <c r="H343" s="62"/>
      <c r="I343" s="162"/>
      <c r="J343" s="62"/>
      <c r="K343" s="62"/>
      <c r="L343" s="60"/>
      <c r="M343" s="205"/>
      <c r="N343" s="41"/>
      <c r="O343" s="41"/>
      <c r="P343" s="41"/>
      <c r="Q343" s="41"/>
      <c r="R343" s="41"/>
      <c r="S343" s="41"/>
      <c r="T343" s="77"/>
      <c r="AT343" s="23" t="s">
        <v>139</v>
      </c>
      <c r="AU343" s="23" t="s">
        <v>81</v>
      </c>
    </row>
    <row r="344" spans="2:65" s="1" customFormat="1" ht="16.5" customHeight="1">
      <c r="B344" s="40"/>
      <c r="C344" s="191" t="s">
        <v>557</v>
      </c>
      <c r="D344" s="191" t="s">
        <v>132</v>
      </c>
      <c r="E344" s="192" t="s">
        <v>558</v>
      </c>
      <c r="F344" s="193" t="s">
        <v>559</v>
      </c>
      <c r="G344" s="194" t="s">
        <v>403</v>
      </c>
      <c r="H344" s="195">
        <v>2</v>
      </c>
      <c r="I344" s="196"/>
      <c r="J344" s="197">
        <f>ROUND(I344*H344,2)</f>
        <v>0</v>
      </c>
      <c r="K344" s="193" t="s">
        <v>136</v>
      </c>
      <c r="L344" s="60"/>
      <c r="M344" s="198" t="s">
        <v>21</v>
      </c>
      <c r="N344" s="199" t="s">
        <v>42</v>
      </c>
      <c r="O344" s="41"/>
      <c r="P344" s="200">
        <f>O344*H344</f>
        <v>0</v>
      </c>
      <c r="Q344" s="200">
        <v>0.3409</v>
      </c>
      <c r="R344" s="200">
        <f>Q344*H344</f>
        <v>0.6818</v>
      </c>
      <c r="S344" s="200">
        <v>0</v>
      </c>
      <c r="T344" s="201">
        <f>S344*H344</f>
        <v>0</v>
      </c>
      <c r="AR344" s="23" t="s">
        <v>137</v>
      </c>
      <c r="AT344" s="23" t="s">
        <v>132</v>
      </c>
      <c r="AU344" s="23" t="s">
        <v>81</v>
      </c>
      <c r="AY344" s="23" t="s">
        <v>130</v>
      </c>
      <c r="BE344" s="202">
        <f>IF(N344="základní",J344,0)</f>
        <v>0</v>
      </c>
      <c r="BF344" s="202">
        <f>IF(N344="snížená",J344,0)</f>
        <v>0</v>
      </c>
      <c r="BG344" s="202">
        <f>IF(N344="zákl. přenesená",J344,0)</f>
        <v>0</v>
      </c>
      <c r="BH344" s="202">
        <f>IF(N344="sníž. přenesená",J344,0)</f>
        <v>0</v>
      </c>
      <c r="BI344" s="202">
        <f>IF(N344="nulová",J344,0)</f>
        <v>0</v>
      </c>
      <c r="BJ344" s="23" t="s">
        <v>79</v>
      </c>
      <c r="BK344" s="202">
        <f>ROUND(I344*H344,2)</f>
        <v>0</v>
      </c>
      <c r="BL344" s="23" t="s">
        <v>137</v>
      </c>
      <c r="BM344" s="23" t="s">
        <v>560</v>
      </c>
    </row>
    <row r="345" spans="2:47" s="1" customFormat="1" ht="13.5">
      <c r="B345" s="40"/>
      <c r="C345" s="62"/>
      <c r="D345" s="203" t="s">
        <v>139</v>
      </c>
      <c r="E345" s="62"/>
      <c r="F345" s="204" t="s">
        <v>561</v>
      </c>
      <c r="G345" s="62"/>
      <c r="H345" s="62"/>
      <c r="I345" s="162"/>
      <c r="J345" s="62"/>
      <c r="K345" s="62"/>
      <c r="L345" s="60"/>
      <c r="M345" s="205"/>
      <c r="N345" s="41"/>
      <c r="O345" s="41"/>
      <c r="P345" s="41"/>
      <c r="Q345" s="41"/>
      <c r="R345" s="41"/>
      <c r="S345" s="41"/>
      <c r="T345" s="77"/>
      <c r="AT345" s="23" t="s">
        <v>139</v>
      </c>
      <c r="AU345" s="23" t="s">
        <v>81</v>
      </c>
    </row>
    <row r="346" spans="2:65" s="1" customFormat="1" ht="25.5" customHeight="1">
      <c r="B346" s="40"/>
      <c r="C346" s="228" t="s">
        <v>562</v>
      </c>
      <c r="D346" s="228" t="s">
        <v>307</v>
      </c>
      <c r="E346" s="229" t="s">
        <v>563</v>
      </c>
      <c r="F346" s="230" t="s">
        <v>564</v>
      </c>
      <c r="G346" s="231" t="s">
        <v>403</v>
      </c>
      <c r="H346" s="232">
        <v>2</v>
      </c>
      <c r="I346" s="233"/>
      <c r="J346" s="234">
        <f>ROUND(I346*H346,2)</f>
        <v>0</v>
      </c>
      <c r="K346" s="230" t="s">
        <v>21</v>
      </c>
      <c r="L346" s="235"/>
      <c r="M346" s="236" t="s">
        <v>21</v>
      </c>
      <c r="N346" s="237" t="s">
        <v>42</v>
      </c>
      <c r="O346" s="41"/>
      <c r="P346" s="200">
        <f>O346*H346</f>
        <v>0</v>
      </c>
      <c r="Q346" s="200">
        <v>0.072</v>
      </c>
      <c r="R346" s="200">
        <f>Q346*H346</f>
        <v>0.144</v>
      </c>
      <c r="S346" s="200">
        <v>0</v>
      </c>
      <c r="T346" s="201">
        <f>S346*H346</f>
        <v>0</v>
      </c>
      <c r="AR346" s="23" t="s">
        <v>177</v>
      </c>
      <c r="AT346" s="23" t="s">
        <v>307</v>
      </c>
      <c r="AU346" s="23" t="s">
        <v>81</v>
      </c>
      <c r="AY346" s="23" t="s">
        <v>130</v>
      </c>
      <c r="BE346" s="202">
        <f>IF(N346="základní",J346,0)</f>
        <v>0</v>
      </c>
      <c r="BF346" s="202">
        <f>IF(N346="snížená",J346,0)</f>
        <v>0</v>
      </c>
      <c r="BG346" s="202">
        <f>IF(N346="zákl. přenesená",J346,0)</f>
        <v>0</v>
      </c>
      <c r="BH346" s="202">
        <f>IF(N346="sníž. přenesená",J346,0)</f>
        <v>0</v>
      </c>
      <c r="BI346" s="202">
        <f>IF(N346="nulová",J346,0)</f>
        <v>0</v>
      </c>
      <c r="BJ346" s="23" t="s">
        <v>79</v>
      </c>
      <c r="BK346" s="202">
        <f>ROUND(I346*H346,2)</f>
        <v>0</v>
      </c>
      <c r="BL346" s="23" t="s">
        <v>137</v>
      </c>
      <c r="BM346" s="23" t="s">
        <v>565</v>
      </c>
    </row>
    <row r="347" spans="2:47" s="1" customFormat="1" ht="13.5">
      <c r="B347" s="40"/>
      <c r="C347" s="62"/>
      <c r="D347" s="203" t="s">
        <v>139</v>
      </c>
      <c r="E347" s="62"/>
      <c r="F347" s="204" t="s">
        <v>564</v>
      </c>
      <c r="G347" s="62"/>
      <c r="H347" s="62"/>
      <c r="I347" s="162"/>
      <c r="J347" s="62"/>
      <c r="K347" s="62"/>
      <c r="L347" s="60"/>
      <c r="M347" s="205"/>
      <c r="N347" s="41"/>
      <c r="O347" s="41"/>
      <c r="P347" s="41"/>
      <c r="Q347" s="41"/>
      <c r="R347" s="41"/>
      <c r="S347" s="41"/>
      <c r="T347" s="77"/>
      <c r="AT347" s="23" t="s">
        <v>139</v>
      </c>
      <c r="AU347" s="23" t="s">
        <v>81</v>
      </c>
    </row>
    <row r="348" spans="2:65" s="1" customFormat="1" ht="25.5" customHeight="1">
      <c r="B348" s="40"/>
      <c r="C348" s="228" t="s">
        <v>566</v>
      </c>
      <c r="D348" s="228" t="s">
        <v>307</v>
      </c>
      <c r="E348" s="229" t="s">
        <v>567</v>
      </c>
      <c r="F348" s="230" t="s">
        <v>568</v>
      </c>
      <c r="G348" s="231" t="s">
        <v>403</v>
      </c>
      <c r="H348" s="232">
        <v>2</v>
      </c>
      <c r="I348" s="233"/>
      <c r="J348" s="234">
        <f>ROUND(I348*H348,2)</f>
        <v>0</v>
      </c>
      <c r="K348" s="230" t="s">
        <v>21</v>
      </c>
      <c r="L348" s="235"/>
      <c r="M348" s="236" t="s">
        <v>21</v>
      </c>
      <c r="N348" s="237" t="s">
        <v>42</v>
      </c>
      <c r="O348" s="41"/>
      <c r="P348" s="200">
        <f>O348*H348</f>
        <v>0</v>
      </c>
      <c r="Q348" s="200">
        <v>0.08</v>
      </c>
      <c r="R348" s="200">
        <f>Q348*H348</f>
        <v>0.16</v>
      </c>
      <c r="S348" s="200">
        <v>0</v>
      </c>
      <c r="T348" s="201">
        <f>S348*H348</f>
        <v>0</v>
      </c>
      <c r="AR348" s="23" t="s">
        <v>177</v>
      </c>
      <c r="AT348" s="23" t="s">
        <v>307</v>
      </c>
      <c r="AU348" s="23" t="s">
        <v>81</v>
      </c>
      <c r="AY348" s="23" t="s">
        <v>130</v>
      </c>
      <c r="BE348" s="202">
        <f>IF(N348="základní",J348,0)</f>
        <v>0</v>
      </c>
      <c r="BF348" s="202">
        <f>IF(N348="snížená",J348,0)</f>
        <v>0</v>
      </c>
      <c r="BG348" s="202">
        <f>IF(N348="zákl. přenesená",J348,0)</f>
        <v>0</v>
      </c>
      <c r="BH348" s="202">
        <f>IF(N348="sníž. přenesená",J348,0)</f>
        <v>0</v>
      </c>
      <c r="BI348" s="202">
        <f>IF(N348="nulová",J348,0)</f>
        <v>0</v>
      </c>
      <c r="BJ348" s="23" t="s">
        <v>79</v>
      </c>
      <c r="BK348" s="202">
        <f>ROUND(I348*H348,2)</f>
        <v>0</v>
      </c>
      <c r="BL348" s="23" t="s">
        <v>137</v>
      </c>
      <c r="BM348" s="23" t="s">
        <v>569</v>
      </c>
    </row>
    <row r="349" spans="2:47" s="1" customFormat="1" ht="13.5">
      <c r="B349" s="40"/>
      <c r="C349" s="62"/>
      <c r="D349" s="203" t="s">
        <v>139</v>
      </c>
      <c r="E349" s="62"/>
      <c r="F349" s="204" t="s">
        <v>568</v>
      </c>
      <c r="G349" s="62"/>
      <c r="H349" s="62"/>
      <c r="I349" s="162"/>
      <c r="J349" s="62"/>
      <c r="K349" s="62"/>
      <c r="L349" s="60"/>
      <c r="M349" s="205"/>
      <c r="N349" s="41"/>
      <c r="O349" s="41"/>
      <c r="P349" s="41"/>
      <c r="Q349" s="41"/>
      <c r="R349" s="41"/>
      <c r="S349" s="41"/>
      <c r="T349" s="77"/>
      <c r="AT349" s="23" t="s">
        <v>139</v>
      </c>
      <c r="AU349" s="23" t="s">
        <v>81</v>
      </c>
    </row>
    <row r="350" spans="2:65" s="1" customFormat="1" ht="16.5" customHeight="1">
      <c r="B350" s="40"/>
      <c r="C350" s="228" t="s">
        <v>570</v>
      </c>
      <c r="D350" s="228" t="s">
        <v>307</v>
      </c>
      <c r="E350" s="229" t="s">
        <v>571</v>
      </c>
      <c r="F350" s="230" t="s">
        <v>572</v>
      </c>
      <c r="G350" s="231" t="s">
        <v>403</v>
      </c>
      <c r="H350" s="232">
        <v>2</v>
      </c>
      <c r="I350" s="233"/>
      <c r="J350" s="234">
        <f>ROUND(I350*H350,2)</f>
        <v>0</v>
      </c>
      <c r="K350" s="230" t="s">
        <v>21</v>
      </c>
      <c r="L350" s="235"/>
      <c r="M350" s="236" t="s">
        <v>21</v>
      </c>
      <c r="N350" s="237" t="s">
        <v>42</v>
      </c>
      <c r="O350" s="41"/>
      <c r="P350" s="200">
        <f>O350*H350</f>
        <v>0</v>
      </c>
      <c r="Q350" s="200">
        <v>0.111</v>
      </c>
      <c r="R350" s="200">
        <f>Q350*H350</f>
        <v>0.222</v>
      </c>
      <c r="S350" s="200">
        <v>0</v>
      </c>
      <c r="T350" s="201">
        <f>S350*H350</f>
        <v>0</v>
      </c>
      <c r="AR350" s="23" t="s">
        <v>177</v>
      </c>
      <c r="AT350" s="23" t="s">
        <v>307</v>
      </c>
      <c r="AU350" s="23" t="s">
        <v>81</v>
      </c>
      <c r="AY350" s="23" t="s">
        <v>130</v>
      </c>
      <c r="BE350" s="202">
        <f>IF(N350="základní",J350,0)</f>
        <v>0</v>
      </c>
      <c r="BF350" s="202">
        <f>IF(N350="snížená",J350,0)</f>
        <v>0</v>
      </c>
      <c r="BG350" s="202">
        <f>IF(N350="zákl. přenesená",J350,0)</f>
        <v>0</v>
      </c>
      <c r="BH350" s="202">
        <f>IF(N350="sníž. přenesená",J350,0)</f>
        <v>0</v>
      </c>
      <c r="BI350" s="202">
        <f>IF(N350="nulová",J350,0)</f>
        <v>0</v>
      </c>
      <c r="BJ350" s="23" t="s">
        <v>79</v>
      </c>
      <c r="BK350" s="202">
        <f>ROUND(I350*H350,2)</f>
        <v>0</v>
      </c>
      <c r="BL350" s="23" t="s">
        <v>137</v>
      </c>
      <c r="BM350" s="23" t="s">
        <v>573</v>
      </c>
    </row>
    <row r="351" spans="2:47" s="1" customFormat="1" ht="13.5">
      <c r="B351" s="40"/>
      <c r="C351" s="62"/>
      <c r="D351" s="203" t="s">
        <v>139</v>
      </c>
      <c r="E351" s="62"/>
      <c r="F351" s="204" t="s">
        <v>572</v>
      </c>
      <c r="G351" s="62"/>
      <c r="H351" s="62"/>
      <c r="I351" s="162"/>
      <c r="J351" s="62"/>
      <c r="K351" s="62"/>
      <c r="L351" s="60"/>
      <c r="M351" s="205"/>
      <c r="N351" s="41"/>
      <c r="O351" s="41"/>
      <c r="P351" s="41"/>
      <c r="Q351" s="41"/>
      <c r="R351" s="41"/>
      <c r="S351" s="41"/>
      <c r="T351" s="77"/>
      <c r="AT351" s="23" t="s">
        <v>139</v>
      </c>
      <c r="AU351" s="23" t="s">
        <v>81</v>
      </c>
    </row>
    <row r="352" spans="2:65" s="1" customFormat="1" ht="25.5" customHeight="1">
      <c r="B352" s="40"/>
      <c r="C352" s="228" t="s">
        <v>574</v>
      </c>
      <c r="D352" s="228" t="s">
        <v>307</v>
      </c>
      <c r="E352" s="229" t="s">
        <v>575</v>
      </c>
      <c r="F352" s="230" t="s">
        <v>576</v>
      </c>
      <c r="G352" s="231" t="s">
        <v>403</v>
      </c>
      <c r="H352" s="232">
        <v>2</v>
      </c>
      <c r="I352" s="233"/>
      <c r="J352" s="234">
        <f>ROUND(I352*H352,2)</f>
        <v>0</v>
      </c>
      <c r="K352" s="230" t="s">
        <v>21</v>
      </c>
      <c r="L352" s="235"/>
      <c r="M352" s="236" t="s">
        <v>21</v>
      </c>
      <c r="N352" s="237" t="s">
        <v>42</v>
      </c>
      <c r="O352" s="41"/>
      <c r="P352" s="200">
        <f>O352*H352</f>
        <v>0</v>
      </c>
      <c r="Q352" s="200">
        <v>0.027</v>
      </c>
      <c r="R352" s="200">
        <f>Q352*H352</f>
        <v>0.054</v>
      </c>
      <c r="S352" s="200">
        <v>0</v>
      </c>
      <c r="T352" s="201">
        <f>S352*H352</f>
        <v>0</v>
      </c>
      <c r="AR352" s="23" t="s">
        <v>177</v>
      </c>
      <c r="AT352" s="23" t="s">
        <v>307</v>
      </c>
      <c r="AU352" s="23" t="s">
        <v>81</v>
      </c>
      <c r="AY352" s="23" t="s">
        <v>130</v>
      </c>
      <c r="BE352" s="202">
        <f>IF(N352="základní",J352,0)</f>
        <v>0</v>
      </c>
      <c r="BF352" s="202">
        <f>IF(N352="snížená",J352,0)</f>
        <v>0</v>
      </c>
      <c r="BG352" s="202">
        <f>IF(N352="zákl. přenesená",J352,0)</f>
        <v>0</v>
      </c>
      <c r="BH352" s="202">
        <f>IF(N352="sníž. přenesená",J352,0)</f>
        <v>0</v>
      </c>
      <c r="BI352" s="202">
        <f>IF(N352="nulová",J352,0)</f>
        <v>0</v>
      </c>
      <c r="BJ352" s="23" t="s">
        <v>79</v>
      </c>
      <c r="BK352" s="202">
        <f>ROUND(I352*H352,2)</f>
        <v>0</v>
      </c>
      <c r="BL352" s="23" t="s">
        <v>137</v>
      </c>
      <c r="BM352" s="23" t="s">
        <v>577</v>
      </c>
    </row>
    <row r="353" spans="2:47" s="1" customFormat="1" ht="13.5">
      <c r="B353" s="40"/>
      <c r="C353" s="62"/>
      <c r="D353" s="203" t="s">
        <v>139</v>
      </c>
      <c r="E353" s="62"/>
      <c r="F353" s="204" t="s">
        <v>576</v>
      </c>
      <c r="G353" s="62"/>
      <c r="H353" s="62"/>
      <c r="I353" s="162"/>
      <c r="J353" s="62"/>
      <c r="K353" s="62"/>
      <c r="L353" s="60"/>
      <c r="M353" s="205"/>
      <c r="N353" s="41"/>
      <c r="O353" s="41"/>
      <c r="P353" s="41"/>
      <c r="Q353" s="41"/>
      <c r="R353" s="41"/>
      <c r="S353" s="41"/>
      <c r="T353" s="77"/>
      <c r="AT353" s="23" t="s">
        <v>139</v>
      </c>
      <c r="AU353" s="23" t="s">
        <v>81</v>
      </c>
    </row>
    <row r="354" spans="2:65" s="1" customFormat="1" ht="16.5" customHeight="1">
      <c r="B354" s="40"/>
      <c r="C354" s="228" t="s">
        <v>578</v>
      </c>
      <c r="D354" s="228" t="s">
        <v>307</v>
      </c>
      <c r="E354" s="229" t="s">
        <v>579</v>
      </c>
      <c r="F354" s="230" t="s">
        <v>580</v>
      </c>
      <c r="G354" s="231" t="s">
        <v>403</v>
      </c>
      <c r="H354" s="232">
        <v>2</v>
      </c>
      <c r="I354" s="233"/>
      <c r="J354" s="234">
        <f>ROUND(I354*H354,2)</f>
        <v>0</v>
      </c>
      <c r="K354" s="230" t="s">
        <v>136</v>
      </c>
      <c r="L354" s="235"/>
      <c r="M354" s="236" t="s">
        <v>21</v>
      </c>
      <c r="N354" s="237" t="s">
        <v>42</v>
      </c>
      <c r="O354" s="41"/>
      <c r="P354" s="200">
        <f>O354*H354</f>
        <v>0</v>
      </c>
      <c r="Q354" s="200">
        <v>0.001</v>
      </c>
      <c r="R354" s="200">
        <f>Q354*H354</f>
        <v>0.002</v>
      </c>
      <c r="S354" s="200">
        <v>0</v>
      </c>
      <c r="T354" s="201">
        <f>S354*H354</f>
        <v>0</v>
      </c>
      <c r="AR354" s="23" t="s">
        <v>177</v>
      </c>
      <c r="AT354" s="23" t="s">
        <v>307</v>
      </c>
      <c r="AU354" s="23" t="s">
        <v>81</v>
      </c>
      <c r="AY354" s="23" t="s">
        <v>130</v>
      </c>
      <c r="BE354" s="202">
        <f>IF(N354="základní",J354,0)</f>
        <v>0</v>
      </c>
      <c r="BF354" s="202">
        <f>IF(N354="snížená",J354,0)</f>
        <v>0</v>
      </c>
      <c r="BG354" s="202">
        <f>IF(N354="zákl. přenesená",J354,0)</f>
        <v>0</v>
      </c>
      <c r="BH354" s="202">
        <f>IF(N354="sníž. přenesená",J354,0)</f>
        <v>0</v>
      </c>
      <c r="BI354" s="202">
        <f>IF(N354="nulová",J354,0)</f>
        <v>0</v>
      </c>
      <c r="BJ354" s="23" t="s">
        <v>79</v>
      </c>
      <c r="BK354" s="202">
        <f>ROUND(I354*H354,2)</f>
        <v>0</v>
      </c>
      <c r="BL354" s="23" t="s">
        <v>137</v>
      </c>
      <c r="BM354" s="23" t="s">
        <v>581</v>
      </c>
    </row>
    <row r="355" spans="2:47" s="1" customFormat="1" ht="13.5">
      <c r="B355" s="40"/>
      <c r="C355" s="62"/>
      <c r="D355" s="203" t="s">
        <v>139</v>
      </c>
      <c r="E355" s="62"/>
      <c r="F355" s="204" t="s">
        <v>580</v>
      </c>
      <c r="G355" s="62"/>
      <c r="H355" s="62"/>
      <c r="I355" s="162"/>
      <c r="J355" s="62"/>
      <c r="K355" s="62"/>
      <c r="L355" s="60"/>
      <c r="M355" s="205"/>
      <c r="N355" s="41"/>
      <c r="O355" s="41"/>
      <c r="P355" s="41"/>
      <c r="Q355" s="41"/>
      <c r="R355" s="41"/>
      <c r="S355" s="41"/>
      <c r="T355" s="77"/>
      <c r="AT355" s="23" t="s">
        <v>139</v>
      </c>
      <c r="AU355" s="23" t="s">
        <v>81</v>
      </c>
    </row>
    <row r="356" spans="2:65" s="1" customFormat="1" ht="25.5" customHeight="1">
      <c r="B356" s="40"/>
      <c r="C356" s="191" t="s">
        <v>582</v>
      </c>
      <c r="D356" s="191" t="s">
        <v>132</v>
      </c>
      <c r="E356" s="192" t="s">
        <v>583</v>
      </c>
      <c r="F356" s="193" t="s">
        <v>584</v>
      </c>
      <c r="G356" s="194" t="s">
        <v>403</v>
      </c>
      <c r="H356" s="195">
        <v>2</v>
      </c>
      <c r="I356" s="196"/>
      <c r="J356" s="197">
        <f>ROUND(I356*H356,2)</f>
        <v>0</v>
      </c>
      <c r="K356" s="193" t="s">
        <v>136</v>
      </c>
      <c r="L356" s="60"/>
      <c r="M356" s="198" t="s">
        <v>21</v>
      </c>
      <c r="N356" s="199" t="s">
        <v>42</v>
      </c>
      <c r="O356" s="41"/>
      <c r="P356" s="200">
        <f>O356*H356</f>
        <v>0</v>
      </c>
      <c r="Q356" s="200">
        <v>0.21734</v>
      </c>
      <c r="R356" s="200">
        <f>Q356*H356</f>
        <v>0.43468</v>
      </c>
      <c r="S356" s="200">
        <v>0</v>
      </c>
      <c r="T356" s="201">
        <f>S356*H356</f>
        <v>0</v>
      </c>
      <c r="AR356" s="23" t="s">
        <v>137</v>
      </c>
      <c r="AT356" s="23" t="s">
        <v>132</v>
      </c>
      <c r="AU356" s="23" t="s">
        <v>81</v>
      </c>
      <c r="AY356" s="23" t="s">
        <v>130</v>
      </c>
      <c r="BE356" s="202">
        <f>IF(N356="základní",J356,0)</f>
        <v>0</v>
      </c>
      <c r="BF356" s="202">
        <f>IF(N356="snížená",J356,0)</f>
        <v>0</v>
      </c>
      <c r="BG356" s="202">
        <f>IF(N356="zákl. přenesená",J356,0)</f>
        <v>0</v>
      </c>
      <c r="BH356" s="202">
        <f>IF(N356="sníž. přenesená",J356,0)</f>
        <v>0</v>
      </c>
      <c r="BI356" s="202">
        <f>IF(N356="nulová",J356,0)</f>
        <v>0</v>
      </c>
      <c r="BJ356" s="23" t="s">
        <v>79</v>
      </c>
      <c r="BK356" s="202">
        <f>ROUND(I356*H356,2)</f>
        <v>0</v>
      </c>
      <c r="BL356" s="23" t="s">
        <v>137</v>
      </c>
      <c r="BM356" s="23" t="s">
        <v>585</v>
      </c>
    </row>
    <row r="357" spans="2:47" s="1" customFormat="1" ht="13.5">
      <c r="B357" s="40"/>
      <c r="C357" s="62"/>
      <c r="D357" s="203" t="s">
        <v>139</v>
      </c>
      <c r="E357" s="62"/>
      <c r="F357" s="204" t="s">
        <v>584</v>
      </c>
      <c r="G357" s="62"/>
      <c r="H357" s="62"/>
      <c r="I357" s="162"/>
      <c r="J357" s="62"/>
      <c r="K357" s="62"/>
      <c r="L357" s="60"/>
      <c r="M357" s="205"/>
      <c r="N357" s="41"/>
      <c r="O357" s="41"/>
      <c r="P357" s="41"/>
      <c r="Q357" s="41"/>
      <c r="R357" s="41"/>
      <c r="S357" s="41"/>
      <c r="T357" s="77"/>
      <c r="AT357" s="23" t="s">
        <v>139</v>
      </c>
      <c r="AU357" s="23" t="s">
        <v>81</v>
      </c>
    </row>
    <row r="358" spans="2:65" s="1" customFormat="1" ht="16.5" customHeight="1">
      <c r="B358" s="40"/>
      <c r="C358" s="228" t="s">
        <v>586</v>
      </c>
      <c r="D358" s="228" t="s">
        <v>307</v>
      </c>
      <c r="E358" s="229" t="s">
        <v>587</v>
      </c>
      <c r="F358" s="230" t="s">
        <v>588</v>
      </c>
      <c r="G358" s="231" t="s">
        <v>403</v>
      </c>
      <c r="H358" s="232">
        <v>2</v>
      </c>
      <c r="I358" s="233"/>
      <c r="J358" s="234">
        <f>ROUND(I358*H358,2)</f>
        <v>0</v>
      </c>
      <c r="K358" s="230" t="s">
        <v>21</v>
      </c>
      <c r="L358" s="235"/>
      <c r="M358" s="236" t="s">
        <v>21</v>
      </c>
      <c r="N358" s="237" t="s">
        <v>42</v>
      </c>
      <c r="O358" s="41"/>
      <c r="P358" s="200">
        <f>O358*H358</f>
        <v>0</v>
      </c>
      <c r="Q358" s="200">
        <v>0.041</v>
      </c>
      <c r="R358" s="200">
        <f>Q358*H358</f>
        <v>0.082</v>
      </c>
      <c r="S358" s="200">
        <v>0</v>
      </c>
      <c r="T358" s="201">
        <f>S358*H358</f>
        <v>0</v>
      </c>
      <c r="AR358" s="23" t="s">
        <v>177</v>
      </c>
      <c r="AT358" s="23" t="s">
        <v>307</v>
      </c>
      <c r="AU358" s="23" t="s">
        <v>81</v>
      </c>
      <c r="AY358" s="23" t="s">
        <v>130</v>
      </c>
      <c r="BE358" s="202">
        <f>IF(N358="základní",J358,0)</f>
        <v>0</v>
      </c>
      <c r="BF358" s="202">
        <f>IF(N358="snížená",J358,0)</f>
        <v>0</v>
      </c>
      <c r="BG358" s="202">
        <f>IF(N358="zákl. přenesená",J358,0)</f>
        <v>0</v>
      </c>
      <c r="BH358" s="202">
        <f>IF(N358="sníž. přenesená",J358,0)</f>
        <v>0</v>
      </c>
      <c r="BI358" s="202">
        <f>IF(N358="nulová",J358,0)</f>
        <v>0</v>
      </c>
      <c r="BJ358" s="23" t="s">
        <v>79</v>
      </c>
      <c r="BK358" s="202">
        <f>ROUND(I358*H358,2)</f>
        <v>0</v>
      </c>
      <c r="BL358" s="23" t="s">
        <v>137</v>
      </c>
      <c r="BM358" s="23" t="s">
        <v>589</v>
      </c>
    </row>
    <row r="359" spans="2:47" s="1" customFormat="1" ht="13.5">
      <c r="B359" s="40"/>
      <c r="C359" s="62"/>
      <c r="D359" s="203" t="s">
        <v>139</v>
      </c>
      <c r="E359" s="62"/>
      <c r="F359" s="204" t="s">
        <v>590</v>
      </c>
      <c r="G359" s="62"/>
      <c r="H359" s="62"/>
      <c r="I359" s="162"/>
      <c r="J359" s="62"/>
      <c r="K359" s="62"/>
      <c r="L359" s="60"/>
      <c r="M359" s="205"/>
      <c r="N359" s="41"/>
      <c r="O359" s="41"/>
      <c r="P359" s="41"/>
      <c r="Q359" s="41"/>
      <c r="R359" s="41"/>
      <c r="S359" s="41"/>
      <c r="T359" s="77"/>
      <c r="AT359" s="23" t="s">
        <v>139</v>
      </c>
      <c r="AU359" s="23" t="s">
        <v>81</v>
      </c>
    </row>
    <row r="360" spans="2:65" s="1" customFormat="1" ht="16.5" customHeight="1">
      <c r="B360" s="40"/>
      <c r="C360" s="191" t="s">
        <v>591</v>
      </c>
      <c r="D360" s="191" t="s">
        <v>132</v>
      </c>
      <c r="E360" s="192" t="s">
        <v>592</v>
      </c>
      <c r="F360" s="193" t="s">
        <v>593</v>
      </c>
      <c r="G360" s="194" t="s">
        <v>390</v>
      </c>
      <c r="H360" s="195">
        <v>38</v>
      </c>
      <c r="I360" s="196"/>
      <c r="J360" s="197">
        <f>ROUND(I360*H360,2)</f>
        <v>0</v>
      </c>
      <c r="K360" s="193" t="s">
        <v>136</v>
      </c>
      <c r="L360" s="60"/>
      <c r="M360" s="198" t="s">
        <v>21</v>
      </c>
      <c r="N360" s="199" t="s">
        <v>42</v>
      </c>
      <c r="O360" s="41"/>
      <c r="P360" s="200">
        <f>O360*H360</f>
        <v>0</v>
      </c>
      <c r="Q360" s="200">
        <v>0.00013</v>
      </c>
      <c r="R360" s="200">
        <f>Q360*H360</f>
        <v>0.00494</v>
      </c>
      <c r="S360" s="200">
        <v>0</v>
      </c>
      <c r="T360" s="201">
        <f>S360*H360</f>
        <v>0</v>
      </c>
      <c r="AR360" s="23" t="s">
        <v>137</v>
      </c>
      <c r="AT360" s="23" t="s">
        <v>132</v>
      </c>
      <c r="AU360" s="23" t="s">
        <v>81</v>
      </c>
      <c r="AY360" s="23" t="s">
        <v>130</v>
      </c>
      <c r="BE360" s="202">
        <f>IF(N360="základní",J360,0)</f>
        <v>0</v>
      </c>
      <c r="BF360" s="202">
        <f>IF(N360="snížená",J360,0)</f>
        <v>0</v>
      </c>
      <c r="BG360" s="202">
        <f>IF(N360="zákl. přenesená",J360,0)</f>
        <v>0</v>
      </c>
      <c r="BH360" s="202">
        <f>IF(N360="sníž. přenesená",J360,0)</f>
        <v>0</v>
      </c>
      <c r="BI360" s="202">
        <f>IF(N360="nulová",J360,0)</f>
        <v>0</v>
      </c>
      <c r="BJ360" s="23" t="s">
        <v>79</v>
      </c>
      <c r="BK360" s="202">
        <f>ROUND(I360*H360,2)</f>
        <v>0</v>
      </c>
      <c r="BL360" s="23" t="s">
        <v>137</v>
      </c>
      <c r="BM360" s="23" t="s">
        <v>594</v>
      </c>
    </row>
    <row r="361" spans="2:47" s="1" customFormat="1" ht="13.5">
      <c r="B361" s="40"/>
      <c r="C361" s="62"/>
      <c r="D361" s="203" t="s">
        <v>139</v>
      </c>
      <c r="E361" s="62"/>
      <c r="F361" s="204" t="s">
        <v>595</v>
      </c>
      <c r="G361" s="62"/>
      <c r="H361" s="62"/>
      <c r="I361" s="162"/>
      <c r="J361" s="62"/>
      <c r="K361" s="62"/>
      <c r="L361" s="60"/>
      <c r="M361" s="205"/>
      <c r="N361" s="41"/>
      <c r="O361" s="41"/>
      <c r="P361" s="41"/>
      <c r="Q361" s="41"/>
      <c r="R361" s="41"/>
      <c r="S361" s="41"/>
      <c r="T361" s="77"/>
      <c r="AT361" s="23" t="s">
        <v>139</v>
      </c>
      <c r="AU361" s="23" t="s">
        <v>81</v>
      </c>
    </row>
    <row r="362" spans="2:65" s="1" customFormat="1" ht="16.5" customHeight="1">
      <c r="B362" s="40"/>
      <c r="C362" s="191" t="s">
        <v>596</v>
      </c>
      <c r="D362" s="191" t="s">
        <v>132</v>
      </c>
      <c r="E362" s="192" t="s">
        <v>597</v>
      </c>
      <c r="F362" s="193" t="s">
        <v>598</v>
      </c>
      <c r="G362" s="194" t="s">
        <v>390</v>
      </c>
      <c r="H362" s="195">
        <v>20</v>
      </c>
      <c r="I362" s="196"/>
      <c r="J362" s="197">
        <f>ROUND(I362*H362,2)</f>
        <v>0</v>
      </c>
      <c r="K362" s="193" t="s">
        <v>136</v>
      </c>
      <c r="L362" s="60"/>
      <c r="M362" s="198" t="s">
        <v>21</v>
      </c>
      <c r="N362" s="199" t="s">
        <v>42</v>
      </c>
      <c r="O362" s="41"/>
      <c r="P362" s="200">
        <f>O362*H362</f>
        <v>0</v>
      </c>
      <c r="Q362" s="200">
        <v>0.00812</v>
      </c>
      <c r="R362" s="200">
        <f>Q362*H362</f>
        <v>0.16240000000000002</v>
      </c>
      <c r="S362" s="200">
        <v>0</v>
      </c>
      <c r="T362" s="201">
        <f>S362*H362</f>
        <v>0</v>
      </c>
      <c r="AR362" s="23" t="s">
        <v>531</v>
      </c>
      <c r="AT362" s="23" t="s">
        <v>132</v>
      </c>
      <c r="AU362" s="23" t="s">
        <v>81</v>
      </c>
      <c r="AY362" s="23" t="s">
        <v>130</v>
      </c>
      <c r="BE362" s="202">
        <f>IF(N362="základní",J362,0)</f>
        <v>0</v>
      </c>
      <c r="BF362" s="202">
        <f>IF(N362="snížená",J362,0)</f>
        <v>0</v>
      </c>
      <c r="BG362" s="202">
        <f>IF(N362="zákl. přenesená",J362,0)</f>
        <v>0</v>
      </c>
      <c r="BH362" s="202">
        <f>IF(N362="sníž. přenesená",J362,0)</f>
        <v>0</v>
      </c>
      <c r="BI362" s="202">
        <f>IF(N362="nulová",J362,0)</f>
        <v>0</v>
      </c>
      <c r="BJ362" s="23" t="s">
        <v>79</v>
      </c>
      <c r="BK362" s="202">
        <f>ROUND(I362*H362,2)</f>
        <v>0</v>
      </c>
      <c r="BL362" s="23" t="s">
        <v>531</v>
      </c>
      <c r="BM362" s="23" t="s">
        <v>599</v>
      </c>
    </row>
    <row r="363" spans="2:47" s="1" customFormat="1" ht="13.5">
      <c r="B363" s="40"/>
      <c r="C363" s="62"/>
      <c r="D363" s="203" t="s">
        <v>139</v>
      </c>
      <c r="E363" s="62"/>
      <c r="F363" s="204" t="s">
        <v>600</v>
      </c>
      <c r="G363" s="62"/>
      <c r="H363" s="62"/>
      <c r="I363" s="162"/>
      <c r="J363" s="62"/>
      <c r="K363" s="62"/>
      <c r="L363" s="60"/>
      <c r="M363" s="205"/>
      <c r="N363" s="41"/>
      <c r="O363" s="41"/>
      <c r="P363" s="41"/>
      <c r="Q363" s="41"/>
      <c r="R363" s="41"/>
      <c r="S363" s="41"/>
      <c r="T363" s="77"/>
      <c r="AT363" s="23" t="s">
        <v>139</v>
      </c>
      <c r="AU363" s="23" t="s">
        <v>81</v>
      </c>
    </row>
    <row r="364" spans="2:51" s="11" customFormat="1" ht="13.5">
      <c r="B364" s="206"/>
      <c r="C364" s="207"/>
      <c r="D364" s="203" t="s">
        <v>150</v>
      </c>
      <c r="E364" s="208" t="s">
        <v>21</v>
      </c>
      <c r="F364" s="209" t="s">
        <v>601</v>
      </c>
      <c r="G364" s="207"/>
      <c r="H364" s="210">
        <v>20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150</v>
      </c>
      <c r="AU364" s="216" t="s">
        <v>81</v>
      </c>
      <c r="AV364" s="11" t="s">
        <v>81</v>
      </c>
      <c r="AW364" s="11" t="s">
        <v>35</v>
      </c>
      <c r="AX364" s="11" t="s">
        <v>79</v>
      </c>
      <c r="AY364" s="216" t="s">
        <v>130</v>
      </c>
    </row>
    <row r="365" spans="2:65" s="1" customFormat="1" ht="16.5" customHeight="1">
      <c r="B365" s="40"/>
      <c r="C365" s="228" t="s">
        <v>602</v>
      </c>
      <c r="D365" s="228" t="s">
        <v>307</v>
      </c>
      <c r="E365" s="229" t="s">
        <v>603</v>
      </c>
      <c r="F365" s="230" t="s">
        <v>604</v>
      </c>
      <c r="G365" s="231" t="s">
        <v>390</v>
      </c>
      <c r="H365" s="232">
        <v>20</v>
      </c>
      <c r="I365" s="233"/>
      <c r="J365" s="234">
        <f>ROUND(I365*H365,2)</f>
        <v>0</v>
      </c>
      <c r="K365" s="230" t="s">
        <v>136</v>
      </c>
      <c r="L365" s="235"/>
      <c r="M365" s="236" t="s">
        <v>21</v>
      </c>
      <c r="N365" s="237" t="s">
        <v>42</v>
      </c>
      <c r="O365" s="41"/>
      <c r="P365" s="200">
        <f>O365*H365</f>
        <v>0</v>
      </c>
      <c r="Q365" s="200">
        <v>0.00299</v>
      </c>
      <c r="R365" s="200">
        <f>Q365*H365</f>
        <v>0.0598</v>
      </c>
      <c r="S365" s="200">
        <v>0</v>
      </c>
      <c r="T365" s="201">
        <f>S365*H365</f>
        <v>0</v>
      </c>
      <c r="AR365" s="23" t="s">
        <v>605</v>
      </c>
      <c r="AT365" s="23" t="s">
        <v>307</v>
      </c>
      <c r="AU365" s="23" t="s">
        <v>81</v>
      </c>
      <c r="AY365" s="23" t="s">
        <v>130</v>
      </c>
      <c r="BE365" s="202">
        <f>IF(N365="základní",J365,0)</f>
        <v>0</v>
      </c>
      <c r="BF365" s="202">
        <f>IF(N365="snížená",J365,0)</f>
        <v>0</v>
      </c>
      <c r="BG365" s="202">
        <f>IF(N365="zákl. přenesená",J365,0)</f>
        <v>0</v>
      </c>
      <c r="BH365" s="202">
        <f>IF(N365="sníž. přenesená",J365,0)</f>
        <v>0</v>
      </c>
      <c r="BI365" s="202">
        <f>IF(N365="nulová",J365,0)</f>
        <v>0</v>
      </c>
      <c r="BJ365" s="23" t="s">
        <v>79</v>
      </c>
      <c r="BK365" s="202">
        <f>ROUND(I365*H365,2)</f>
        <v>0</v>
      </c>
      <c r="BL365" s="23" t="s">
        <v>605</v>
      </c>
      <c r="BM365" s="23" t="s">
        <v>606</v>
      </c>
    </row>
    <row r="366" spans="2:47" s="1" customFormat="1" ht="13.5">
      <c r="B366" s="40"/>
      <c r="C366" s="62"/>
      <c r="D366" s="203" t="s">
        <v>139</v>
      </c>
      <c r="E366" s="62"/>
      <c r="F366" s="204" t="s">
        <v>604</v>
      </c>
      <c r="G366" s="62"/>
      <c r="H366" s="62"/>
      <c r="I366" s="162"/>
      <c r="J366" s="62"/>
      <c r="K366" s="62"/>
      <c r="L366" s="60"/>
      <c r="M366" s="205"/>
      <c r="N366" s="41"/>
      <c r="O366" s="41"/>
      <c r="P366" s="41"/>
      <c r="Q366" s="41"/>
      <c r="R366" s="41"/>
      <c r="S366" s="41"/>
      <c r="T366" s="77"/>
      <c r="AT366" s="23" t="s">
        <v>139</v>
      </c>
      <c r="AU366" s="23" t="s">
        <v>81</v>
      </c>
    </row>
    <row r="367" spans="2:65" s="1" customFormat="1" ht="16.5" customHeight="1">
      <c r="B367" s="40"/>
      <c r="C367" s="191" t="s">
        <v>607</v>
      </c>
      <c r="D367" s="191" t="s">
        <v>132</v>
      </c>
      <c r="E367" s="192" t="s">
        <v>608</v>
      </c>
      <c r="F367" s="193" t="s">
        <v>609</v>
      </c>
      <c r="G367" s="194" t="s">
        <v>390</v>
      </c>
      <c r="H367" s="195">
        <v>10</v>
      </c>
      <c r="I367" s="196"/>
      <c r="J367" s="197">
        <f>ROUND(I367*H367,2)</f>
        <v>0</v>
      </c>
      <c r="K367" s="193" t="s">
        <v>136</v>
      </c>
      <c r="L367" s="60"/>
      <c r="M367" s="198" t="s">
        <v>21</v>
      </c>
      <c r="N367" s="199" t="s">
        <v>42</v>
      </c>
      <c r="O367" s="4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AR367" s="23" t="s">
        <v>531</v>
      </c>
      <c r="AT367" s="23" t="s">
        <v>132</v>
      </c>
      <c r="AU367" s="23" t="s">
        <v>81</v>
      </c>
      <c r="AY367" s="23" t="s">
        <v>130</v>
      </c>
      <c r="BE367" s="202">
        <f>IF(N367="základní",J367,0)</f>
        <v>0</v>
      </c>
      <c r="BF367" s="202">
        <f>IF(N367="snížená",J367,0)</f>
        <v>0</v>
      </c>
      <c r="BG367" s="202">
        <f>IF(N367="zákl. přenesená",J367,0)</f>
        <v>0</v>
      </c>
      <c r="BH367" s="202">
        <f>IF(N367="sníž. přenesená",J367,0)</f>
        <v>0</v>
      </c>
      <c r="BI367" s="202">
        <f>IF(N367="nulová",J367,0)</f>
        <v>0</v>
      </c>
      <c r="BJ367" s="23" t="s">
        <v>79</v>
      </c>
      <c r="BK367" s="202">
        <f>ROUND(I367*H367,2)</f>
        <v>0</v>
      </c>
      <c r="BL367" s="23" t="s">
        <v>531</v>
      </c>
      <c r="BM367" s="23" t="s">
        <v>610</v>
      </c>
    </row>
    <row r="368" spans="2:47" s="1" customFormat="1" ht="13.5">
      <c r="B368" s="40"/>
      <c r="C368" s="62"/>
      <c r="D368" s="203" t="s">
        <v>139</v>
      </c>
      <c r="E368" s="62"/>
      <c r="F368" s="204" t="s">
        <v>611</v>
      </c>
      <c r="G368" s="62"/>
      <c r="H368" s="62"/>
      <c r="I368" s="162"/>
      <c r="J368" s="62"/>
      <c r="K368" s="62"/>
      <c r="L368" s="60"/>
      <c r="M368" s="205"/>
      <c r="N368" s="41"/>
      <c r="O368" s="41"/>
      <c r="P368" s="41"/>
      <c r="Q368" s="41"/>
      <c r="R368" s="41"/>
      <c r="S368" s="41"/>
      <c r="T368" s="77"/>
      <c r="AT368" s="23" t="s">
        <v>139</v>
      </c>
      <c r="AU368" s="23" t="s">
        <v>81</v>
      </c>
    </row>
    <row r="369" spans="2:65" s="1" customFormat="1" ht="25.5" customHeight="1">
      <c r="B369" s="40"/>
      <c r="C369" s="228" t="s">
        <v>612</v>
      </c>
      <c r="D369" s="228" t="s">
        <v>307</v>
      </c>
      <c r="E369" s="229" t="s">
        <v>613</v>
      </c>
      <c r="F369" s="230" t="s">
        <v>614</v>
      </c>
      <c r="G369" s="231" t="s">
        <v>390</v>
      </c>
      <c r="H369" s="232">
        <v>10</v>
      </c>
      <c r="I369" s="233"/>
      <c r="J369" s="234">
        <f>ROUND(I369*H369,2)</f>
        <v>0</v>
      </c>
      <c r="K369" s="230" t="s">
        <v>136</v>
      </c>
      <c r="L369" s="235"/>
      <c r="M369" s="236" t="s">
        <v>21</v>
      </c>
      <c r="N369" s="237" t="s">
        <v>42</v>
      </c>
      <c r="O369" s="41"/>
      <c r="P369" s="200">
        <f>O369*H369</f>
        <v>0</v>
      </c>
      <c r="Q369" s="200">
        <v>0.00035</v>
      </c>
      <c r="R369" s="200">
        <f>Q369*H369</f>
        <v>0.0035</v>
      </c>
      <c r="S369" s="200">
        <v>0</v>
      </c>
      <c r="T369" s="201">
        <f>S369*H369</f>
        <v>0</v>
      </c>
      <c r="AR369" s="23" t="s">
        <v>605</v>
      </c>
      <c r="AT369" s="23" t="s">
        <v>307</v>
      </c>
      <c r="AU369" s="23" t="s">
        <v>81</v>
      </c>
      <c r="AY369" s="23" t="s">
        <v>130</v>
      </c>
      <c r="BE369" s="202">
        <f>IF(N369="základní",J369,0)</f>
        <v>0</v>
      </c>
      <c r="BF369" s="202">
        <f>IF(N369="snížená",J369,0)</f>
        <v>0</v>
      </c>
      <c r="BG369" s="202">
        <f>IF(N369="zákl. přenesená",J369,0)</f>
        <v>0</v>
      </c>
      <c r="BH369" s="202">
        <f>IF(N369="sníž. přenesená",J369,0)</f>
        <v>0</v>
      </c>
      <c r="BI369" s="202">
        <f>IF(N369="nulová",J369,0)</f>
        <v>0</v>
      </c>
      <c r="BJ369" s="23" t="s">
        <v>79</v>
      </c>
      <c r="BK369" s="202">
        <f>ROUND(I369*H369,2)</f>
        <v>0</v>
      </c>
      <c r="BL369" s="23" t="s">
        <v>605</v>
      </c>
      <c r="BM369" s="23" t="s">
        <v>615</v>
      </c>
    </row>
    <row r="370" spans="2:47" s="1" customFormat="1" ht="13.5">
      <c r="B370" s="40"/>
      <c r="C370" s="62"/>
      <c r="D370" s="203" t="s">
        <v>139</v>
      </c>
      <c r="E370" s="62"/>
      <c r="F370" s="204" t="s">
        <v>614</v>
      </c>
      <c r="G370" s="62"/>
      <c r="H370" s="62"/>
      <c r="I370" s="162"/>
      <c r="J370" s="62"/>
      <c r="K370" s="62"/>
      <c r="L370" s="60"/>
      <c r="M370" s="205"/>
      <c r="N370" s="41"/>
      <c r="O370" s="41"/>
      <c r="P370" s="41"/>
      <c r="Q370" s="41"/>
      <c r="R370" s="41"/>
      <c r="S370" s="41"/>
      <c r="T370" s="77"/>
      <c r="AT370" s="23" t="s">
        <v>139</v>
      </c>
      <c r="AU370" s="23" t="s">
        <v>81</v>
      </c>
    </row>
    <row r="371" spans="2:63" s="10" customFormat="1" ht="29.85" customHeight="1">
      <c r="B371" s="175"/>
      <c r="C371" s="176"/>
      <c r="D371" s="177" t="s">
        <v>70</v>
      </c>
      <c r="E371" s="189" t="s">
        <v>184</v>
      </c>
      <c r="F371" s="189" t="s">
        <v>616</v>
      </c>
      <c r="G371" s="176"/>
      <c r="H371" s="176"/>
      <c r="I371" s="179"/>
      <c r="J371" s="190">
        <f>BK371</f>
        <v>0</v>
      </c>
      <c r="K371" s="176"/>
      <c r="L371" s="181"/>
      <c r="M371" s="182"/>
      <c r="N371" s="183"/>
      <c r="O371" s="183"/>
      <c r="P371" s="184">
        <f>SUM(P372:P383)</f>
        <v>0</v>
      </c>
      <c r="Q371" s="183"/>
      <c r="R371" s="184">
        <f>SUM(R372:R383)</f>
        <v>14.32602</v>
      </c>
      <c r="S371" s="183"/>
      <c r="T371" s="185">
        <f>SUM(T372:T383)</f>
        <v>0</v>
      </c>
      <c r="AR371" s="186" t="s">
        <v>79</v>
      </c>
      <c r="AT371" s="187" t="s">
        <v>70</v>
      </c>
      <c r="AU371" s="187" t="s">
        <v>79</v>
      </c>
      <c r="AY371" s="186" t="s">
        <v>130</v>
      </c>
      <c r="BK371" s="188">
        <f>SUM(BK372:BK383)</f>
        <v>0</v>
      </c>
    </row>
    <row r="372" spans="2:65" s="1" customFormat="1" ht="25.5" customHeight="1">
      <c r="B372" s="40"/>
      <c r="C372" s="191" t="s">
        <v>617</v>
      </c>
      <c r="D372" s="191" t="s">
        <v>132</v>
      </c>
      <c r="E372" s="192" t="s">
        <v>618</v>
      </c>
      <c r="F372" s="193" t="s">
        <v>619</v>
      </c>
      <c r="G372" s="194" t="s">
        <v>390</v>
      </c>
      <c r="H372" s="195">
        <v>8</v>
      </c>
      <c r="I372" s="196"/>
      <c r="J372" s="197">
        <f>ROUND(I372*H372,2)</f>
        <v>0</v>
      </c>
      <c r="K372" s="193" t="s">
        <v>136</v>
      </c>
      <c r="L372" s="60"/>
      <c r="M372" s="198" t="s">
        <v>21</v>
      </c>
      <c r="N372" s="199" t="s">
        <v>42</v>
      </c>
      <c r="O372" s="41"/>
      <c r="P372" s="200">
        <f>O372*H372</f>
        <v>0</v>
      </c>
      <c r="Q372" s="200">
        <v>0.14761</v>
      </c>
      <c r="R372" s="200">
        <f>Q372*H372</f>
        <v>1.18088</v>
      </c>
      <c r="S372" s="200">
        <v>0</v>
      </c>
      <c r="T372" s="201">
        <f>S372*H372</f>
        <v>0</v>
      </c>
      <c r="AR372" s="23" t="s">
        <v>137</v>
      </c>
      <c r="AT372" s="23" t="s">
        <v>132</v>
      </c>
      <c r="AU372" s="23" t="s">
        <v>81</v>
      </c>
      <c r="AY372" s="23" t="s">
        <v>130</v>
      </c>
      <c r="BE372" s="202">
        <f>IF(N372="základní",J372,0)</f>
        <v>0</v>
      </c>
      <c r="BF372" s="202">
        <f>IF(N372="snížená",J372,0)</f>
        <v>0</v>
      </c>
      <c r="BG372" s="202">
        <f>IF(N372="zákl. přenesená",J372,0)</f>
        <v>0</v>
      </c>
      <c r="BH372" s="202">
        <f>IF(N372="sníž. přenesená",J372,0)</f>
        <v>0</v>
      </c>
      <c r="BI372" s="202">
        <f>IF(N372="nulová",J372,0)</f>
        <v>0</v>
      </c>
      <c r="BJ372" s="23" t="s">
        <v>79</v>
      </c>
      <c r="BK372" s="202">
        <f>ROUND(I372*H372,2)</f>
        <v>0</v>
      </c>
      <c r="BL372" s="23" t="s">
        <v>137</v>
      </c>
      <c r="BM372" s="23" t="s">
        <v>620</v>
      </c>
    </row>
    <row r="373" spans="2:47" s="1" customFormat="1" ht="40.5">
      <c r="B373" s="40"/>
      <c r="C373" s="62"/>
      <c r="D373" s="203" t="s">
        <v>139</v>
      </c>
      <c r="E373" s="62"/>
      <c r="F373" s="204" t="s">
        <v>621</v>
      </c>
      <c r="G373" s="62"/>
      <c r="H373" s="62"/>
      <c r="I373" s="162"/>
      <c r="J373" s="62"/>
      <c r="K373" s="62"/>
      <c r="L373" s="60"/>
      <c r="M373" s="205"/>
      <c r="N373" s="41"/>
      <c r="O373" s="41"/>
      <c r="P373" s="41"/>
      <c r="Q373" s="41"/>
      <c r="R373" s="41"/>
      <c r="S373" s="41"/>
      <c r="T373" s="77"/>
      <c r="AT373" s="23" t="s">
        <v>139</v>
      </c>
      <c r="AU373" s="23" t="s">
        <v>81</v>
      </c>
    </row>
    <row r="374" spans="2:65" s="1" customFormat="1" ht="16.5" customHeight="1">
      <c r="B374" s="40"/>
      <c r="C374" s="228" t="s">
        <v>622</v>
      </c>
      <c r="D374" s="228" t="s">
        <v>307</v>
      </c>
      <c r="E374" s="229" t="s">
        <v>623</v>
      </c>
      <c r="F374" s="230" t="s">
        <v>624</v>
      </c>
      <c r="G374" s="231" t="s">
        <v>390</v>
      </c>
      <c r="H374" s="232">
        <v>8</v>
      </c>
      <c r="I374" s="233"/>
      <c r="J374" s="234">
        <f>ROUND(I374*H374,2)</f>
        <v>0</v>
      </c>
      <c r="K374" s="230" t="s">
        <v>136</v>
      </c>
      <c r="L374" s="235"/>
      <c r="M374" s="236" t="s">
        <v>21</v>
      </c>
      <c r="N374" s="237" t="s">
        <v>42</v>
      </c>
      <c r="O374" s="41"/>
      <c r="P374" s="200">
        <f>O374*H374</f>
        <v>0</v>
      </c>
      <c r="Q374" s="200">
        <v>0.13132</v>
      </c>
      <c r="R374" s="200">
        <f>Q374*H374</f>
        <v>1.05056</v>
      </c>
      <c r="S374" s="200">
        <v>0</v>
      </c>
      <c r="T374" s="201">
        <f>S374*H374</f>
        <v>0</v>
      </c>
      <c r="AR374" s="23" t="s">
        <v>177</v>
      </c>
      <c r="AT374" s="23" t="s">
        <v>307</v>
      </c>
      <c r="AU374" s="23" t="s">
        <v>81</v>
      </c>
      <c r="AY374" s="23" t="s">
        <v>130</v>
      </c>
      <c r="BE374" s="202">
        <f>IF(N374="základní",J374,0)</f>
        <v>0</v>
      </c>
      <c r="BF374" s="202">
        <f>IF(N374="snížená",J374,0)</f>
        <v>0</v>
      </c>
      <c r="BG374" s="202">
        <f>IF(N374="zákl. přenesená",J374,0)</f>
        <v>0</v>
      </c>
      <c r="BH374" s="202">
        <f>IF(N374="sníž. přenesená",J374,0)</f>
        <v>0</v>
      </c>
      <c r="BI374" s="202">
        <f>IF(N374="nulová",J374,0)</f>
        <v>0</v>
      </c>
      <c r="BJ374" s="23" t="s">
        <v>79</v>
      </c>
      <c r="BK374" s="202">
        <f>ROUND(I374*H374,2)</f>
        <v>0</v>
      </c>
      <c r="BL374" s="23" t="s">
        <v>137</v>
      </c>
      <c r="BM374" s="23" t="s">
        <v>625</v>
      </c>
    </row>
    <row r="375" spans="2:47" s="1" customFormat="1" ht="13.5">
      <c r="B375" s="40"/>
      <c r="C375" s="62"/>
      <c r="D375" s="203" t="s">
        <v>139</v>
      </c>
      <c r="E375" s="62"/>
      <c r="F375" s="204" t="s">
        <v>624</v>
      </c>
      <c r="G375" s="62"/>
      <c r="H375" s="62"/>
      <c r="I375" s="162"/>
      <c r="J375" s="62"/>
      <c r="K375" s="62"/>
      <c r="L375" s="60"/>
      <c r="M375" s="205"/>
      <c r="N375" s="41"/>
      <c r="O375" s="41"/>
      <c r="P375" s="41"/>
      <c r="Q375" s="41"/>
      <c r="R375" s="41"/>
      <c r="S375" s="41"/>
      <c r="T375" s="77"/>
      <c r="AT375" s="23" t="s">
        <v>139</v>
      </c>
      <c r="AU375" s="23" t="s">
        <v>81</v>
      </c>
    </row>
    <row r="376" spans="2:65" s="1" customFormat="1" ht="16.5" customHeight="1">
      <c r="B376" s="40"/>
      <c r="C376" s="191" t="s">
        <v>626</v>
      </c>
      <c r="D376" s="191" t="s">
        <v>132</v>
      </c>
      <c r="E376" s="192" t="s">
        <v>627</v>
      </c>
      <c r="F376" s="193" t="s">
        <v>628</v>
      </c>
      <c r="G376" s="194" t="s">
        <v>390</v>
      </c>
      <c r="H376" s="195">
        <v>6</v>
      </c>
      <c r="I376" s="196"/>
      <c r="J376" s="197">
        <f>ROUND(I376*H376,2)</f>
        <v>0</v>
      </c>
      <c r="K376" s="193" t="s">
        <v>136</v>
      </c>
      <c r="L376" s="60"/>
      <c r="M376" s="198" t="s">
        <v>21</v>
      </c>
      <c r="N376" s="199" t="s">
        <v>42</v>
      </c>
      <c r="O376" s="41"/>
      <c r="P376" s="200">
        <f>O376*H376</f>
        <v>0</v>
      </c>
      <c r="Q376" s="200">
        <v>0.29221</v>
      </c>
      <c r="R376" s="200">
        <f>Q376*H376</f>
        <v>1.75326</v>
      </c>
      <c r="S376" s="200">
        <v>0</v>
      </c>
      <c r="T376" s="201">
        <f>S376*H376</f>
        <v>0</v>
      </c>
      <c r="AR376" s="23" t="s">
        <v>137</v>
      </c>
      <c r="AT376" s="23" t="s">
        <v>132</v>
      </c>
      <c r="AU376" s="23" t="s">
        <v>81</v>
      </c>
      <c r="AY376" s="23" t="s">
        <v>130</v>
      </c>
      <c r="BE376" s="202">
        <f>IF(N376="základní",J376,0)</f>
        <v>0</v>
      </c>
      <c r="BF376" s="202">
        <f>IF(N376="snížená",J376,0)</f>
        <v>0</v>
      </c>
      <c r="BG376" s="202">
        <f>IF(N376="zákl. přenesená",J376,0)</f>
        <v>0</v>
      </c>
      <c r="BH376" s="202">
        <f>IF(N376="sníž. přenesená",J376,0)</f>
        <v>0</v>
      </c>
      <c r="BI376" s="202">
        <f>IF(N376="nulová",J376,0)</f>
        <v>0</v>
      </c>
      <c r="BJ376" s="23" t="s">
        <v>79</v>
      </c>
      <c r="BK376" s="202">
        <f>ROUND(I376*H376,2)</f>
        <v>0</v>
      </c>
      <c r="BL376" s="23" t="s">
        <v>137</v>
      </c>
      <c r="BM376" s="23" t="s">
        <v>629</v>
      </c>
    </row>
    <row r="377" spans="2:47" s="1" customFormat="1" ht="13.5">
      <c r="B377" s="40"/>
      <c r="C377" s="62"/>
      <c r="D377" s="203" t="s">
        <v>139</v>
      </c>
      <c r="E377" s="62"/>
      <c r="F377" s="204" t="s">
        <v>630</v>
      </c>
      <c r="G377" s="62"/>
      <c r="H377" s="62"/>
      <c r="I377" s="162"/>
      <c r="J377" s="62"/>
      <c r="K377" s="62"/>
      <c r="L377" s="60"/>
      <c r="M377" s="205"/>
      <c r="N377" s="41"/>
      <c r="O377" s="41"/>
      <c r="P377" s="41"/>
      <c r="Q377" s="41"/>
      <c r="R377" s="41"/>
      <c r="S377" s="41"/>
      <c r="T377" s="77"/>
      <c r="AT377" s="23" t="s">
        <v>139</v>
      </c>
      <c r="AU377" s="23" t="s">
        <v>81</v>
      </c>
    </row>
    <row r="378" spans="2:65" s="1" customFormat="1" ht="16.5" customHeight="1">
      <c r="B378" s="40"/>
      <c r="C378" s="228" t="s">
        <v>631</v>
      </c>
      <c r="D378" s="228" t="s">
        <v>307</v>
      </c>
      <c r="E378" s="229" t="s">
        <v>632</v>
      </c>
      <c r="F378" s="230" t="s">
        <v>633</v>
      </c>
      <c r="G378" s="231" t="s">
        <v>390</v>
      </c>
      <c r="H378" s="232">
        <v>6</v>
      </c>
      <c r="I378" s="233"/>
      <c r="J378" s="234">
        <f>ROUND(I378*H378,2)</f>
        <v>0</v>
      </c>
      <c r="K378" s="230" t="s">
        <v>136</v>
      </c>
      <c r="L378" s="235"/>
      <c r="M378" s="236" t="s">
        <v>21</v>
      </c>
      <c r="N378" s="237" t="s">
        <v>42</v>
      </c>
      <c r="O378" s="41"/>
      <c r="P378" s="200">
        <f>O378*H378</f>
        <v>0</v>
      </c>
      <c r="Q378" s="200">
        <v>1.53564</v>
      </c>
      <c r="R378" s="200">
        <f>Q378*H378</f>
        <v>9.21384</v>
      </c>
      <c r="S378" s="200">
        <v>0</v>
      </c>
      <c r="T378" s="201">
        <f>S378*H378</f>
        <v>0</v>
      </c>
      <c r="AR378" s="23" t="s">
        <v>177</v>
      </c>
      <c r="AT378" s="23" t="s">
        <v>307</v>
      </c>
      <c r="AU378" s="23" t="s">
        <v>81</v>
      </c>
      <c r="AY378" s="23" t="s">
        <v>130</v>
      </c>
      <c r="BE378" s="202">
        <f>IF(N378="základní",J378,0)</f>
        <v>0</v>
      </c>
      <c r="BF378" s="202">
        <f>IF(N378="snížená",J378,0)</f>
        <v>0</v>
      </c>
      <c r="BG378" s="202">
        <f>IF(N378="zákl. přenesená",J378,0)</f>
        <v>0</v>
      </c>
      <c r="BH378" s="202">
        <f>IF(N378="sníž. přenesená",J378,0)</f>
        <v>0</v>
      </c>
      <c r="BI378" s="202">
        <f>IF(N378="nulová",J378,0)</f>
        <v>0</v>
      </c>
      <c r="BJ378" s="23" t="s">
        <v>79</v>
      </c>
      <c r="BK378" s="202">
        <f>ROUND(I378*H378,2)</f>
        <v>0</v>
      </c>
      <c r="BL378" s="23" t="s">
        <v>137</v>
      </c>
      <c r="BM378" s="23" t="s">
        <v>634</v>
      </c>
    </row>
    <row r="379" spans="2:47" s="1" customFormat="1" ht="13.5">
      <c r="B379" s="40"/>
      <c r="C379" s="62"/>
      <c r="D379" s="203" t="s">
        <v>139</v>
      </c>
      <c r="E379" s="62"/>
      <c r="F379" s="204" t="s">
        <v>635</v>
      </c>
      <c r="G379" s="62"/>
      <c r="H379" s="62"/>
      <c r="I379" s="162"/>
      <c r="J379" s="62"/>
      <c r="K379" s="62"/>
      <c r="L379" s="60"/>
      <c r="M379" s="205"/>
      <c r="N379" s="41"/>
      <c r="O379" s="41"/>
      <c r="P379" s="41"/>
      <c r="Q379" s="41"/>
      <c r="R379" s="41"/>
      <c r="S379" s="41"/>
      <c r="T379" s="77"/>
      <c r="AT379" s="23" t="s">
        <v>139</v>
      </c>
      <c r="AU379" s="23" t="s">
        <v>81</v>
      </c>
    </row>
    <row r="380" spans="2:65" s="1" customFormat="1" ht="16.5" customHeight="1">
      <c r="B380" s="40"/>
      <c r="C380" s="228" t="s">
        <v>636</v>
      </c>
      <c r="D380" s="228" t="s">
        <v>307</v>
      </c>
      <c r="E380" s="229" t="s">
        <v>637</v>
      </c>
      <c r="F380" s="230" t="s">
        <v>638</v>
      </c>
      <c r="G380" s="231" t="s">
        <v>390</v>
      </c>
      <c r="H380" s="232">
        <v>6</v>
      </c>
      <c r="I380" s="233"/>
      <c r="J380" s="234">
        <f>ROUND(I380*H380,2)</f>
        <v>0</v>
      </c>
      <c r="K380" s="230" t="s">
        <v>136</v>
      </c>
      <c r="L380" s="235"/>
      <c r="M380" s="236" t="s">
        <v>21</v>
      </c>
      <c r="N380" s="237" t="s">
        <v>42</v>
      </c>
      <c r="O380" s="41"/>
      <c r="P380" s="200">
        <f>O380*H380</f>
        <v>0</v>
      </c>
      <c r="Q380" s="200">
        <v>0.0816</v>
      </c>
      <c r="R380" s="200">
        <f>Q380*H380</f>
        <v>0.48960000000000004</v>
      </c>
      <c r="S380" s="200">
        <v>0</v>
      </c>
      <c r="T380" s="201">
        <f>S380*H380</f>
        <v>0</v>
      </c>
      <c r="AR380" s="23" t="s">
        <v>177</v>
      </c>
      <c r="AT380" s="23" t="s">
        <v>307</v>
      </c>
      <c r="AU380" s="23" t="s">
        <v>81</v>
      </c>
      <c r="AY380" s="23" t="s">
        <v>130</v>
      </c>
      <c r="BE380" s="202">
        <f>IF(N380="základní",J380,0)</f>
        <v>0</v>
      </c>
      <c r="BF380" s="202">
        <f>IF(N380="snížená",J380,0)</f>
        <v>0</v>
      </c>
      <c r="BG380" s="202">
        <f>IF(N380="zákl. přenesená",J380,0)</f>
        <v>0</v>
      </c>
      <c r="BH380" s="202">
        <f>IF(N380="sníž. přenesená",J380,0)</f>
        <v>0</v>
      </c>
      <c r="BI380" s="202">
        <f>IF(N380="nulová",J380,0)</f>
        <v>0</v>
      </c>
      <c r="BJ380" s="23" t="s">
        <v>79</v>
      </c>
      <c r="BK380" s="202">
        <f>ROUND(I380*H380,2)</f>
        <v>0</v>
      </c>
      <c r="BL380" s="23" t="s">
        <v>137</v>
      </c>
      <c r="BM380" s="23" t="s">
        <v>639</v>
      </c>
    </row>
    <row r="381" spans="2:47" s="1" customFormat="1" ht="13.5">
      <c r="B381" s="40"/>
      <c r="C381" s="62"/>
      <c r="D381" s="203" t="s">
        <v>139</v>
      </c>
      <c r="E381" s="62"/>
      <c r="F381" s="204" t="s">
        <v>640</v>
      </c>
      <c r="G381" s="62"/>
      <c r="H381" s="62"/>
      <c r="I381" s="162"/>
      <c r="J381" s="62"/>
      <c r="K381" s="62"/>
      <c r="L381" s="60"/>
      <c r="M381" s="205"/>
      <c r="N381" s="41"/>
      <c r="O381" s="41"/>
      <c r="P381" s="41"/>
      <c r="Q381" s="41"/>
      <c r="R381" s="41"/>
      <c r="S381" s="41"/>
      <c r="T381" s="77"/>
      <c r="AT381" s="23" t="s">
        <v>139</v>
      </c>
      <c r="AU381" s="23" t="s">
        <v>81</v>
      </c>
    </row>
    <row r="382" spans="2:65" s="1" customFormat="1" ht="16.5" customHeight="1">
      <c r="B382" s="40"/>
      <c r="C382" s="191" t="s">
        <v>641</v>
      </c>
      <c r="D382" s="191" t="s">
        <v>132</v>
      </c>
      <c r="E382" s="192" t="s">
        <v>642</v>
      </c>
      <c r="F382" s="193" t="s">
        <v>643</v>
      </c>
      <c r="G382" s="194" t="s">
        <v>403</v>
      </c>
      <c r="H382" s="195">
        <v>1</v>
      </c>
      <c r="I382" s="196"/>
      <c r="J382" s="197">
        <f>ROUND(I382*H382,2)</f>
        <v>0</v>
      </c>
      <c r="K382" s="193" t="s">
        <v>21</v>
      </c>
      <c r="L382" s="60"/>
      <c r="M382" s="198" t="s">
        <v>21</v>
      </c>
      <c r="N382" s="199" t="s">
        <v>42</v>
      </c>
      <c r="O382" s="41"/>
      <c r="P382" s="200">
        <f>O382*H382</f>
        <v>0</v>
      </c>
      <c r="Q382" s="200">
        <v>0.63788</v>
      </c>
      <c r="R382" s="200">
        <f>Q382*H382</f>
        <v>0.63788</v>
      </c>
      <c r="S382" s="200">
        <v>0</v>
      </c>
      <c r="T382" s="201">
        <f>S382*H382</f>
        <v>0</v>
      </c>
      <c r="AR382" s="23" t="s">
        <v>137</v>
      </c>
      <c r="AT382" s="23" t="s">
        <v>132</v>
      </c>
      <c r="AU382" s="23" t="s">
        <v>81</v>
      </c>
      <c r="AY382" s="23" t="s">
        <v>130</v>
      </c>
      <c r="BE382" s="202">
        <f>IF(N382="základní",J382,0)</f>
        <v>0</v>
      </c>
      <c r="BF382" s="202">
        <f>IF(N382="snížená",J382,0)</f>
        <v>0</v>
      </c>
      <c r="BG382" s="202">
        <f>IF(N382="zákl. přenesená",J382,0)</f>
        <v>0</v>
      </c>
      <c r="BH382" s="202">
        <f>IF(N382="sníž. přenesená",J382,0)</f>
        <v>0</v>
      </c>
      <c r="BI382" s="202">
        <f>IF(N382="nulová",J382,0)</f>
        <v>0</v>
      </c>
      <c r="BJ382" s="23" t="s">
        <v>79</v>
      </c>
      <c r="BK382" s="202">
        <f>ROUND(I382*H382,2)</f>
        <v>0</v>
      </c>
      <c r="BL382" s="23" t="s">
        <v>137</v>
      </c>
      <c r="BM382" s="23" t="s">
        <v>644</v>
      </c>
    </row>
    <row r="383" spans="2:47" s="1" customFormat="1" ht="27">
      <c r="B383" s="40"/>
      <c r="C383" s="62"/>
      <c r="D383" s="203" t="s">
        <v>139</v>
      </c>
      <c r="E383" s="62"/>
      <c r="F383" s="204" t="s">
        <v>645</v>
      </c>
      <c r="G383" s="62"/>
      <c r="H383" s="62"/>
      <c r="I383" s="162"/>
      <c r="J383" s="62"/>
      <c r="K383" s="62"/>
      <c r="L383" s="60"/>
      <c r="M383" s="205"/>
      <c r="N383" s="41"/>
      <c r="O383" s="41"/>
      <c r="P383" s="41"/>
      <c r="Q383" s="41"/>
      <c r="R383" s="41"/>
      <c r="S383" s="41"/>
      <c r="T383" s="77"/>
      <c r="AT383" s="23" t="s">
        <v>139</v>
      </c>
      <c r="AU383" s="23" t="s">
        <v>81</v>
      </c>
    </row>
    <row r="384" spans="2:63" s="10" customFormat="1" ht="29.85" customHeight="1">
      <c r="B384" s="175"/>
      <c r="C384" s="176"/>
      <c r="D384" s="177" t="s">
        <v>70</v>
      </c>
      <c r="E384" s="189" t="s">
        <v>646</v>
      </c>
      <c r="F384" s="189" t="s">
        <v>647</v>
      </c>
      <c r="G384" s="176"/>
      <c r="H384" s="176"/>
      <c r="I384" s="179"/>
      <c r="J384" s="190">
        <f>BK384</f>
        <v>0</v>
      </c>
      <c r="K384" s="176"/>
      <c r="L384" s="181"/>
      <c r="M384" s="182"/>
      <c r="N384" s="183"/>
      <c r="O384" s="183"/>
      <c r="P384" s="184">
        <f>SUM(P385:P398)</f>
        <v>0</v>
      </c>
      <c r="Q384" s="183"/>
      <c r="R384" s="184">
        <f>SUM(R385:R398)</f>
        <v>0</v>
      </c>
      <c r="S384" s="183"/>
      <c r="T384" s="185">
        <f>SUM(T385:T398)</f>
        <v>0</v>
      </c>
      <c r="AR384" s="186" t="s">
        <v>79</v>
      </c>
      <c r="AT384" s="187" t="s">
        <v>70</v>
      </c>
      <c r="AU384" s="187" t="s">
        <v>79</v>
      </c>
      <c r="AY384" s="186" t="s">
        <v>130</v>
      </c>
      <c r="BK384" s="188">
        <f>SUM(BK385:BK398)</f>
        <v>0</v>
      </c>
    </row>
    <row r="385" spans="2:65" s="1" customFormat="1" ht="16.5" customHeight="1">
      <c r="B385" s="40"/>
      <c r="C385" s="191" t="s">
        <v>648</v>
      </c>
      <c r="D385" s="191" t="s">
        <v>132</v>
      </c>
      <c r="E385" s="192" t="s">
        <v>649</v>
      </c>
      <c r="F385" s="193" t="s">
        <v>650</v>
      </c>
      <c r="G385" s="194" t="s">
        <v>262</v>
      </c>
      <c r="H385" s="195">
        <v>40.788</v>
      </c>
      <c r="I385" s="196"/>
      <c r="J385" s="197">
        <f>ROUND(I385*H385,2)</f>
        <v>0</v>
      </c>
      <c r="K385" s="193" t="s">
        <v>136</v>
      </c>
      <c r="L385" s="60"/>
      <c r="M385" s="198" t="s">
        <v>21</v>
      </c>
      <c r="N385" s="199" t="s">
        <v>42</v>
      </c>
      <c r="O385" s="41"/>
      <c r="P385" s="200">
        <f>O385*H385</f>
        <v>0</v>
      </c>
      <c r="Q385" s="200">
        <v>0</v>
      </c>
      <c r="R385" s="200">
        <f>Q385*H385</f>
        <v>0</v>
      </c>
      <c r="S385" s="200">
        <v>0</v>
      </c>
      <c r="T385" s="201">
        <f>S385*H385</f>
        <v>0</v>
      </c>
      <c r="AR385" s="23" t="s">
        <v>137</v>
      </c>
      <c r="AT385" s="23" t="s">
        <v>132</v>
      </c>
      <c r="AU385" s="23" t="s">
        <v>81</v>
      </c>
      <c r="AY385" s="23" t="s">
        <v>130</v>
      </c>
      <c r="BE385" s="202">
        <f>IF(N385="základní",J385,0)</f>
        <v>0</v>
      </c>
      <c r="BF385" s="202">
        <f>IF(N385="snížená",J385,0)</f>
        <v>0</v>
      </c>
      <c r="BG385" s="202">
        <f>IF(N385="zákl. přenesená",J385,0)</f>
        <v>0</v>
      </c>
      <c r="BH385" s="202">
        <f>IF(N385="sníž. přenesená",J385,0)</f>
        <v>0</v>
      </c>
      <c r="BI385" s="202">
        <f>IF(N385="nulová",J385,0)</f>
        <v>0</v>
      </c>
      <c r="BJ385" s="23" t="s">
        <v>79</v>
      </c>
      <c r="BK385" s="202">
        <f>ROUND(I385*H385,2)</f>
        <v>0</v>
      </c>
      <c r="BL385" s="23" t="s">
        <v>137</v>
      </c>
      <c r="BM385" s="23" t="s">
        <v>651</v>
      </c>
    </row>
    <row r="386" spans="2:47" s="1" customFormat="1" ht="27">
      <c r="B386" s="40"/>
      <c r="C386" s="62"/>
      <c r="D386" s="203" t="s">
        <v>139</v>
      </c>
      <c r="E386" s="62"/>
      <c r="F386" s="204" t="s">
        <v>652</v>
      </c>
      <c r="G386" s="62"/>
      <c r="H386" s="62"/>
      <c r="I386" s="162"/>
      <c r="J386" s="62"/>
      <c r="K386" s="62"/>
      <c r="L386" s="60"/>
      <c r="M386" s="205"/>
      <c r="N386" s="41"/>
      <c r="O386" s="41"/>
      <c r="P386" s="41"/>
      <c r="Q386" s="41"/>
      <c r="R386" s="41"/>
      <c r="S386" s="41"/>
      <c r="T386" s="77"/>
      <c r="AT386" s="23" t="s">
        <v>139</v>
      </c>
      <c r="AU386" s="23" t="s">
        <v>81</v>
      </c>
    </row>
    <row r="387" spans="2:51" s="11" customFormat="1" ht="13.5">
      <c r="B387" s="206"/>
      <c r="C387" s="207"/>
      <c r="D387" s="203" t="s">
        <v>150</v>
      </c>
      <c r="E387" s="208" t="s">
        <v>21</v>
      </c>
      <c r="F387" s="209" t="s">
        <v>653</v>
      </c>
      <c r="G387" s="207"/>
      <c r="H387" s="210">
        <v>19.328</v>
      </c>
      <c r="I387" s="211"/>
      <c r="J387" s="207"/>
      <c r="K387" s="207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150</v>
      </c>
      <c r="AU387" s="216" t="s">
        <v>81</v>
      </c>
      <c r="AV387" s="11" t="s">
        <v>81</v>
      </c>
      <c r="AW387" s="11" t="s">
        <v>35</v>
      </c>
      <c r="AX387" s="11" t="s">
        <v>71</v>
      </c>
      <c r="AY387" s="216" t="s">
        <v>130</v>
      </c>
    </row>
    <row r="388" spans="2:51" s="11" customFormat="1" ht="13.5">
      <c r="B388" s="206"/>
      <c r="C388" s="207"/>
      <c r="D388" s="203" t="s">
        <v>150</v>
      </c>
      <c r="E388" s="208" t="s">
        <v>21</v>
      </c>
      <c r="F388" s="209" t="s">
        <v>654</v>
      </c>
      <c r="G388" s="207"/>
      <c r="H388" s="210">
        <v>21.46</v>
      </c>
      <c r="I388" s="211"/>
      <c r="J388" s="207"/>
      <c r="K388" s="207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150</v>
      </c>
      <c r="AU388" s="216" t="s">
        <v>81</v>
      </c>
      <c r="AV388" s="11" t="s">
        <v>81</v>
      </c>
      <c r="AW388" s="11" t="s">
        <v>35</v>
      </c>
      <c r="AX388" s="11" t="s">
        <v>71</v>
      </c>
      <c r="AY388" s="216" t="s">
        <v>130</v>
      </c>
    </row>
    <row r="389" spans="2:51" s="12" customFormat="1" ht="13.5">
      <c r="B389" s="217"/>
      <c r="C389" s="218"/>
      <c r="D389" s="203" t="s">
        <v>150</v>
      </c>
      <c r="E389" s="219" t="s">
        <v>21</v>
      </c>
      <c r="F389" s="220" t="s">
        <v>176</v>
      </c>
      <c r="G389" s="218"/>
      <c r="H389" s="221">
        <v>40.788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150</v>
      </c>
      <c r="AU389" s="227" t="s">
        <v>81</v>
      </c>
      <c r="AV389" s="12" t="s">
        <v>137</v>
      </c>
      <c r="AW389" s="12" t="s">
        <v>35</v>
      </c>
      <c r="AX389" s="12" t="s">
        <v>79</v>
      </c>
      <c r="AY389" s="227" t="s">
        <v>130</v>
      </c>
    </row>
    <row r="390" spans="2:65" s="1" customFormat="1" ht="16.5" customHeight="1">
      <c r="B390" s="40"/>
      <c r="C390" s="191" t="s">
        <v>655</v>
      </c>
      <c r="D390" s="191" t="s">
        <v>132</v>
      </c>
      <c r="E390" s="192" t="s">
        <v>656</v>
      </c>
      <c r="F390" s="193" t="s">
        <v>657</v>
      </c>
      <c r="G390" s="194" t="s">
        <v>262</v>
      </c>
      <c r="H390" s="195">
        <v>367.092</v>
      </c>
      <c r="I390" s="196"/>
      <c r="J390" s="197">
        <f>ROUND(I390*H390,2)</f>
        <v>0</v>
      </c>
      <c r="K390" s="193" t="s">
        <v>136</v>
      </c>
      <c r="L390" s="60"/>
      <c r="M390" s="198" t="s">
        <v>21</v>
      </c>
      <c r="N390" s="199" t="s">
        <v>42</v>
      </c>
      <c r="O390" s="41"/>
      <c r="P390" s="200">
        <f>O390*H390</f>
        <v>0</v>
      </c>
      <c r="Q390" s="200">
        <v>0</v>
      </c>
      <c r="R390" s="200">
        <f>Q390*H390</f>
        <v>0</v>
      </c>
      <c r="S390" s="200">
        <v>0</v>
      </c>
      <c r="T390" s="201">
        <f>S390*H390</f>
        <v>0</v>
      </c>
      <c r="AR390" s="23" t="s">
        <v>137</v>
      </c>
      <c r="AT390" s="23" t="s">
        <v>132</v>
      </c>
      <c r="AU390" s="23" t="s">
        <v>81</v>
      </c>
      <c r="AY390" s="23" t="s">
        <v>130</v>
      </c>
      <c r="BE390" s="202">
        <f>IF(N390="základní",J390,0)</f>
        <v>0</v>
      </c>
      <c r="BF390" s="202">
        <f>IF(N390="snížená",J390,0)</f>
        <v>0</v>
      </c>
      <c r="BG390" s="202">
        <f>IF(N390="zákl. přenesená",J390,0)</f>
        <v>0</v>
      </c>
      <c r="BH390" s="202">
        <f>IF(N390="sníž. přenesená",J390,0)</f>
        <v>0</v>
      </c>
      <c r="BI390" s="202">
        <f>IF(N390="nulová",J390,0)</f>
        <v>0</v>
      </c>
      <c r="BJ390" s="23" t="s">
        <v>79</v>
      </c>
      <c r="BK390" s="202">
        <f>ROUND(I390*H390,2)</f>
        <v>0</v>
      </c>
      <c r="BL390" s="23" t="s">
        <v>137</v>
      </c>
      <c r="BM390" s="23" t="s">
        <v>658</v>
      </c>
    </row>
    <row r="391" spans="2:47" s="1" customFormat="1" ht="27">
      <c r="B391" s="40"/>
      <c r="C391" s="62"/>
      <c r="D391" s="203" t="s">
        <v>139</v>
      </c>
      <c r="E391" s="62"/>
      <c r="F391" s="204" t="s">
        <v>659</v>
      </c>
      <c r="G391" s="62"/>
      <c r="H391" s="62"/>
      <c r="I391" s="162"/>
      <c r="J391" s="62"/>
      <c r="K391" s="62"/>
      <c r="L391" s="60"/>
      <c r="M391" s="205"/>
      <c r="N391" s="41"/>
      <c r="O391" s="41"/>
      <c r="P391" s="41"/>
      <c r="Q391" s="41"/>
      <c r="R391" s="41"/>
      <c r="S391" s="41"/>
      <c r="T391" s="77"/>
      <c r="AT391" s="23" t="s">
        <v>139</v>
      </c>
      <c r="AU391" s="23" t="s">
        <v>81</v>
      </c>
    </row>
    <row r="392" spans="2:51" s="11" customFormat="1" ht="13.5">
      <c r="B392" s="206"/>
      <c r="C392" s="207"/>
      <c r="D392" s="203" t="s">
        <v>150</v>
      </c>
      <c r="E392" s="208" t="s">
        <v>21</v>
      </c>
      <c r="F392" s="209" t="s">
        <v>660</v>
      </c>
      <c r="G392" s="207"/>
      <c r="H392" s="210">
        <v>367.092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150</v>
      </c>
      <c r="AU392" s="216" t="s">
        <v>81</v>
      </c>
      <c r="AV392" s="11" t="s">
        <v>81</v>
      </c>
      <c r="AW392" s="11" t="s">
        <v>35</v>
      </c>
      <c r="AX392" s="11" t="s">
        <v>79</v>
      </c>
      <c r="AY392" s="216" t="s">
        <v>130</v>
      </c>
    </row>
    <row r="393" spans="2:65" s="1" customFormat="1" ht="25.5" customHeight="1">
      <c r="B393" s="40"/>
      <c r="C393" s="191" t="s">
        <v>661</v>
      </c>
      <c r="D393" s="191" t="s">
        <v>132</v>
      </c>
      <c r="E393" s="192" t="s">
        <v>662</v>
      </c>
      <c r="F393" s="193" t="s">
        <v>663</v>
      </c>
      <c r="G393" s="194" t="s">
        <v>262</v>
      </c>
      <c r="H393" s="195">
        <v>19.328</v>
      </c>
      <c r="I393" s="196"/>
      <c r="J393" s="197">
        <f>ROUND(I393*H393,2)</f>
        <v>0</v>
      </c>
      <c r="K393" s="193" t="s">
        <v>136</v>
      </c>
      <c r="L393" s="60"/>
      <c r="M393" s="198" t="s">
        <v>21</v>
      </c>
      <c r="N393" s="199" t="s">
        <v>42</v>
      </c>
      <c r="O393" s="41"/>
      <c r="P393" s="200">
        <f>O393*H393</f>
        <v>0</v>
      </c>
      <c r="Q393" s="200">
        <v>0</v>
      </c>
      <c r="R393" s="200">
        <f>Q393*H393</f>
        <v>0</v>
      </c>
      <c r="S393" s="200">
        <v>0</v>
      </c>
      <c r="T393" s="201">
        <f>S393*H393</f>
        <v>0</v>
      </c>
      <c r="AR393" s="23" t="s">
        <v>137</v>
      </c>
      <c r="AT393" s="23" t="s">
        <v>132</v>
      </c>
      <c r="AU393" s="23" t="s">
        <v>81</v>
      </c>
      <c r="AY393" s="23" t="s">
        <v>130</v>
      </c>
      <c r="BE393" s="202">
        <f>IF(N393="základní",J393,0)</f>
        <v>0</v>
      </c>
      <c r="BF393" s="202">
        <f>IF(N393="snížená",J393,0)</f>
        <v>0</v>
      </c>
      <c r="BG393" s="202">
        <f>IF(N393="zákl. přenesená",J393,0)</f>
        <v>0</v>
      </c>
      <c r="BH393" s="202">
        <f>IF(N393="sníž. přenesená",J393,0)</f>
        <v>0</v>
      </c>
      <c r="BI393" s="202">
        <f>IF(N393="nulová",J393,0)</f>
        <v>0</v>
      </c>
      <c r="BJ393" s="23" t="s">
        <v>79</v>
      </c>
      <c r="BK393" s="202">
        <f>ROUND(I393*H393,2)</f>
        <v>0</v>
      </c>
      <c r="BL393" s="23" t="s">
        <v>137</v>
      </c>
      <c r="BM393" s="23" t="s">
        <v>664</v>
      </c>
    </row>
    <row r="394" spans="2:47" s="1" customFormat="1" ht="27">
      <c r="B394" s="40"/>
      <c r="C394" s="62"/>
      <c r="D394" s="203" t="s">
        <v>139</v>
      </c>
      <c r="E394" s="62"/>
      <c r="F394" s="204" t="s">
        <v>665</v>
      </c>
      <c r="G394" s="62"/>
      <c r="H394" s="62"/>
      <c r="I394" s="162"/>
      <c r="J394" s="62"/>
      <c r="K394" s="62"/>
      <c r="L394" s="60"/>
      <c r="M394" s="205"/>
      <c r="N394" s="41"/>
      <c r="O394" s="41"/>
      <c r="P394" s="41"/>
      <c r="Q394" s="41"/>
      <c r="R394" s="41"/>
      <c r="S394" s="41"/>
      <c r="T394" s="77"/>
      <c r="AT394" s="23" t="s">
        <v>139</v>
      </c>
      <c r="AU394" s="23" t="s">
        <v>81</v>
      </c>
    </row>
    <row r="395" spans="2:51" s="11" customFormat="1" ht="13.5">
      <c r="B395" s="206"/>
      <c r="C395" s="207"/>
      <c r="D395" s="203" t="s">
        <v>150</v>
      </c>
      <c r="E395" s="208" t="s">
        <v>21</v>
      </c>
      <c r="F395" s="209" t="s">
        <v>653</v>
      </c>
      <c r="G395" s="207"/>
      <c r="H395" s="210">
        <v>19.328</v>
      </c>
      <c r="I395" s="211"/>
      <c r="J395" s="207"/>
      <c r="K395" s="207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150</v>
      </c>
      <c r="AU395" s="216" t="s">
        <v>81</v>
      </c>
      <c r="AV395" s="11" t="s">
        <v>81</v>
      </c>
      <c r="AW395" s="11" t="s">
        <v>35</v>
      </c>
      <c r="AX395" s="11" t="s">
        <v>79</v>
      </c>
      <c r="AY395" s="216" t="s">
        <v>130</v>
      </c>
    </row>
    <row r="396" spans="2:65" s="1" customFormat="1" ht="25.5" customHeight="1">
      <c r="B396" s="40"/>
      <c r="C396" s="191" t="s">
        <v>666</v>
      </c>
      <c r="D396" s="191" t="s">
        <v>132</v>
      </c>
      <c r="E396" s="192" t="s">
        <v>667</v>
      </c>
      <c r="F396" s="193" t="s">
        <v>668</v>
      </c>
      <c r="G396" s="194" t="s">
        <v>262</v>
      </c>
      <c r="H396" s="195">
        <v>21.46</v>
      </c>
      <c r="I396" s="196"/>
      <c r="J396" s="197">
        <f>ROUND(I396*H396,2)</f>
        <v>0</v>
      </c>
      <c r="K396" s="193" t="s">
        <v>136</v>
      </c>
      <c r="L396" s="60"/>
      <c r="M396" s="198" t="s">
        <v>21</v>
      </c>
      <c r="N396" s="199" t="s">
        <v>42</v>
      </c>
      <c r="O396" s="41"/>
      <c r="P396" s="200">
        <f>O396*H396</f>
        <v>0</v>
      </c>
      <c r="Q396" s="200">
        <v>0</v>
      </c>
      <c r="R396" s="200">
        <f>Q396*H396</f>
        <v>0</v>
      </c>
      <c r="S396" s="200">
        <v>0</v>
      </c>
      <c r="T396" s="201">
        <f>S396*H396</f>
        <v>0</v>
      </c>
      <c r="AR396" s="23" t="s">
        <v>137</v>
      </c>
      <c r="AT396" s="23" t="s">
        <v>132</v>
      </c>
      <c r="AU396" s="23" t="s">
        <v>81</v>
      </c>
      <c r="AY396" s="23" t="s">
        <v>130</v>
      </c>
      <c r="BE396" s="202">
        <f>IF(N396="základní",J396,0)</f>
        <v>0</v>
      </c>
      <c r="BF396" s="202">
        <f>IF(N396="snížená",J396,0)</f>
        <v>0</v>
      </c>
      <c r="BG396" s="202">
        <f>IF(N396="zákl. přenesená",J396,0)</f>
        <v>0</v>
      </c>
      <c r="BH396" s="202">
        <f>IF(N396="sníž. přenesená",J396,0)</f>
        <v>0</v>
      </c>
      <c r="BI396" s="202">
        <f>IF(N396="nulová",J396,0)</f>
        <v>0</v>
      </c>
      <c r="BJ396" s="23" t="s">
        <v>79</v>
      </c>
      <c r="BK396" s="202">
        <f>ROUND(I396*H396,2)</f>
        <v>0</v>
      </c>
      <c r="BL396" s="23" t="s">
        <v>137</v>
      </c>
      <c r="BM396" s="23" t="s">
        <v>669</v>
      </c>
    </row>
    <row r="397" spans="2:47" s="1" customFormat="1" ht="27">
      <c r="B397" s="40"/>
      <c r="C397" s="62"/>
      <c r="D397" s="203" t="s">
        <v>139</v>
      </c>
      <c r="E397" s="62"/>
      <c r="F397" s="204" t="s">
        <v>264</v>
      </c>
      <c r="G397" s="62"/>
      <c r="H397" s="62"/>
      <c r="I397" s="162"/>
      <c r="J397" s="62"/>
      <c r="K397" s="62"/>
      <c r="L397" s="60"/>
      <c r="M397" s="205"/>
      <c r="N397" s="41"/>
      <c r="O397" s="41"/>
      <c r="P397" s="41"/>
      <c r="Q397" s="41"/>
      <c r="R397" s="41"/>
      <c r="S397" s="41"/>
      <c r="T397" s="77"/>
      <c r="AT397" s="23" t="s">
        <v>139</v>
      </c>
      <c r="AU397" s="23" t="s">
        <v>81</v>
      </c>
    </row>
    <row r="398" spans="2:51" s="11" customFormat="1" ht="13.5">
      <c r="B398" s="206"/>
      <c r="C398" s="207"/>
      <c r="D398" s="203" t="s">
        <v>150</v>
      </c>
      <c r="E398" s="208" t="s">
        <v>21</v>
      </c>
      <c r="F398" s="209" t="s">
        <v>654</v>
      </c>
      <c r="G398" s="207"/>
      <c r="H398" s="210">
        <v>21.46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150</v>
      </c>
      <c r="AU398" s="216" t="s">
        <v>81</v>
      </c>
      <c r="AV398" s="11" t="s">
        <v>81</v>
      </c>
      <c r="AW398" s="11" t="s">
        <v>35</v>
      </c>
      <c r="AX398" s="11" t="s">
        <v>79</v>
      </c>
      <c r="AY398" s="216" t="s">
        <v>130</v>
      </c>
    </row>
    <row r="399" spans="2:63" s="10" customFormat="1" ht="29.85" customHeight="1">
      <c r="B399" s="175"/>
      <c r="C399" s="176"/>
      <c r="D399" s="177" t="s">
        <v>70</v>
      </c>
      <c r="E399" s="189" t="s">
        <v>670</v>
      </c>
      <c r="F399" s="189" t="s">
        <v>671</v>
      </c>
      <c r="G399" s="176"/>
      <c r="H399" s="176"/>
      <c r="I399" s="179"/>
      <c r="J399" s="190">
        <f>BK399</f>
        <v>0</v>
      </c>
      <c r="K399" s="176"/>
      <c r="L399" s="181"/>
      <c r="M399" s="182"/>
      <c r="N399" s="183"/>
      <c r="O399" s="183"/>
      <c r="P399" s="184">
        <f>SUM(P400:P401)</f>
        <v>0</v>
      </c>
      <c r="Q399" s="183"/>
      <c r="R399" s="184">
        <f>SUM(R400:R401)</f>
        <v>0</v>
      </c>
      <c r="S399" s="183"/>
      <c r="T399" s="185">
        <f>SUM(T400:T401)</f>
        <v>0</v>
      </c>
      <c r="AR399" s="186" t="s">
        <v>79</v>
      </c>
      <c r="AT399" s="187" t="s">
        <v>70</v>
      </c>
      <c r="AU399" s="187" t="s">
        <v>79</v>
      </c>
      <c r="AY399" s="186" t="s">
        <v>130</v>
      </c>
      <c r="BK399" s="188">
        <f>SUM(BK400:BK401)</f>
        <v>0</v>
      </c>
    </row>
    <row r="400" spans="2:65" s="1" customFormat="1" ht="25.5" customHeight="1">
      <c r="B400" s="40"/>
      <c r="C400" s="191" t="s">
        <v>672</v>
      </c>
      <c r="D400" s="191" t="s">
        <v>132</v>
      </c>
      <c r="E400" s="192" t="s">
        <v>673</v>
      </c>
      <c r="F400" s="193" t="s">
        <v>674</v>
      </c>
      <c r="G400" s="194" t="s">
        <v>262</v>
      </c>
      <c r="H400" s="195">
        <v>288.759</v>
      </c>
      <c r="I400" s="196"/>
      <c r="J400" s="197">
        <f>ROUND(I400*H400,2)</f>
        <v>0</v>
      </c>
      <c r="K400" s="193" t="s">
        <v>136</v>
      </c>
      <c r="L400" s="60"/>
      <c r="M400" s="198" t="s">
        <v>21</v>
      </c>
      <c r="N400" s="199" t="s">
        <v>42</v>
      </c>
      <c r="O400" s="41"/>
      <c r="P400" s="200">
        <f>O400*H400</f>
        <v>0</v>
      </c>
      <c r="Q400" s="200">
        <v>0</v>
      </c>
      <c r="R400" s="200">
        <f>Q400*H400</f>
        <v>0</v>
      </c>
      <c r="S400" s="200">
        <v>0</v>
      </c>
      <c r="T400" s="201">
        <f>S400*H400</f>
        <v>0</v>
      </c>
      <c r="AR400" s="23" t="s">
        <v>137</v>
      </c>
      <c r="AT400" s="23" t="s">
        <v>132</v>
      </c>
      <c r="AU400" s="23" t="s">
        <v>81</v>
      </c>
      <c r="AY400" s="23" t="s">
        <v>130</v>
      </c>
      <c r="BE400" s="202">
        <f>IF(N400="základní",J400,0)</f>
        <v>0</v>
      </c>
      <c r="BF400" s="202">
        <f>IF(N400="snížená",J400,0)</f>
        <v>0</v>
      </c>
      <c r="BG400" s="202">
        <f>IF(N400="zákl. přenesená",J400,0)</f>
        <v>0</v>
      </c>
      <c r="BH400" s="202">
        <f>IF(N400="sníž. přenesená",J400,0)</f>
        <v>0</v>
      </c>
      <c r="BI400" s="202">
        <f>IF(N400="nulová",J400,0)</f>
        <v>0</v>
      </c>
      <c r="BJ400" s="23" t="s">
        <v>79</v>
      </c>
      <c r="BK400" s="202">
        <f>ROUND(I400*H400,2)</f>
        <v>0</v>
      </c>
      <c r="BL400" s="23" t="s">
        <v>137</v>
      </c>
      <c r="BM400" s="23" t="s">
        <v>675</v>
      </c>
    </row>
    <row r="401" spans="2:47" s="1" customFormat="1" ht="27">
      <c r="B401" s="40"/>
      <c r="C401" s="62"/>
      <c r="D401" s="203" t="s">
        <v>139</v>
      </c>
      <c r="E401" s="62"/>
      <c r="F401" s="204" t="s">
        <v>676</v>
      </c>
      <c r="G401" s="62"/>
      <c r="H401" s="62"/>
      <c r="I401" s="162"/>
      <c r="J401" s="62"/>
      <c r="K401" s="62"/>
      <c r="L401" s="60"/>
      <c r="M401" s="205"/>
      <c r="N401" s="41"/>
      <c r="O401" s="41"/>
      <c r="P401" s="41"/>
      <c r="Q401" s="41"/>
      <c r="R401" s="41"/>
      <c r="S401" s="41"/>
      <c r="T401" s="77"/>
      <c r="AT401" s="23" t="s">
        <v>139</v>
      </c>
      <c r="AU401" s="23" t="s">
        <v>81</v>
      </c>
    </row>
    <row r="402" spans="2:63" s="10" customFormat="1" ht="37.35" customHeight="1">
      <c r="B402" s="175"/>
      <c r="C402" s="176"/>
      <c r="D402" s="177" t="s">
        <v>70</v>
      </c>
      <c r="E402" s="178" t="s">
        <v>677</v>
      </c>
      <c r="F402" s="178" t="s">
        <v>678</v>
      </c>
      <c r="G402" s="176"/>
      <c r="H402" s="176"/>
      <c r="I402" s="179"/>
      <c r="J402" s="180">
        <f>BK402</f>
        <v>0</v>
      </c>
      <c r="K402" s="176"/>
      <c r="L402" s="181"/>
      <c r="M402" s="182"/>
      <c r="N402" s="183"/>
      <c r="O402" s="183"/>
      <c r="P402" s="184">
        <f>P403+P412+P433</f>
        <v>0</v>
      </c>
      <c r="Q402" s="183"/>
      <c r="R402" s="184">
        <f>R403+R412+R433</f>
        <v>2.80397292</v>
      </c>
      <c r="S402" s="183"/>
      <c r="T402" s="185">
        <f>T403+T412+T433</f>
        <v>0</v>
      </c>
      <c r="AR402" s="186" t="s">
        <v>81</v>
      </c>
      <c r="AT402" s="187" t="s">
        <v>70</v>
      </c>
      <c r="AU402" s="187" t="s">
        <v>71</v>
      </c>
      <c r="AY402" s="186" t="s">
        <v>130</v>
      </c>
      <c r="BK402" s="188">
        <f>BK403+BK412+BK433</f>
        <v>0</v>
      </c>
    </row>
    <row r="403" spans="2:63" s="10" customFormat="1" ht="19.9" customHeight="1">
      <c r="B403" s="175"/>
      <c r="C403" s="176"/>
      <c r="D403" s="177" t="s">
        <v>70</v>
      </c>
      <c r="E403" s="189" t="s">
        <v>679</v>
      </c>
      <c r="F403" s="189" t="s">
        <v>680</v>
      </c>
      <c r="G403" s="176"/>
      <c r="H403" s="176"/>
      <c r="I403" s="179"/>
      <c r="J403" s="190">
        <f>BK403</f>
        <v>0</v>
      </c>
      <c r="K403" s="176"/>
      <c r="L403" s="181"/>
      <c r="M403" s="182"/>
      <c r="N403" s="183"/>
      <c r="O403" s="183"/>
      <c r="P403" s="184">
        <f>SUM(P404:P411)</f>
        <v>0</v>
      </c>
      <c r="Q403" s="183"/>
      <c r="R403" s="184">
        <f>SUM(R404:R411)</f>
        <v>0.019250000000000003</v>
      </c>
      <c r="S403" s="183"/>
      <c r="T403" s="185">
        <f>SUM(T404:T411)</f>
        <v>0</v>
      </c>
      <c r="AR403" s="186" t="s">
        <v>81</v>
      </c>
      <c r="AT403" s="187" t="s">
        <v>70</v>
      </c>
      <c r="AU403" s="187" t="s">
        <v>79</v>
      </c>
      <c r="AY403" s="186" t="s">
        <v>130</v>
      </c>
      <c r="BK403" s="188">
        <f>SUM(BK404:BK411)</f>
        <v>0</v>
      </c>
    </row>
    <row r="404" spans="2:65" s="1" customFormat="1" ht="16.5" customHeight="1">
      <c r="B404" s="40"/>
      <c r="C404" s="191" t="s">
        <v>681</v>
      </c>
      <c r="D404" s="191" t="s">
        <v>132</v>
      </c>
      <c r="E404" s="192" t="s">
        <v>682</v>
      </c>
      <c r="F404" s="193" t="s">
        <v>683</v>
      </c>
      <c r="G404" s="194" t="s">
        <v>135</v>
      </c>
      <c r="H404" s="195">
        <v>1.68</v>
      </c>
      <c r="I404" s="196"/>
      <c r="J404" s="197">
        <f>ROUND(I404*H404,2)</f>
        <v>0</v>
      </c>
      <c r="K404" s="193" t="s">
        <v>21</v>
      </c>
      <c r="L404" s="60"/>
      <c r="M404" s="198" t="s">
        <v>21</v>
      </c>
      <c r="N404" s="199" t="s">
        <v>42</v>
      </c>
      <c r="O404" s="4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AR404" s="23" t="s">
        <v>229</v>
      </c>
      <c r="AT404" s="23" t="s">
        <v>132</v>
      </c>
      <c r="AU404" s="23" t="s">
        <v>81</v>
      </c>
      <c r="AY404" s="23" t="s">
        <v>130</v>
      </c>
      <c r="BE404" s="202">
        <f>IF(N404="základní",J404,0)</f>
        <v>0</v>
      </c>
      <c r="BF404" s="202">
        <f>IF(N404="snížená",J404,0)</f>
        <v>0</v>
      </c>
      <c r="BG404" s="202">
        <f>IF(N404="zákl. přenesená",J404,0)</f>
        <v>0</v>
      </c>
      <c r="BH404" s="202">
        <f>IF(N404="sníž. přenesená",J404,0)</f>
        <v>0</v>
      </c>
      <c r="BI404" s="202">
        <f>IF(N404="nulová",J404,0)</f>
        <v>0</v>
      </c>
      <c r="BJ404" s="23" t="s">
        <v>79</v>
      </c>
      <c r="BK404" s="202">
        <f>ROUND(I404*H404,2)</f>
        <v>0</v>
      </c>
      <c r="BL404" s="23" t="s">
        <v>229</v>
      </c>
      <c r="BM404" s="23" t="s">
        <v>684</v>
      </c>
    </row>
    <row r="405" spans="2:47" s="1" customFormat="1" ht="13.5">
      <c r="B405" s="40"/>
      <c r="C405" s="62"/>
      <c r="D405" s="203" t="s">
        <v>139</v>
      </c>
      <c r="E405" s="62"/>
      <c r="F405" s="204" t="s">
        <v>685</v>
      </c>
      <c r="G405" s="62"/>
      <c r="H405" s="62"/>
      <c r="I405" s="162"/>
      <c r="J405" s="62"/>
      <c r="K405" s="62"/>
      <c r="L405" s="60"/>
      <c r="M405" s="205"/>
      <c r="N405" s="41"/>
      <c r="O405" s="41"/>
      <c r="P405" s="41"/>
      <c r="Q405" s="41"/>
      <c r="R405" s="41"/>
      <c r="S405" s="41"/>
      <c r="T405" s="77"/>
      <c r="AT405" s="23" t="s">
        <v>139</v>
      </c>
      <c r="AU405" s="23" t="s">
        <v>81</v>
      </c>
    </row>
    <row r="406" spans="2:51" s="11" customFormat="1" ht="13.5">
      <c r="B406" s="206"/>
      <c r="C406" s="207"/>
      <c r="D406" s="203" t="s">
        <v>150</v>
      </c>
      <c r="E406" s="208" t="s">
        <v>21</v>
      </c>
      <c r="F406" s="209" t="s">
        <v>686</v>
      </c>
      <c r="G406" s="207"/>
      <c r="H406" s="210">
        <v>1.68</v>
      </c>
      <c r="I406" s="211"/>
      <c r="J406" s="207"/>
      <c r="K406" s="207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150</v>
      </c>
      <c r="AU406" s="216" t="s">
        <v>81</v>
      </c>
      <c r="AV406" s="11" t="s">
        <v>81</v>
      </c>
      <c r="AW406" s="11" t="s">
        <v>35</v>
      </c>
      <c r="AX406" s="11" t="s">
        <v>79</v>
      </c>
      <c r="AY406" s="216" t="s">
        <v>130</v>
      </c>
    </row>
    <row r="407" spans="2:65" s="1" customFormat="1" ht="16.5" customHeight="1">
      <c r="B407" s="40"/>
      <c r="C407" s="228" t="s">
        <v>687</v>
      </c>
      <c r="D407" s="228" t="s">
        <v>307</v>
      </c>
      <c r="E407" s="229" t="s">
        <v>688</v>
      </c>
      <c r="F407" s="230" t="s">
        <v>689</v>
      </c>
      <c r="G407" s="231" t="s">
        <v>171</v>
      </c>
      <c r="H407" s="232">
        <v>0.035</v>
      </c>
      <c r="I407" s="233"/>
      <c r="J407" s="234">
        <f>ROUND(I407*H407,2)</f>
        <v>0</v>
      </c>
      <c r="K407" s="230" t="s">
        <v>21</v>
      </c>
      <c r="L407" s="235"/>
      <c r="M407" s="236" t="s">
        <v>21</v>
      </c>
      <c r="N407" s="237" t="s">
        <v>42</v>
      </c>
      <c r="O407" s="41"/>
      <c r="P407" s="200">
        <f>O407*H407</f>
        <v>0</v>
      </c>
      <c r="Q407" s="200">
        <v>0.55</v>
      </c>
      <c r="R407" s="200">
        <f>Q407*H407</f>
        <v>0.019250000000000003</v>
      </c>
      <c r="S407" s="200">
        <v>0</v>
      </c>
      <c r="T407" s="201">
        <f>S407*H407</f>
        <v>0</v>
      </c>
      <c r="AR407" s="23" t="s">
        <v>346</v>
      </c>
      <c r="AT407" s="23" t="s">
        <v>307</v>
      </c>
      <c r="AU407" s="23" t="s">
        <v>81</v>
      </c>
      <c r="AY407" s="23" t="s">
        <v>130</v>
      </c>
      <c r="BE407" s="202">
        <f>IF(N407="základní",J407,0)</f>
        <v>0</v>
      </c>
      <c r="BF407" s="202">
        <f>IF(N407="snížená",J407,0)</f>
        <v>0</v>
      </c>
      <c r="BG407" s="202">
        <f>IF(N407="zákl. přenesená",J407,0)</f>
        <v>0</v>
      </c>
      <c r="BH407" s="202">
        <f>IF(N407="sníž. přenesená",J407,0)</f>
        <v>0</v>
      </c>
      <c r="BI407" s="202">
        <f>IF(N407="nulová",J407,0)</f>
        <v>0</v>
      </c>
      <c r="BJ407" s="23" t="s">
        <v>79</v>
      </c>
      <c r="BK407" s="202">
        <f>ROUND(I407*H407,2)</f>
        <v>0</v>
      </c>
      <c r="BL407" s="23" t="s">
        <v>229</v>
      </c>
      <c r="BM407" s="23" t="s">
        <v>690</v>
      </c>
    </row>
    <row r="408" spans="2:47" s="1" customFormat="1" ht="13.5">
      <c r="B408" s="40"/>
      <c r="C408" s="62"/>
      <c r="D408" s="203" t="s">
        <v>139</v>
      </c>
      <c r="E408" s="62"/>
      <c r="F408" s="204" t="s">
        <v>691</v>
      </c>
      <c r="G408" s="62"/>
      <c r="H408" s="62"/>
      <c r="I408" s="162"/>
      <c r="J408" s="62"/>
      <c r="K408" s="62"/>
      <c r="L408" s="60"/>
      <c r="M408" s="205"/>
      <c r="N408" s="41"/>
      <c r="O408" s="41"/>
      <c r="P408" s="41"/>
      <c r="Q408" s="41"/>
      <c r="R408" s="41"/>
      <c r="S408" s="41"/>
      <c r="T408" s="77"/>
      <c r="AT408" s="23" t="s">
        <v>139</v>
      </c>
      <c r="AU408" s="23" t="s">
        <v>81</v>
      </c>
    </row>
    <row r="409" spans="2:51" s="11" customFormat="1" ht="13.5">
      <c r="B409" s="206"/>
      <c r="C409" s="207"/>
      <c r="D409" s="203" t="s">
        <v>150</v>
      </c>
      <c r="E409" s="208" t="s">
        <v>21</v>
      </c>
      <c r="F409" s="209" t="s">
        <v>692</v>
      </c>
      <c r="G409" s="207"/>
      <c r="H409" s="210">
        <v>0.035</v>
      </c>
      <c r="I409" s="211"/>
      <c r="J409" s="207"/>
      <c r="K409" s="207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150</v>
      </c>
      <c r="AU409" s="216" t="s">
        <v>81</v>
      </c>
      <c r="AV409" s="11" t="s">
        <v>81</v>
      </c>
      <c r="AW409" s="11" t="s">
        <v>35</v>
      </c>
      <c r="AX409" s="11" t="s">
        <v>79</v>
      </c>
      <c r="AY409" s="216" t="s">
        <v>130</v>
      </c>
    </row>
    <row r="410" spans="2:65" s="1" customFormat="1" ht="16.5" customHeight="1">
      <c r="B410" s="40"/>
      <c r="C410" s="191" t="s">
        <v>693</v>
      </c>
      <c r="D410" s="191" t="s">
        <v>132</v>
      </c>
      <c r="E410" s="192" t="s">
        <v>694</v>
      </c>
      <c r="F410" s="193" t="s">
        <v>695</v>
      </c>
      <c r="G410" s="194" t="s">
        <v>262</v>
      </c>
      <c r="H410" s="195">
        <v>0.019</v>
      </c>
      <c r="I410" s="196"/>
      <c r="J410" s="197">
        <f>ROUND(I410*H410,2)</f>
        <v>0</v>
      </c>
      <c r="K410" s="193" t="s">
        <v>136</v>
      </c>
      <c r="L410" s="60"/>
      <c r="M410" s="198" t="s">
        <v>21</v>
      </c>
      <c r="N410" s="199" t="s">
        <v>42</v>
      </c>
      <c r="O410" s="41"/>
      <c r="P410" s="200">
        <f>O410*H410</f>
        <v>0</v>
      </c>
      <c r="Q410" s="200">
        <v>0</v>
      </c>
      <c r="R410" s="200">
        <f>Q410*H410</f>
        <v>0</v>
      </c>
      <c r="S410" s="200">
        <v>0</v>
      </c>
      <c r="T410" s="201">
        <f>S410*H410</f>
        <v>0</v>
      </c>
      <c r="AR410" s="23" t="s">
        <v>229</v>
      </c>
      <c r="AT410" s="23" t="s">
        <v>132</v>
      </c>
      <c r="AU410" s="23" t="s">
        <v>81</v>
      </c>
      <c r="AY410" s="23" t="s">
        <v>130</v>
      </c>
      <c r="BE410" s="202">
        <f>IF(N410="základní",J410,0)</f>
        <v>0</v>
      </c>
      <c r="BF410" s="202">
        <f>IF(N410="snížená",J410,0)</f>
        <v>0</v>
      </c>
      <c r="BG410" s="202">
        <f>IF(N410="zákl. přenesená",J410,0)</f>
        <v>0</v>
      </c>
      <c r="BH410" s="202">
        <f>IF(N410="sníž. přenesená",J410,0)</f>
        <v>0</v>
      </c>
      <c r="BI410" s="202">
        <f>IF(N410="nulová",J410,0)</f>
        <v>0</v>
      </c>
      <c r="BJ410" s="23" t="s">
        <v>79</v>
      </c>
      <c r="BK410" s="202">
        <f>ROUND(I410*H410,2)</f>
        <v>0</v>
      </c>
      <c r="BL410" s="23" t="s">
        <v>229</v>
      </c>
      <c r="BM410" s="23" t="s">
        <v>696</v>
      </c>
    </row>
    <row r="411" spans="2:47" s="1" customFormat="1" ht="27">
      <c r="B411" s="40"/>
      <c r="C411" s="62"/>
      <c r="D411" s="203" t="s">
        <v>139</v>
      </c>
      <c r="E411" s="62"/>
      <c r="F411" s="204" t="s">
        <v>697</v>
      </c>
      <c r="G411" s="62"/>
      <c r="H411" s="62"/>
      <c r="I411" s="162"/>
      <c r="J411" s="62"/>
      <c r="K411" s="62"/>
      <c r="L411" s="60"/>
      <c r="M411" s="205"/>
      <c r="N411" s="41"/>
      <c r="O411" s="41"/>
      <c r="P411" s="41"/>
      <c r="Q411" s="41"/>
      <c r="R411" s="41"/>
      <c r="S411" s="41"/>
      <c r="T411" s="77"/>
      <c r="AT411" s="23" t="s">
        <v>139</v>
      </c>
      <c r="AU411" s="23" t="s">
        <v>81</v>
      </c>
    </row>
    <row r="412" spans="2:63" s="10" customFormat="1" ht="29.85" customHeight="1">
      <c r="B412" s="175"/>
      <c r="C412" s="176"/>
      <c r="D412" s="177" t="s">
        <v>70</v>
      </c>
      <c r="E412" s="189" t="s">
        <v>698</v>
      </c>
      <c r="F412" s="189" t="s">
        <v>699</v>
      </c>
      <c r="G412" s="176"/>
      <c r="H412" s="176"/>
      <c r="I412" s="179"/>
      <c r="J412" s="190">
        <f>BK412</f>
        <v>0</v>
      </c>
      <c r="K412" s="176"/>
      <c r="L412" s="181"/>
      <c r="M412" s="182"/>
      <c r="N412" s="183"/>
      <c r="O412" s="183"/>
      <c r="P412" s="184">
        <f>SUM(P413:P432)</f>
        <v>0</v>
      </c>
      <c r="Q412" s="183"/>
      <c r="R412" s="184">
        <f>SUM(R413:R432)</f>
        <v>2.765745</v>
      </c>
      <c r="S412" s="183"/>
      <c r="T412" s="185">
        <f>SUM(T413:T432)</f>
        <v>0</v>
      </c>
      <c r="AR412" s="186" t="s">
        <v>81</v>
      </c>
      <c r="AT412" s="187" t="s">
        <v>70</v>
      </c>
      <c r="AU412" s="187" t="s">
        <v>79</v>
      </c>
      <c r="AY412" s="186" t="s">
        <v>130</v>
      </c>
      <c r="BK412" s="188">
        <f>SUM(BK413:BK432)</f>
        <v>0</v>
      </c>
    </row>
    <row r="413" spans="2:65" s="1" customFormat="1" ht="16.5" customHeight="1">
      <c r="B413" s="40"/>
      <c r="C413" s="191" t="s">
        <v>700</v>
      </c>
      <c r="D413" s="191" t="s">
        <v>132</v>
      </c>
      <c r="E413" s="192" t="s">
        <v>701</v>
      </c>
      <c r="F413" s="193" t="s">
        <v>702</v>
      </c>
      <c r="G413" s="194" t="s">
        <v>343</v>
      </c>
      <c r="H413" s="195">
        <v>2514.9</v>
      </c>
      <c r="I413" s="196"/>
      <c r="J413" s="197">
        <f>ROUND(I413*H413,2)</f>
        <v>0</v>
      </c>
      <c r="K413" s="193" t="s">
        <v>136</v>
      </c>
      <c r="L413" s="60"/>
      <c r="M413" s="198" t="s">
        <v>21</v>
      </c>
      <c r="N413" s="199" t="s">
        <v>42</v>
      </c>
      <c r="O413" s="41"/>
      <c r="P413" s="200">
        <f>O413*H413</f>
        <v>0</v>
      </c>
      <c r="Q413" s="200">
        <v>5E-05</v>
      </c>
      <c r="R413" s="200">
        <f>Q413*H413</f>
        <v>0.12574500000000002</v>
      </c>
      <c r="S413" s="200">
        <v>0</v>
      </c>
      <c r="T413" s="201">
        <f>S413*H413</f>
        <v>0</v>
      </c>
      <c r="AR413" s="23" t="s">
        <v>229</v>
      </c>
      <c r="AT413" s="23" t="s">
        <v>132</v>
      </c>
      <c r="AU413" s="23" t="s">
        <v>81</v>
      </c>
      <c r="AY413" s="23" t="s">
        <v>130</v>
      </c>
      <c r="BE413" s="202">
        <f>IF(N413="základní",J413,0)</f>
        <v>0</v>
      </c>
      <c r="BF413" s="202">
        <f>IF(N413="snížená",J413,0)</f>
        <v>0</v>
      </c>
      <c r="BG413" s="202">
        <f>IF(N413="zákl. přenesená",J413,0)</f>
        <v>0</v>
      </c>
      <c r="BH413" s="202">
        <f>IF(N413="sníž. přenesená",J413,0)</f>
        <v>0</v>
      </c>
      <c r="BI413" s="202">
        <f>IF(N413="nulová",J413,0)</f>
        <v>0</v>
      </c>
      <c r="BJ413" s="23" t="s">
        <v>79</v>
      </c>
      <c r="BK413" s="202">
        <f>ROUND(I413*H413,2)</f>
        <v>0</v>
      </c>
      <c r="BL413" s="23" t="s">
        <v>229</v>
      </c>
      <c r="BM413" s="23" t="s">
        <v>703</v>
      </c>
    </row>
    <row r="414" spans="2:47" s="1" customFormat="1" ht="13.5">
      <c r="B414" s="40"/>
      <c r="C414" s="62"/>
      <c r="D414" s="203" t="s">
        <v>139</v>
      </c>
      <c r="E414" s="62"/>
      <c r="F414" s="204" t="s">
        <v>704</v>
      </c>
      <c r="G414" s="62"/>
      <c r="H414" s="62"/>
      <c r="I414" s="162"/>
      <c r="J414" s="62"/>
      <c r="K414" s="62"/>
      <c r="L414" s="60"/>
      <c r="M414" s="205"/>
      <c r="N414" s="41"/>
      <c r="O414" s="41"/>
      <c r="P414" s="41"/>
      <c r="Q414" s="41"/>
      <c r="R414" s="41"/>
      <c r="S414" s="41"/>
      <c r="T414" s="77"/>
      <c r="AT414" s="23" t="s">
        <v>139</v>
      </c>
      <c r="AU414" s="23" t="s">
        <v>81</v>
      </c>
    </row>
    <row r="415" spans="2:51" s="13" customFormat="1" ht="13.5">
      <c r="B415" s="238"/>
      <c r="C415" s="239"/>
      <c r="D415" s="203" t="s">
        <v>150</v>
      </c>
      <c r="E415" s="240" t="s">
        <v>21</v>
      </c>
      <c r="F415" s="241" t="s">
        <v>705</v>
      </c>
      <c r="G415" s="239"/>
      <c r="H415" s="240" t="s">
        <v>21</v>
      </c>
      <c r="I415" s="242"/>
      <c r="J415" s="239"/>
      <c r="K415" s="239"/>
      <c r="L415" s="243"/>
      <c r="M415" s="244"/>
      <c r="N415" s="245"/>
      <c r="O415" s="245"/>
      <c r="P415" s="245"/>
      <c r="Q415" s="245"/>
      <c r="R415" s="245"/>
      <c r="S415" s="245"/>
      <c r="T415" s="246"/>
      <c r="AT415" s="247" t="s">
        <v>150</v>
      </c>
      <c r="AU415" s="247" t="s">
        <v>81</v>
      </c>
      <c r="AV415" s="13" t="s">
        <v>79</v>
      </c>
      <c r="AW415" s="13" t="s">
        <v>35</v>
      </c>
      <c r="AX415" s="13" t="s">
        <v>71</v>
      </c>
      <c r="AY415" s="247" t="s">
        <v>130</v>
      </c>
    </row>
    <row r="416" spans="2:51" s="11" customFormat="1" ht="13.5">
      <c r="B416" s="206"/>
      <c r="C416" s="207"/>
      <c r="D416" s="203" t="s">
        <v>150</v>
      </c>
      <c r="E416" s="208" t="s">
        <v>21</v>
      </c>
      <c r="F416" s="209" t="s">
        <v>706</v>
      </c>
      <c r="G416" s="207"/>
      <c r="H416" s="210">
        <v>363.1</v>
      </c>
      <c r="I416" s="211"/>
      <c r="J416" s="207"/>
      <c r="K416" s="207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150</v>
      </c>
      <c r="AU416" s="216" t="s">
        <v>81</v>
      </c>
      <c r="AV416" s="11" t="s">
        <v>81</v>
      </c>
      <c r="AW416" s="11" t="s">
        <v>35</v>
      </c>
      <c r="AX416" s="11" t="s">
        <v>71</v>
      </c>
      <c r="AY416" s="216" t="s">
        <v>130</v>
      </c>
    </row>
    <row r="417" spans="2:51" s="11" customFormat="1" ht="13.5">
      <c r="B417" s="206"/>
      <c r="C417" s="207"/>
      <c r="D417" s="203" t="s">
        <v>150</v>
      </c>
      <c r="E417" s="208" t="s">
        <v>21</v>
      </c>
      <c r="F417" s="209" t="s">
        <v>707</v>
      </c>
      <c r="G417" s="207"/>
      <c r="H417" s="210">
        <v>353.8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150</v>
      </c>
      <c r="AU417" s="216" t="s">
        <v>81</v>
      </c>
      <c r="AV417" s="11" t="s">
        <v>81</v>
      </c>
      <c r="AW417" s="11" t="s">
        <v>35</v>
      </c>
      <c r="AX417" s="11" t="s">
        <v>71</v>
      </c>
      <c r="AY417" s="216" t="s">
        <v>130</v>
      </c>
    </row>
    <row r="418" spans="2:51" s="11" customFormat="1" ht="13.5">
      <c r="B418" s="206"/>
      <c r="C418" s="207"/>
      <c r="D418" s="203" t="s">
        <v>150</v>
      </c>
      <c r="E418" s="208" t="s">
        <v>21</v>
      </c>
      <c r="F418" s="209" t="s">
        <v>708</v>
      </c>
      <c r="G418" s="207"/>
      <c r="H418" s="210">
        <v>1798</v>
      </c>
      <c r="I418" s="211"/>
      <c r="J418" s="207"/>
      <c r="K418" s="207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150</v>
      </c>
      <c r="AU418" s="216" t="s">
        <v>81</v>
      </c>
      <c r="AV418" s="11" t="s">
        <v>81</v>
      </c>
      <c r="AW418" s="11" t="s">
        <v>35</v>
      </c>
      <c r="AX418" s="11" t="s">
        <v>71</v>
      </c>
      <c r="AY418" s="216" t="s">
        <v>130</v>
      </c>
    </row>
    <row r="419" spans="2:51" s="12" customFormat="1" ht="13.5">
      <c r="B419" s="217"/>
      <c r="C419" s="218"/>
      <c r="D419" s="203" t="s">
        <v>150</v>
      </c>
      <c r="E419" s="219" t="s">
        <v>21</v>
      </c>
      <c r="F419" s="220" t="s">
        <v>176</v>
      </c>
      <c r="G419" s="218"/>
      <c r="H419" s="221">
        <v>2514.9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150</v>
      </c>
      <c r="AU419" s="227" t="s">
        <v>81</v>
      </c>
      <c r="AV419" s="12" t="s">
        <v>137</v>
      </c>
      <c r="AW419" s="12" t="s">
        <v>35</v>
      </c>
      <c r="AX419" s="12" t="s">
        <v>79</v>
      </c>
      <c r="AY419" s="227" t="s">
        <v>130</v>
      </c>
    </row>
    <row r="420" spans="2:65" s="1" customFormat="1" ht="16.5" customHeight="1">
      <c r="B420" s="40"/>
      <c r="C420" s="228" t="s">
        <v>709</v>
      </c>
      <c r="D420" s="228" t="s">
        <v>307</v>
      </c>
      <c r="E420" s="229" t="s">
        <v>710</v>
      </c>
      <c r="F420" s="230" t="s">
        <v>711</v>
      </c>
      <c r="G420" s="231" t="s">
        <v>262</v>
      </c>
      <c r="H420" s="232">
        <v>0.749</v>
      </c>
      <c r="I420" s="233"/>
      <c r="J420" s="234">
        <f>ROUND(I420*H420,2)</f>
        <v>0</v>
      </c>
      <c r="K420" s="230" t="s">
        <v>136</v>
      </c>
      <c r="L420" s="235"/>
      <c r="M420" s="236" t="s">
        <v>21</v>
      </c>
      <c r="N420" s="237" t="s">
        <v>42</v>
      </c>
      <c r="O420" s="41"/>
      <c r="P420" s="200">
        <f>O420*H420</f>
        <v>0</v>
      </c>
      <c r="Q420" s="200">
        <v>1</v>
      </c>
      <c r="R420" s="200">
        <f>Q420*H420</f>
        <v>0.749</v>
      </c>
      <c r="S420" s="200">
        <v>0</v>
      </c>
      <c r="T420" s="201">
        <f>S420*H420</f>
        <v>0</v>
      </c>
      <c r="AR420" s="23" t="s">
        <v>346</v>
      </c>
      <c r="AT420" s="23" t="s">
        <v>307</v>
      </c>
      <c r="AU420" s="23" t="s">
        <v>81</v>
      </c>
      <c r="AY420" s="23" t="s">
        <v>130</v>
      </c>
      <c r="BE420" s="202">
        <f>IF(N420="základní",J420,0)</f>
        <v>0</v>
      </c>
      <c r="BF420" s="202">
        <f>IF(N420="snížená",J420,0)</f>
        <v>0</v>
      </c>
      <c r="BG420" s="202">
        <f>IF(N420="zákl. přenesená",J420,0)</f>
        <v>0</v>
      </c>
      <c r="BH420" s="202">
        <f>IF(N420="sníž. přenesená",J420,0)</f>
        <v>0</v>
      </c>
      <c r="BI420" s="202">
        <f>IF(N420="nulová",J420,0)</f>
        <v>0</v>
      </c>
      <c r="BJ420" s="23" t="s">
        <v>79</v>
      </c>
      <c r="BK420" s="202">
        <f>ROUND(I420*H420,2)</f>
        <v>0</v>
      </c>
      <c r="BL420" s="23" t="s">
        <v>229</v>
      </c>
      <c r="BM420" s="23" t="s">
        <v>712</v>
      </c>
    </row>
    <row r="421" spans="2:47" s="1" customFormat="1" ht="13.5">
      <c r="B421" s="40"/>
      <c r="C421" s="62"/>
      <c r="D421" s="203" t="s">
        <v>139</v>
      </c>
      <c r="E421" s="62"/>
      <c r="F421" s="204" t="s">
        <v>713</v>
      </c>
      <c r="G421" s="62"/>
      <c r="H421" s="62"/>
      <c r="I421" s="162"/>
      <c r="J421" s="62"/>
      <c r="K421" s="62"/>
      <c r="L421" s="60"/>
      <c r="M421" s="205"/>
      <c r="N421" s="41"/>
      <c r="O421" s="41"/>
      <c r="P421" s="41"/>
      <c r="Q421" s="41"/>
      <c r="R421" s="41"/>
      <c r="S421" s="41"/>
      <c r="T421" s="77"/>
      <c r="AT421" s="23" t="s">
        <v>139</v>
      </c>
      <c r="AU421" s="23" t="s">
        <v>81</v>
      </c>
    </row>
    <row r="422" spans="2:51" s="11" customFormat="1" ht="13.5">
      <c r="B422" s="206"/>
      <c r="C422" s="207"/>
      <c r="D422" s="203" t="s">
        <v>150</v>
      </c>
      <c r="E422" s="208" t="s">
        <v>21</v>
      </c>
      <c r="F422" s="209" t="s">
        <v>714</v>
      </c>
      <c r="G422" s="207"/>
      <c r="H422" s="210">
        <v>0.378</v>
      </c>
      <c r="I422" s="211"/>
      <c r="J422" s="207"/>
      <c r="K422" s="207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150</v>
      </c>
      <c r="AU422" s="216" t="s">
        <v>81</v>
      </c>
      <c r="AV422" s="11" t="s">
        <v>81</v>
      </c>
      <c r="AW422" s="11" t="s">
        <v>35</v>
      </c>
      <c r="AX422" s="11" t="s">
        <v>71</v>
      </c>
      <c r="AY422" s="216" t="s">
        <v>130</v>
      </c>
    </row>
    <row r="423" spans="2:51" s="11" customFormat="1" ht="13.5">
      <c r="B423" s="206"/>
      <c r="C423" s="207"/>
      <c r="D423" s="203" t="s">
        <v>150</v>
      </c>
      <c r="E423" s="208" t="s">
        <v>21</v>
      </c>
      <c r="F423" s="209" t="s">
        <v>715</v>
      </c>
      <c r="G423" s="207"/>
      <c r="H423" s="210">
        <v>0.371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150</v>
      </c>
      <c r="AU423" s="216" t="s">
        <v>81</v>
      </c>
      <c r="AV423" s="11" t="s">
        <v>81</v>
      </c>
      <c r="AW423" s="11" t="s">
        <v>35</v>
      </c>
      <c r="AX423" s="11" t="s">
        <v>71</v>
      </c>
      <c r="AY423" s="216" t="s">
        <v>130</v>
      </c>
    </row>
    <row r="424" spans="2:51" s="12" customFormat="1" ht="13.5">
      <c r="B424" s="217"/>
      <c r="C424" s="218"/>
      <c r="D424" s="203" t="s">
        <v>150</v>
      </c>
      <c r="E424" s="219" t="s">
        <v>21</v>
      </c>
      <c r="F424" s="220" t="s">
        <v>176</v>
      </c>
      <c r="G424" s="218"/>
      <c r="H424" s="221">
        <v>0.749</v>
      </c>
      <c r="I424" s="222"/>
      <c r="J424" s="218"/>
      <c r="K424" s="218"/>
      <c r="L424" s="223"/>
      <c r="M424" s="224"/>
      <c r="N424" s="225"/>
      <c r="O424" s="225"/>
      <c r="P424" s="225"/>
      <c r="Q424" s="225"/>
      <c r="R424" s="225"/>
      <c r="S424" s="225"/>
      <c r="T424" s="226"/>
      <c r="AT424" s="227" t="s">
        <v>150</v>
      </c>
      <c r="AU424" s="227" t="s">
        <v>81</v>
      </c>
      <c r="AV424" s="12" t="s">
        <v>137</v>
      </c>
      <c r="AW424" s="12" t="s">
        <v>35</v>
      </c>
      <c r="AX424" s="12" t="s">
        <v>79</v>
      </c>
      <c r="AY424" s="227" t="s">
        <v>130</v>
      </c>
    </row>
    <row r="425" spans="2:65" s="1" customFormat="1" ht="16.5" customHeight="1">
      <c r="B425" s="40"/>
      <c r="C425" s="228" t="s">
        <v>716</v>
      </c>
      <c r="D425" s="228" t="s">
        <v>307</v>
      </c>
      <c r="E425" s="229" t="s">
        <v>717</v>
      </c>
      <c r="F425" s="230" t="s">
        <v>718</v>
      </c>
      <c r="G425" s="231" t="s">
        <v>262</v>
      </c>
      <c r="H425" s="232">
        <v>1.888</v>
      </c>
      <c r="I425" s="233"/>
      <c r="J425" s="234">
        <f>ROUND(I425*H425,2)</f>
        <v>0</v>
      </c>
      <c r="K425" s="230" t="s">
        <v>136</v>
      </c>
      <c r="L425" s="235"/>
      <c r="M425" s="236" t="s">
        <v>21</v>
      </c>
      <c r="N425" s="237" t="s">
        <v>42</v>
      </c>
      <c r="O425" s="41"/>
      <c r="P425" s="200">
        <f>O425*H425</f>
        <v>0</v>
      </c>
      <c r="Q425" s="200">
        <v>1</v>
      </c>
      <c r="R425" s="200">
        <f>Q425*H425</f>
        <v>1.888</v>
      </c>
      <c r="S425" s="200">
        <v>0</v>
      </c>
      <c r="T425" s="201">
        <f>S425*H425</f>
        <v>0</v>
      </c>
      <c r="AR425" s="23" t="s">
        <v>346</v>
      </c>
      <c r="AT425" s="23" t="s">
        <v>307</v>
      </c>
      <c r="AU425" s="23" t="s">
        <v>81</v>
      </c>
      <c r="AY425" s="23" t="s">
        <v>130</v>
      </c>
      <c r="BE425" s="202">
        <f>IF(N425="základní",J425,0)</f>
        <v>0</v>
      </c>
      <c r="BF425" s="202">
        <f>IF(N425="snížená",J425,0)</f>
        <v>0</v>
      </c>
      <c r="BG425" s="202">
        <f>IF(N425="zákl. přenesená",J425,0)</f>
        <v>0</v>
      </c>
      <c r="BH425" s="202">
        <f>IF(N425="sníž. přenesená",J425,0)</f>
        <v>0</v>
      </c>
      <c r="BI425" s="202">
        <f>IF(N425="nulová",J425,0)</f>
        <v>0</v>
      </c>
      <c r="BJ425" s="23" t="s">
        <v>79</v>
      </c>
      <c r="BK425" s="202">
        <f>ROUND(I425*H425,2)</f>
        <v>0</v>
      </c>
      <c r="BL425" s="23" t="s">
        <v>229</v>
      </c>
      <c r="BM425" s="23" t="s">
        <v>719</v>
      </c>
    </row>
    <row r="426" spans="2:47" s="1" customFormat="1" ht="13.5">
      <c r="B426" s="40"/>
      <c r="C426" s="62"/>
      <c r="D426" s="203" t="s">
        <v>139</v>
      </c>
      <c r="E426" s="62"/>
      <c r="F426" s="204" t="s">
        <v>720</v>
      </c>
      <c r="G426" s="62"/>
      <c r="H426" s="62"/>
      <c r="I426" s="162"/>
      <c r="J426" s="62"/>
      <c r="K426" s="62"/>
      <c r="L426" s="60"/>
      <c r="M426" s="205"/>
      <c r="N426" s="41"/>
      <c r="O426" s="41"/>
      <c r="P426" s="41"/>
      <c r="Q426" s="41"/>
      <c r="R426" s="41"/>
      <c r="S426" s="41"/>
      <c r="T426" s="77"/>
      <c r="AT426" s="23" t="s">
        <v>139</v>
      </c>
      <c r="AU426" s="23" t="s">
        <v>81</v>
      </c>
    </row>
    <row r="427" spans="2:51" s="11" customFormat="1" ht="13.5">
      <c r="B427" s="206"/>
      <c r="C427" s="207"/>
      <c r="D427" s="203" t="s">
        <v>150</v>
      </c>
      <c r="E427" s="208" t="s">
        <v>21</v>
      </c>
      <c r="F427" s="209" t="s">
        <v>721</v>
      </c>
      <c r="G427" s="207"/>
      <c r="H427" s="210">
        <v>1.888</v>
      </c>
      <c r="I427" s="211"/>
      <c r="J427" s="207"/>
      <c r="K427" s="207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150</v>
      </c>
      <c r="AU427" s="216" t="s">
        <v>81</v>
      </c>
      <c r="AV427" s="11" t="s">
        <v>81</v>
      </c>
      <c r="AW427" s="11" t="s">
        <v>35</v>
      </c>
      <c r="AX427" s="11" t="s">
        <v>79</v>
      </c>
      <c r="AY427" s="216" t="s">
        <v>130</v>
      </c>
    </row>
    <row r="428" spans="2:65" s="1" customFormat="1" ht="16.5" customHeight="1">
      <c r="B428" s="40"/>
      <c r="C428" s="228" t="s">
        <v>722</v>
      </c>
      <c r="D428" s="228" t="s">
        <v>307</v>
      </c>
      <c r="E428" s="229" t="s">
        <v>723</v>
      </c>
      <c r="F428" s="230" t="s">
        <v>724</v>
      </c>
      <c r="G428" s="231" t="s">
        <v>262</v>
      </c>
      <c r="H428" s="232">
        <v>0.003</v>
      </c>
      <c r="I428" s="233"/>
      <c r="J428" s="234">
        <f>ROUND(I428*H428,2)</f>
        <v>0</v>
      </c>
      <c r="K428" s="230" t="s">
        <v>136</v>
      </c>
      <c r="L428" s="235"/>
      <c r="M428" s="236" t="s">
        <v>21</v>
      </c>
      <c r="N428" s="237" t="s">
        <v>42</v>
      </c>
      <c r="O428" s="41"/>
      <c r="P428" s="200">
        <f>O428*H428</f>
        <v>0</v>
      </c>
      <c r="Q428" s="200">
        <v>1</v>
      </c>
      <c r="R428" s="200">
        <f>Q428*H428</f>
        <v>0.003</v>
      </c>
      <c r="S428" s="200">
        <v>0</v>
      </c>
      <c r="T428" s="201">
        <f>S428*H428</f>
        <v>0</v>
      </c>
      <c r="AR428" s="23" t="s">
        <v>346</v>
      </c>
      <c r="AT428" s="23" t="s">
        <v>307</v>
      </c>
      <c r="AU428" s="23" t="s">
        <v>81</v>
      </c>
      <c r="AY428" s="23" t="s">
        <v>130</v>
      </c>
      <c r="BE428" s="202">
        <f>IF(N428="základní",J428,0)</f>
        <v>0</v>
      </c>
      <c r="BF428" s="202">
        <f>IF(N428="snížená",J428,0)</f>
        <v>0</v>
      </c>
      <c r="BG428" s="202">
        <f>IF(N428="zákl. přenesená",J428,0)</f>
        <v>0</v>
      </c>
      <c r="BH428" s="202">
        <f>IF(N428="sníž. přenesená",J428,0)</f>
        <v>0</v>
      </c>
      <c r="BI428" s="202">
        <f>IF(N428="nulová",J428,0)</f>
        <v>0</v>
      </c>
      <c r="BJ428" s="23" t="s">
        <v>79</v>
      </c>
      <c r="BK428" s="202">
        <f>ROUND(I428*H428,2)</f>
        <v>0</v>
      </c>
      <c r="BL428" s="23" t="s">
        <v>229</v>
      </c>
      <c r="BM428" s="23" t="s">
        <v>725</v>
      </c>
    </row>
    <row r="429" spans="2:47" s="1" customFormat="1" ht="13.5">
      <c r="B429" s="40"/>
      <c r="C429" s="62"/>
      <c r="D429" s="203" t="s">
        <v>139</v>
      </c>
      <c r="E429" s="62"/>
      <c r="F429" s="204" t="s">
        <v>726</v>
      </c>
      <c r="G429" s="62"/>
      <c r="H429" s="62"/>
      <c r="I429" s="162"/>
      <c r="J429" s="62"/>
      <c r="K429" s="62"/>
      <c r="L429" s="60"/>
      <c r="M429" s="205"/>
      <c r="N429" s="41"/>
      <c r="O429" s="41"/>
      <c r="P429" s="41"/>
      <c r="Q429" s="41"/>
      <c r="R429" s="41"/>
      <c r="S429" s="41"/>
      <c r="T429" s="77"/>
      <c r="AT429" s="23" t="s">
        <v>139</v>
      </c>
      <c r="AU429" s="23" t="s">
        <v>81</v>
      </c>
    </row>
    <row r="430" spans="2:51" s="11" customFormat="1" ht="13.5">
      <c r="B430" s="206"/>
      <c r="C430" s="207"/>
      <c r="D430" s="203" t="s">
        <v>150</v>
      </c>
      <c r="E430" s="208" t="s">
        <v>21</v>
      </c>
      <c r="F430" s="209" t="s">
        <v>727</v>
      </c>
      <c r="G430" s="207"/>
      <c r="H430" s="210">
        <v>0.003</v>
      </c>
      <c r="I430" s="211"/>
      <c r="J430" s="207"/>
      <c r="K430" s="207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150</v>
      </c>
      <c r="AU430" s="216" t="s">
        <v>81</v>
      </c>
      <c r="AV430" s="11" t="s">
        <v>81</v>
      </c>
      <c r="AW430" s="11" t="s">
        <v>35</v>
      </c>
      <c r="AX430" s="11" t="s">
        <v>79</v>
      </c>
      <c r="AY430" s="216" t="s">
        <v>130</v>
      </c>
    </row>
    <row r="431" spans="2:65" s="1" customFormat="1" ht="16.5" customHeight="1">
      <c r="B431" s="40"/>
      <c r="C431" s="191" t="s">
        <v>728</v>
      </c>
      <c r="D431" s="191" t="s">
        <v>132</v>
      </c>
      <c r="E431" s="192" t="s">
        <v>729</v>
      </c>
      <c r="F431" s="193" t="s">
        <v>730</v>
      </c>
      <c r="G431" s="194" t="s">
        <v>262</v>
      </c>
      <c r="H431" s="195">
        <v>2.766</v>
      </c>
      <c r="I431" s="196"/>
      <c r="J431" s="197">
        <f>ROUND(I431*H431,2)</f>
        <v>0</v>
      </c>
      <c r="K431" s="193" t="s">
        <v>136</v>
      </c>
      <c r="L431" s="60"/>
      <c r="M431" s="198" t="s">
        <v>21</v>
      </c>
      <c r="N431" s="199" t="s">
        <v>42</v>
      </c>
      <c r="O431" s="41"/>
      <c r="P431" s="200">
        <f>O431*H431</f>
        <v>0</v>
      </c>
      <c r="Q431" s="200">
        <v>0</v>
      </c>
      <c r="R431" s="200">
        <f>Q431*H431</f>
        <v>0</v>
      </c>
      <c r="S431" s="200">
        <v>0</v>
      </c>
      <c r="T431" s="201">
        <f>S431*H431</f>
        <v>0</v>
      </c>
      <c r="AR431" s="23" t="s">
        <v>229</v>
      </c>
      <c r="AT431" s="23" t="s">
        <v>132</v>
      </c>
      <c r="AU431" s="23" t="s">
        <v>81</v>
      </c>
      <c r="AY431" s="23" t="s">
        <v>130</v>
      </c>
      <c r="BE431" s="202">
        <f>IF(N431="základní",J431,0)</f>
        <v>0</v>
      </c>
      <c r="BF431" s="202">
        <f>IF(N431="snížená",J431,0)</f>
        <v>0</v>
      </c>
      <c r="BG431" s="202">
        <f>IF(N431="zákl. přenesená",J431,0)</f>
        <v>0</v>
      </c>
      <c r="BH431" s="202">
        <f>IF(N431="sníž. přenesená",J431,0)</f>
        <v>0</v>
      </c>
      <c r="BI431" s="202">
        <f>IF(N431="nulová",J431,0)</f>
        <v>0</v>
      </c>
      <c r="BJ431" s="23" t="s">
        <v>79</v>
      </c>
      <c r="BK431" s="202">
        <f>ROUND(I431*H431,2)</f>
        <v>0</v>
      </c>
      <c r="BL431" s="23" t="s">
        <v>229</v>
      </c>
      <c r="BM431" s="23" t="s">
        <v>731</v>
      </c>
    </row>
    <row r="432" spans="2:47" s="1" customFormat="1" ht="27">
      <c r="B432" s="40"/>
      <c r="C432" s="62"/>
      <c r="D432" s="203" t="s">
        <v>139</v>
      </c>
      <c r="E432" s="62"/>
      <c r="F432" s="204" t="s">
        <v>732</v>
      </c>
      <c r="G432" s="62"/>
      <c r="H432" s="62"/>
      <c r="I432" s="162"/>
      <c r="J432" s="62"/>
      <c r="K432" s="62"/>
      <c r="L432" s="60"/>
      <c r="M432" s="205"/>
      <c r="N432" s="41"/>
      <c r="O432" s="41"/>
      <c r="P432" s="41"/>
      <c r="Q432" s="41"/>
      <c r="R432" s="41"/>
      <c r="S432" s="41"/>
      <c r="T432" s="77"/>
      <c r="AT432" s="23" t="s">
        <v>139</v>
      </c>
      <c r="AU432" s="23" t="s">
        <v>81</v>
      </c>
    </row>
    <row r="433" spans="2:63" s="10" customFormat="1" ht="29.85" customHeight="1">
      <c r="B433" s="175"/>
      <c r="C433" s="176"/>
      <c r="D433" s="177" t="s">
        <v>70</v>
      </c>
      <c r="E433" s="189" t="s">
        <v>733</v>
      </c>
      <c r="F433" s="189" t="s">
        <v>734</v>
      </c>
      <c r="G433" s="176"/>
      <c r="H433" s="176"/>
      <c r="I433" s="179"/>
      <c r="J433" s="190">
        <f>BK433</f>
        <v>0</v>
      </c>
      <c r="K433" s="176"/>
      <c r="L433" s="181"/>
      <c r="M433" s="182"/>
      <c r="N433" s="183"/>
      <c r="O433" s="183"/>
      <c r="P433" s="184">
        <f>SUM(P434:P447)</f>
        <v>0</v>
      </c>
      <c r="Q433" s="183"/>
      <c r="R433" s="184">
        <f>SUM(R434:R447)</f>
        <v>0.018977920000000002</v>
      </c>
      <c r="S433" s="183"/>
      <c r="T433" s="185">
        <f>SUM(T434:T447)</f>
        <v>0</v>
      </c>
      <c r="AR433" s="186" t="s">
        <v>81</v>
      </c>
      <c r="AT433" s="187" t="s">
        <v>70</v>
      </c>
      <c r="AU433" s="187" t="s">
        <v>79</v>
      </c>
      <c r="AY433" s="186" t="s">
        <v>130</v>
      </c>
      <c r="BK433" s="188">
        <f>SUM(BK434:BK447)</f>
        <v>0</v>
      </c>
    </row>
    <row r="434" spans="2:65" s="1" customFormat="1" ht="16.5" customHeight="1">
      <c r="B434" s="40"/>
      <c r="C434" s="191" t="s">
        <v>735</v>
      </c>
      <c r="D434" s="191" t="s">
        <v>132</v>
      </c>
      <c r="E434" s="192" t="s">
        <v>736</v>
      </c>
      <c r="F434" s="193" t="s">
        <v>737</v>
      </c>
      <c r="G434" s="194" t="s">
        <v>135</v>
      </c>
      <c r="H434" s="195">
        <v>72.992</v>
      </c>
      <c r="I434" s="196"/>
      <c r="J434" s="197">
        <f>ROUND(I434*H434,2)</f>
        <v>0</v>
      </c>
      <c r="K434" s="193" t="s">
        <v>136</v>
      </c>
      <c r="L434" s="60"/>
      <c r="M434" s="198" t="s">
        <v>21</v>
      </c>
      <c r="N434" s="199" t="s">
        <v>42</v>
      </c>
      <c r="O434" s="41"/>
      <c r="P434" s="200">
        <f>O434*H434</f>
        <v>0</v>
      </c>
      <c r="Q434" s="200">
        <v>0.00014</v>
      </c>
      <c r="R434" s="200">
        <f>Q434*H434</f>
        <v>0.01021888</v>
      </c>
      <c r="S434" s="200">
        <v>0</v>
      </c>
      <c r="T434" s="201">
        <f>S434*H434</f>
        <v>0</v>
      </c>
      <c r="AR434" s="23" t="s">
        <v>229</v>
      </c>
      <c r="AT434" s="23" t="s">
        <v>132</v>
      </c>
      <c r="AU434" s="23" t="s">
        <v>81</v>
      </c>
      <c r="AY434" s="23" t="s">
        <v>130</v>
      </c>
      <c r="BE434" s="202">
        <f>IF(N434="základní",J434,0)</f>
        <v>0</v>
      </c>
      <c r="BF434" s="202">
        <f>IF(N434="snížená",J434,0)</f>
        <v>0</v>
      </c>
      <c r="BG434" s="202">
        <f>IF(N434="zákl. přenesená",J434,0)</f>
        <v>0</v>
      </c>
      <c r="BH434" s="202">
        <f>IF(N434="sníž. přenesená",J434,0)</f>
        <v>0</v>
      </c>
      <c r="BI434" s="202">
        <f>IF(N434="nulová",J434,0)</f>
        <v>0</v>
      </c>
      <c r="BJ434" s="23" t="s">
        <v>79</v>
      </c>
      <c r="BK434" s="202">
        <f>ROUND(I434*H434,2)</f>
        <v>0</v>
      </c>
      <c r="BL434" s="23" t="s">
        <v>229</v>
      </c>
      <c r="BM434" s="23" t="s">
        <v>738</v>
      </c>
    </row>
    <row r="435" spans="2:47" s="1" customFormat="1" ht="13.5">
      <c r="B435" s="40"/>
      <c r="C435" s="62"/>
      <c r="D435" s="203" t="s">
        <v>139</v>
      </c>
      <c r="E435" s="62"/>
      <c r="F435" s="204" t="s">
        <v>739</v>
      </c>
      <c r="G435" s="62"/>
      <c r="H435" s="62"/>
      <c r="I435" s="162"/>
      <c r="J435" s="62"/>
      <c r="K435" s="62"/>
      <c r="L435" s="60"/>
      <c r="M435" s="205"/>
      <c r="N435" s="41"/>
      <c r="O435" s="41"/>
      <c r="P435" s="41"/>
      <c r="Q435" s="41"/>
      <c r="R435" s="41"/>
      <c r="S435" s="41"/>
      <c r="T435" s="77"/>
      <c r="AT435" s="23" t="s">
        <v>139</v>
      </c>
      <c r="AU435" s="23" t="s">
        <v>81</v>
      </c>
    </row>
    <row r="436" spans="2:51" s="13" customFormat="1" ht="13.5">
      <c r="B436" s="238"/>
      <c r="C436" s="239"/>
      <c r="D436" s="203" t="s">
        <v>150</v>
      </c>
      <c r="E436" s="240" t="s">
        <v>21</v>
      </c>
      <c r="F436" s="241" t="s">
        <v>705</v>
      </c>
      <c r="G436" s="239"/>
      <c r="H436" s="240" t="s">
        <v>21</v>
      </c>
      <c r="I436" s="242"/>
      <c r="J436" s="239"/>
      <c r="K436" s="239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150</v>
      </c>
      <c r="AU436" s="247" t="s">
        <v>81</v>
      </c>
      <c r="AV436" s="13" t="s">
        <v>79</v>
      </c>
      <c r="AW436" s="13" t="s">
        <v>35</v>
      </c>
      <c r="AX436" s="13" t="s">
        <v>71</v>
      </c>
      <c r="AY436" s="247" t="s">
        <v>130</v>
      </c>
    </row>
    <row r="437" spans="2:51" s="11" customFormat="1" ht="13.5">
      <c r="B437" s="206"/>
      <c r="C437" s="207"/>
      <c r="D437" s="203" t="s">
        <v>150</v>
      </c>
      <c r="E437" s="208" t="s">
        <v>21</v>
      </c>
      <c r="F437" s="209" t="s">
        <v>740</v>
      </c>
      <c r="G437" s="207"/>
      <c r="H437" s="210">
        <v>11.912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150</v>
      </c>
      <c r="AU437" s="216" t="s">
        <v>81</v>
      </c>
      <c r="AV437" s="11" t="s">
        <v>81</v>
      </c>
      <c r="AW437" s="11" t="s">
        <v>35</v>
      </c>
      <c r="AX437" s="11" t="s">
        <v>71</v>
      </c>
      <c r="AY437" s="216" t="s">
        <v>130</v>
      </c>
    </row>
    <row r="438" spans="2:51" s="11" customFormat="1" ht="13.5">
      <c r="B438" s="206"/>
      <c r="C438" s="207"/>
      <c r="D438" s="203" t="s">
        <v>150</v>
      </c>
      <c r="E438" s="208" t="s">
        <v>21</v>
      </c>
      <c r="F438" s="209" t="s">
        <v>741</v>
      </c>
      <c r="G438" s="207"/>
      <c r="H438" s="210">
        <v>10.736</v>
      </c>
      <c r="I438" s="211"/>
      <c r="J438" s="207"/>
      <c r="K438" s="207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150</v>
      </c>
      <c r="AU438" s="216" t="s">
        <v>81</v>
      </c>
      <c r="AV438" s="11" t="s">
        <v>81</v>
      </c>
      <c r="AW438" s="11" t="s">
        <v>35</v>
      </c>
      <c r="AX438" s="11" t="s">
        <v>71</v>
      </c>
      <c r="AY438" s="216" t="s">
        <v>130</v>
      </c>
    </row>
    <row r="439" spans="2:51" s="11" customFormat="1" ht="13.5">
      <c r="B439" s="206"/>
      <c r="C439" s="207"/>
      <c r="D439" s="203" t="s">
        <v>150</v>
      </c>
      <c r="E439" s="208" t="s">
        <v>21</v>
      </c>
      <c r="F439" s="209" t="s">
        <v>742</v>
      </c>
      <c r="G439" s="207"/>
      <c r="H439" s="210">
        <v>50.344</v>
      </c>
      <c r="I439" s="211"/>
      <c r="J439" s="207"/>
      <c r="K439" s="207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150</v>
      </c>
      <c r="AU439" s="216" t="s">
        <v>81</v>
      </c>
      <c r="AV439" s="11" t="s">
        <v>81</v>
      </c>
      <c r="AW439" s="11" t="s">
        <v>35</v>
      </c>
      <c r="AX439" s="11" t="s">
        <v>71</v>
      </c>
      <c r="AY439" s="216" t="s">
        <v>130</v>
      </c>
    </row>
    <row r="440" spans="2:51" s="12" customFormat="1" ht="13.5">
      <c r="B440" s="217"/>
      <c r="C440" s="218"/>
      <c r="D440" s="203" t="s">
        <v>150</v>
      </c>
      <c r="E440" s="219" t="s">
        <v>21</v>
      </c>
      <c r="F440" s="220" t="s">
        <v>176</v>
      </c>
      <c r="G440" s="218"/>
      <c r="H440" s="221">
        <v>72.992</v>
      </c>
      <c r="I440" s="222"/>
      <c r="J440" s="218"/>
      <c r="K440" s="218"/>
      <c r="L440" s="223"/>
      <c r="M440" s="224"/>
      <c r="N440" s="225"/>
      <c r="O440" s="225"/>
      <c r="P440" s="225"/>
      <c r="Q440" s="225"/>
      <c r="R440" s="225"/>
      <c r="S440" s="225"/>
      <c r="T440" s="226"/>
      <c r="AT440" s="227" t="s">
        <v>150</v>
      </c>
      <c r="AU440" s="227" t="s">
        <v>81</v>
      </c>
      <c r="AV440" s="12" t="s">
        <v>137</v>
      </c>
      <c r="AW440" s="12" t="s">
        <v>35</v>
      </c>
      <c r="AX440" s="12" t="s">
        <v>79</v>
      </c>
      <c r="AY440" s="227" t="s">
        <v>130</v>
      </c>
    </row>
    <row r="441" spans="2:65" s="1" customFormat="1" ht="16.5" customHeight="1">
      <c r="B441" s="40"/>
      <c r="C441" s="191" t="s">
        <v>743</v>
      </c>
      <c r="D441" s="191" t="s">
        <v>132</v>
      </c>
      <c r="E441" s="192" t="s">
        <v>744</v>
      </c>
      <c r="F441" s="193" t="s">
        <v>745</v>
      </c>
      <c r="G441" s="194" t="s">
        <v>135</v>
      </c>
      <c r="H441" s="195">
        <v>72.992</v>
      </c>
      <c r="I441" s="196"/>
      <c r="J441" s="197">
        <f>ROUND(I441*H441,2)</f>
        <v>0</v>
      </c>
      <c r="K441" s="193" t="s">
        <v>136</v>
      </c>
      <c r="L441" s="60"/>
      <c r="M441" s="198" t="s">
        <v>21</v>
      </c>
      <c r="N441" s="199" t="s">
        <v>42</v>
      </c>
      <c r="O441" s="41"/>
      <c r="P441" s="200">
        <f>O441*H441</f>
        <v>0</v>
      </c>
      <c r="Q441" s="200">
        <v>0.00012</v>
      </c>
      <c r="R441" s="200">
        <f>Q441*H441</f>
        <v>0.008759040000000001</v>
      </c>
      <c r="S441" s="200">
        <v>0</v>
      </c>
      <c r="T441" s="201">
        <f>S441*H441</f>
        <v>0</v>
      </c>
      <c r="AR441" s="23" t="s">
        <v>229</v>
      </c>
      <c r="AT441" s="23" t="s">
        <v>132</v>
      </c>
      <c r="AU441" s="23" t="s">
        <v>81</v>
      </c>
      <c r="AY441" s="23" t="s">
        <v>130</v>
      </c>
      <c r="BE441" s="202">
        <f>IF(N441="základní",J441,0)</f>
        <v>0</v>
      </c>
      <c r="BF441" s="202">
        <f>IF(N441="snížená",J441,0)</f>
        <v>0</v>
      </c>
      <c r="BG441" s="202">
        <f>IF(N441="zákl. přenesená",J441,0)</f>
        <v>0</v>
      </c>
      <c r="BH441" s="202">
        <f>IF(N441="sníž. přenesená",J441,0)</f>
        <v>0</v>
      </c>
      <c r="BI441" s="202">
        <f>IF(N441="nulová",J441,0)</f>
        <v>0</v>
      </c>
      <c r="BJ441" s="23" t="s">
        <v>79</v>
      </c>
      <c r="BK441" s="202">
        <f>ROUND(I441*H441,2)</f>
        <v>0</v>
      </c>
      <c r="BL441" s="23" t="s">
        <v>229</v>
      </c>
      <c r="BM441" s="23" t="s">
        <v>746</v>
      </c>
    </row>
    <row r="442" spans="2:47" s="1" customFormat="1" ht="13.5">
      <c r="B442" s="40"/>
      <c r="C442" s="62"/>
      <c r="D442" s="203" t="s">
        <v>139</v>
      </c>
      <c r="E442" s="62"/>
      <c r="F442" s="204" t="s">
        <v>747</v>
      </c>
      <c r="G442" s="62"/>
      <c r="H442" s="62"/>
      <c r="I442" s="162"/>
      <c r="J442" s="62"/>
      <c r="K442" s="62"/>
      <c r="L442" s="60"/>
      <c r="M442" s="205"/>
      <c r="N442" s="41"/>
      <c r="O442" s="41"/>
      <c r="P442" s="41"/>
      <c r="Q442" s="41"/>
      <c r="R442" s="41"/>
      <c r="S442" s="41"/>
      <c r="T442" s="77"/>
      <c r="AT442" s="23" t="s">
        <v>139</v>
      </c>
      <c r="AU442" s="23" t="s">
        <v>81</v>
      </c>
    </row>
    <row r="443" spans="2:51" s="13" customFormat="1" ht="13.5">
      <c r="B443" s="238"/>
      <c r="C443" s="239"/>
      <c r="D443" s="203" t="s">
        <v>150</v>
      </c>
      <c r="E443" s="240" t="s">
        <v>21</v>
      </c>
      <c r="F443" s="241" t="s">
        <v>705</v>
      </c>
      <c r="G443" s="239"/>
      <c r="H443" s="240" t="s">
        <v>21</v>
      </c>
      <c r="I443" s="242"/>
      <c r="J443" s="239"/>
      <c r="K443" s="239"/>
      <c r="L443" s="243"/>
      <c r="M443" s="244"/>
      <c r="N443" s="245"/>
      <c r="O443" s="245"/>
      <c r="P443" s="245"/>
      <c r="Q443" s="245"/>
      <c r="R443" s="245"/>
      <c r="S443" s="245"/>
      <c r="T443" s="246"/>
      <c r="AT443" s="247" t="s">
        <v>150</v>
      </c>
      <c r="AU443" s="247" t="s">
        <v>81</v>
      </c>
      <c r="AV443" s="13" t="s">
        <v>79</v>
      </c>
      <c r="AW443" s="13" t="s">
        <v>35</v>
      </c>
      <c r="AX443" s="13" t="s">
        <v>71</v>
      </c>
      <c r="AY443" s="247" t="s">
        <v>130</v>
      </c>
    </row>
    <row r="444" spans="2:51" s="11" customFormat="1" ht="13.5">
      <c r="B444" s="206"/>
      <c r="C444" s="207"/>
      <c r="D444" s="203" t="s">
        <v>150</v>
      </c>
      <c r="E444" s="208" t="s">
        <v>21</v>
      </c>
      <c r="F444" s="209" t="s">
        <v>740</v>
      </c>
      <c r="G444" s="207"/>
      <c r="H444" s="210">
        <v>11.912</v>
      </c>
      <c r="I444" s="211"/>
      <c r="J444" s="207"/>
      <c r="K444" s="207"/>
      <c r="L444" s="212"/>
      <c r="M444" s="213"/>
      <c r="N444" s="214"/>
      <c r="O444" s="214"/>
      <c r="P444" s="214"/>
      <c r="Q444" s="214"/>
      <c r="R444" s="214"/>
      <c r="S444" s="214"/>
      <c r="T444" s="215"/>
      <c r="AT444" s="216" t="s">
        <v>150</v>
      </c>
      <c r="AU444" s="216" t="s">
        <v>81</v>
      </c>
      <c r="AV444" s="11" t="s">
        <v>81</v>
      </c>
      <c r="AW444" s="11" t="s">
        <v>35</v>
      </c>
      <c r="AX444" s="11" t="s">
        <v>71</v>
      </c>
      <c r="AY444" s="216" t="s">
        <v>130</v>
      </c>
    </row>
    <row r="445" spans="2:51" s="11" customFormat="1" ht="13.5">
      <c r="B445" s="206"/>
      <c r="C445" s="207"/>
      <c r="D445" s="203" t="s">
        <v>150</v>
      </c>
      <c r="E445" s="208" t="s">
        <v>21</v>
      </c>
      <c r="F445" s="209" t="s">
        <v>741</v>
      </c>
      <c r="G445" s="207"/>
      <c r="H445" s="210">
        <v>10.736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150</v>
      </c>
      <c r="AU445" s="216" t="s">
        <v>81</v>
      </c>
      <c r="AV445" s="11" t="s">
        <v>81</v>
      </c>
      <c r="AW445" s="11" t="s">
        <v>35</v>
      </c>
      <c r="AX445" s="11" t="s">
        <v>71</v>
      </c>
      <c r="AY445" s="216" t="s">
        <v>130</v>
      </c>
    </row>
    <row r="446" spans="2:51" s="11" customFormat="1" ht="13.5">
      <c r="B446" s="206"/>
      <c r="C446" s="207"/>
      <c r="D446" s="203" t="s">
        <v>150</v>
      </c>
      <c r="E446" s="208" t="s">
        <v>21</v>
      </c>
      <c r="F446" s="209" t="s">
        <v>742</v>
      </c>
      <c r="G446" s="207"/>
      <c r="H446" s="210">
        <v>50.344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150</v>
      </c>
      <c r="AU446" s="216" t="s">
        <v>81</v>
      </c>
      <c r="AV446" s="11" t="s">
        <v>81</v>
      </c>
      <c r="AW446" s="11" t="s">
        <v>35</v>
      </c>
      <c r="AX446" s="11" t="s">
        <v>71</v>
      </c>
      <c r="AY446" s="216" t="s">
        <v>130</v>
      </c>
    </row>
    <row r="447" spans="2:51" s="12" customFormat="1" ht="13.5">
      <c r="B447" s="217"/>
      <c r="C447" s="218"/>
      <c r="D447" s="203" t="s">
        <v>150</v>
      </c>
      <c r="E447" s="219" t="s">
        <v>21</v>
      </c>
      <c r="F447" s="220" t="s">
        <v>176</v>
      </c>
      <c r="G447" s="218"/>
      <c r="H447" s="221">
        <v>72.992</v>
      </c>
      <c r="I447" s="222"/>
      <c r="J447" s="218"/>
      <c r="K447" s="218"/>
      <c r="L447" s="223"/>
      <c r="M447" s="248"/>
      <c r="N447" s="249"/>
      <c r="O447" s="249"/>
      <c r="P447" s="249"/>
      <c r="Q447" s="249"/>
      <c r="R447" s="249"/>
      <c r="S447" s="249"/>
      <c r="T447" s="250"/>
      <c r="AT447" s="227" t="s">
        <v>150</v>
      </c>
      <c r="AU447" s="227" t="s">
        <v>81</v>
      </c>
      <c r="AV447" s="12" t="s">
        <v>137</v>
      </c>
      <c r="AW447" s="12" t="s">
        <v>35</v>
      </c>
      <c r="AX447" s="12" t="s">
        <v>79</v>
      </c>
      <c r="AY447" s="227" t="s">
        <v>130</v>
      </c>
    </row>
    <row r="448" spans="2:12" s="1" customFormat="1" ht="6.95" customHeight="1">
      <c r="B448" s="55"/>
      <c r="C448" s="56"/>
      <c r="D448" s="56"/>
      <c r="E448" s="56"/>
      <c r="F448" s="56"/>
      <c r="G448" s="56"/>
      <c r="H448" s="56"/>
      <c r="I448" s="138"/>
      <c r="J448" s="56"/>
      <c r="K448" s="56"/>
      <c r="L448" s="60"/>
    </row>
  </sheetData>
  <sheetProtection algorithmName="SHA-512" hashValue="UQeSb3tjIYtVO2NCxDPx7CqH4hPb1N5DkjuLRY9vm1fj7mdYRCpGIgKQsCEC7IK5AUOEhRL/J8LBekPsODzGBg==" saltValue="Cc8GxV2g9rxqZwjzNzfH9EmJPv+NcrgJmxoulUHaYTR6hDUCertKhvah1qE9RWZytLf0fs9ssDzOL6w2zv70LQ==" spinCount="100000" sheet="1" objects="1" scenarios="1" formatColumns="0" formatRows="0" autoFilter="0"/>
  <autoFilter ref="C88:K447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8"/>
  <sheetViews>
    <sheetView showGridLines="0" workbookViewId="0" topLeftCell="A1">
      <pane ySplit="1" topLeftCell="A56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27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86</v>
      </c>
      <c r="G1" s="378" t="s">
        <v>87</v>
      </c>
      <c r="H1" s="378"/>
      <c r="I1" s="114"/>
      <c r="J1" s="113" t="s">
        <v>88</v>
      </c>
      <c r="K1" s="112" t="s">
        <v>89</v>
      </c>
      <c r="L1" s="113" t="s">
        <v>90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81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70" t="str">
        <f>'Rekapitulace stavby'!K6</f>
        <v>Rekonstrukce polní cesty č.3 v k.ú. Tetín u Berouna</v>
      </c>
      <c r="F7" s="371"/>
      <c r="G7" s="371"/>
      <c r="H7" s="371"/>
      <c r="I7" s="116"/>
      <c r="J7" s="28"/>
      <c r="K7" s="30"/>
    </row>
    <row r="8" spans="2:11" s="1" customFormat="1" ht="13.5">
      <c r="B8" s="40"/>
      <c r="C8" s="41"/>
      <c r="D8" s="36" t="s">
        <v>92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2" t="s">
        <v>748</v>
      </c>
      <c r="F9" s="373"/>
      <c r="G9" s="373"/>
      <c r="H9" s="373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94</v>
      </c>
      <c r="G12" s="41"/>
      <c r="H12" s="41"/>
      <c r="I12" s="118" t="s">
        <v>25</v>
      </c>
      <c r="J12" s="119" t="str">
        <f>'Rekapitulace stavby'!AN8</f>
        <v>10. 4. 2019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8" t="s">
        <v>28</v>
      </c>
      <c r="J14" s="34" t="s">
        <v>21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8" t="s">
        <v>30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8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8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95</v>
      </c>
      <c r="F21" s="41"/>
      <c r="G21" s="41"/>
      <c r="H21" s="41"/>
      <c r="I21" s="118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59" t="s">
        <v>21</v>
      </c>
      <c r="F24" s="359"/>
      <c r="G24" s="359"/>
      <c r="H24" s="359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37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28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29">
        <f>ROUND(SUM(BE80:BE107),2)</f>
        <v>0</v>
      </c>
      <c r="G30" s="41"/>
      <c r="H30" s="41"/>
      <c r="I30" s="130">
        <v>0.21</v>
      </c>
      <c r="J30" s="129">
        <f>ROUND(ROUND((SUM(BE80:BE107)),2)*I30,2)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29">
        <f>ROUND(SUM(BF80:BF107),2)</f>
        <v>0</v>
      </c>
      <c r="G31" s="41"/>
      <c r="H31" s="41"/>
      <c r="I31" s="130">
        <v>0.15</v>
      </c>
      <c r="J31" s="129">
        <f>ROUND(ROUND((SUM(BF80:BF107)),2)*I31,2)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29">
        <f>ROUND(SUM(BG80:BG107),2)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29">
        <f>ROUND(SUM(BH80:BH107),2)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29">
        <f>ROUND(SUM(BI80:BI107),2)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47</v>
      </c>
      <c r="E36" s="78"/>
      <c r="F36" s="78"/>
      <c r="G36" s="133" t="s">
        <v>48</v>
      </c>
      <c r="H36" s="134" t="s">
        <v>49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70" t="str">
        <f>E7</f>
        <v>Rekonstrukce polní cesty č.3 v k.ú. Tetín u Berouna</v>
      </c>
      <c r="F45" s="371"/>
      <c r="G45" s="371"/>
      <c r="H45" s="371"/>
      <c r="I45" s="117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2" t="str">
        <f>E9</f>
        <v>02 - Vedlejší a ostatní náklady</v>
      </c>
      <c r="F47" s="373"/>
      <c r="G47" s="373"/>
      <c r="H47" s="373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Tetín</v>
      </c>
      <c r="G49" s="41"/>
      <c r="H49" s="41"/>
      <c r="I49" s="118" t="s">
        <v>25</v>
      </c>
      <c r="J49" s="119" t="str">
        <f>IF(J12="","",J12)</f>
        <v>10. 4. 2019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>Krajský pozemkový úřad Pobočka Beroun</v>
      </c>
      <c r="G51" s="41"/>
      <c r="H51" s="41"/>
      <c r="I51" s="118" t="s">
        <v>33</v>
      </c>
      <c r="J51" s="359" t="str">
        <f>E21</f>
        <v xml:space="preserve">VDI Projekt s.r.o., K Botiči 1453/6, 101 00 Praha 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7"/>
      <c r="J52" s="374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100</v>
      </c>
    </row>
    <row r="57" spans="2:11" s="7" customFormat="1" ht="24.95" customHeight="1">
      <c r="B57" s="148"/>
      <c r="C57" s="149"/>
      <c r="D57" s="150" t="s">
        <v>749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750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751</v>
      </c>
      <c r="E59" s="158"/>
      <c r="F59" s="158"/>
      <c r="G59" s="158"/>
      <c r="H59" s="158"/>
      <c r="I59" s="159"/>
      <c r="J59" s="160">
        <f>J89</f>
        <v>0</v>
      </c>
      <c r="K59" s="161"/>
    </row>
    <row r="60" spans="2:11" s="8" customFormat="1" ht="19.9" customHeight="1">
      <c r="B60" s="155"/>
      <c r="C60" s="156"/>
      <c r="D60" s="157" t="s">
        <v>752</v>
      </c>
      <c r="E60" s="158"/>
      <c r="F60" s="158"/>
      <c r="G60" s="158"/>
      <c r="H60" s="158"/>
      <c r="I60" s="159"/>
      <c r="J60" s="160">
        <f>J103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114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6.5" customHeight="1">
      <c r="B70" s="40"/>
      <c r="C70" s="62"/>
      <c r="D70" s="62"/>
      <c r="E70" s="375" t="str">
        <f>E7</f>
        <v>Rekonstrukce polní cesty č.3 v k.ú. Tetín u Berouna</v>
      </c>
      <c r="F70" s="376"/>
      <c r="G70" s="376"/>
      <c r="H70" s="376"/>
      <c r="I70" s="162"/>
      <c r="J70" s="62"/>
      <c r="K70" s="62"/>
      <c r="L70" s="60"/>
    </row>
    <row r="71" spans="2:12" s="1" customFormat="1" ht="14.45" customHeight="1">
      <c r="B71" s="40"/>
      <c r="C71" s="64" t="s">
        <v>92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7.25" customHeight="1">
      <c r="B72" s="40"/>
      <c r="C72" s="62"/>
      <c r="D72" s="62"/>
      <c r="E72" s="366" t="str">
        <f>E9</f>
        <v>02 - Vedlejší a ostatní náklady</v>
      </c>
      <c r="F72" s="377"/>
      <c r="G72" s="377"/>
      <c r="H72" s="377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23</v>
      </c>
      <c r="D74" s="62"/>
      <c r="E74" s="62"/>
      <c r="F74" s="163" t="str">
        <f>F12</f>
        <v>Tetín</v>
      </c>
      <c r="G74" s="62"/>
      <c r="H74" s="62"/>
      <c r="I74" s="164" t="s">
        <v>25</v>
      </c>
      <c r="J74" s="72" t="str">
        <f>IF(J12="","",J12)</f>
        <v>10. 4. 2019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3.5">
      <c r="B76" s="40"/>
      <c r="C76" s="64" t="s">
        <v>27</v>
      </c>
      <c r="D76" s="62"/>
      <c r="E76" s="62"/>
      <c r="F76" s="163" t="str">
        <f>E15</f>
        <v>Krajský pozemkový úřad Pobočka Beroun</v>
      </c>
      <c r="G76" s="62"/>
      <c r="H76" s="62"/>
      <c r="I76" s="164" t="s">
        <v>33</v>
      </c>
      <c r="J76" s="163" t="str">
        <f>E21</f>
        <v xml:space="preserve">VDI Projekt s.r.o., K Botiči 1453/6, 101 00 Praha </v>
      </c>
      <c r="K76" s="62"/>
      <c r="L76" s="60"/>
    </row>
    <row r="77" spans="2:12" s="1" customFormat="1" ht="14.45" customHeight="1">
      <c r="B77" s="40"/>
      <c r="C77" s="64" t="s">
        <v>31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115</v>
      </c>
      <c r="D79" s="167" t="s">
        <v>56</v>
      </c>
      <c r="E79" s="167" t="s">
        <v>52</v>
      </c>
      <c r="F79" s="167" t="s">
        <v>116</v>
      </c>
      <c r="G79" s="167" t="s">
        <v>117</v>
      </c>
      <c r="H79" s="167" t="s">
        <v>118</v>
      </c>
      <c r="I79" s="168" t="s">
        <v>119</v>
      </c>
      <c r="J79" s="167" t="s">
        <v>98</v>
      </c>
      <c r="K79" s="169" t="s">
        <v>120</v>
      </c>
      <c r="L79" s="170"/>
      <c r="M79" s="80" t="s">
        <v>121</v>
      </c>
      <c r="N79" s="81" t="s">
        <v>41</v>
      </c>
      <c r="O79" s="81" t="s">
        <v>122</v>
      </c>
      <c r="P79" s="81" t="s">
        <v>123</v>
      </c>
      <c r="Q79" s="81" t="s">
        <v>124</v>
      </c>
      <c r="R79" s="81" t="s">
        <v>125</v>
      </c>
      <c r="S79" s="81" t="s">
        <v>126</v>
      </c>
      <c r="T79" s="82" t="s">
        <v>127</v>
      </c>
    </row>
    <row r="80" spans="2:63" s="1" customFormat="1" ht="29.25" customHeight="1">
      <c r="B80" s="40"/>
      <c r="C80" s="86" t="s">
        <v>99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0</v>
      </c>
      <c r="S80" s="84"/>
      <c r="T80" s="173">
        <f>T81</f>
        <v>0</v>
      </c>
      <c r="AT80" s="23" t="s">
        <v>70</v>
      </c>
      <c r="AU80" s="23" t="s">
        <v>100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70</v>
      </c>
      <c r="E81" s="178" t="s">
        <v>753</v>
      </c>
      <c r="F81" s="178" t="s">
        <v>754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P82+P89+P103</f>
        <v>0</v>
      </c>
      <c r="Q81" s="183"/>
      <c r="R81" s="184">
        <f>R82+R89+R103</f>
        <v>0</v>
      </c>
      <c r="S81" s="183"/>
      <c r="T81" s="185">
        <f>T82+T89+T103</f>
        <v>0</v>
      </c>
      <c r="AR81" s="186" t="s">
        <v>157</v>
      </c>
      <c r="AT81" s="187" t="s">
        <v>70</v>
      </c>
      <c r="AU81" s="187" t="s">
        <v>71</v>
      </c>
      <c r="AY81" s="186" t="s">
        <v>130</v>
      </c>
      <c r="BK81" s="188">
        <f>BK82+BK89+BK103</f>
        <v>0</v>
      </c>
    </row>
    <row r="82" spans="2:63" s="10" customFormat="1" ht="19.9" customHeight="1">
      <c r="B82" s="175"/>
      <c r="C82" s="176"/>
      <c r="D82" s="177" t="s">
        <v>70</v>
      </c>
      <c r="E82" s="189" t="s">
        <v>755</v>
      </c>
      <c r="F82" s="189" t="s">
        <v>756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SUM(P83:P88)</f>
        <v>0</v>
      </c>
      <c r="Q82" s="183"/>
      <c r="R82" s="184">
        <f>SUM(R83:R88)</f>
        <v>0</v>
      </c>
      <c r="S82" s="183"/>
      <c r="T82" s="185">
        <f>SUM(T83:T88)</f>
        <v>0</v>
      </c>
      <c r="AR82" s="186" t="s">
        <v>157</v>
      </c>
      <c r="AT82" s="187" t="s">
        <v>70</v>
      </c>
      <c r="AU82" s="187" t="s">
        <v>79</v>
      </c>
      <c r="AY82" s="186" t="s">
        <v>130</v>
      </c>
      <c r="BK82" s="188">
        <f>SUM(BK83:BK88)</f>
        <v>0</v>
      </c>
    </row>
    <row r="83" spans="2:65" s="1" customFormat="1" ht="25.5" customHeight="1">
      <c r="B83" s="40"/>
      <c r="C83" s="191" t="s">
        <v>79</v>
      </c>
      <c r="D83" s="191" t="s">
        <v>132</v>
      </c>
      <c r="E83" s="192" t="s">
        <v>757</v>
      </c>
      <c r="F83" s="193" t="s">
        <v>758</v>
      </c>
      <c r="G83" s="194" t="s">
        <v>759</v>
      </c>
      <c r="H83" s="195">
        <v>1</v>
      </c>
      <c r="I83" s="196"/>
      <c r="J83" s="197">
        <f>ROUND(I83*H83,2)</f>
        <v>0</v>
      </c>
      <c r="K83" s="193" t="s">
        <v>136</v>
      </c>
      <c r="L83" s="60"/>
      <c r="M83" s="198" t="s">
        <v>21</v>
      </c>
      <c r="N83" s="199" t="s">
        <v>42</v>
      </c>
      <c r="O83" s="41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3" t="s">
        <v>760</v>
      </c>
      <c r="AT83" s="23" t="s">
        <v>132</v>
      </c>
      <c r="AU83" s="23" t="s">
        <v>81</v>
      </c>
      <c r="AY83" s="23" t="s">
        <v>130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79</v>
      </c>
      <c r="BK83" s="202">
        <f>ROUND(I83*H83,2)</f>
        <v>0</v>
      </c>
      <c r="BL83" s="23" t="s">
        <v>760</v>
      </c>
      <c r="BM83" s="23" t="s">
        <v>761</v>
      </c>
    </row>
    <row r="84" spans="2:47" s="1" customFormat="1" ht="13.5">
      <c r="B84" s="40"/>
      <c r="C84" s="62"/>
      <c r="D84" s="203" t="s">
        <v>139</v>
      </c>
      <c r="E84" s="62"/>
      <c r="F84" s="204" t="s">
        <v>762</v>
      </c>
      <c r="G84" s="62"/>
      <c r="H84" s="62"/>
      <c r="I84" s="162"/>
      <c r="J84" s="62"/>
      <c r="K84" s="62"/>
      <c r="L84" s="60"/>
      <c r="M84" s="205"/>
      <c r="N84" s="41"/>
      <c r="O84" s="41"/>
      <c r="P84" s="41"/>
      <c r="Q84" s="41"/>
      <c r="R84" s="41"/>
      <c r="S84" s="41"/>
      <c r="T84" s="77"/>
      <c r="AT84" s="23" t="s">
        <v>139</v>
      </c>
      <c r="AU84" s="23" t="s">
        <v>81</v>
      </c>
    </row>
    <row r="85" spans="2:65" s="1" customFormat="1" ht="25.5" customHeight="1">
      <c r="B85" s="40"/>
      <c r="C85" s="191" t="s">
        <v>81</v>
      </c>
      <c r="D85" s="191" t="s">
        <v>132</v>
      </c>
      <c r="E85" s="192" t="s">
        <v>763</v>
      </c>
      <c r="F85" s="193" t="s">
        <v>764</v>
      </c>
      <c r="G85" s="194" t="s">
        <v>759</v>
      </c>
      <c r="H85" s="195">
        <v>1</v>
      </c>
      <c r="I85" s="196"/>
      <c r="J85" s="197">
        <f>ROUND(I85*H85,2)</f>
        <v>0</v>
      </c>
      <c r="K85" s="193" t="s">
        <v>136</v>
      </c>
      <c r="L85" s="60"/>
      <c r="M85" s="198" t="s">
        <v>21</v>
      </c>
      <c r="N85" s="199" t="s">
        <v>42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760</v>
      </c>
      <c r="AT85" s="23" t="s">
        <v>132</v>
      </c>
      <c r="AU85" s="23" t="s">
        <v>81</v>
      </c>
      <c r="AY85" s="23" t="s">
        <v>130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79</v>
      </c>
      <c r="BK85" s="202">
        <f>ROUND(I85*H85,2)</f>
        <v>0</v>
      </c>
      <c r="BL85" s="23" t="s">
        <v>760</v>
      </c>
      <c r="BM85" s="23" t="s">
        <v>765</v>
      </c>
    </row>
    <row r="86" spans="2:47" s="1" customFormat="1" ht="13.5">
      <c r="B86" s="40"/>
      <c r="C86" s="62"/>
      <c r="D86" s="203" t="s">
        <v>139</v>
      </c>
      <c r="E86" s="62"/>
      <c r="F86" s="204" t="s">
        <v>766</v>
      </c>
      <c r="G86" s="62"/>
      <c r="H86" s="62"/>
      <c r="I86" s="162"/>
      <c r="J86" s="62"/>
      <c r="K86" s="62"/>
      <c r="L86" s="60"/>
      <c r="M86" s="205"/>
      <c r="N86" s="41"/>
      <c r="O86" s="41"/>
      <c r="P86" s="41"/>
      <c r="Q86" s="41"/>
      <c r="R86" s="41"/>
      <c r="S86" s="41"/>
      <c r="T86" s="77"/>
      <c r="AT86" s="23" t="s">
        <v>139</v>
      </c>
      <c r="AU86" s="23" t="s">
        <v>81</v>
      </c>
    </row>
    <row r="87" spans="2:65" s="1" customFormat="1" ht="16.5" customHeight="1">
      <c r="B87" s="40"/>
      <c r="C87" s="191" t="s">
        <v>145</v>
      </c>
      <c r="D87" s="191" t="s">
        <v>132</v>
      </c>
      <c r="E87" s="192" t="s">
        <v>767</v>
      </c>
      <c r="F87" s="193" t="s">
        <v>768</v>
      </c>
      <c r="G87" s="194" t="s">
        <v>759</v>
      </c>
      <c r="H87" s="195">
        <v>1</v>
      </c>
      <c r="I87" s="196"/>
      <c r="J87" s="197">
        <f>ROUND(I87*H87,2)</f>
        <v>0</v>
      </c>
      <c r="K87" s="193" t="s">
        <v>136</v>
      </c>
      <c r="L87" s="60"/>
      <c r="M87" s="198" t="s">
        <v>21</v>
      </c>
      <c r="N87" s="199" t="s">
        <v>42</v>
      </c>
      <c r="O87" s="41"/>
      <c r="P87" s="200">
        <f>O87*H87</f>
        <v>0</v>
      </c>
      <c r="Q87" s="200">
        <v>0</v>
      </c>
      <c r="R87" s="200">
        <f>Q87*H87</f>
        <v>0</v>
      </c>
      <c r="S87" s="200">
        <v>0</v>
      </c>
      <c r="T87" s="201">
        <f>S87*H87</f>
        <v>0</v>
      </c>
      <c r="AR87" s="23" t="s">
        <v>760</v>
      </c>
      <c r="AT87" s="23" t="s">
        <v>132</v>
      </c>
      <c r="AU87" s="23" t="s">
        <v>81</v>
      </c>
      <c r="AY87" s="23" t="s">
        <v>130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79</v>
      </c>
      <c r="BK87" s="202">
        <f>ROUND(I87*H87,2)</f>
        <v>0</v>
      </c>
      <c r="BL87" s="23" t="s">
        <v>760</v>
      </c>
      <c r="BM87" s="23" t="s">
        <v>769</v>
      </c>
    </row>
    <row r="88" spans="2:47" s="1" customFormat="1" ht="13.5">
      <c r="B88" s="40"/>
      <c r="C88" s="62"/>
      <c r="D88" s="203" t="s">
        <v>139</v>
      </c>
      <c r="E88" s="62"/>
      <c r="F88" s="204" t="s">
        <v>770</v>
      </c>
      <c r="G88" s="62"/>
      <c r="H88" s="62"/>
      <c r="I88" s="162"/>
      <c r="J88" s="62"/>
      <c r="K88" s="62"/>
      <c r="L88" s="60"/>
      <c r="M88" s="205"/>
      <c r="N88" s="41"/>
      <c r="O88" s="41"/>
      <c r="P88" s="41"/>
      <c r="Q88" s="41"/>
      <c r="R88" s="41"/>
      <c r="S88" s="41"/>
      <c r="T88" s="77"/>
      <c r="AT88" s="23" t="s">
        <v>139</v>
      </c>
      <c r="AU88" s="23" t="s">
        <v>81</v>
      </c>
    </row>
    <row r="89" spans="2:63" s="10" customFormat="1" ht="29.85" customHeight="1">
      <c r="B89" s="175"/>
      <c r="C89" s="176"/>
      <c r="D89" s="177" t="s">
        <v>70</v>
      </c>
      <c r="E89" s="189" t="s">
        <v>771</v>
      </c>
      <c r="F89" s="189" t="s">
        <v>772</v>
      </c>
      <c r="G89" s="176"/>
      <c r="H89" s="176"/>
      <c r="I89" s="179"/>
      <c r="J89" s="190">
        <f>BK89</f>
        <v>0</v>
      </c>
      <c r="K89" s="176"/>
      <c r="L89" s="181"/>
      <c r="M89" s="182"/>
      <c r="N89" s="183"/>
      <c r="O89" s="183"/>
      <c r="P89" s="184">
        <f>SUM(P90:P102)</f>
        <v>0</v>
      </c>
      <c r="Q89" s="183"/>
      <c r="R89" s="184">
        <f>SUM(R90:R102)</f>
        <v>0</v>
      </c>
      <c r="S89" s="183"/>
      <c r="T89" s="185">
        <f>SUM(T90:T102)</f>
        <v>0</v>
      </c>
      <c r="AR89" s="186" t="s">
        <v>157</v>
      </c>
      <c r="AT89" s="187" t="s">
        <v>70</v>
      </c>
      <c r="AU89" s="187" t="s">
        <v>79</v>
      </c>
      <c r="AY89" s="186" t="s">
        <v>130</v>
      </c>
      <c r="BK89" s="188">
        <f>SUM(BK90:BK102)</f>
        <v>0</v>
      </c>
    </row>
    <row r="90" spans="2:65" s="1" customFormat="1" ht="16.5" customHeight="1">
      <c r="B90" s="40"/>
      <c r="C90" s="191" t="s">
        <v>137</v>
      </c>
      <c r="D90" s="191" t="s">
        <v>132</v>
      </c>
      <c r="E90" s="192" t="s">
        <v>773</v>
      </c>
      <c r="F90" s="193" t="s">
        <v>772</v>
      </c>
      <c r="G90" s="194" t="s">
        <v>759</v>
      </c>
      <c r="H90" s="195">
        <v>1</v>
      </c>
      <c r="I90" s="196"/>
      <c r="J90" s="197">
        <f>ROUND(I90*H90,2)</f>
        <v>0</v>
      </c>
      <c r="K90" s="193" t="s">
        <v>136</v>
      </c>
      <c r="L90" s="60"/>
      <c r="M90" s="198" t="s">
        <v>21</v>
      </c>
      <c r="N90" s="199" t="s">
        <v>42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760</v>
      </c>
      <c r="AT90" s="23" t="s">
        <v>132</v>
      </c>
      <c r="AU90" s="23" t="s">
        <v>81</v>
      </c>
      <c r="AY90" s="23" t="s">
        <v>130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79</v>
      </c>
      <c r="BK90" s="202">
        <f>ROUND(I90*H90,2)</f>
        <v>0</v>
      </c>
      <c r="BL90" s="23" t="s">
        <v>760</v>
      </c>
      <c r="BM90" s="23" t="s">
        <v>774</v>
      </c>
    </row>
    <row r="91" spans="2:47" s="1" customFormat="1" ht="13.5">
      <c r="B91" s="40"/>
      <c r="C91" s="62"/>
      <c r="D91" s="203" t="s">
        <v>139</v>
      </c>
      <c r="E91" s="62"/>
      <c r="F91" s="204" t="s">
        <v>772</v>
      </c>
      <c r="G91" s="62"/>
      <c r="H91" s="62"/>
      <c r="I91" s="162"/>
      <c r="J91" s="62"/>
      <c r="K91" s="62"/>
      <c r="L91" s="60"/>
      <c r="M91" s="205"/>
      <c r="N91" s="41"/>
      <c r="O91" s="41"/>
      <c r="P91" s="41"/>
      <c r="Q91" s="41"/>
      <c r="R91" s="41"/>
      <c r="S91" s="41"/>
      <c r="T91" s="77"/>
      <c r="AT91" s="23" t="s">
        <v>139</v>
      </c>
      <c r="AU91" s="23" t="s">
        <v>81</v>
      </c>
    </row>
    <row r="92" spans="2:65" s="1" customFormat="1" ht="16.5" customHeight="1">
      <c r="B92" s="40"/>
      <c r="C92" s="191" t="s">
        <v>157</v>
      </c>
      <c r="D92" s="191" t="s">
        <v>132</v>
      </c>
      <c r="E92" s="192" t="s">
        <v>775</v>
      </c>
      <c r="F92" s="193" t="s">
        <v>776</v>
      </c>
      <c r="G92" s="194" t="s">
        <v>759</v>
      </c>
      <c r="H92" s="195">
        <v>1</v>
      </c>
      <c r="I92" s="196"/>
      <c r="J92" s="197">
        <f>ROUND(I92*H92,2)</f>
        <v>0</v>
      </c>
      <c r="K92" s="193" t="s">
        <v>136</v>
      </c>
      <c r="L92" s="60"/>
      <c r="M92" s="198" t="s">
        <v>21</v>
      </c>
      <c r="N92" s="199" t="s">
        <v>42</v>
      </c>
      <c r="O92" s="41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3" t="s">
        <v>760</v>
      </c>
      <c r="AT92" s="23" t="s">
        <v>132</v>
      </c>
      <c r="AU92" s="23" t="s">
        <v>81</v>
      </c>
      <c r="AY92" s="23" t="s">
        <v>130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3" t="s">
        <v>79</v>
      </c>
      <c r="BK92" s="202">
        <f>ROUND(I92*H92,2)</f>
        <v>0</v>
      </c>
      <c r="BL92" s="23" t="s">
        <v>760</v>
      </c>
      <c r="BM92" s="23" t="s">
        <v>777</v>
      </c>
    </row>
    <row r="93" spans="2:47" s="1" customFormat="1" ht="13.5">
      <c r="B93" s="40"/>
      <c r="C93" s="62"/>
      <c r="D93" s="203" t="s">
        <v>139</v>
      </c>
      <c r="E93" s="62"/>
      <c r="F93" s="204" t="s">
        <v>776</v>
      </c>
      <c r="G93" s="62"/>
      <c r="H93" s="62"/>
      <c r="I93" s="162"/>
      <c r="J93" s="62"/>
      <c r="K93" s="62"/>
      <c r="L93" s="60"/>
      <c r="M93" s="205"/>
      <c r="N93" s="41"/>
      <c r="O93" s="41"/>
      <c r="P93" s="41"/>
      <c r="Q93" s="41"/>
      <c r="R93" s="41"/>
      <c r="S93" s="41"/>
      <c r="T93" s="77"/>
      <c r="AT93" s="23" t="s">
        <v>139</v>
      </c>
      <c r="AU93" s="23" t="s">
        <v>81</v>
      </c>
    </row>
    <row r="94" spans="2:65" s="1" customFormat="1" ht="16.5" customHeight="1">
      <c r="B94" s="40"/>
      <c r="C94" s="191" t="s">
        <v>163</v>
      </c>
      <c r="D94" s="191" t="s">
        <v>132</v>
      </c>
      <c r="E94" s="192" t="s">
        <v>778</v>
      </c>
      <c r="F94" s="193" t="s">
        <v>779</v>
      </c>
      <c r="G94" s="194" t="s">
        <v>759</v>
      </c>
      <c r="H94" s="195">
        <v>1</v>
      </c>
      <c r="I94" s="196"/>
      <c r="J94" s="197">
        <f>ROUND(I94*H94,2)</f>
        <v>0</v>
      </c>
      <c r="K94" s="193" t="s">
        <v>136</v>
      </c>
      <c r="L94" s="60"/>
      <c r="M94" s="198" t="s">
        <v>21</v>
      </c>
      <c r="N94" s="199" t="s">
        <v>42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760</v>
      </c>
      <c r="AT94" s="23" t="s">
        <v>132</v>
      </c>
      <c r="AU94" s="23" t="s">
        <v>81</v>
      </c>
      <c r="AY94" s="23" t="s">
        <v>130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79</v>
      </c>
      <c r="BK94" s="202">
        <f>ROUND(I94*H94,2)</f>
        <v>0</v>
      </c>
      <c r="BL94" s="23" t="s">
        <v>760</v>
      </c>
      <c r="BM94" s="23" t="s">
        <v>780</v>
      </c>
    </row>
    <row r="95" spans="2:47" s="1" customFormat="1" ht="13.5">
      <c r="B95" s="40"/>
      <c r="C95" s="62"/>
      <c r="D95" s="203" t="s">
        <v>139</v>
      </c>
      <c r="E95" s="62"/>
      <c r="F95" s="204" t="s">
        <v>781</v>
      </c>
      <c r="G95" s="62"/>
      <c r="H95" s="62"/>
      <c r="I95" s="162"/>
      <c r="J95" s="62"/>
      <c r="K95" s="62"/>
      <c r="L95" s="60"/>
      <c r="M95" s="205"/>
      <c r="N95" s="41"/>
      <c r="O95" s="41"/>
      <c r="P95" s="41"/>
      <c r="Q95" s="41"/>
      <c r="R95" s="41"/>
      <c r="S95" s="41"/>
      <c r="T95" s="77"/>
      <c r="AT95" s="23" t="s">
        <v>139</v>
      </c>
      <c r="AU95" s="23" t="s">
        <v>81</v>
      </c>
    </row>
    <row r="96" spans="2:65" s="1" customFormat="1" ht="51" customHeight="1">
      <c r="B96" s="40"/>
      <c r="C96" s="191" t="s">
        <v>168</v>
      </c>
      <c r="D96" s="191" t="s">
        <v>132</v>
      </c>
      <c r="E96" s="192" t="s">
        <v>782</v>
      </c>
      <c r="F96" s="193" t="s">
        <v>783</v>
      </c>
      <c r="G96" s="194" t="s">
        <v>759</v>
      </c>
      <c r="H96" s="195">
        <v>1</v>
      </c>
      <c r="I96" s="196"/>
      <c r="J96" s="197">
        <f>ROUND(I96*H96,2)</f>
        <v>0</v>
      </c>
      <c r="K96" s="193" t="s">
        <v>136</v>
      </c>
      <c r="L96" s="60"/>
      <c r="M96" s="198" t="s">
        <v>21</v>
      </c>
      <c r="N96" s="199" t="s">
        <v>42</v>
      </c>
      <c r="O96" s="41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AR96" s="23" t="s">
        <v>760</v>
      </c>
      <c r="AT96" s="23" t="s">
        <v>132</v>
      </c>
      <c r="AU96" s="23" t="s">
        <v>81</v>
      </c>
      <c r="AY96" s="23" t="s">
        <v>130</v>
      </c>
      <c r="BE96" s="202">
        <f>IF(N96="základní",J96,0)</f>
        <v>0</v>
      </c>
      <c r="BF96" s="202">
        <f>IF(N96="snížená",J96,0)</f>
        <v>0</v>
      </c>
      <c r="BG96" s="202">
        <f>IF(N96="zákl. přenesená",J96,0)</f>
        <v>0</v>
      </c>
      <c r="BH96" s="202">
        <f>IF(N96="sníž. přenesená",J96,0)</f>
        <v>0</v>
      </c>
      <c r="BI96" s="202">
        <f>IF(N96="nulová",J96,0)</f>
        <v>0</v>
      </c>
      <c r="BJ96" s="23" t="s">
        <v>79</v>
      </c>
      <c r="BK96" s="202">
        <f>ROUND(I96*H96,2)</f>
        <v>0</v>
      </c>
      <c r="BL96" s="23" t="s">
        <v>760</v>
      </c>
      <c r="BM96" s="23" t="s">
        <v>784</v>
      </c>
    </row>
    <row r="97" spans="2:47" s="1" customFormat="1" ht="13.5">
      <c r="B97" s="40"/>
      <c r="C97" s="62"/>
      <c r="D97" s="203" t="s">
        <v>139</v>
      </c>
      <c r="E97" s="62"/>
      <c r="F97" s="204" t="s">
        <v>785</v>
      </c>
      <c r="G97" s="62"/>
      <c r="H97" s="62"/>
      <c r="I97" s="162"/>
      <c r="J97" s="62"/>
      <c r="K97" s="62"/>
      <c r="L97" s="60"/>
      <c r="M97" s="205"/>
      <c r="N97" s="41"/>
      <c r="O97" s="41"/>
      <c r="P97" s="41"/>
      <c r="Q97" s="41"/>
      <c r="R97" s="41"/>
      <c r="S97" s="41"/>
      <c r="T97" s="77"/>
      <c r="AT97" s="23" t="s">
        <v>139</v>
      </c>
      <c r="AU97" s="23" t="s">
        <v>81</v>
      </c>
    </row>
    <row r="98" spans="2:65" s="1" customFormat="1" ht="38.25" customHeight="1">
      <c r="B98" s="40"/>
      <c r="C98" s="191" t="s">
        <v>177</v>
      </c>
      <c r="D98" s="191" t="s">
        <v>132</v>
      </c>
      <c r="E98" s="192" t="s">
        <v>786</v>
      </c>
      <c r="F98" s="193" t="s">
        <v>787</v>
      </c>
      <c r="G98" s="194" t="s">
        <v>759</v>
      </c>
      <c r="H98" s="195">
        <v>1</v>
      </c>
      <c r="I98" s="196"/>
      <c r="J98" s="197">
        <f>ROUND(I98*H98,2)</f>
        <v>0</v>
      </c>
      <c r="K98" s="193" t="s">
        <v>21</v>
      </c>
      <c r="L98" s="60"/>
      <c r="M98" s="198" t="s">
        <v>21</v>
      </c>
      <c r="N98" s="199" t="s">
        <v>42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760</v>
      </c>
      <c r="AT98" s="23" t="s">
        <v>132</v>
      </c>
      <c r="AU98" s="23" t="s">
        <v>81</v>
      </c>
      <c r="AY98" s="23" t="s">
        <v>130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79</v>
      </c>
      <c r="BK98" s="202">
        <f>ROUND(I98*H98,2)</f>
        <v>0</v>
      </c>
      <c r="BL98" s="23" t="s">
        <v>760</v>
      </c>
      <c r="BM98" s="23" t="s">
        <v>788</v>
      </c>
    </row>
    <row r="99" spans="2:47" s="1" customFormat="1" ht="13.5">
      <c r="B99" s="40"/>
      <c r="C99" s="62"/>
      <c r="D99" s="203" t="s">
        <v>139</v>
      </c>
      <c r="E99" s="62"/>
      <c r="F99" s="204" t="s">
        <v>785</v>
      </c>
      <c r="G99" s="62"/>
      <c r="H99" s="62"/>
      <c r="I99" s="162"/>
      <c r="J99" s="62"/>
      <c r="K99" s="62"/>
      <c r="L99" s="60"/>
      <c r="M99" s="205"/>
      <c r="N99" s="41"/>
      <c r="O99" s="41"/>
      <c r="P99" s="41"/>
      <c r="Q99" s="41"/>
      <c r="R99" s="41"/>
      <c r="S99" s="41"/>
      <c r="T99" s="77"/>
      <c r="AT99" s="23" t="s">
        <v>139</v>
      </c>
      <c r="AU99" s="23" t="s">
        <v>81</v>
      </c>
    </row>
    <row r="100" spans="2:51" s="11" customFormat="1" ht="27">
      <c r="B100" s="206"/>
      <c r="C100" s="207"/>
      <c r="D100" s="203" t="s">
        <v>150</v>
      </c>
      <c r="E100" s="208" t="s">
        <v>21</v>
      </c>
      <c r="F100" s="209" t="s">
        <v>789</v>
      </c>
      <c r="G100" s="207"/>
      <c r="H100" s="210">
        <v>1</v>
      </c>
      <c r="I100" s="211"/>
      <c r="J100" s="207"/>
      <c r="K100" s="207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150</v>
      </c>
      <c r="AU100" s="216" t="s">
        <v>81</v>
      </c>
      <c r="AV100" s="11" t="s">
        <v>81</v>
      </c>
      <c r="AW100" s="11" t="s">
        <v>35</v>
      </c>
      <c r="AX100" s="11" t="s">
        <v>79</v>
      </c>
      <c r="AY100" s="216" t="s">
        <v>130</v>
      </c>
    </row>
    <row r="101" spans="2:65" s="1" customFormat="1" ht="16.5" customHeight="1">
      <c r="B101" s="40"/>
      <c r="C101" s="191" t="s">
        <v>184</v>
      </c>
      <c r="D101" s="191" t="s">
        <v>132</v>
      </c>
      <c r="E101" s="192" t="s">
        <v>790</v>
      </c>
      <c r="F101" s="193" t="s">
        <v>791</v>
      </c>
      <c r="G101" s="194" t="s">
        <v>759</v>
      </c>
      <c r="H101" s="195">
        <v>1</v>
      </c>
      <c r="I101" s="196"/>
      <c r="J101" s="197">
        <f>ROUND(I101*H101,2)</f>
        <v>0</v>
      </c>
      <c r="K101" s="193" t="s">
        <v>136</v>
      </c>
      <c r="L101" s="60"/>
      <c r="M101" s="198" t="s">
        <v>21</v>
      </c>
      <c r="N101" s="199" t="s">
        <v>42</v>
      </c>
      <c r="O101" s="41"/>
      <c r="P101" s="200">
        <f>O101*H101</f>
        <v>0</v>
      </c>
      <c r="Q101" s="200">
        <v>0</v>
      </c>
      <c r="R101" s="200">
        <f>Q101*H101</f>
        <v>0</v>
      </c>
      <c r="S101" s="200">
        <v>0</v>
      </c>
      <c r="T101" s="201">
        <f>S101*H101</f>
        <v>0</v>
      </c>
      <c r="AR101" s="23" t="s">
        <v>760</v>
      </c>
      <c r="AT101" s="23" t="s">
        <v>132</v>
      </c>
      <c r="AU101" s="23" t="s">
        <v>81</v>
      </c>
      <c r="AY101" s="23" t="s">
        <v>130</v>
      </c>
      <c r="BE101" s="202">
        <f>IF(N101="základní",J101,0)</f>
        <v>0</v>
      </c>
      <c r="BF101" s="202">
        <f>IF(N101="snížená",J101,0)</f>
        <v>0</v>
      </c>
      <c r="BG101" s="202">
        <f>IF(N101="zákl. přenesená",J101,0)</f>
        <v>0</v>
      </c>
      <c r="BH101" s="202">
        <f>IF(N101="sníž. přenesená",J101,0)</f>
        <v>0</v>
      </c>
      <c r="BI101" s="202">
        <f>IF(N101="nulová",J101,0)</f>
        <v>0</v>
      </c>
      <c r="BJ101" s="23" t="s">
        <v>79</v>
      </c>
      <c r="BK101" s="202">
        <f>ROUND(I101*H101,2)</f>
        <v>0</v>
      </c>
      <c r="BL101" s="23" t="s">
        <v>760</v>
      </c>
      <c r="BM101" s="23" t="s">
        <v>792</v>
      </c>
    </row>
    <row r="102" spans="2:47" s="1" customFormat="1" ht="13.5">
      <c r="B102" s="40"/>
      <c r="C102" s="62"/>
      <c r="D102" s="203" t="s">
        <v>139</v>
      </c>
      <c r="E102" s="62"/>
      <c r="F102" s="204" t="s">
        <v>791</v>
      </c>
      <c r="G102" s="62"/>
      <c r="H102" s="62"/>
      <c r="I102" s="162"/>
      <c r="J102" s="62"/>
      <c r="K102" s="62"/>
      <c r="L102" s="60"/>
      <c r="M102" s="205"/>
      <c r="N102" s="41"/>
      <c r="O102" s="41"/>
      <c r="P102" s="41"/>
      <c r="Q102" s="41"/>
      <c r="R102" s="41"/>
      <c r="S102" s="41"/>
      <c r="T102" s="77"/>
      <c r="AT102" s="23" t="s">
        <v>139</v>
      </c>
      <c r="AU102" s="23" t="s">
        <v>81</v>
      </c>
    </row>
    <row r="103" spans="2:63" s="10" customFormat="1" ht="29.85" customHeight="1">
      <c r="B103" s="175"/>
      <c r="C103" s="176"/>
      <c r="D103" s="177" t="s">
        <v>70</v>
      </c>
      <c r="E103" s="189" t="s">
        <v>793</v>
      </c>
      <c r="F103" s="189" t="s">
        <v>794</v>
      </c>
      <c r="G103" s="176"/>
      <c r="H103" s="176"/>
      <c r="I103" s="179"/>
      <c r="J103" s="190">
        <f>BK103</f>
        <v>0</v>
      </c>
      <c r="K103" s="176"/>
      <c r="L103" s="181"/>
      <c r="M103" s="182"/>
      <c r="N103" s="183"/>
      <c r="O103" s="183"/>
      <c r="P103" s="184">
        <f>SUM(P104:P107)</f>
        <v>0</v>
      </c>
      <c r="Q103" s="183"/>
      <c r="R103" s="184">
        <f>SUM(R104:R107)</f>
        <v>0</v>
      </c>
      <c r="S103" s="183"/>
      <c r="T103" s="185">
        <f>SUM(T104:T107)</f>
        <v>0</v>
      </c>
      <c r="AR103" s="186" t="s">
        <v>157</v>
      </c>
      <c r="AT103" s="187" t="s">
        <v>70</v>
      </c>
      <c r="AU103" s="187" t="s">
        <v>79</v>
      </c>
      <c r="AY103" s="186" t="s">
        <v>130</v>
      </c>
      <c r="BK103" s="188">
        <f>SUM(BK104:BK107)</f>
        <v>0</v>
      </c>
    </row>
    <row r="104" spans="2:65" s="1" customFormat="1" ht="16.5" customHeight="1">
      <c r="B104" s="40"/>
      <c r="C104" s="191" t="s">
        <v>191</v>
      </c>
      <c r="D104" s="191" t="s">
        <v>132</v>
      </c>
      <c r="E104" s="192" t="s">
        <v>795</v>
      </c>
      <c r="F104" s="193" t="s">
        <v>796</v>
      </c>
      <c r="G104" s="194" t="s">
        <v>759</v>
      </c>
      <c r="H104" s="195">
        <v>1</v>
      </c>
      <c r="I104" s="196"/>
      <c r="J104" s="197">
        <f>ROUND(I104*H104,2)</f>
        <v>0</v>
      </c>
      <c r="K104" s="193" t="s">
        <v>136</v>
      </c>
      <c r="L104" s="60"/>
      <c r="M104" s="198" t="s">
        <v>21</v>
      </c>
      <c r="N104" s="199" t="s">
        <v>42</v>
      </c>
      <c r="O104" s="41"/>
      <c r="P104" s="200">
        <f>O104*H104</f>
        <v>0</v>
      </c>
      <c r="Q104" s="200">
        <v>0</v>
      </c>
      <c r="R104" s="200">
        <f>Q104*H104</f>
        <v>0</v>
      </c>
      <c r="S104" s="200">
        <v>0</v>
      </c>
      <c r="T104" s="201">
        <f>S104*H104</f>
        <v>0</v>
      </c>
      <c r="AR104" s="23" t="s">
        <v>760</v>
      </c>
      <c r="AT104" s="23" t="s">
        <v>132</v>
      </c>
      <c r="AU104" s="23" t="s">
        <v>81</v>
      </c>
      <c r="AY104" s="23" t="s">
        <v>130</v>
      </c>
      <c r="BE104" s="202">
        <f>IF(N104="základní",J104,0)</f>
        <v>0</v>
      </c>
      <c r="BF104" s="202">
        <f>IF(N104="snížená",J104,0)</f>
        <v>0</v>
      </c>
      <c r="BG104" s="202">
        <f>IF(N104="zákl. přenesená",J104,0)</f>
        <v>0</v>
      </c>
      <c r="BH104" s="202">
        <f>IF(N104="sníž. přenesená",J104,0)</f>
        <v>0</v>
      </c>
      <c r="BI104" s="202">
        <f>IF(N104="nulová",J104,0)</f>
        <v>0</v>
      </c>
      <c r="BJ104" s="23" t="s">
        <v>79</v>
      </c>
      <c r="BK104" s="202">
        <f>ROUND(I104*H104,2)</f>
        <v>0</v>
      </c>
      <c r="BL104" s="23" t="s">
        <v>760</v>
      </c>
      <c r="BM104" s="23" t="s">
        <v>797</v>
      </c>
    </row>
    <row r="105" spans="2:47" s="1" customFormat="1" ht="13.5">
      <c r="B105" s="40"/>
      <c r="C105" s="62"/>
      <c r="D105" s="203" t="s">
        <v>139</v>
      </c>
      <c r="E105" s="62"/>
      <c r="F105" s="204" t="s">
        <v>798</v>
      </c>
      <c r="G105" s="62"/>
      <c r="H105" s="62"/>
      <c r="I105" s="162"/>
      <c r="J105" s="62"/>
      <c r="K105" s="62"/>
      <c r="L105" s="60"/>
      <c r="M105" s="205"/>
      <c r="N105" s="41"/>
      <c r="O105" s="41"/>
      <c r="P105" s="41"/>
      <c r="Q105" s="41"/>
      <c r="R105" s="41"/>
      <c r="S105" s="41"/>
      <c r="T105" s="77"/>
      <c r="AT105" s="23" t="s">
        <v>139</v>
      </c>
      <c r="AU105" s="23" t="s">
        <v>81</v>
      </c>
    </row>
    <row r="106" spans="2:65" s="1" customFormat="1" ht="25.5" customHeight="1">
      <c r="B106" s="40"/>
      <c r="C106" s="191" t="s">
        <v>197</v>
      </c>
      <c r="D106" s="191" t="s">
        <v>132</v>
      </c>
      <c r="E106" s="192" t="s">
        <v>799</v>
      </c>
      <c r="F106" s="193" t="s">
        <v>800</v>
      </c>
      <c r="G106" s="194" t="s">
        <v>759</v>
      </c>
      <c r="H106" s="195">
        <v>1</v>
      </c>
      <c r="I106" s="196"/>
      <c r="J106" s="197">
        <f>ROUND(I106*H106,2)</f>
        <v>0</v>
      </c>
      <c r="K106" s="193" t="s">
        <v>136</v>
      </c>
      <c r="L106" s="60"/>
      <c r="M106" s="198" t="s">
        <v>21</v>
      </c>
      <c r="N106" s="199" t="s">
        <v>42</v>
      </c>
      <c r="O106" s="41"/>
      <c r="P106" s="200">
        <f>O106*H106</f>
        <v>0</v>
      </c>
      <c r="Q106" s="200">
        <v>0</v>
      </c>
      <c r="R106" s="200">
        <f>Q106*H106</f>
        <v>0</v>
      </c>
      <c r="S106" s="200">
        <v>0</v>
      </c>
      <c r="T106" s="201">
        <f>S106*H106</f>
        <v>0</v>
      </c>
      <c r="AR106" s="23" t="s">
        <v>760</v>
      </c>
      <c r="AT106" s="23" t="s">
        <v>132</v>
      </c>
      <c r="AU106" s="23" t="s">
        <v>81</v>
      </c>
      <c r="AY106" s="23" t="s">
        <v>130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3" t="s">
        <v>79</v>
      </c>
      <c r="BK106" s="202">
        <f>ROUND(I106*H106,2)</f>
        <v>0</v>
      </c>
      <c r="BL106" s="23" t="s">
        <v>760</v>
      </c>
      <c r="BM106" s="23" t="s">
        <v>801</v>
      </c>
    </row>
    <row r="107" spans="2:47" s="1" customFormat="1" ht="13.5">
      <c r="B107" s="40"/>
      <c r="C107" s="62"/>
      <c r="D107" s="203" t="s">
        <v>139</v>
      </c>
      <c r="E107" s="62"/>
      <c r="F107" s="204" t="s">
        <v>802</v>
      </c>
      <c r="G107" s="62"/>
      <c r="H107" s="62"/>
      <c r="I107" s="162"/>
      <c r="J107" s="62"/>
      <c r="K107" s="62"/>
      <c r="L107" s="60"/>
      <c r="M107" s="251"/>
      <c r="N107" s="252"/>
      <c r="O107" s="252"/>
      <c r="P107" s="252"/>
      <c r="Q107" s="252"/>
      <c r="R107" s="252"/>
      <c r="S107" s="252"/>
      <c r="T107" s="253"/>
      <c r="AT107" s="23" t="s">
        <v>139</v>
      </c>
      <c r="AU107" s="23" t="s">
        <v>81</v>
      </c>
    </row>
    <row r="108" spans="2:12" s="1" customFormat="1" ht="6.95" customHeight="1">
      <c r="B108" s="55"/>
      <c r="C108" s="56"/>
      <c r="D108" s="56"/>
      <c r="E108" s="56"/>
      <c r="F108" s="56"/>
      <c r="G108" s="56"/>
      <c r="H108" s="56"/>
      <c r="I108" s="138"/>
      <c r="J108" s="56"/>
      <c r="K108" s="56"/>
      <c r="L108" s="60"/>
    </row>
  </sheetData>
  <sheetProtection algorithmName="SHA-512" hashValue="tUa0Z99EqKjE2WET83D2PU173bSSwNrm9BErwdAZtTBlZ2RDiQpJN/e32S/fHp/yNCO0XTKYPwcHpr/dM4TNXg==" saltValue="D8SDppdv5ejD4f4NPwo+2KkObKBAYoWkcThfzFm6EiAJNX7RJQYLZT/edTx3QRFHiBYGv8wfk/nSzBE+gGTJ1Q==" spinCount="100000" sheet="1" objects="1" scenarios="1" formatColumns="0" formatRows="0" autoFilter="0"/>
  <autoFilter ref="C79:K107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2" t="s">
        <v>803</v>
      </c>
      <c r="D3" s="382"/>
      <c r="E3" s="382"/>
      <c r="F3" s="382"/>
      <c r="G3" s="382"/>
      <c r="H3" s="382"/>
      <c r="I3" s="382"/>
      <c r="J3" s="382"/>
      <c r="K3" s="259"/>
    </row>
    <row r="4" spans="2:11" ht="25.5" customHeight="1">
      <c r="B4" s="260"/>
      <c r="C4" s="386" t="s">
        <v>804</v>
      </c>
      <c r="D4" s="386"/>
      <c r="E4" s="386"/>
      <c r="F4" s="386"/>
      <c r="G4" s="386"/>
      <c r="H4" s="386"/>
      <c r="I4" s="386"/>
      <c r="J4" s="386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4" t="s">
        <v>805</v>
      </c>
      <c r="D6" s="384"/>
      <c r="E6" s="384"/>
      <c r="F6" s="384"/>
      <c r="G6" s="384"/>
      <c r="H6" s="384"/>
      <c r="I6" s="384"/>
      <c r="J6" s="384"/>
      <c r="K6" s="261"/>
    </row>
    <row r="7" spans="2:11" ht="15" customHeight="1">
      <c r="B7" s="264"/>
      <c r="C7" s="384" t="s">
        <v>806</v>
      </c>
      <c r="D7" s="384"/>
      <c r="E7" s="384"/>
      <c r="F7" s="384"/>
      <c r="G7" s="384"/>
      <c r="H7" s="384"/>
      <c r="I7" s="384"/>
      <c r="J7" s="384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4" t="s">
        <v>807</v>
      </c>
      <c r="D9" s="384"/>
      <c r="E9" s="384"/>
      <c r="F9" s="384"/>
      <c r="G9" s="384"/>
      <c r="H9" s="384"/>
      <c r="I9" s="384"/>
      <c r="J9" s="384"/>
      <c r="K9" s="261"/>
    </row>
    <row r="10" spans="2:11" ht="15" customHeight="1">
      <c r="B10" s="264"/>
      <c r="C10" s="263"/>
      <c r="D10" s="384" t="s">
        <v>808</v>
      </c>
      <c r="E10" s="384"/>
      <c r="F10" s="384"/>
      <c r="G10" s="384"/>
      <c r="H10" s="384"/>
      <c r="I10" s="384"/>
      <c r="J10" s="384"/>
      <c r="K10" s="261"/>
    </row>
    <row r="11" spans="2:11" ht="15" customHeight="1">
      <c r="B11" s="264"/>
      <c r="C11" s="265"/>
      <c r="D11" s="384" t="s">
        <v>809</v>
      </c>
      <c r="E11" s="384"/>
      <c r="F11" s="384"/>
      <c r="G11" s="384"/>
      <c r="H11" s="384"/>
      <c r="I11" s="384"/>
      <c r="J11" s="384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4" t="s">
        <v>810</v>
      </c>
      <c r="E13" s="384"/>
      <c r="F13" s="384"/>
      <c r="G13" s="384"/>
      <c r="H13" s="384"/>
      <c r="I13" s="384"/>
      <c r="J13" s="384"/>
      <c r="K13" s="261"/>
    </row>
    <row r="14" spans="2:11" ht="15" customHeight="1">
      <c r="B14" s="264"/>
      <c r="C14" s="265"/>
      <c r="D14" s="384" t="s">
        <v>811</v>
      </c>
      <c r="E14" s="384"/>
      <c r="F14" s="384"/>
      <c r="G14" s="384"/>
      <c r="H14" s="384"/>
      <c r="I14" s="384"/>
      <c r="J14" s="384"/>
      <c r="K14" s="261"/>
    </row>
    <row r="15" spans="2:11" ht="15" customHeight="1">
      <c r="B15" s="264"/>
      <c r="C15" s="265"/>
      <c r="D15" s="384" t="s">
        <v>812</v>
      </c>
      <c r="E15" s="384"/>
      <c r="F15" s="384"/>
      <c r="G15" s="384"/>
      <c r="H15" s="384"/>
      <c r="I15" s="384"/>
      <c r="J15" s="384"/>
      <c r="K15" s="261"/>
    </row>
    <row r="16" spans="2:11" ht="15" customHeight="1">
      <c r="B16" s="264"/>
      <c r="C16" s="265"/>
      <c r="D16" s="265"/>
      <c r="E16" s="266" t="s">
        <v>813</v>
      </c>
      <c r="F16" s="384" t="s">
        <v>814</v>
      </c>
      <c r="G16" s="384"/>
      <c r="H16" s="384"/>
      <c r="I16" s="384"/>
      <c r="J16" s="384"/>
      <c r="K16" s="261"/>
    </row>
    <row r="17" spans="2:11" ht="15" customHeight="1">
      <c r="B17" s="264"/>
      <c r="C17" s="265"/>
      <c r="D17" s="265"/>
      <c r="E17" s="266" t="s">
        <v>78</v>
      </c>
      <c r="F17" s="384" t="s">
        <v>815</v>
      </c>
      <c r="G17" s="384"/>
      <c r="H17" s="384"/>
      <c r="I17" s="384"/>
      <c r="J17" s="384"/>
      <c r="K17" s="261"/>
    </row>
    <row r="18" spans="2:11" ht="15" customHeight="1">
      <c r="B18" s="264"/>
      <c r="C18" s="265"/>
      <c r="D18" s="265"/>
      <c r="E18" s="266" t="s">
        <v>816</v>
      </c>
      <c r="F18" s="384" t="s">
        <v>817</v>
      </c>
      <c r="G18" s="384"/>
      <c r="H18" s="384"/>
      <c r="I18" s="384"/>
      <c r="J18" s="384"/>
      <c r="K18" s="261"/>
    </row>
    <row r="19" spans="2:11" ht="15" customHeight="1">
      <c r="B19" s="264"/>
      <c r="C19" s="265"/>
      <c r="D19" s="265"/>
      <c r="E19" s="266" t="s">
        <v>84</v>
      </c>
      <c r="F19" s="384" t="s">
        <v>83</v>
      </c>
      <c r="G19" s="384"/>
      <c r="H19" s="384"/>
      <c r="I19" s="384"/>
      <c r="J19" s="384"/>
      <c r="K19" s="261"/>
    </row>
    <row r="20" spans="2:11" ht="15" customHeight="1">
      <c r="B20" s="264"/>
      <c r="C20" s="265"/>
      <c r="D20" s="265"/>
      <c r="E20" s="266" t="s">
        <v>818</v>
      </c>
      <c r="F20" s="384" t="s">
        <v>819</v>
      </c>
      <c r="G20" s="384"/>
      <c r="H20" s="384"/>
      <c r="I20" s="384"/>
      <c r="J20" s="384"/>
      <c r="K20" s="261"/>
    </row>
    <row r="21" spans="2:11" ht="15" customHeight="1">
      <c r="B21" s="264"/>
      <c r="C21" s="265"/>
      <c r="D21" s="265"/>
      <c r="E21" s="266" t="s">
        <v>820</v>
      </c>
      <c r="F21" s="384" t="s">
        <v>821</v>
      </c>
      <c r="G21" s="384"/>
      <c r="H21" s="384"/>
      <c r="I21" s="384"/>
      <c r="J21" s="384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4" t="s">
        <v>822</v>
      </c>
      <c r="D23" s="384"/>
      <c r="E23" s="384"/>
      <c r="F23" s="384"/>
      <c r="G23" s="384"/>
      <c r="H23" s="384"/>
      <c r="I23" s="384"/>
      <c r="J23" s="384"/>
      <c r="K23" s="261"/>
    </row>
    <row r="24" spans="2:11" ht="15" customHeight="1">
      <c r="B24" s="264"/>
      <c r="C24" s="384" t="s">
        <v>823</v>
      </c>
      <c r="D24" s="384"/>
      <c r="E24" s="384"/>
      <c r="F24" s="384"/>
      <c r="G24" s="384"/>
      <c r="H24" s="384"/>
      <c r="I24" s="384"/>
      <c r="J24" s="384"/>
      <c r="K24" s="261"/>
    </row>
    <row r="25" spans="2:11" ht="15" customHeight="1">
      <c r="B25" s="264"/>
      <c r="C25" s="263"/>
      <c r="D25" s="384" t="s">
        <v>824</v>
      </c>
      <c r="E25" s="384"/>
      <c r="F25" s="384"/>
      <c r="G25" s="384"/>
      <c r="H25" s="384"/>
      <c r="I25" s="384"/>
      <c r="J25" s="384"/>
      <c r="K25" s="261"/>
    </row>
    <row r="26" spans="2:11" ht="15" customHeight="1">
      <c r="B26" s="264"/>
      <c r="C26" s="265"/>
      <c r="D26" s="384" t="s">
        <v>825</v>
      </c>
      <c r="E26" s="384"/>
      <c r="F26" s="384"/>
      <c r="G26" s="384"/>
      <c r="H26" s="384"/>
      <c r="I26" s="384"/>
      <c r="J26" s="384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4" t="s">
        <v>826</v>
      </c>
      <c r="E28" s="384"/>
      <c r="F28" s="384"/>
      <c r="G28" s="384"/>
      <c r="H28" s="384"/>
      <c r="I28" s="384"/>
      <c r="J28" s="384"/>
      <c r="K28" s="261"/>
    </row>
    <row r="29" spans="2:11" ht="15" customHeight="1">
      <c r="B29" s="264"/>
      <c r="C29" s="265"/>
      <c r="D29" s="384" t="s">
        <v>827</v>
      </c>
      <c r="E29" s="384"/>
      <c r="F29" s="384"/>
      <c r="G29" s="384"/>
      <c r="H29" s="384"/>
      <c r="I29" s="384"/>
      <c r="J29" s="384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4" t="s">
        <v>828</v>
      </c>
      <c r="E31" s="384"/>
      <c r="F31" s="384"/>
      <c r="G31" s="384"/>
      <c r="H31" s="384"/>
      <c r="I31" s="384"/>
      <c r="J31" s="384"/>
      <c r="K31" s="261"/>
    </row>
    <row r="32" spans="2:11" ht="15" customHeight="1">
      <c r="B32" s="264"/>
      <c r="C32" s="265"/>
      <c r="D32" s="384" t="s">
        <v>829</v>
      </c>
      <c r="E32" s="384"/>
      <c r="F32" s="384"/>
      <c r="G32" s="384"/>
      <c r="H32" s="384"/>
      <c r="I32" s="384"/>
      <c r="J32" s="384"/>
      <c r="K32" s="261"/>
    </row>
    <row r="33" spans="2:11" ht="15" customHeight="1">
      <c r="B33" s="264"/>
      <c r="C33" s="265"/>
      <c r="D33" s="384" t="s">
        <v>830</v>
      </c>
      <c r="E33" s="384"/>
      <c r="F33" s="384"/>
      <c r="G33" s="384"/>
      <c r="H33" s="384"/>
      <c r="I33" s="384"/>
      <c r="J33" s="384"/>
      <c r="K33" s="261"/>
    </row>
    <row r="34" spans="2:11" ht="15" customHeight="1">
      <c r="B34" s="264"/>
      <c r="C34" s="265"/>
      <c r="D34" s="263"/>
      <c r="E34" s="267" t="s">
        <v>115</v>
      </c>
      <c r="F34" s="263"/>
      <c r="G34" s="384" t="s">
        <v>831</v>
      </c>
      <c r="H34" s="384"/>
      <c r="I34" s="384"/>
      <c r="J34" s="384"/>
      <c r="K34" s="261"/>
    </row>
    <row r="35" spans="2:11" ht="30.75" customHeight="1">
      <c r="B35" s="264"/>
      <c r="C35" s="265"/>
      <c r="D35" s="263"/>
      <c r="E35" s="267" t="s">
        <v>832</v>
      </c>
      <c r="F35" s="263"/>
      <c r="G35" s="384" t="s">
        <v>833</v>
      </c>
      <c r="H35" s="384"/>
      <c r="I35" s="384"/>
      <c r="J35" s="384"/>
      <c r="K35" s="261"/>
    </row>
    <row r="36" spans="2:11" ht="15" customHeight="1">
      <c r="B36" s="264"/>
      <c r="C36" s="265"/>
      <c r="D36" s="263"/>
      <c r="E36" s="267" t="s">
        <v>52</v>
      </c>
      <c r="F36" s="263"/>
      <c r="G36" s="384" t="s">
        <v>834</v>
      </c>
      <c r="H36" s="384"/>
      <c r="I36" s="384"/>
      <c r="J36" s="384"/>
      <c r="K36" s="261"/>
    </row>
    <row r="37" spans="2:11" ht="15" customHeight="1">
      <c r="B37" s="264"/>
      <c r="C37" s="265"/>
      <c r="D37" s="263"/>
      <c r="E37" s="267" t="s">
        <v>116</v>
      </c>
      <c r="F37" s="263"/>
      <c r="G37" s="384" t="s">
        <v>835</v>
      </c>
      <c r="H37" s="384"/>
      <c r="I37" s="384"/>
      <c r="J37" s="384"/>
      <c r="K37" s="261"/>
    </row>
    <row r="38" spans="2:11" ht="15" customHeight="1">
      <c r="B38" s="264"/>
      <c r="C38" s="265"/>
      <c r="D38" s="263"/>
      <c r="E38" s="267" t="s">
        <v>117</v>
      </c>
      <c r="F38" s="263"/>
      <c r="G38" s="384" t="s">
        <v>836</v>
      </c>
      <c r="H38" s="384"/>
      <c r="I38" s="384"/>
      <c r="J38" s="384"/>
      <c r="K38" s="261"/>
    </row>
    <row r="39" spans="2:11" ht="15" customHeight="1">
      <c r="B39" s="264"/>
      <c r="C39" s="265"/>
      <c r="D39" s="263"/>
      <c r="E39" s="267" t="s">
        <v>118</v>
      </c>
      <c r="F39" s="263"/>
      <c r="G39" s="384" t="s">
        <v>837</v>
      </c>
      <c r="H39" s="384"/>
      <c r="I39" s="384"/>
      <c r="J39" s="384"/>
      <c r="K39" s="261"/>
    </row>
    <row r="40" spans="2:11" ht="15" customHeight="1">
      <c r="B40" s="264"/>
      <c r="C40" s="265"/>
      <c r="D40" s="263"/>
      <c r="E40" s="267" t="s">
        <v>838</v>
      </c>
      <c r="F40" s="263"/>
      <c r="G40" s="384" t="s">
        <v>839</v>
      </c>
      <c r="H40" s="384"/>
      <c r="I40" s="384"/>
      <c r="J40" s="384"/>
      <c r="K40" s="261"/>
    </row>
    <row r="41" spans="2:11" ht="15" customHeight="1">
      <c r="B41" s="264"/>
      <c r="C41" s="265"/>
      <c r="D41" s="263"/>
      <c r="E41" s="267"/>
      <c r="F41" s="263"/>
      <c r="G41" s="384" t="s">
        <v>840</v>
      </c>
      <c r="H41" s="384"/>
      <c r="I41" s="384"/>
      <c r="J41" s="384"/>
      <c r="K41" s="261"/>
    </row>
    <row r="42" spans="2:11" ht="15" customHeight="1">
      <c r="B42" s="264"/>
      <c r="C42" s="265"/>
      <c r="D42" s="263"/>
      <c r="E42" s="267" t="s">
        <v>841</v>
      </c>
      <c r="F42" s="263"/>
      <c r="G42" s="384" t="s">
        <v>842</v>
      </c>
      <c r="H42" s="384"/>
      <c r="I42" s="384"/>
      <c r="J42" s="384"/>
      <c r="K42" s="261"/>
    </row>
    <row r="43" spans="2:11" ht="15" customHeight="1">
      <c r="B43" s="264"/>
      <c r="C43" s="265"/>
      <c r="D43" s="263"/>
      <c r="E43" s="267" t="s">
        <v>120</v>
      </c>
      <c r="F43" s="263"/>
      <c r="G43" s="384" t="s">
        <v>843</v>
      </c>
      <c r="H43" s="384"/>
      <c r="I43" s="384"/>
      <c r="J43" s="384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4" t="s">
        <v>844</v>
      </c>
      <c r="E45" s="384"/>
      <c r="F45" s="384"/>
      <c r="G45" s="384"/>
      <c r="H45" s="384"/>
      <c r="I45" s="384"/>
      <c r="J45" s="384"/>
      <c r="K45" s="261"/>
    </row>
    <row r="46" spans="2:11" ht="15" customHeight="1">
      <c r="B46" s="264"/>
      <c r="C46" s="265"/>
      <c r="D46" s="265"/>
      <c r="E46" s="384" t="s">
        <v>845</v>
      </c>
      <c r="F46" s="384"/>
      <c r="G46" s="384"/>
      <c r="H46" s="384"/>
      <c r="I46" s="384"/>
      <c r="J46" s="384"/>
      <c r="K46" s="261"/>
    </row>
    <row r="47" spans="2:11" ht="15" customHeight="1">
      <c r="B47" s="264"/>
      <c r="C47" s="265"/>
      <c r="D47" s="265"/>
      <c r="E47" s="384" t="s">
        <v>846</v>
      </c>
      <c r="F47" s="384"/>
      <c r="G47" s="384"/>
      <c r="H47" s="384"/>
      <c r="I47" s="384"/>
      <c r="J47" s="384"/>
      <c r="K47" s="261"/>
    </row>
    <row r="48" spans="2:11" ht="15" customHeight="1">
      <c r="B48" s="264"/>
      <c r="C48" s="265"/>
      <c r="D48" s="265"/>
      <c r="E48" s="384" t="s">
        <v>847</v>
      </c>
      <c r="F48" s="384"/>
      <c r="G48" s="384"/>
      <c r="H48" s="384"/>
      <c r="I48" s="384"/>
      <c r="J48" s="384"/>
      <c r="K48" s="261"/>
    </row>
    <row r="49" spans="2:11" ht="15" customHeight="1">
      <c r="B49" s="264"/>
      <c r="C49" s="265"/>
      <c r="D49" s="384" t="s">
        <v>848</v>
      </c>
      <c r="E49" s="384"/>
      <c r="F49" s="384"/>
      <c r="G49" s="384"/>
      <c r="H49" s="384"/>
      <c r="I49" s="384"/>
      <c r="J49" s="384"/>
      <c r="K49" s="261"/>
    </row>
    <row r="50" spans="2:11" ht="25.5" customHeight="1">
      <c r="B50" s="260"/>
      <c r="C50" s="386" t="s">
        <v>849</v>
      </c>
      <c r="D50" s="386"/>
      <c r="E50" s="386"/>
      <c r="F50" s="386"/>
      <c r="G50" s="386"/>
      <c r="H50" s="386"/>
      <c r="I50" s="386"/>
      <c r="J50" s="386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4" t="s">
        <v>850</v>
      </c>
      <c r="D52" s="384"/>
      <c r="E52" s="384"/>
      <c r="F52" s="384"/>
      <c r="G52" s="384"/>
      <c r="H52" s="384"/>
      <c r="I52" s="384"/>
      <c r="J52" s="384"/>
      <c r="K52" s="261"/>
    </row>
    <row r="53" spans="2:11" ht="15" customHeight="1">
      <c r="B53" s="260"/>
      <c r="C53" s="384" t="s">
        <v>851</v>
      </c>
      <c r="D53" s="384"/>
      <c r="E53" s="384"/>
      <c r="F53" s="384"/>
      <c r="G53" s="384"/>
      <c r="H53" s="384"/>
      <c r="I53" s="384"/>
      <c r="J53" s="384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4" t="s">
        <v>852</v>
      </c>
      <c r="D55" s="384"/>
      <c r="E55" s="384"/>
      <c r="F55" s="384"/>
      <c r="G55" s="384"/>
      <c r="H55" s="384"/>
      <c r="I55" s="384"/>
      <c r="J55" s="384"/>
      <c r="K55" s="261"/>
    </row>
    <row r="56" spans="2:11" ht="15" customHeight="1">
      <c r="B56" s="260"/>
      <c r="C56" s="265"/>
      <c r="D56" s="384" t="s">
        <v>853</v>
      </c>
      <c r="E56" s="384"/>
      <c r="F56" s="384"/>
      <c r="G56" s="384"/>
      <c r="H56" s="384"/>
      <c r="I56" s="384"/>
      <c r="J56" s="384"/>
      <c r="K56" s="261"/>
    </row>
    <row r="57" spans="2:11" ht="15" customHeight="1">
      <c r="B57" s="260"/>
      <c r="C57" s="265"/>
      <c r="D57" s="384" t="s">
        <v>854</v>
      </c>
      <c r="E57" s="384"/>
      <c r="F57" s="384"/>
      <c r="G57" s="384"/>
      <c r="H57" s="384"/>
      <c r="I57" s="384"/>
      <c r="J57" s="384"/>
      <c r="K57" s="261"/>
    </row>
    <row r="58" spans="2:11" ht="15" customHeight="1">
      <c r="B58" s="260"/>
      <c r="C58" s="265"/>
      <c r="D58" s="384" t="s">
        <v>855</v>
      </c>
      <c r="E58" s="384"/>
      <c r="F58" s="384"/>
      <c r="G58" s="384"/>
      <c r="H58" s="384"/>
      <c r="I58" s="384"/>
      <c r="J58" s="384"/>
      <c r="K58" s="261"/>
    </row>
    <row r="59" spans="2:11" ht="15" customHeight="1">
      <c r="B59" s="260"/>
      <c r="C59" s="265"/>
      <c r="D59" s="384" t="s">
        <v>856</v>
      </c>
      <c r="E59" s="384"/>
      <c r="F59" s="384"/>
      <c r="G59" s="384"/>
      <c r="H59" s="384"/>
      <c r="I59" s="384"/>
      <c r="J59" s="384"/>
      <c r="K59" s="261"/>
    </row>
    <row r="60" spans="2:11" ht="15" customHeight="1">
      <c r="B60" s="260"/>
      <c r="C60" s="265"/>
      <c r="D60" s="385" t="s">
        <v>857</v>
      </c>
      <c r="E60" s="385"/>
      <c r="F60" s="385"/>
      <c r="G60" s="385"/>
      <c r="H60" s="385"/>
      <c r="I60" s="385"/>
      <c r="J60" s="385"/>
      <c r="K60" s="261"/>
    </row>
    <row r="61" spans="2:11" ht="15" customHeight="1">
      <c r="B61" s="260"/>
      <c r="C61" s="265"/>
      <c r="D61" s="384" t="s">
        <v>858</v>
      </c>
      <c r="E61" s="384"/>
      <c r="F61" s="384"/>
      <c r="G61" s="384"/>
      <c r="H61" s="384"/>
      <c r="I61" s="384"/>
      <c r="J61" s="384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4" t="s">
        <v>859</v>
      </c>
      <c r="E63" s="384"/>
      <c r="F63" s="384"/>
      <c r="G63" s="384"/>
      <c r="H63" s="384"/>
      <c r="I63" s="384"/>
      <c r="J63" s="384"/>
      <c r="K63" s="261"/>
    </row>
    <row r="64" spans="2:11" ht="15" customHeight="1">
      <c r="B64" s="260"/>
      <c r="C64" s="265"/>
      <c r="D64" s="385" t="s">
        <v>860</v>
      </c>
      <c r="E64" s="385"/>
      <c r="F64" s="385"/>
      <c r="G64" s="385"/>
      <c r="H64" s="385"/>
      <c r="I64" s="385"/>
      <c r="J64" s="385"/>
      <c r="K64" s="261"/>
    </row>
    <row r="65" spans="2:11" ht="15" customHeight="1">
      <c r="B65" s="260"/>
      <c r="C65" s="265"/>
      <c r="D65" s="384" t="s">
        <v>861</v>
      </c>
      <c r="E65" s="384"/>
      <c r="F65" s="384"/>
      <c r="G65" s="384"/>
      <c r="H65" s="384"/>
      <c r="I65" s="384"/>
      <c r="J65" s="384"/>
      <c r="K65" s="261"/>
    </row>
    <row r="66" spans="2:11" ht="15" customHeight="1">
      <c r="B66" s="260"/>
      <c r="C66" s="265"/>
      <c r="D66" s="384" t="s">
        <v>862</v>
      </c>
      <c r="E66" s="384"/>
      <c r="F66" s="384"/>
      <c r="G66" s="384"/>
      <c r="H66" s="384"/>
      <c r="I66" s="384"/>
      <c r="J66" s="384"/>
      <c r="K66" s="261"/>
    </row>
    <row r="67" spans="2:11" ht="15" customHeight="1">
      <c r="B67" s="260"/>
      <c r="C67" s="265"/>
      <c r="D67" s="384" t="s">
        <v>863</v>
      </c>
      <c r="E67" s="384"/>
      <c r="F67" s="384"/>
      <c r="G67" s="384"/>
      <c r="H67" s="384"/>
      <c r="I67" s="384"/>
      <c r="J67" s="384"/>
      <c r="K67" s="261"/>
    </row>
    <row r="68" spans="2:11" ht="15" customHeight="1">
      <c r="B68" s="260"/>
      <c r="C68" s="265"/>
      <c r="D68" s="384" t="s">
        <v>864</v>
      </c>
      <c r="E68" s="384"/>
      <c r="F68" s="384"/>
      <c r="G68" s="384"/>
      <c r="H68" s="384"/>
      <c r="I68" s="384"/>
      <c r="J68" s="384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3" t="s">
        <v>90</v>
      </c>
      <c r="D73" s="383"/>
      <c r="E73" s="383"/>
      <c r="F73" s="383"/>
      <c r="G73" s="383"/>
      <c r="H73" s="383"/>
      <c r="I73" s="383"/>
      <c r="J73" s="383"/>
      <c r="K73" s="278"/>
    </row>
    <row r="74" spans="2:11" ht="17.25" customHeight="1">
      <c r="B74" s="277"/>
      <c r="C74" s="279" t="s">
        <v>865</v>
      </c>
      <c r="D74" s="279"/>
      <c r="E74" s="279"/>
      <c r="F74" s="279" t="s">
        <v>866</v>
      </c>
      <c r="G74" s="280"/>
      <c r="H74" s="279" t="s">
        <v>116</v>
      </c>
      <c r="I74" s="279" t="s">
        <v>56</v>
      </c>
      <c r="J74" s="279" t="s">
        <v>867</v>
      </c>
      <c r="K74" s="278"/>
    </row>
    <row r="75" spans="2:11" ht="17.25" customHeight="1">
      <c r="B75" s="277"/>
      <c r="C75" s="281" t="s">
        <v>868</v>
      </c>
      <c r="D75" s="281"/>
      <c r="E75" s="281"/>
      <c r="F75" s="282" t="s">
        <v>869</v>
      </c>
      <c r="G75" s="283"/>
      <c r="H75" s="281"/>
      <c r="I75" s="281"/>
      <c r="J75" s="281" t="s">
        <v>870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52</v>
      </c>
      <c r="D77" s="284"/>
      <c r="E77" s="284"/>
      <c r="F77" s="286" t="s">
        <v>871</v>
      </c>
      <c r="G77" s="285"/>
      <c r="H77" s="267" t="s">
        <v>872</v>
      </c>
      <c r="I77" s="267" t="s">
        <v>873</v>
      </c>
      <c r="J77" s="267">
        <v>20</v>
      </c>
      <c r="K77" s="278"/>
    </row>
    <row r="78" spans="2:11" ht="15" customHeight="1">
      <c r="B78" s="277"/>
      <c r="C78" s="267" t="s">
        <v>874</v>
      </c>
      <c r="D78" s="267"/>
      <c r="E78" s="267"/>
      <c r="F78" s="286" t="s">
        <v>871</v>
      </c>
      <c r="G78" s="285"/>
      <c r="H78" s="267" t="s">
        <v>875</v>
      </c>
      <c r="I78" s="267" t="s">
        <v>873</v>
      </c>
      <c r="J78" s="267">
        <v>120</v>
      </c>
      <c r="K78" s="278"/>
    </row>
    <row r="79" spans="2:11" ht="15" customHeight="1">
      <c r="B79" s="287"/>
      <c r="C79" s="267" t="s">
        <v>876</v>
      </c>
      <c r="D79" s="267"/>
      <c r="E79" s="267"/>
      <c r="F79" s="286" t="s">
        <v>877</v>
      </c>
      <c r="G79" s="285"/>
      <c r="H79" s="267" t="s">
        <v>878</v>
      </c>
      <c r="I79" s="267" t="s">
        <v>873</v>
      </c>
      <c r="J79" s="267">
        <v>50</v>
      </c>
      <c r="K79" s="278"/>
    </row>
    <row r="80" spans="2:11" ht="15" customHeight="1">
      <c r="B80" s="287"/>
      <c r="C80" s="267" t="s">
        <v>879</v>
      </c>
      <c r="D80" s="267"/>
      <c r="E80" s="267"/>
      <c r="F80" s="286" t="s">
        <v>871</v>
      </c>
      <c r="G80" s="285"/>
      <c r="H80" s="267" t="s">
        <v>880</v>
      </c>
      <c r="I80" s="267" t="s">
        <v>881</v>
      </c>
      <c r="J80" s="267"/>
      <c r="K80" s="278"/>
    </row>
    <row r="81" spans="2:11" ht="15" customHeight="1">
      <c r="B81" s="287"/>
      <c r="C81" s="288" t="s">
        <v>882</v>
      </c>
      <c r="D81" s="288"/>
      <c r="E81" s="288"/>
      <c r="F81" s="289" t="s">
        <v>877</v>
      </c>
      <c r="G81" s="288"/>
      <c r="H81" s="288" t="s">
        <v>883</v>
      </c>
      <c r="I81" s="288" t="s">
        <v>873</v>
      </c>
      <c r="J81" s="288">
        <v>15</v>
      </c>
      <c r="K81" s="278"/>
    </row>
    <row r="82" spans="2:11" ht="15" customHeight="1">
      <c r="B82" s="287"/>
      <c r="C82" s="288" t="s">
        <v>884</v>
      </c>
      <c r="D82" s="288"/>
      <c r="E82" s="288"/>
      <c r="F82" s="289" t="s">
        <v>877</v>
      </c>
      <c r="G82" s="288"/>
      <c r="H82" s="288" t="s">
        <v>885</v>
      </c>
      <c r="I82" s="288" t="s">
        <v>873</v>
      </c>
      <c r="J82" s="288">
        <v>15</v>
      </c>
      <c r="K82" s="278"/>
    </row>
    <row r="83" spans="2:11" ht="15" customHeight="1">
      <c r="B83" s="287"/>
      <c r="C83" s="288" t="s">
        <v>886</v>
      </c>
      <c r="D83" s="288"/>
      <c r="E83" s="288"/>
      <c r="F83" s="289" t="s">
        <v>877</v>
      </c>
      <c r="G83" s="288"/>
      <c r="H83" s="288" t="s">
        <v>887</v>
      </c>
      <c r="I83" s="288" t="s">
        <v>873</v>
      </c>
      <c r="J83" s="288">
        <v>20</v>
      </c>
      <c r="K83" s="278"/>
    </row>
    <row r="84" spans="2:11" ht="15" customHeight="1">
      <c r="B84" s="287"/>
      <c r="C84" s="288" t="s">
        <v>888</v>
      </c>
      <c r="D84" s="288"/>
      <c r="E84" s="288"/>
      <c r="F84" s="289" t="s">
        <v>877</v>
      </c>
      <c r="G84" s="288"/>
      <c r="H84" s="288" t="s">
        <v>889</v>
      </c>
      <c r="I84" s="288" t="s">
        <v>873</v>
      </c>
      <c r="J84" s="288">
        <v>20</v>
      </c>
      <c r="K84" s="278"/>
    </row>
    <row r="85" spans="2:11" ht="15" customHeight="1">
      <c r="B85" s="287"/>
      <c r="C85" s="267" t="s">
        <v>890</v>
      </c>
      <c r="D85" s="267"/>
      <c r="E85" s="267"/>
      <c r="F85" s="286" t="s">
        <v>877</v>
      </c>
      <c r="G85" s="285"/>
      <c r="H85" s="267" t="s">
        <v>891</v>
      </c>
      <c r="I85" s="267" t="s">
        <v>873</v>
      </c>
      <c r="J85" s="267">
        <v>50</v>
      </c>
      <c r="K85" s="278"/>
    </row>
    <row r="86" spans="2:11" ht="15" customHeight="1">
      <c r="B86" s="287"/>
      <c r="C86" s="267" t="s">
        <v>892</v>
      </c>
      <c r="D86" s="267"/>
      <c r="E86" s="267"/>
      <c r="F86" s="286" t="s">
        <v>877</v>
      </c>
      <c r="G86" s="285"/>
      <c r="H86" s="267" t="s">
        <v>893</v>
      </c>
      <c r="I86" s="267" t="s">
        <v>873</v>
      </c>
      <c r="J86" s="267">
        <v>20</v>
      </c>
      <c r="K86" s="278"/>
    </row>
    <row r="87" spans="2:11" ht="15" customHeight="1">
      <c r="B87" s="287"/>
      <c r="C87" s="267" t="s">
        <v>894</v>
      </c>
      <c r="D87" s="267"/>
      <c r="E87" s="267"/>
      <c r="F87" s="286" t="s">
        <v>877</v>
      </c>
      <c r="G87" s="285"/>
      <c r="H87" s="267" t="s">
        <v>895</v>
      </c>
      <c r="I87" s="267" t="s">
        <v>873</v>
      </c>
      <c r="J87" s="267">
        <v>20</v>
      </c>
      <c r="K87" s="278"/>
    </row>
    <row r="88" spans="2:11" ht="15" customHeight="1">
      <c r="B88" s="287"/>
      <c r="C88" s="267" t="s">
        <v>896</v>
      </c>
      <c r="D88" s="267"/>
      <c r="E88" s="267"/>
      <c r="F88" s="286" t="s">
        <v>877</v>
      </c>
      <c r="G88" s="285"/>
      <c r="H88" s="267" t="s">
        <v>897</v>
      </c>
      <c r="I88" s="267" t="s">
        <v>873</v>
      </c>
      <c r="J88" s="267">
        <v>50</v>
      </c>
      <c r="K88" s="278"/>
    </row>
    <row r="89" spans="2:11" ht="15" customHeight="1">
      <c r="B89" s="287"/>
      <c r="C89" s="267" t="s">
        <v>898</v>
      </c>
      <c r="D89" s="267"/>
      <c r="E89" s="267"/>
      <c r="F89" s="286" t="s">
        <v>877</v>
      </c>
      <c r="G89" s="285"/>
      <c r="H89" s="267" t="s">
        <v>898</v>
      </c>
      <c r="I89" s="267" t="s">
        <v>873</v>
      </c>
      <c r="J89" s="267">
        <v>50</v>
      </c>
      <c r="K89" s="278"/>
    </row>
    <row r="90" spans="2:11" ht="15" customHeight="1">
      <c r="B90" s="287"/>
      <c r="C90" s="267" t="s">
        <v>121</v>
      </c>
      <c r="D90" s="267"/>
      <c r="E90" s="267"/>
      <c r="F90" s="286" t="s">
        <v>877</v>
      </c>
      <c r="G90" s="285"/>
      <c r="H90" s="267" t="s">
        <v>899</v>
      </c>
      <c r="I90" s="267" t="s">
        <v>873</v>
      </c>
      <c r="J90" s="267">
        <v>255</v>
      </c>
      <c r="K90" s="278"/>
    </row>
    <row r="91" spans="2:11" ht="15" customHeight="1">
      <c r="B91" s="287"/>
      <c r="C91" s="267" t="s">
        <v>900</v>
      </c>
      <c r="D91" s="267"/>
      <c r="E91" s="267"/>
      <c r="F91" s="286" t="s">
        <v>871</v>
      </c>
      <c r="G91" s="285"/>
      <c r="H91" s="267" t="s">
        <v>901</v>
      </c>
      <c r="I91" s="267" t="s">
        <v>902</v>
      </c>
      <c r="J91" s="267"/>
      <c r="K91" s="278"/>
    </row>
    <row r="92" spans="2:11" ht="15" customHeight="1">
      <c r="B92" s="287"/>
      <c r="C92" s="267" t="s">
        <v>903</v>
      </c>
      <c r="D92" s="267"/>
      <c r="E92" s="267"/>
      <c r="F92" s="286" t="s">
        <v>871</v>
      </c>
      <c r="G92" s="285"/>
      <c r="H92" s="267" t="s">
        <v>904</v>
      </c>
      <c r="I92" s="267" t="s">
        <v>905</v>
      </c>
      <c r="J92" s="267"/>
      <c r="K92" s="278"/>
    </row>
    <row r="93" spans="2:11" ht="15" customHeight="1">
      <c r="B93" s="287"/>
      <c r="C93" s="267" t="s">
        <v>906</v>
      </c>
      <c r="D93" s="267"/>
      <c r="E93" s="267"/>
      <c r="F93" s="286" t="s">
        <v>871</v>
      </c>
      <c r="G93" s="285"/>
      <c r="H93" s="267" t="s">
        <v>906</v>
      </c>
      <c r="I93" s="267" t="s">
        <v>905</v>
      </c>
      <c r="J93" s="267"/>
      <c r="K93" s="278"/>
    </row>
    <row r="94" spans="2:11" ht="15" customHeight="1">
      <c r="B94" s="287"/>
      <c r="C94" s="267" t="s">
        <v>37</v>
      </c>
      <c r="D94" s="267"/>
      <c r="E94" s="267"/>
      <c r="F94" s="286" t="s">
        <v>871</v>
      </c>
      <c r="G94" s="285"/>
      <c r="H94" s="267" t="s">
        <v>907</v>
      </c>
      <c r="I94" s="267" t="s">
        <v>905</v>
      </c>
      <c r="J94" s="267"/>
      <c r="K94" s="278"/>
    </row>
    <row r="95" spans="2:11" ht="15" customHeight="1">
      <c r="B95" s="287"/>
      <c r="C95" s="267" t="s">
        <v>47</v>
      </c>
      <c r="D95" s="267"/>
      <c r="E95" s="267"/>
      <c r="F95" s="286" t="s">
        <v>871</v>
      </c>
      <c r="G95" s="285"/>
      <c r="H95" s="267" t="s">
        <v>908</v>
      </c>
      <c r="I95" s="267" t="s">
        <v>905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3" t="s">
        <v>909</v>
      </c>
      <c r="D100" s="383"/>
      <c r="E100" s="383"/>
      <c r="F100" s="383"/>
      <c r="G100" s="383"/>
      <c r="H100" s="383"/>
      <c r="I100" s="383"/>
      <c r="J100" s="383"/>
      <c r="K100" s="278"/>
    </row>
    <row r="101" spans="2:11" ht="17.25" customHeight="1">
      <c r="B101" s="277"/>
      <c r="C101" s="279" t="s">
        <v>865</v>
      </c>
      <c r="D101" s="279"/>
      <c r="E101" s="279"/>
      <c r="F101" s="279" t="s">
        <v>866</v>
      </c>
      <c r="G101" s="280"/>
      <c r="H101" s="279" t="s">
        <v>116</v>
      </c>
      <c r="I101" s="279" t="s">
        <v>56</v>
      </c>
      <c r="J101" s="279" t="s">
        <v>867</v>
      </c>
      <c r="K101" s="278"/>
    </row>
    <row r="102" spans="2:11" ht="17.25" customHeight="1">
      <c r="B102" s="277"/>
      <c r="C102" s="281" t="s">
        <v>868</v>
      </c>
      <c r="D102" s="281"/>
      <c r="E102" s="281"/>
      <c r="F102" s="282" t="s">
        <v>869</v>
      </c>
      <c r="G102" s="283"/>
      <c r="H102" s="281"/>
      <c r="I102" s="281"/>
      <c r="J102" s="281" t="s">
        <v>870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52</v>
      </c>
      <c r="D104" s="284"/>
      <c r="E104" s="284"/>
      <c r="F104" s="286" t="s">
        <v>871</v>
      </c>
      <c r="G104" s="295"/>
      <c r="H104" s="267" t="s">
        <v>910</v>
      </c>
      <c r="I104" s="267" t="s">
        <v>873</v>
      </c>
      <c r="J104" s="267">
        <v>20</v>
      </c>
      <c r="K104" s="278"/>
    </row>
    <row r="105" spans="2:11" ht="15" customHeight="1">
      <c r="B105" s="277"/>
      <c r="C105" s="267" t="s">
        <v>874</v>
      </c>
      <c r="D105" s="267"/>
      <c r="E105" s="267"/>
      <c r="F105" s="286" t="s">
        <v>871</v>
      </c>
      <c r="G105" s="267"/>
      <c r="H105" s="267" t="s">
        <v>910</v>
      </c>
      <c r="I105" s="267" t="s">
        <v>873</v>
      </c>
      <c r="J105" s="267">
        <v>120</v>
      </c>
      <c r="K105" s="278"/>
    </row>
    <row r="106" spans="2:11" ht="15" customHeight="1">
      <c r="B106" s="287"/>
      <c r="C106" s="267" t="s">
        <v>876</v>
      </c>
      <c r="D106" s="267"/>
      <c r="E106" s="267"/>
      <c r="F106" s="286" t="s">
        <v>877</v>
      </c>
      <c r="G106" s="267"/>
      <c r="H106" s="267" t="s">
        <v>910</v>
      </c>
      <c r="I106" s="267" t="s">
        <v>873</v>
      </c>
      <c r="J106" s="267">
        <v>50</v>
      </c>
      <c r="K106" s="278"/>
    </row>
    <row r="107" spans="2:11" ht="15" customHeight="1">
      <c r="B107" s="287"/>
      <c r="C107" s="267" t="s">
        <v>879</v>
      </c>
      <c r="D107" s="267"/>
      <c r="E107" s="267"/>
      <c r="F107" s="286" t="s">
        <v>871</v>
      </c>
      <c r="G107" s="267"/>
      <c r="H107" s="267" t="s">
        <v>910</v>
      </c>
      <c r="I107" s="267" t="s">
        <v>881</v>
      </c>
      <c r="J107" s="267"/>
      <c r="K107" s="278"/>
    </row>
    <row r="108" spans="2:11" ht="15" customHeight="1">
      <c r="B108" s="287"/>
      <c r="C108" s="267" t="s">
        <v>890</v>
      </c>
      <c r="D108" s="267"/>
      <c r="E108" s="267"/>
      <c r="F108" s="286" t="s">
        <v>877</v>
      </c>
      <c r="G108" s="267"/>
      <c r="H108" s="267" t="s">
        <v>910</v>
      </c>
      <c r="I108" s="267" t="s">
        <v>873</v>
      </c>
      <c r="J108" s="267">
        <v>50</v>
      </c>
      <c r="K108" s="278"/>
    </row>
    <row r="109" spans="2:11" ht="15" customHeight="1">
      <c r="B109" s="287"/>
      <c r="C109" s="267" t="s">
        <v>898</v>
      </c>
      <c r="D109" s="267"/>
      <c r="E109" s="267"/>
      <c r="F109" s="286" t="s">
        <v>877</v>
      </c>
      <c r="G109" s="267"/>
      <c r="H109" s="267" t="s">
        <v>910</v>
      </c>
      <c r="I109" s="267" t="s">
        <v>873</v>
      </c>
      <c r="J109" s="267">
        <v>50</v>
      </c>
      <c r="K109" s="278"/>
    </row>
    <row r="110" spans="2:11" ht="15" customHeight="1">
      <c r="B110" s="287"/>
      <c r="C110" s="267" t="s">
        <v>896</v>
      </c>
      <c r="D110" s="267"/>
      <c r="E110" s="267"/>
      <c r="F110" s="286" t="s">
        <v>877</v>
      </c>
      <c r="G110" s="267"/>
      <c r="H110" s="267" t="s">
        <v>910</v>
      </c>
      <c r="I110" s="267" t="s">
        <v>873</v>
      </c>
      <c r="J110" s="267">
        <v>50</v>
      </c>
      <c r="K110" s="278"/>
    </row>
    <row r="111" spans="2:11" ht="15" customHeight="1">
      <c r="B111" s="287"/>
      <c r="C111" s="267" t="s">
        <v>52</v>
      </c>
      <c r="D111" s="267"/>
      <c r="E111" s="267"/>
      <c r="F111" s="286" t="s">
        <v>871</v>
      </c>
      <c r="G111" s="267"/>
      <c r="H111" s="267" t="s">
        <v>911</v>
      </c>
      <c r="I111" s="267" t="s">
        <v>873</v>
      </c>
      <c r="J111" s="267">
        <v>20</v>
      </c>
      <c r="K111" s="278"/>
    </row>
    <row r="112" spans="2:11" ht="15" customHeight="1">
      <c r="B112" s="287"/>
      <c r="C112" s="267" t="s">
        <v>912</v>
      </c>
      <c r="D112" s="267"/>
      <c r="E112" s="267"/>
      <c r="F112" s="286" t="s">
        <v>871</v>
      </c>
      <c r="G112" s="267"/>
      <c r="H112" s="267" t="s">
        <v>913</v>
      </c>
      <c r="I112" s="267" t="s">
        <v>873</v>
      </c>
      <c r="J112" s="267">
        <v>120</v>
      </c>
      <c r="K112" s="278"/>
    </row>
    <row r="113" spans="2:11" ht="15" customHeight="1">
      <c r="B113" s="287"/>
      <c r="C113" s="267" t="s">
        <v>37</v>
      </c>
      <c r="D113" s="267"/>
      <c r="E113" s="267"/>
      <c r="F113" s="286" t="s">
        <v>871</v>
      </c>
      <c r="G113" s="267"/>
      <c r="H113" s="267" t="s">
        <v>914</v>
      </c>
      <c r="I113" s="267" t="s">
        <v>905</v>
      </c>
      <c r="J113" s="267"/>
      <c r="K113" s="278"/>
    </row>
    <row r="114" spans="2:11" ht="15" customHeight="1">
      <c r="B114" s="287"/>
      <c r="C114" s="267" t="s">
        <v>47</v>
      </c>
      <c r="D114" s="267"/>
      <c r="E114" s="267"/>
      <c r="F114" s="286" t="s">
        <v>871</v>
      </c>
      <c r="G114" s="267"/>
      <c r="H114" s="267" t="s">
        <v>915</v>
      </c>
      <c r="I114" s="267" t="s">
        <v>905</v>
      </c>
      <c r="J114" s="267"/>
      <c r="K114" s="278"/>
    </row>
    <row r="115" spans="2:11" ht="15" customHeight="1">
      <c r="B115" s="287"/>
      <c r="C115" s="267" t="s">
        <v>56</v>
      </c>
      <c r="D115" s="267"/>
      <c r="E115" s="267"/>
      <c r="F115" s="286" t="s">
        <v>871</v>
      </c>
      <c r="G115" s="267"/>
      <c r="H115" s="267" t="s">
        <v>916</v>
      </c>
      <c r="I115" s="267" t="s">
        <v>917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2" t="s">
        <v>918</v>
      </c>
      <c r="D120" s="382"/>
      <c r="E120" s="382"/>
      <c r="F120" s="382"/>
      <c r="G120" s="382"/>
      <c r="H120" s="382"/>
      <c r="I120" s="382"/>
      <c r="J120" s="382"/>
      <c r="K120" s="303"/>
    </row>
    <row r="121" spans="2:11" ht="17.25" customHeight="1">
      <c r="B121" s="304"/>
      <c r="C121" s="279" t="s">
        <v>865</v>
      </c>
      <c r="D121" s="279"/>
      <c r="E121" s="279"/>
      <c r="F121" s="279" t="s">
        <v>866</v>
      </c>
      <c r="G121" s="280"/>
      <c r="H121" s="279" t="s">
        <v>116</v>
      </c>
      <c r="I121" s="279" t="s">
        <v>56</v>
      </c>
      <c r="J121" s="279" t="s">
        <v>867</v>
      </c>
      <c r="K121" s="305"/>
    </row>
    <row r="122" spans="2:11" ht="17.25" customHeight="1">
      <c r="B122" s="304"/>
      <c r="C122" s="281" t="s">
        <v>868</v>
      </c>
      <c r="D122" s="281"/>
      <c r="E122" s="281"/>
      <c r="F122" s="282" t="s">
        <v>869</v>
      </c>
      <c r="G122" s="283"/>
      <c r="H122" s="281"/>
      <c r="I122" s="281"/>
      <c r="J122" s="281" t="s">
        <v>870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874</v>
      </c>
      <c r="D124" s="284"/>
      <c r="E124" s="284"/>
      <c r="F124" s="286" t="s">
        <v>871</v>
      </c>
      <c r="G124" s="267"/>
      <c r="H124" s="267" t="s">
        <v>910</v>
      </c>
      <c r="I124" s="267" t="s">
        <v>873</v>
      </c>
      <c r="J124" s="267">
        <v>120</v>
      </c>
      <c r="K124" s="308"/>
    </row>
    <row r="125" spans="2:11" ht="15" customHeight="1">
      <c r="B125" s="306"/>
      <c r="C125" s="267" t="s">
        <v>919</v>
      </c>
      <c r="D125" s="267"/>
      <c r="E125" s="267"/>
      <c r="F125" s="286" t="s">
        <v>871</v>
      </c>
      <c r="G125" s="267"/>
      <c r="H125" s="267" t="s">
        <v>920</v>
      </c>
      <c r="I125" s="267" t="s">
        <v>873</v>
      </c>
      <c r="J125" s="267" t="s">
        <v>921</v>
      </c>
      <c r="K125" s="308"/>
    </row>
    <row r="126" spans="2:11" ht="15" customHeight="1">
      <c r="B126" s="306"/>
      <c r="C126" s="267" t="s">
        <v>820</v>
      </c>
      <c r="D126" s="267"/>
      <c r="E126" s="267"/>
      <c r="F126" s="286" t="s">
        <v>871</v>
      </c>
      <c r="G126" s="267"/>
      <c r="H126" s="267" t="s">
        <v>922</v>
      </c>
      <c r="I126" s="267" t="s">
        <v>873</v>
      </c>
      <c r="J126" s="267" t="s">
        <v>921</v>
      </c>
      <c r="K126" s="308"/>
    </row>
    <row r="127" spans="2:11" ht="15" customHeight="1">
      <c r="B127" s="306"/>
      <c r="C127" s="267" t="s">
        <v>882</v>
      </c>
      <c r="D127" s="267"/>
      <c r="E127" s="267"/>
      <c r="F127" s="286" t="s">
        <v>877</v>
      </c>
      <c r="G127" s="267"/>
      <c r="H127" s="267" t="s">
        <v>883</v>
      </c>
      <c r="I127" s="267" t="s">
        <v>873</v>
      </c>
      <c r="J127" s="267">
        <v>15</v>
      </c>
      <c r="K127" s="308"/>
    </row>
    <row r="128" spans="2:11" ht="15" customHeight="1">
      <c r="B128" s="306"/>
      <c r="C128" s="288" t="s">
        <v>884</v>
      </c>
      <c r="D128" s="288"/>
      <c r="E128" s="288"/>
      <c r="F128" s="289" t="s">
        <v>877</v>
      </c>
      <c r="G128" s="288"/>
      <c r="H128" s="288" t="s">
        <v>885</v>
      </c>
      <c r="I128" s="288" t="s">
        <v>873</v>
      </c>
      <c r="J128" s="288">
        <v>15</v>
      </c>
      <c r="K128" s="308"/>
    </row>
    <row r="129" spans="2:11" ht="15" customHeight="1">
      <c r="B129" s="306"/>
      <c r="C129" s="288" t="s">
        <v>886</v>
      </c>
      <c r="D129" s="288"/>
      <c r="E129" s="288"/>
      <c r="F129" s="289" t="s">
        <v>877</v>
      </c>
      <c r="G129" s="288"/>
      <c r="H129" s="288" t="s">
        <v>887</v>
      </c>
      <c r="I129" s="288" t="s">
        <v>873</v>
      </c>
      <c r="J129" s="288">
        <v>20</v>
      </c>
      <c r="K129" s="308"/>
    </row>
    <row r="130" spans="2:11" ht="15" customHeight="1">
      <c r="B130" s="306"/>
      <c r="C130" s="288" t="s">
        <v>888</v>
      </c>
      <c r="D130" s="288"/>
      <c r="E130" s="288"/>
      <c r="F130" s="289" t="s">
        <v>877</v>
      </c>
      <c r="G130" s="288"/>
      <c r="H130" s="288" t="s">
        <v>889</v>
      </c>
      <c r="I130" s="288" t="s">
        <v>873</v>
      </c>
      <c r="J130" s="288">
        <v>20</v>
      </c>
      <c r="K130" s="308"/>
    </row>
    <row r="131" spans="2:11" ht="15" customHeight="1">
      <c r="B131" s="306"/>
      <c r="C131" s="267" t="s">
        <v>876</v>
      </c>
      <c r="D131" s="267"/>
      <c r="E131" s="267"/>
      <c r="F131" s="286" t="s">
        <v>877</v>
      </c>
      <c r="G131" s="267"/>
      <c r="H131" s="267" t="s">
        <v>910</v>
      </c>
      <c r="I131" s="267" t="s">
        <v>873</v>
      </c>
      <c r="J131" s="267">
        <v>50</v>
      </c>
      <c r="K131" s="308"/>
    </row>
    <row r="132" spans="2:11" ht="15" customHeight="1">
      <c r="B132" s="306"/>
      <c r="C132" s="267" t="s">
        <v>890</v>
      </c>
      <c r="D132" s="267"/>
      <c r="E132" s="267"/>
      <c r="F132" s="286" t="s">
        <v>877</v>
      </c>
      <c r="G132" s="267"/>
      <c r="H132" s="267" t="s">
        <v>910</v>
      </c>
      <c r="I132" s="267" t="s">
        <v>873</v>
      </c>
      <c r="J132" s="267">
        <v>50</v>
      </c>
      <c r="K132" s="308"/>
    </row>
    <row r="133" spans="2:11" ht="15" customHeight="1">
      <c r="B133" s="306"/>
      <c r="C133" s="267" t="s">
        <v>896</v>
      </c>
      <c r="D133" s="267"/>
      <c r="E133" s="267"/>
      <c r="F133" s="286" t="s">
        <v>877</v>
      </c>
      <c r="G133" s="267"/>
      <c r="H133" s="267" t="s">
        <v>910</v>
      </c>
      <c r="I133" s="267" t="s">
        <v>873</v>
      </c>
      <c r="J133" s="267">
        <v>50</v>
      </c>
      <c r="K133" s="308"/>
    </row>
    <row r="134" spans="2:11" ht="15" customHeight="1">
      <c r="B134" s="306"/>
      <c r="C134" s="267" t="s">
        <v>898</v>
      </c>
      <c r="D134" s="267"/>
      <c r="E134" s="267"/>
      <c r="F134" s="286" t="s">
        <v>877</v>
      </c>
      <c r="G134" s="267"/>
      <c r="H134" s="267" t="s">
        <v>910</v>
      </c>
      <c r="I134" s="267" t="s">
        <v>873</v>
      </c>
      <c r="J134" s="267">
        <v>50</v>
      </c>
      <c r="K134" s="308"/>
    </row>
    <row r="135" spans="2:11" ht="15" customHeight="1">
      <c r="B135" s="306"/>
      <c r="C135" s="267" t="s">
        <v>121</v>
      </c>
      <c r="D135" s="267"/>
      <c r="E135" s="267"/>
      <c r="F135" s="286" t="s">
        <v>877</v>
      </c>
      <c r="G135" s="267"/>
      <c r="H135" s="267" t="s">
        <v>923</v>
      </c>
      <c r="I135" s="267" t="s">
        <v>873</v>
      </c>
      <c r="J135" s="267">
        <v>255</v>
      </c>
      <c r="K135" s="308"/>
    </row>
    <row r="136" spans="2:11" ht="15" customHeight="1">
      <c r="B136" s="306"/>
      <c r="C136" s="267" t="s">
        <v>900</v>
      </c>
      <c r="D136" s="267"/>
      <c r="E136" s="267"/>
      <c r="F136" s="286" t="s">
        <v>871</v>
      </c>
      <c r="G136" s="267"/>
      <c r="H136" s="267" t="s">
        <v>924</v>
      </c>
      <c r="I136" s="267" t="s">
        <v>902</v>
      </c>
      <c r="J136" s="267"/>
      <c r="K136" s="308"/>
    </row>
    <row r="137" spans="2:11" ht="15" customHeight="1">
      <c r="B137" s="306"/>
      <c r="C137" s="267" t="s">
        <v>903</v>
      </c>
      <c r="D137" s="267"/>
      <c r="E137" s="267"/>
      <c r="F137" s="286" t="s">
        <v>871</v>
      </c>
      <c r="G137" s="267"/>
      <c r="H137" s="267" t="s">
        <v>925</v>
      </c>
      <c r="I137" s="267" t="s">
        <v>905</v>
      </c>
      <c r="J137" s="267"/>
      <c r="K137" s="308"/>
    </row>
    <row r="138" spans="2:11" ht="15" customHeight="1">
      <c r="B138" s="306"/>
      <c r="C138" s="267" t="s">
        <v>906</v>
      </c>
      <c r="D138" s="267"/>
      <c r="E138" s="267"/>
      <c r="F138" s="286" t="s">
        <v>871</v>
      </c>
      <c r="G138" s="267"/>
      <c r="H138" s="267" t="s">
        <v>906</v>
      </c>
      <c r="I138" s="267" t="s">
        <v>905</v>
      </c>
      <c r="J138" s="267"/>
      <c r="K138" s="308"/>
    </row>
    <row r="139" spans="2:11" ht="15" customHeight="1">
      <c r="B139" s="306"/>
      <c r="C139" s="267" t="s">
        <v>37</v>
      </c>
      <c r="D139" s="267"/>
      <c r="E139" s="267"/>
      <c r="F139" s="286" t="s">
        <v>871</v>
      </c>
      <c r="G139" s="267"/>
      <c r="H139" s="267" t="s">
        <v>926</v>
      </c>
      <c r="I139" s="267" t="s">
        <v>905</v>
      </c>
      <c r="J139" s="267"/>
      <c r="K139" s="308"/>
    </row>
    <row r="140" spans="2:11" ht="15" customHeight="1">
      <c r="B140" s="306"/>
      <c r="C140" s="267" t="s">
        <v>927</v>
      </c>
      <c r="D140" s="267"/>
      <c r="E140" s="267"/>
      <c r="F140" s="286" t="s">
        <v>871</v>
      </c>
      <c r="G140" s="267"/>
      <c r="H140" s="267" t="s">
        <v>928</v>
      </c>
      <c r="I140" s="267" t="s">
        <v>905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3" t="s">
        <v>929</v>
      </c>
      <c r="D145" s="383"/>
      <c r="E145" s="383"/>
      <c r="F145" s="383"/>
      <c r="G145" s="383"/>
      <c r="H145" s="383"/>
      <c r="I145" s="383"/>
      <c r="J145" s="383"/>
      <c r="K145" s="278"/>
    </row>
    <row r="146" spans="2:11" ht="17.25" customHeight="1">
      <c r="B146" s="277"/>
      <c r="C146" s="279" t="s">
        <v>865</v>
      </c>
      <c r="D146" s="279"/>
      <c r="E146" s="279"/>
      <c r="F146" s="279" t="s">
        <v>866</v>
      </c>
      <c r="G146" s="280"/>
      <c r="H146" s="279" t="s">
        <v>116</v>
      </c>
      <c r="I146" s="279" t="s">
        <v>56</v>
      </c>
      <c r="J146" s="279" t="s">
        <v>867</v>
      </c>
      <c r="K146" s="278"/>
    </row>
    <row r="147" spans="2:11" ht="17.25" customHeight="1">
      <c r="B147" s="277"/>
      <c r="C147" s="281" t="s">
        <v>868</v>
      </c>
      <c r="D147" s="281"/>
      <c r="E147" s="281"/>
      <c r="F147" s="282" t="s">
        <v>869</v>
      </c>
      <c r="G147" s="283"/>
      <c r="H147" s="281"/>
      <c r="I147" s="281"/>
      <c r="J147" s="281" t="s">
        <v>870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874</v>
      </c>
      <c r="D149" s="267"/>
      <c r="E149" s="267"/>
      <c r="F149" s="313" t="s">
        <v>871</v>
      </c>
      <c r="G149" s="267"/>
      <c r="H149" s="312" t="s">
        <v>910</v>
      </c>
      <c r="I149" s="312" t="s">
        <v>873</v>
      </c>
      <c r="J149" s="312">
        <v>120</v>
      </c>
      <c r="K149" s="308"/>
    </row>
    <row r="150" spans="2:11" ht="15" customHeight="1">
      <c r="B150" s="287"/>
      <c r="C150" s="312" t="s">
        <v>919</v>
      </c>
      <c r="D150" s="267"/>
      <c r="E150" s="267"/>
      <c r="F150" s="313" t="s">
        <v>871</v>
      </c>
      <c r="G150" s="267"/>
      <c r="H150" s="312" t="s">
        <v>930</v>
      </c>
      <c r="I150" s="312" t="s">
        <v>873</v>
      </c>
      <c r="J150" s="312" t="s">
        <v>921</v>
      </c>
      <c r="K150" s="308"/>
    </row>
    <row r="151" spans="2:11" ht="15" customHeight="1">
      <c r="B151" s="287"/>
      <c r="C151" s="312" t="s">
        <v>820</v>
      </c>
      <c r="D151" s="267"/>
      <c r="E151" s="267"/>
      <c r="F151" s="313" t="s">
        <v>871</v>
      </c>
      <c r="G151" s="267"/>
      <c r="H151" s="312" t="s">
        <v>931</v>
      </c>
      <c r="I151" s="312" t="s">
        <v>873</v>
      </c>
      <c r="J151" s="312" t="s">
        <v>921</v>
      </c>
      <c r="K151" s="308"/>
    </row>
    <row r="152" spans="2:11" ht="15" customHeight="1">
      <c r="B152" s="287"/>
      <c r="C152" s="312" t="s">
        <v>876</v>
      </c>
      <c r="D152" s="267"/>
      <c r="E152" s="267"/>
      <c r="F152" s="313" t="s">
        <v>877</v>
      </c>
      <c r="G152" s="267"/>
      <c r="H152" s="312" t="s">
        <v>910</v>
      </c>
      <c r="I152" s="312" t="s">
        <v>873</v>
      </c>
      <c r="J152" s="312">
        <v>50</v>
      </c>
      <c r="K152" s="308"/>
    </row>
    <row r="153" spans="2:11" ht="15" customHeight="1">
      <c r="B153" s="287"/>
      <c r="C153" s="312" t="s">
        <v>879</v>
      </c>
      <c r="D153" s="267"/>
      <c r="E153" s="267"/>
      <c r="F153" s="313" t="s">
        <v>871</v>
      </c>
      <c r="G153" s="267"/>
      <c r="H153" s="312" t="s">
        <v>910</v>
      </c>
      <c r="I153" s="312" t="s">
        <v>881</v>
      </c>
      <c r="J153" s="312"/>
      <c r="K153" s="308"/>
    </row>
    <row r="154" spans="2:11" ht="15" customHeight="1">
      <c r="B154" s="287"/>
      <c r="C154" s="312" t="s">
        <v>890</v>
      </c>
      <c r="D154" s="267"/>
      <c r="E154" s="267"/>
      <c r="F154" s="313" t="s">
        <v>877</v>
      </c>
      <c r="G154" s="267"/>
      <c r="H154" s="312" t="s">
        <v>910</v>
      </c>
      <c r="I154" s="312" t="s">
        <v>873</v>
      </c>
      <c r="J154" s="312">
        <v>50</v>
      </c>
      <c r="K154" s="308"/>
    </row>
    <row r="155" spans="2:11" ht="15" customHeight="1">
      <c r="B155" s="287"/>
      <c r="C155" s="312" t="s">
        <v>898</v>
      </c>
      <c r="D155" s="267"/>
      <c r="E155" s="267"/>
      <c r="F155" s="313" t="s">
        <v>877</v>
      </c>
      <c r="G155" s="267"/>
      <c r="H155" s="312" t="s">
        <v>910</v>
      </c>
      <c r="I155" s="312" t="s">
        <v>873</v>
      </c>
      <c r="J155" s="312">
        <v>50</v>
      </c>
      <c r="K155" s="308"/>
    </row>
    <row r="156" spans="2:11" ht="15" customHeight="1">
      <c r="B156" s="287"/>
      <c r="C156" s="312" t="s">
        <v>896</v>
      </c>
      <c r="D156" s="267"/>
      <c r="E156" s="267"/>
      <c r="F156" s="313" t="s">
        <v>877</v>
      </c>
      <c r="G156" s="267"/>
      <c r="H156" s="312" t="s">
        <v>910</v>
      </c>
      <c r="I156" s="312" t="s">
        <v>873</v>
      </c>
      <c r="J156" s="312">
        <v>50</v>
      </c>
      <c r="K156" s="308"/>
    </row>
    <row r="157" spans="2:11" ht="15" customHeight="1">
      <c r="B157" s="287"/>
      <c r="C157" s="312" t="s">
        <v>97</v>
      </c>
      <c r="D157" s="267"/>
      <c r="E157" s="267"/>
      <c r="F157" s="313" t="s">
        <v>871</v>
      </c>
      <c r="G157" s="267"/>
      <c r="H157" s="312" t="s">
        <v>932</v>
      </c>
      <c r="I157" s="312" t="s">
        <v>873</v>
      </c>
      <c r="J157" s="312" t="s">
        <v>933</v>
      </c>
      <c r="K157" s="308"/>
    </row>
    <row r="158" spans="2:11" ht="15" customHeight="1">
      <c r="B158" s="287"/>
      <c r="C158" s="312" t="s">
        <v>934</v>
      </c>
      <c r="D158" s="267"/>
      <c r="E158" s="267"/>
      <c r="F158" s="313" t="s">
        <v>871</v>
      </c>
      <c r="G158" s="267"/>
      <c r="H158" s="312" t="s">
        <v>935</v>
      </c>
      <c r="I158" s="312" t="s">
        <v>905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2" t="s">
        <v>936</v>
      </c>
      <c r="D163" s="382"/>
      <c r="E163" s="382"/>
      <c r="F163" s="382"/>
      <c r="G163" s="382"/>
      <c r="H163" s="382"/>
      <c r="I163" s="382"/>
      <c r="J163" s="382"/>
      <c r="K163" s="259"/>
    </row>
    <row r="164" spans="2:11" ht="17.25" customHeight="1">
      <c r="B164" s="258"/>
      <c r="C164" s="279" t="s">
        <v>865</v>
      </c>
      <c r="D164" s="279"/>
      <c r="E164" s="279"/>
      <c r="F164" s="279" t="s">
        <v>866</v>
      </c>
      <c r="G164" s="316"/>
      <c r="H164" s="317" t="s">
        <v>116</v>
      </c>
      <c r="I164" s="317" t="s">
        <v>56</v>
      </c>
      <c r="J164" s="279" t="s">
        <v>867</v>
      </c>
      <c r="K164" s="259"/>
    </row>
    <row r="165" spans="2:11" ht="17.25" customHeight="1">
      <c r="B165" s="260"/>
      <c r="C165" s="281" t="s">
        <v>868</v>
      </c>
      <c r="D165" s="281"/>
      <c r="E165" s="281"/>
      <c r="F165" s="282" t="s">
        <v>869</v>
      </c>
      <c r="G165" s="318"/>
      <c r="H165" s="319"/>
      <c r="I165" s="319"/>
      <c r="J165" s="281" t="s">
        <v>870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874</v>
      </c>
      <c r="D167" s="267"/>
      <c r="E167" s="267"/>
      <c r="F167" s="286" t="s">
        <v>871</v>
      </c>
      <c r="G167" s="267"/>
      <c r="H167" s="267" t="s">
        <v>910</v>
      </c>
      <c r="I167" s="267" t="s">
        <v>873</v>
      </c>
      <c r="J167" s="267">
        <v>120</v>
      </c>
      <c r="K167" s="308"/>
    </row>
    <row r="168" spans="2:11" ht="15" customHeight="1">
      <c r="B168" s="287"/>
      <c r="C168" s="267" t="s">
        <v>919</v>
      </c>
      <c r="D168" s="267"/>
      <c r="E168" s="267"/>
      <c r="F168" s="286" t="s">
        <v>871</v>
      </c>
      <c r="G168" s="267"/>
      <c r="H168" s="267" t="s">
        <v>920</v>
      </c>
      <c r="I168" s="267" t="s">
        <v>873</v>
      </c>
      <c r="J168" s="267" t="s">
        <v>921</v>
      </c>
      <c r="K168" s="308"/>
    </row>
    <row r="169" spans="2:11" ht="15" customHeight="1">
      <c r="B169" s="287"/>
      <c r="C169" s="267" t="s">
        <v>820</v>
      </c>
      <c r="D169" s="267"/>
      <c r="E169" s="267"/>
      <c r="F169" s="286" t="s">
        <v>871</v>
      </c>
      <c r="G169" s="267"/>
      <c r="H169" s="267" t="s">
        <v>937</v>
      </c>
      <c r="I169" s="267" t="s">
        <v>873</v>
      </c>
      <c r="J169" s="267" t="s">
        <v>921</v>
      </c>
      <c r="K169" s="308"/>
    </row>
    <row r="170" spans="2:11" ht="15" customHeight="1">
      <c r="B170" s="287"/>
      <c r="C170" s="267" t="s">
        <v>876</v>
      </c>
      <c r="D170" s="267"/>
      <c r="E170" s="267"/>
      <c r="F170" s="286" t="s">
        <v>877</v>
      </c>
      <c r="G170" s="267"/>
      <c r="H170" s="267" t="s">
        <v>937</v>
      </c>
      <c r="I170" s="267" t="s">
        <v>873</v>
      </c>
      <c r="J170" s="267">
        <v>50</v>
      </c>
      <c r="K170" s="308"/>
    </row>
    <row r="171" spans="2:11" ht="15" customHeight="1">
      <c r="B171" s="287"/>
      <c r="C171" s="267" t="s">
        <v>879</v>
      </c>
      <c r="D171" s="267"/>
      <c r="E171" s="267"/>
      <c r="F171" s="286" t="s">
        <v>871</v>
      </c>
      <c r="G171" s="267"/>
      <c r="H171" s="267" t="s">
        <v>937</v>
      </c>
      <c r="I171" s="267" t="s">
        <v>881</v>
      </c>
      <c r="J171" s="267"/>
      <c r="K171" s="308"/>
    </row>
    <row r="172" spans="2:11" ht="15" customHeight="1">
      <c r="B172" s="287"/>
      <c r="C172" s="267" t="s">
        <v>890</v>
      </c>
      <c r="D172" s="267"/>
      <c r="E172" s="267"/>
      <c r="F172" s="286" t="s">
        <v>877</v>
      </c>
      <c r="G172" s="267"/>
      <c r="H172" s="267" t="s">
        <v>937</v>
      </c>
      <c r="I172" s="267" t="s">
        <v>873</v>
      </c>
      <c r="J172" s="267">
        <v>50</v>
      </c>
      <c r="K172" s="308"/>
    </row>
    <row r="173" spans="2:11" ht="15" customHeight="1">
      <c r="B173" s="287"/>
      <c r="C173" s="267" t="s">
        <v>898</v>
      </c>
      <c r="D173" s="267"/>
      <c r="E173" s="267"/>
      <c r="F173" s="286" t="s">
        <v>877</v>
      </c>
      <c r="G173" s="267"/>
      <c r="H173" s="267" t="s">
        <v>937</v>
      </c>
      <c r="I173" s="267" t="s">
        <v>873</v>
      </c>
      <c r="J173" s="267">
        <v>50</v>
      </c>
      <c r="K173" s="308"/>
    </row>
    <row r="174" spans="2:11" ht="15" customHeight="1">
      <c r="B174" s="287"/>
      <c r="C174" s="267" t="s">
        <v>896</v>
      </c>
      <c r="D174" s="267"/>
      <c r="E174" s="267"/>
      <c r="F174" s="286" t="s">
        <v>877</v>
      </c>
      <c r="G174" s="267"/>
      <c r="H174" s="267" t="s">
        <v>937</v>
      </c>
      <c r="I174" s="267" t="s">
        <v>873</v>
      </c>
      <c r="J174" s="267">
        <v>50</v>
      </c>
      <c r="K174" s="308"/>
    </row>
    <row r="175" spans="2:11" ht="15" customHeight="1">
      <c r="B175" s="287"/>
      <c r="C175" s="267" t="s">
        <v>115</v>
      </c>
      <c r="D175" s="267"/>
      <c r="E175" s="267"/>
      <c r="F175" s="286" t="s">
        <v>871</v>
      </c>
      <c r="G175" s="267"/>
      <c r="H175" s="267" t="s">
        <v>938</v>
      </c>
      <c r="I175" s="267" t="s">
        <v>939</v>
      </c>
      <c r="J175" s="267"/>
      <c r="K175" s="308"/>
    </row>
    <row r="176" spans="2:11" ht="15" customHeight="1">
      <c r="B176" s="287"/>
      <c r="C176" s="267" t="s">
        <v>56</v>
      </c>
      <c r="D176" s="267"/>
      <c r="E176" s="267"/>
      <c r="F176" s="286" t="s">
        <v>871</v>
      </c>
      <c r="G176" s="267"/>
      <c r="H176" s="267" t="s">
        <v>940</v>
      </c>
      <c r="I176" s="267" t="s">
        <v>941</v>
      </c>
      <c r="J176" s="267">
        <v>1</v>
      </c>
      <c r="K176" s="308"/>
    </row>
    <row r="177" spans="2:11" ht="15" customHeight="1">
      <c r="B177" s="287"/>
      <c r="C177" s="267" t="s">
        <v>52</v>
      </c>
      <c r="D177" s="267"/>
      <c r="E177" s="267"/>
      <c r="F177" s="286" t="s">
        <v>871</v>
      </c>
      <c r="G177" s="267"/>
      <c r="H177" s="267" t="s">
        <v>942</v>
      </c>
      <c r="I177" s="267" t="s">
        <v>873</v>
      </c>
      <c r="J177" s="267">
        <v>20</v>
      </c>
      <c r="K177" s="308"/>
    </row>
    <row r="178" spans="2:11" ht="15" customHeight="1">
      <c r="B178" s="287"/>
      <c r="C178" s="267" t="s">
        <v>116</v>
      </c>
      <c r="D178" s="267"/>
      <c r="E178" s="267"/>
      <c r="F178" s="286" t="s">
        <v>871</v>
      </c>
      <c r="G178" s="267"/>
      <c r="H178" s="267" t="s">
        <v>943</v>
      </c>
      <c r="I178" s="267" t="s">
        <v>873</v>
      </c>
      <c r="J178" s="267">
        <v>255</v>
      </c>
      <c r="K178" s="308"/>
    </row>
    <row r="179" spans="2:11" ht="15" customHeight="1">
      <c r="B179" s="287"/>
      <c r="C179" s="267" t="s">
        <v>117</v>
      </c>
      <c r="D179" s="267"/>
      <c r="E179" s="267"/>
      <c r="F179" s="286" t="s">
        <v>871</v>
      </c>
      <c r="G179" s="267"/>
      <c r="H179" s="267" t="s">
        <v>836</v>
      </c>
      <c r="I179" s="267" t="s">
        <v>873</v>
      </c>
      <c r="J179" s="267">
        <v>10</v>
      </c>
      <c r="K179" s="308"/>
    </row>
    <row r="180" spans="2:11" ht="15" customHeight="1">
      <c r="B180" s="287"/>
      <c r="C180" s="267" t="s">
        <v>118</v>
      </c>
      <c r="D180" s="267"/>
      <c r="E180" s="267"/>
      <c r="F180" s="286" t="s">
        <v>871</v>
      </c>
      <c r="G180" s="267"/>
      <c r="H180" s="267" t="s">
        <v>944</v>
      </c>
      <c r="I180" s="267" t="s">
        <v>905</v>
      </c>
      <c r="J180" s="267"/>
      <c r="K180" s="308"/>
    </row>
    <row r="181" spans="2:11" ht="15" customHeight="1">
      <c r="B181" s="287"/>
      <c r="C181" s="267" t="s">
        <v>945</v>
      </c>
      <c r="D181" s="267"/>
      <c r="E181" s="267"/>
      <c r="F181" s="286" t="s">
        <v>871</v>
      </c>
      <c r="G181" s="267"/>
      <c r="H181" s="267" t="s">
        <v>946</v>
      </c>
      <c r="I181" s="267" t="s">
        <v>905</v>
      </c>
      <c r="J181" s="267"/>
      <c r="K181" s="308"/>
    </row>
    <row r="182" spans="2:11" ht="15" customHeight="1">
      <c r="B182" s="287"/>
      <c r="C182" s="267" t="s">
        <v>934</v>
      </c>
      <c r="D182" s="267"/>
      <c r="E182" s="267"/>
      <c r="F182" s="286" t="s">
        <v>871</v>
      </c>
      <c r="G182" s="267"/>
      <c r="H182" s="267" t="s">
        <v>947</v>
      </c>
      <c r="I182" s="267" t="s">
        <v>905</v>
      </c>
      <c r="J182" s="267"/>
      <c r="K182" s="308"/>
    </row>
    <row r="183" spans="2:11" ht="15" customHeight="1">
      <c r="B183" s="287"/>
      <c r="C183" s="267" t="s">
        <v>120</v>
      </c>
      <c r="D183" s="267"/>
      <c r="E183" s="267"/>
      <c r="F183" s="286" t="s">
        <v>877</v>
      </c>
      <c r="G183" s="267"/>
      <c r="H183" s="267" t="s">
        <v>948</v>
      </c>
      <c r="I183" s="267" t="s">
        <v>873</v>
      </c>
      <c r="J183" s="267">
        <v>50</v>
      </c>
      <c r="K183" s="308"/>
    </row>
    <row r="184" spans="2:11" ht="15" customHeight="1">
      <c r="B184" s="287"/>
      <c r="C184" s="267" t="s">
        <v>949</v>
      </c>
      <c r="D184" s="267"/>
      <c r="E184" s="267"/>
      <c r="F184" s="286" t="s">
        <v>877</v>
      </c>
      <c r="G184" s="267"/>
      <c r="H184" s="267" t="s">
        <v>950</v>
      </c>
      <c r="I184" s="267" t="s">
        <v>951</v>
      </c>
      <c r="J184" s="267"/>
      <c r="K184" s="308"/>
    </row>
    <row r="185" spans="2:11" ht="15" customHeight="1">
      <c r="B185" s="287"/>
      <c r="C185" s="267" t="s">
        <v>952</v>
      </c>
      <c r="D185" s="267"/>
      <c r="E185" s="267"/>
      <c r="F185" s="286" t="s">
        <v>877</v>
      </c>
      <c r="G185" s="267"/>
      <c r="H185" s="267" t="s">
        <v>953</v>
      </c>
      <c r="I185" s="267" t="s">
        <v>951</v>
      </c>
      <c r="J185" s="267"/>
      <c r="K185" s="308"/>
    </row>
    <row r="186" spans="2:11" ht="15" customHeight="1">
      <c r="B186" s="287"/>
      <c r="C186" s="267" t="s">
        <v>954</v>
      </c>
      <c r="D186" s="267"/>
      <c r="E186" s="267"/>
      <c r="F186" s="286" t="s">
        <v>877</v>
      </c>
      <c r="G186" s="267"/>
      <c r="H186" s="267" t="s">
        <v>955</v>
      </c>
      <c r="I186" s="267" t="s">
        <v>951</v>
      </c>
      <c r="J186" s="267"/>
      <c r="K186" s="308"/>
    </row>
    <row r="187" spans="2:11" ht="15" customHeight="1">
      <c r="B187" s="287"/>
      <c r="C187" s="320" t="s">
        <v>956</v>
      </c>
      <c r="D187" s="267"/>
      <c r="E187" s="267"/>
      <c r="F187" s="286" t="s">
        <v>877</v>
      </c>
      <c r="G187" s="267"/>
      <c r="H187" s="267" t="s">
        <v>957</v>
      </c>
      <c r="I187" s="267" t="s">
        <v>958</v>
      </c>
      <c r="J187" s="321" t="s">
        <v>959</v>
      </c>
      <c r="K187" s="308"/>
    </row>
    <row r="188" spans="2:11" ht="15" customHeight="1">
      <c r="B188" s="287"/>
      <c r="C188" s="272" t="s">
        <v>41</v>
      </c>
      <c r="D188" s="267"/>
      <c r="E188" s="267"/>
      <c r="F188" s="286" t="s">
        <v>871</v>
      </c>
      <c r="G188" s="267"/>
      <c r="H188" s="263" t="s">
        <v>960</v>
      </c>
      <c r="I188" s="267" t="s">
        <v>961</v>
      </c>
      <c r="J188" s="267"/>
      <c r="K188" s="308"/>
    </row>
    <row r="189" spans="2:11" ht="15" customHeight="1">
      <c r="B189" s="287"/>
      <c r="C189" s="272" t="s">
        <v>962</v>
      </c>
      <c r="D189" s="267"/>
      <c r="E189" s="267"/>
      <c r="F189" s="286" t="s">
        <v>871</v>
      </c>
      <c r="G189" s="267"/>
      <c r="H189" s="267" t="s">
        <v>963</v>
      </c>
      <c r="I189" s="267" t="s">
        <v>905</v>
      </c>
      <c r="J189" s="267"/>
      <c r="K189" s="308"/>
    </row>
    <row r="190" spans="2:11" ht="15" customHeight="1">
      <c r="B190" s="287"/>
      <c r="C190" s="272" t="s">
        <v>964</v>
      </c>
      <c r="D190" s="267"/>
      <c r="E190" s="267"/>
      <c r="F190" s="286" t="s">
        <v>871</v>
      </c>
      <c r="G190" s="267"/>
      <c r="H190" s="267" t="s">
        <v>965</v>
      </c>
      <c r="I190" s="267" t="s">
        <v>905</v>
      </c>
      <c r="J190" s="267"/>
      <c r="K190" s="308"/>
    </row>
    <row r="191" spans="2:11" ht="15" customHeight="1">
      <c r="B191" s="287"/>
      <c r="C191" s="272" t="s">
        <v>966</v>
      </c>
      <c r="D191" s="267"/>
      <c r="E191" s="267"/>
      <c r="F191" s="286" t="s">
        <v>877</v>
      </c>
      <c r="G191" s="267"/>
      <c r="H191" s="267" t="s">
        <v>967</v>
      </c>
      <c r="I191" s="267" t="s">
        <v>905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2" t="s">
        <v>968</v>
      </c>
      <c r="D197" s="382"/>
      <c r="E197" s="382"/>
      <c r="F197" s="382"/>
      <c r="G197" s="382"/>
      <c r="H197" s="382"/>
      <c r="I197" s="382"/>
      <c r="J197" s="382"/>
      <c r="K197" s="259"/>
    </row>
    <row r="198" spans="2:11" ht="25.5" customHeight="1">
      <c r="B198" s="258"/>
      <c r="C198" s="323" t="s">
        <v>969</v>
      </c>
      <c r="D198" s="323"/>
      <c r="E198" s="323"/>
      <c r="F198" s="323" t="s">
        <v>970</v>
      </c>
      <c r="G198" s="324"/>
      <c r="H198" s="381" t="s">
        <v>971</v>
      </c>
      <c r="I198" s="381"/>
      <c r="J198" s="381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961</v>
      </c>
      <c r="D200" s="267"/>
      <c r="E200" s="267"/>
      <c r="F200" s="286" t="s">
        <v>42</v>
      </c>
      <c r="G200" s="267"/>
      <c r="H200" s="380" t="s">
        <v>972</v>
      </c>
      <c r="I200" s="380"/>
      <c r="J200" s="380"/>
      <c r="K200" s="308"/>
    </row>
    <row r="201" spans="2:11" ht="15" customHeight="1">
      <c r="B201" s="287"/>
      <c r="C201" s="293"/>
      <c r="D201" s="267"/>
      <c r="E201" s="267"/>
      <c r="F201" s="286" t="s">
        <v>43</v>
      </c>
      <c r="G201" s="267"/>
      <c r="H201" s="380" t="s">
        <v>973</v>
      </c>
      <c r="I201" s="380"/>
      <c r="J201" s="380"/>
      <c r="K201" s="308"/>
    </row>
    <row r="202" spans="2:11" ht="15" customHeight="1">
      <c r="B202" s="287"/>
      <c r="C202" s="293"/>
      <c r="D202" s="267"/>
      <c r="E202" s="267"/>
      <c r="F202" s="286" t="s">
        <v>46</v>
      </c>
      <c r="G202" s="267"/>
      <c r="H202" s="380" t="s">
        <v>974</v>
      </c>
      <c r="I202" s="380"/>
      <c r="J202" s="380"/>
      <c r="K202" s="308"/>
    </row>
    <row r="203" spans="2:11" ht="15" customHeight="1">
      <c r="B203" s="287"/>
      <c r="C203" s="267"/>
      <c r="D203" s="267"/>
      <c r="E203" s="267"/>
      <c r="F203" s="286" t="s">
        <v>44</v>
      </c>
      <c r="G203" s="267"/>
      <c r="H203" s="380" t="s">
        <v>975</v>
      </c>
      <c r="I203" s="380"/>
      <c r="J203" s="380"/>
      <c r="K203" s="308"/>
    </row>
    <row r="204" spans="2:11" ht="15" customHeight="1">
      <c r="B204" s="287"/>
      <c r="C204" s="267"/>
      <c r="D204" s="267"/>
      <c r="E204" s="267"/>
      <c r="F204" s="286" t="s">
        <v>45</v>
      </c>
      <c r="G204" s="267"/>
      <c r="H204" s="380" t="s">
        <v>976</v>
      </c>
      <c r="I204" s="380"/>
      <c r="J204" s="380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917</v>
      </c>
      <c r="D206" s="267"/>
      <c r="E206" s="267"/>
      <c r="F206" s="286" t="s">
        <v>813</v>
      </c>
      <c r="G206" s="267"/>
      <c r="H206" s="380" t="s">
        <v>977</v>
      </c>
      <c r="I206" s="380"/>
      <c r="J206" s="380"/>
      <c r="K206" s="308"/>
    </row>
    <row r="207" spans="2:11" ht="15" customHeight="1">
      <c r="B207" s="287"/>
      <c r="C207" s="293"/>
      <c r="D207" s="267"/>
      <c r="E207" s="267"/>
      <c r="F207" s="286" t="s">
        <v>816</v>
      </c>
      <c r="G207" s="267"/>
      <c r="H207" s="380" t="s">
        <v>817</v>
      </c>
      <c r="I207" s="380"/>
      <c r="J207" s="380"/>
      <c r="K207" s="308"/>
    </row>
    <row r="208" spans="2:11" ht="15" customHeight="1">
      <c r="B208" s="287"/>
      <c r="C208" s="267"/>
      <c r="D208" s="267"/>
      <c r="E208" s="267"/>
      <c r="F208" s="286" t="s">
        <v>78</v>
      </c>
      <c r="G208" s="267"/>
      <c r="H208" s="380" t="s">
        <v>978</v>
      </c>
      <c r="I208" s="380"/>
      <c r="J208" s="380"/>
      <c r="K208" s="308"/>
    </row>
    <row r="209" spans="2:11" ht="15" customHeight="1">
      <c r="B209" s="325"/>
      <c r="C209" s="293"/>
      <c r="D209" s="293"/>
      <c r="E209" s="293"/>
      <c r="F209" s="286" t="s">
        <v>84</v>
      </c>
      <c r="G209" s="272"/>
      <c r="H209" s="379" t="s">
        <v>83</v>
      </c>
      <c r="I209" s="379"/>
      <c r="J209" s="379"/>
      <c r="K209" s="326"/>
    </row>
    <row r="210" spans="2:11" ht="15" customHeight="1">
      <c r="B210" s="325"/>
      <c r="C210" s="293"/>
      <c r="D210" s="293"/>
      <c r="E210" s="293"/>
      <c r="F210" s="286" t="s">
        <v>818</v>
      </c>
      <c r="G210" s="272"/>
      <c r="H210" s="379" t="s">
        <v>979</v>
      </c>
      <c r="I210" s="379"/>
      <c r="J210" s="379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941</v>
      </c>
      <c r="D212" s="293"/>
      <c r="E212" s="293"/>
      <c r="F212" s="286">
        <v>1</v>
      </c>
      <c r="G212" s="272"/>
      <c r="H212" s="379" t="s">
        <v>980</v>
      </c>
      <c r="I212" s="379"/>
      <c r="J212" s="379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79" t="s">
        <v>981</v>
      </c>
      <c r="I213" s="379"/>
      <c r="J213" s="379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79" t="s">
        <v>982</v>
      </c>
      <c r="I214" s="379"/>
      <c r="J214" s="379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79" t="s">
        <v>983</v>
      </c>
      <c r="I215" s="379"/>
      <c r="J215" s="379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DESKTOP-SDNFS8N\Dell</dc:creator>
  <cp:keywords/>
  <dc:description/>
  <cp:lastModifiedBy>Uživatel systému Windows</cp:lastModifiedBy>
  <cp:lastPrinted>2019-04-17T11:40:02Z</cp:lastPrinted>
  <dcterms:created xsi:type="dcterms:W3CDTF">2019-04-16T10:53:04Z</dcterms:created>
  <dcterms:modified xsi:type="dcterms:W3CDTF">2019-04-17T11:40:05Z</dcterms:modified>
  <cp:category/>
  <cp:version/>
  <cp:contentType/>
  <cp:contentStatus/>
</cp:coreProperties>
</file>