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 - VRN" sheetId="2" r:id="rId2"/>
    <sheet name="SO 01 - Výpustné zařízení" sheetId="3" r:id="rId3"/>
    <sheet name="SO 02 - Hráz nádrže" sheetId="4" r:id="rId4"/>
    <sheet name="SO 03 - Úprava nádrže" sheetId="5" r:id="rId5"/>
    <sheet name="SO 04 - Tůně 1 a 2" sheetId="6" r:id="rId6"/>
    <sheet name="SO 05 - Odběrné zařízení" sheetId="7" r:id="rId7"/>
    <sheet name="SO 06 - Založení LBC Veklice" sheetId="8" r:id="rId8"/>
    <sheet name="SO 06.1 - tříletá péče" sheetId="9" r:id="rId9"/>
    <sheet name="SO 101 - Hlavní polní ces..." sheetId="10" r:id="rId10"/>
    <sheet name="SO 102 - Hlavní polní ces..." sheetId="11" r:id="rId11"/>
    <sheet name="Pokyny pro vyplnění" sheetId="12" r:id="rId12"/>
  </sheets>
  <definedNames>
    <definedName name="_xlnm.Print_Area" localSheetId="0">'Rekapitulace stavby'!$D$4:$AO$36,'Rekapitulace stavby'!$C$42:$AQ$65</definedName>
    <definedName name="_xlnm._FilterDatabase" localSheetId="1" hidden="1">'SO 00 - VRN'!$C$78:$K$101</definedName>
    <definedName name="_xlnm.Print_Area" localSheetId="1">'SO 00 - VRN'!$C$4:$J$39,'SO 00 - VRN'!$C$45:$J$60,'SO 00 - VRN'!$C$66:$K$101</definedName>
    <definedName name="_xlnm._FilterDatabase" localSheetId="2" hidden="1">'SO 01 - Výpustné zařízení'!$C$86:$K$330</definedName>
    <definedName name="_xlnm.Print_Area" localSheetId="2">'SO 01 - Výpustné zařízení'!$C$4:$J$39,'SO 01 - Výpustné zařízení'!$C$45:$J$68,'SO 01 - Výpustné zařízení'!$C$74:$K$330</definedName>
    <definedName name="_xlnm._FilterDatabase" localSheetId="3" hidden="1">'SO 02 - Hráz nádrže'!$C$85:$K$292</definedName>
    <definedName name="_xlnm.Print_Area" localSheetId="3">'SO 02 - Hráz nádrže'!$C$4:$J$39,'SO 02 - Hráz nádrže'!$C$45:$J$67,'SO 02 - Hráz nádrže'!$C$73:$K$292</definedName>
    <definedName name="_xlnm._FilterDatabase" localSheetId="4" hidden="1">'SO 03 - Úprava nádrže'!$C$81:$K$163</definedName>
    <definedName name="_xlnm.Print_Area" localSheetId="4">'SO 03 - Úprava nádrže'!$C$4:$J$39,'SO 03 - Úprava nádrže'!$C$45:$J$63,'SO 03 - Úprava nádrže'!$C$69:$K$163</definedName>
    <definedName name="_xlnm._FilterDatabase" localSheetId="5" hidden="1">'SO 04 - Tůně 1 a 2'!$C$85:$K$288</definedName>
    <definedName name="_xlnm.Print_Area" localSheetId="5">'SO 04 - Tůně 1 a 2'!$C$4:$J$39,'SO 04 - Tůně 1 a 2'!$C$45:$J$67,'SO 04 - Tůně 1 a 2'!$C$73:$K$288</definedName>
    <definedName name="_xlnm._FilterDatabase" localSheetId="6" hidden="1">'SO 05 - Odběrné zařízení'!$C$84:$K$337</definedName>
    <definedName name="_xlnm.Print_Area" localSheetId="6">'SO 05 - Odběrné zařízení'!$C$4:$J$39,'SO 05 - Odběrné zařízení'!$C$45:$J$66,'SO 05 - Odběrné zařízení'!$C$72:$K$337</definedName>
    <definedName name="_xlnm._FilterDatabase" localSheetId="7" hidden="1">'SO 06 - Založení LBC Veklice'!$C$95:$K$388</definedName>
    <definedName name="_xlnm.Print_Area" localSheetId="7">'SO 06 - Založení LBC Veklice'!$C$4:$J$39,'SO 06 - Založení LBC Veklice'!$C$45:$J$77,'SO 06 - Založení LBC Veklice'!$C$83:$K$388</definedName>
    <definedName name="_xlnm._FilterDatabase" localSheetId="8" hidden="1">'SO 06.1 - tříletá péče'!$C$89:$K$407</definedName>
    <definedName name="_xlnm.Print_Area" localSheetId="8">'SO 06.1 - tříletá péče'!$C$4:$J$39,'SO 06.1 - tříletá péče'!$C$45:$J$71,'SO 06.1 - tříletá péče'!$C$77:$K$407</definedName>
    <definedName name="_xlnm._FilterDatabase" localSheetId="9" hidden="1">'SO 101 - Hlavní polní ces...'!$C$88:$K$170</definedName>
    <definedName name="_xlnm.Print_Area" localSheetId="9">'SO 101 - Hlavní polní ces...'!$C$4:$J$39,'SO 101 - Hlavní polní ces...'!$C$45:$J$70,'SO 101 - Hlavní polní ces...'!$C$76:$K$170</definedName>
    <definedName name="_xlnm._FilterDatabase" localSheetId="10" hidden="1">'SO 102 - Hlavní polní ces...'!$C$82:$K$145</definedName>
    <definedName name="_xlnm.Print_Area" localSheetId="10">'SO 102 - Hlavní polní ces...'!$C$4:$J$39,'SO 102 - Hlavní polní ces...'!$C$45:$J$64,'SO 102 - Hlavní polní ces...'!$C$70:$K$145</definedName>
    <definedName name="_xlnm.Print_Area" localSheetId="11">'Pokyny pro vyplnění'!$B$2:$K$71,'Pokyny pro vyplnění'!$B$74:$K$118,'Pokyny pro vyplnění'!$B$121:$K$190,'Pokyny pro vyplnění'!$B$198:$K$218</definedName>
    <definedName name="_xlnm.Print_Titles" localSheetId="0">'Rekapitulace stavby'!$52:$52</definedName>
    <definedName name="_xlnm.Print_Titles" localSheetId="1">'SO 00 - VRN'!$78:$78</definedName>
    <definedName name="_xlnm.Print_Titles" localSheetId="2">'SO 01 - Výpustné zařízení'!$86:$86</definedName>
    <definedName name="_xlnm.Print_Titles" localSheetId="3">'SO 02 - Hráz nádrže'!$85:$85</definedName>
    <definedName name="_xlnm.Print_Titles" localSheetId="4">'SO 03 - Úprava nádrže'!$81:$81</definedName>
    <definedName name="_xlnm.Print_Titles" localSheetId="5">'SO 04 - Tůně 1 a 2'!$85:$85</definedName>
    <definedName name="_xlnm.Print_Titles" localSheetId="6">'SO 05 - Odběrné zařízení'!$84:$84</definedName>
    <definedName name="_xlnm.Print_Titles" localSheetId="7">'SO 06 - Založení LBC Veklice'!$95:$95</definedName>
    <definedName name="_xlnm.Print_Titles" localSheetId="8">'SO 06.1 - tříletá péče'!$89:$89</definedName>
    <definedName name="_xlnm.Print_Titles" localSheetId="9">'SO 101 - Hlavní polní ces...'!$88:$88</definedName>
    <definedName name="_xlnm.Print_Titles" localSheetId="10">'SO 102 - Hlavní polní ces...'!$82:$82</definedName>
  </definedNames>
  <calcPr fullCalcOnLoad="1"/>
</workbook>
</file>

<file path=xl/sharedStrings.xml><?xml version="1.0" encoding="utf-8"?>
<sst xmlns="http://schemas.openxmlformats.org/spreadsheetml/2006/main" count="17271" uniqueCount="2044">
  <si>
    <t>Export Komplet</t>
  </si>
  <si>
    <t>VZ</t>
  </si>
  <si>
    <t>2.0</t>
  </si>
  <si>
    <t>ZAMOK</t>
  </si>
  <si>
    <t>False</t>
  </si>
  <si>
    <t>{abf92dc4-2509-44e9-a51c-c4e893cc00b4}</t>
  </si>
  <si>
    <t>0,01</t>
  </si>
  <si>
    <t>21</t>
  </si>
  <si>
    <t>15</t>
  </si>
  <si>
    <t>REKAPITULACE STAVBY</t>
  </si>
  <si>
    <t>v ---  níže se nacházejí doplnkové a pomocné údaje k sestavám  --- v</t>
  </si>
  <si>
    <t>Návod na vyplnění</t>
  </si>
  <si>
    <t>0,001</t>
  </si>
  <si>
    <t>Kód:</t>
  </si>
  <si>
    <t>001</t>
  </si>
  <si>
    <t>Měnit lze pouze buňky se žlutým podbarvením!
1) v Rekapitulaci stavby vyplňte údaje o Uchazeči (přenesou se do ostatních sestav i v jiných listech)
2) na vybraných listech vyplňte v sestavě Soupis prací ceny u položek</t>
  </si>
  <si>
    <t>Stavba:</t>
  </si>
  <si>
    <t>Společná zařízení v k.ú. Senice na Hané</t>
  </si>
  <si>
    <t>KSO:</t>
  </si>
  <si>
    <t/>
  </si>
  <si>
    <t>CC-CZ:</t>
  </si>
  <si>
    <t>Místo:</t>
  </si>
  <si>
    <t xml:space="preserve"> </t>
  </si>
  <si>
    <t>Datum:</t>
  </si>
  <si>
    <t>11. 5. 2020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</si>
  <si>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</si>
  <si>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</si>
  <si>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</si>
  <si>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</si>
  <si>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</si>
  <si>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</si>
  <si>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</si>
  <si>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</si>
  <si>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</si>
  <si>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</si>
  <si>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</si>
  <si>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</si>
  <si>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</si>
  <si>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</si>
  <si>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</si>
  <si>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</si>
  <si>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</si>
  <si>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</si>
  <si>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</si>
  <si>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</si>
  <si>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</si>
  <si>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</si>
  <si>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</si>
  <si>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</si>
  <si>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</si>
  <si>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</si>
  <si>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</si>
  <si>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</si>
  <si>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</si>
  <si>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</si>
  <si>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</si>
  <si>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</si>
  <si>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</si>
  <si>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</si>
  <si>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</si>
  <si>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</si>
  <si>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</si>
  <si>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</si>
  <si>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</si>
  <si>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</si>
  <si>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</si>
  <si>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</si>
  <si>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</si>
  <si>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</si>
  <si>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</si>
  <si>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</si>
  <si>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</si>
  <si>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</si>
  <si>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</si>
  <si>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t>
  </si>
  <si>
    <t>VRN</t>
  </si>
  <si>
    <t>STA</t>
  </si>
  <si>
    <t>1</t>
  </si>
  <si>
    <t>{72fdec13-fe79-4510-a0c6-6e8aae7b14bb}</t>
  </si>
  <si>
    <t>2</t>
  </si>
  <si>
    <t>SO 01</t>
  </si>
  <si>
    <t>Výpustné zařízení</t>
  </si>
  <si>
    <t>{33614e6e-c070-4107-b459-4e89b11fffb1}</t>
  </si>
  <si>
    <t>SO 02</t>
  </si>
  <si>
    <t>Hráz nádrže</t>
  </si>
  <si>
    <t>{dbc0a48c-5007-4be0-af65-54261711e3a6}</t>
  </si>
  <si>
    <t>SO 03</t>
  </si>
  <si>
    <t>Úprava nádrže</t>
  </si>
  <si>
    <t>{2c764385-ba94-4ab7-87e3-ba8cc9e54593}</t>
  </si>
  <si>
    <t>SO 04</t>
  </si>
  <si>
    <t>Tůně 1 a 2</t>
  </si>
  <si>
    <t>{a3f1cff9-6ef3-4120-86b8-4f11526f286f}</t>
  </si>
  <si>
    <t>SO 05</t>
  </si>
  <si>
    <t>Odběrné zařízení</t>
  </si>
  <si>
    <t>{35db4ab3-e3a3-4f62-9461-d3109561e558}</t>
  </si>
  <si>
    <t>SO 06</t>
  </si>
  <si>
    <t>Založení LBC Veklice</t>
  </si>
  <si>
    <t>{9931b883-7807-4534-88b6-8a14d130b1e8}</t>
  </si>
  <si>
    <t>SO 06.1</t>
  </si>
  <si>
    <t>tříletá péče</t>
  </si>
  <si>
    <t>{4bbf2df4-ca80-43fb-b0ce-957ad5b01044}</t>
  </si>
  <si>
    <t>SO 101</t>
  </si>
  <si>
    <t>Hlavní polní cesta C1</t>
  </si>
  <si>
    <t>{9495b6fd-38e1-41d0-8590-d3453671542b}</t>
  </si>
  <si>
    <t>SO 102</t>
  </si>
  <si>
    <t>Hlavní polní cesta C2</t>
  </si>
  <si>
    <t>{889cf6e2-e0d9-4384-9cbe-16ed455997e5}</t>
  </si>
  <si>
    <t>KRYCÍ LIST SOUPISU PRACÍ</t>
  </si>
  <si>
    <t>Objekt:</t>
  </si>
  <si>
    <t>SO 00 - VRN</t>
  </si>
  <si>
    <t>REKAPITULACE ČLENĚNÍ SOUPISU PRACÍ</t>
  </si>
  <si>
    <t>Kód dílu - Popis</t>
  </si>
  <si>
    <t>Cena celkem [CZK]</t>
  </si>
  <si>
    <t>-1</t>
  </si>
  <si>
    <t>SOUPIS PRACÍ</t>
  </si>
  <si>
    <t>PČ</t>
  </si>
  <si>
    <t>MJ</t>
  </si>
  <si>
    <t>Množství</t>
  </si>
  <si>
    <t>J.cena [CZK]</t>
  </si>
  <si>
    <t>Cenová soustava</t>
  </si>
  <si>
    <t>J. Nh [h]</t>
  </si>
  <si>
    <t>Nh celkem [h]</t>
  </si>
  <si>
    <t>J. hmotnost [t]</t>
  </si>
  <si>
    <t>Hmotnost celkem [t]</t>
  </si>
  <si>
    <t>J. suť [t]</t>
  </si>
  <si>
    <t>Suť Celkem [t]</t>
  </si>
  <si>
    <t>Náklady soupisu celkem</t>
  </si>
  <si>
    <t>K</t>
  </si>
  <si>
    <t>030001000</t>
  </si>
  <si>
    <t>Základní rozdělení průvodních činností a nákladů zařízení staveniště</t>
  </si>
  <si>
    <t>soubor</t>
  </si>
  <si>
    <t>CS ÚRS 2015 01</t>
  </si>
  <si>
    <t>1024</t>
  </si>
  <si>
    <t>ROZPOCET</t>
  </si>
  <si>
    <t>P</t>
  </si>
  <si>
    <t xml:space="preserve">Poznámka k položce:
Zařízení staveniště : Náklady zhotovitele souvisejicí s vybudováním, provozem a likvidací       
zařízení staveniště (kancelář a sociální objekty pro pracovníky stavby,sklady, dočasné     
zpevněné plochy pro skladování materiálů, oplocení zařízení staveniště, rozvody energií,
zřízení deponií, příjezdy a přístupy na staveniště, atd) 
Náklady na zajištění bezpečnosti a ochrany zdraví na staveništi pro pracovníky stavby a  
další osoby, včetně osob s omezenou schopností pohybu a orientace,  
Náklady spojené s dodržováním podmínek pro ochranu životního prostředí při výstavbě 
Náklady na vypracování a projednání Plánu opatření pro případy havárie (Havarijní plán)
Náklady na uvedení dotčených ploch do původního stavu, včetně používaných polních cest 
Náklady zhotovitele související se zajištěním provozů nutných pro provádění díla (kanceláře řídících pracovníků, sociální objekty pro pracovníky stavby, sklady, provizorní zpevněné plochy pro skladování materiálů, oplocení zařízení staveniště, vnitrostaveništní rozvody všech potřebných energií vč. jejich poplatků) atd.    
Zřízení trvalé, dočasné deponie a mezideponie, příjezdy a přístupy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životního prostředí při výstavbě, dodržení podmínek - možnosti nakládání s odpady, splnění zvláštních požadavků na provádění stavby, které vyžadují bezpečnostní opatření.    
Náklady zhotovitele spojené (po ukončení díla) s kompletním odstraněním zařízení staveniště vč. uvedení dotčených ploch do původního stavu.    
</t>
  </si>
  <si>
    <t>070001000</t>
  </si>
  <si>
    <t>Základní rozdělení průvodních činností a nákladů provozní vlivy</t>
  </si>
  <si>
    <t>4</t>
  </si>
  <si>
    <t xml:space="preserve">Poznámka k položce:
Náklady na provizorní dopravní značení, včetně jeho projednání a následného odstranění,
čištění komunikací, kropení cest, drobné opravy cest při provozu,   atd.
Náklady související se ztíženými podmínkami při provádění díla v závislosti na okolním provozu, za nepřerušeného nebo omezeného provozu, zábory veřejného prostranství atd.    
Náklady na provizorní dopravní značení vč. jeho projednání a následného odstranění, čistění komunikací atd.    
</t>
  </si>
  <si>
    <t>3</t>
  </si>
  <si>
    <t>012103000</t>
  </si>
  <si>
    <t>Průzkumné, geodetické a projektové práce geodetické práce před výstavbou</t>
  </si>
  <si>
    <t>6</t>
  </si>
  <si>
    <t>Poznámka k položce:
Vytyčení pozemků, sítí, apod
Vytyčení bodů oplocenek - 101 bodů</t>
  </si>
  <si>
    <t>043002000</t>
  </si>
  <si>
    <t>Hlavní tituly průvodních činností a nákladů inženýrská činnost zkoušky a ostatní měření</t>
  </si>
  <si>
    <t>8</t>
  </si>
  <si>
    <t xml:space="preserve">Poznámka k položce:
Zkoušky potřebné k řádnému provedení díla pdle PD, příslušných norem a technických 
podmínek, včetně vystavení příslušných protokolů,  zkoušky betonové směsi, 
Posudky zhutnění těsnící zeminy ve hrázi 21ks, zkoušky únosnosti podloží 5ks, 
Posudky ekotoxicity zemin a ornice  SO1-SO5, 6ks
Provedení zkoušek potřebných k provedení díla dle specifikace PD a TZ (zkoušky betonové směs / kontrolní vrty ABH I 3 x /, výtažné a odtrhové zkoušky, další) vč. vystavení příslušných protokolů, náklady na veškeré potřebné revize atd.    
;vrty na silnici C1 (2x únosnost pláně a 2x zkouška kce)    
;vrty na silnici C2 (3x únosnost pláně a 3x zkouška kce)    
;vrty na silnici C11 (2x únosnost pláně a 2x zkouška kce)    
;vrty na silnici C12 (3x únosnost pláně a 3x zkouška kce)    
</t>
  </si>
  <si>
    <t>5</t>
  </si>
  <si>
    <t>011324000</t>
  </si>
  <si>
    <t>Průzkumné, geodetické a projektové práce průzkumné práce archeologická činnost archeologický průzkum</t>
  </si>
  <si>
    <t>10</t>
  </si>
  <si>
    <t xml:space="preserve">Poznámka k položce:
Náklady zhotovitele související se zajištěním záchranného archeologického výzkumu 
1. etapy prostřednictvím oprávněné organizace v souladu se zákonem č. 20/1987 Sb., 
v platném znění, o státní památkové péči.
</t>
  </si>
  <si>
    <t>045002000</t>
  </si>
  <si>
    <t>Hlavní tituly průvodních činností a nákladů inženýrská činnost kompletační a koordinační činnost</t>
  </si>
  <si>
    <t>12</t>
  </si>
  <si>
    <t>Poznámka k položce:
Náklady zhotovitele související se zajištěním a provedením kompletního díla dle PD a 
souvisejících dokladů. Koordinace subdodavatelů, pojištění zhotovitele, atd</t>
  </si>
  <si>
    <t>7</t>
  </si>
  <si>
    <t>011114000</t>
  </si>
  <si>
    <t>Průzkumné, geodetické a projektové práce průzkumné práce geotechnický průzkum inženýrsko-geologický průzkum</t>
  </si>
  <si>
    <t>14</t>
  </si>
  <si>
    <t xml:space="preserve">Poznámka k položce:
Doplňující IG průzkum při zakládání objektů, posudky geologa při přejímce základov. spar
Geotech. průzkum se zaměř. na návrh zlepšení zemin </t>
  </si>
  <si>
    <t>012303000</t>
  </si>
  <si>
    <t>Průzkumné, geodetické a projektové práce geodetické práce po výstavbě</t>
  </si>
  <si>
    <t>16</t>
  </si>
  <si>
    <t>Poznámka k položce:
Zaměření a vyhotovení podrobné situace dokončené stavby s vrstevnicemi po 0,5m,  
geometrický plán, omezníkování hranice biocentra,   zaměření pozemků „Díly“ před a po 
rozprostření ornice, atd,                                             
Náklady na zaměření dokončeného díla.</t>
  </si>
  <si>
    <t>9</t>
  </si>
  <si>
    <t>013254000</t>
  </si>
  <si>
    <t>Průzkumné, geodetické a projektové práce projektové práce dokumentace stavby (výkresová a textová) skutečného provedení stavby</t>
  </si>
  <si>
    <t>18</t>
  </si>
  <si>
    <t>Poznámka k položce:
Dokumentace skutečného provedení stavby.
ostatních výrobků, vzorků výrobků</t>
  </si>
  <si>
    <t>013203000</t>
  </si>
  <si>
    <t>Průzkumné, geodetické a projektové práce projektové práce dokumentace stavby (výkresová a textová) bez rozlišení</t>
  </si>
  <si>
    <t>20</t>
  </si>
  <si>
    <t>Poznámka k položce:
Zhotovení potřebné výrobní dokumentace ocelových, zámečnických, truhlářských a 
ostatních výrobků, vzorky prvků atd.
ostatních výrobků, vzorky výrobků, atd</t>
  </si>
  <si>
    <t>11</t>
  </si>
  <si>
    <t>021203000</t>
  </si>
  <si>
    <t>Příprava staveniště záchranné práce stěhování přírodních hodnot</t>
  </si>
  <si>
    <t>473675636</t>
  </si>
  <si>
    <t>Poznámka k položce:
Slovení a přenášení obecně chráněných živočichů (ryb) mimo dotčený úsek toku.</t>
  </si>
  <si>
    <t>SO 01 - Výpustné zařízení</t>
  </si>
  <si>
    <t>Senice na Hané</t>
  </si>
  <si>
    <t>D1 - 1. Zemní práce</t>
  </si>
  <si>
    <t>D2 - 2. Základy</t>
  </si>
  <si>
    <t xml:space="preserve">D3 - 3. Svislé konstrukce        </t>
  </si>
  <si>
    <t>D4 - 4. Vodorovné konstrukce</t>
  </si>
  <si>
    <t>D5 - 5. Komunikace</t>
  </si>
  <si>
    <t>D6 - 8. Trubní vedení</t>
  </si>
  <si>
    <t>D7 - 9. Ostatní konstrukce a práce</t>
  </si>
  <si>
    <t>D8 - 767 Konstrukce zámečnické</t>
  </si>
  <si>
    <t>D1</t>
  </si>
  <si>
    <t>1. Zemní práce</t>
  </si>
  <si>
    <t>115001102</t>
  </si>
  <si>
    <t>Převedení vody potrubím průměru DN přes 100 do 150</t>
  </si>
  <si>
    <t>m</t>
  </si>
  <si>
    <t>PSC</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</si>
  <si>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</si>
  <si>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</si>
  <si>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s uvažovaným průměrným přítokem do 500 l/min</t>
  </si>
  <si>
    <t>hod</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</si>
  <si>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</si>
  <si>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Poznámka k položce:
Dle tech zprávy</t>
  </si>
  <si>
    <t>121101101</t>
  </si>
  <si>
    <t>Sejmutí ornice nebo lesní půdy s vodorovným přemístěním na hromady v místě upotřebení nebo na dočasné či trvalé skládky se složením, na vzdálenost do 50 m</t>
  </si>
  <si>
    <t>m3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</si>
  <si>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</si>
  <si>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121101103</t>
  </si>
  <si>
    <t>Sejmutí ornice nebo lesní půdy s vodorovným přemístěním na hromady v místě upotřebení nebo na dočasné či trvalé skládky se složením, na vzdálenost přes 100 do 250 m</t>
  </si>
  <si>
    <t>1398796863</t>
  </si>
  <si>
    <t>124203102</t>
  </si>
  <si>
    <t>Vykopávky pro koryta vodotečí s přehozením výkopku na vzdálenost do 3 m nebo s naložením na dopravní prostředek v hornině tř. 3 přes 1 000 do 5 000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</si>
  <si>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</si>
  <si>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124203109</t>
  </si>
  <si>
    <t>Vykopávky pro koryta vodotečí s přehozením výkopku na vzdálenost do 3 m nebo s naložením na dopravní prostředek v hornině tř. 3 Příplatek k cenám za lepivost horniny tř. 3</t>
  </si>
  <si>
    <t>130001101</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</si>
  <si>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</si>
  <si>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</si>
  <si>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Poznámka k položce:
Telef kabel, ruč výkop, 1,0*1,2 * dél 40m =</t>
  </si>
  <si>
    <t>131201102</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</si>
  <si>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</si>
  <si>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</si>
  <si>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Poznámka k položce:
z výkr. 1,5,6,7 a tech zprávy
pro výpustné potrubí : (2,2+4,2):2*1,0 * dél 22m
pro požerák : (2,6+5,8):2*1,6 * dél 4,0m
pro loviště : (5+6):2*1,0 * dél 8,0m
pro dlažbu u loviště (1+2)*0,4 * dél 7m
Celkem hloubení nezapažených jam</t>
  </si>
  <si>
    <t>132201109</t>
  </si>
  <si>
    <t>Hloubení zapažených i nezapažených rýh šířky do 600 mm s urovnáním dna do předepsaného profilu a spádu v hornině tř. 3 Příplatek k cenám za lepivost horniny tř. 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</si>
  <si>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</si>
  <si>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132201101</t>
  </si>
  <si>
    <t>Hloubení zapažených i nezapažených rýh šířky do 600 mm s urovnáním dna do předepsaného profilu a spádu v hornině tř. 3 do 100 m3</t>
  </si>
  <si>
    <t>Poznámka k položce:
z výkr. 1,3,4,5,6,7 a tech zprávy
u propustku : 0,4*0,7* dél (6+4,8m) =
u přepadu : 0,4*0,7* dél (8,4+6,0+1,3m) =
pod výustí : 0,4*0,7* dél (6,2+5,8m) =
Celkem hloubení rýh do š 0,6m</t>
  </si>
  <si>
    <t>132201201</t>
  </si>
  <si>
    <t>Hloubení zapažených i nezapažených rýh šířky přes 600 do 2 000 mm s urovnáním dna do předepsaného profilu a spádu v hornině tř. 3 do 100 m3</t>
  </si>
  <si>
    <t>22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</si>
  <si>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</si>
  <si>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z výkr. 1,3,4,5,6,7 a tech zprávy
u propustku : pro základy  0,7*0,7* dél (1,8+5,5m) =
Pro nadzáklad :(1,1+2,3):2*1,2 * dél (1,1+1,25)m =
u přepadu : pro základ  (1,8+3,2):2*1,1 * dél 7,0m) =
Pro nadzáklad :(1,45+2,8):2*1,35 * dél (1,5+1,5)m =
ve výusti : pro základ  (1,6+3,6):2*1,0 * dél 5m =
Pro nadzáklad : (1,2+2,6):2*1,0 * dél (1,5+1,5)m =
protiprůsakové žebro, základ : (2,4+3,4):2*0,5m * stř dél 0,85m =
zeď loviště : (1,1+1,7):2*0,5 x dél (6,2+3,4+6,2+2,2+2,2)m =  
Celkem hloubení rýh š do 2,0m</t>
  </si>
  <si>
    <t>13</t>
  </si>
  <si>
    <t>132201209</t>
  </si>
  <si>
    <t>Hloubení zapažených i nezapažených rýh šířky přes 600 do 2 000 mm s urovnáním dna do předepsaného profilu a spádu v hornině tř. 3 Příplatek k cenám za lepivost horniny tř. 3</t>
  </si>
  <si>
    <t>24</t>
  </si>
  <si>
    <t>132212201</t>
  </si>
  <si>
    <t>Hloubení zapažených i nezapažených rýh šířky přes 600 do 2 000 mm ručním nebo pneumatickým nářadím s urovnáním dna do předepsaného profilu a spádu v horninách tř. 3 soudržných</t>
  </si>
  <si>
    <t>26</t>
  </si>
  <si>
    <t xml:space="preserve">Poznámka k souboru cen:
1. V cenách jsou započteny i náklady na přehození výkopku na přilehlém terénu na vzdálenost do 5 m
 od podélné osy rýhy nebo naložení výkopku na dopravní prostředek.
2. V cenách 10-2201 až 40-2202 je započítán i svislý přesun horniny po házečkách do 2 metrů
</t>
  </si>
  <si>
    <t>Poznámka k položce:
ze situace C3 a tech zprávy
rýha dotčeného telefonu : 1,0*1,2 * dél 40m</t>
  </si>
  <si>
    <t>cena předpokl.</t>
  </si>
  <si>
    <t>Ochrana podzemního vedení : z tech zprávy a dokladové části E 2.3</t>
  </si>
  <si>
    <t>28</t>
  </si>
  <si>
    <t>Poznámka k položce:
zahrnuje veškeré další práce a materiál
vytýčení vedení, ověření polohy příčnými sondami ručně kopanými
ochrana odkrytého vedení proti prověšení, poškození a odcizení
kontrola odkrytého vedení pracovníkem správce před zásypem
uložení vedení na zhut pískové lože, zásyp pískem do 0,3m nad vedení
optické kabely, Telefonica, stanič kanálu km 0,012</t>
  </si>
  <si>
    <t>162301101</t>
  </si>
  <si>
    <t>Vodorovné přemístění výkopku nebo sypaniny po suchu na obvyklém dopravním prostředku, bez naložení výkopku, avšak se složením bez rozhrnutí z horniny tř. 1 až 4 na vzdálenost přes 50 do 500 m</t>
  </si>
  <si>
    <t>30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</si>
  <si>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</si>
  <si>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z vpočtu kubatur a tech zprávy, kap. 4,5
Ornice :  zpětný odvoz na humusování břehů, 979m2 * 0,15 =
Zemina : výkopy celkem : 1690+149,7+10,8+70,3 = 1920,8 m3
spotřeba z deponie na násypy SO1 = 91,0+46,5+13,7=151,2m3
Celkem přemístění do 500m</t>
  </si>
  <si>
    <t>17</t>
  </si>
  <si>
    <t>162301102</t>
  </si>
  <si>
    <t>Vodorovné přemístění výkopku nebo sypaniny po suchu na obvyklém dopravním prostředku, bez naložení výkopku, avšak se složením bez rozhrnutí z horniny tř. 1 až 4 na vzdálenost přes 500 do 1 000 m</t>
  </si>
  <si>
    <t>32</t>
  </si>
  <si>
    <t>Poznámka k položce:
z tech zprávy kap. 4,5
objem sejmutí ornice – přímá spotř – humusování= 973-31-147m3 =</t>
  </si>
  <si>
    <t>167101102</t>
  </si>
  <si>
    <t>Nakládání, skládání a překládání neulehlého výkopku nebo sypaniny nakládání, množství přes 100 m3, z hornin tř. 1 až 4</t>
  </si>
  <si>
    <t>-1977413379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</si>
  <si>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</si>
  <si>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z tech. zprávy kap. 4,5
ornice při odvozu na humusování a rekultivaci : 147 + 795 =
zemina : pro zásypy = 91,0 + 46,5 +13,7 (výpočet v dalších položkách)</t>
  </si>
  <si>
    <t>19</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</si>
  <si>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</si>
  <si>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</si>
  <si>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38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</si>
  <si>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</si>
  <si>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z tech zprávy kap. 4,5
násyp ornice v PF 2 – 4, z výp. Kub.</t>
  </si>
  <si>
    <t>171201201</t>
  </si>
  <si>
    <t>Uložení sypaniny na skládky</t>
  </si>
  <si>
    <t>40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</si>
  <si>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</si>
  <si>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 xml:space="preserve">Poznámka k položce:
z tech zprávy kap. 4,5
Ornice : odvoz na stav skládku,  973-31m3=
</t>
  </si>
  <si>
    <t>172103101</t>
  </si>
  <si>
    <t>Zřízení těsnícího jádra nebo těsnící vrstvy zemních a kamenitých hrází přehradních a jiných vodních nádrží z hornin tř. 1 až 4, se zhutněním do 100 % PS - koef. C vodorovné šířky vrstvy do 1 m</t>
  </si>
  <si>
    <t>44</t>
  </si>
  <si>
    <t xml:space="preserve">Poznámka k souboru cen:
1. Ceny lze použít i pro zřízení těsnícího jádra nebo vrstvy hrází rybníků, přívodních kanálů a
 inundačních a ochranných hrází.
2. V cenách nejsou započteny náklady na obstarání vhodné horniny; tyto zemní práce se oceňují
 příslušnými cenami souboru cen části A 01 tohoto katalogu.
3. Pro volbu příslušné ceny se těsnící jádro nebo vrstva rozdělí na figury s dolními vodorovnými
 základnami, jejichž šířky odpovídají mezním šířkám v popisu cen.
</t>
  </si>
  <si>
    <t>Poznámka k položce:
z výkr. 4,5,6,7 a tech zprávy
čelo výusti : výkop–beton, (13+5,7) –(0,8*0,9*5) –(0,6*1,0*5,0) =
zeď přepadu: výkop–beton, (19,3+8,6) –(1,0*1,0*7,0) –(0,7*1,38*6,0) =
výpustné potr:  výkop – beton , 70,4m3 – 1,15*1,16*21,4 =
jáma požeráku : výkop – beton , 12,3m3 – 1,7*1,6*1,0 =
Celkem položka zřízení těs jádra š do 1m</t>
  </si>
  <si>
    <t>174101101</t>
  </si>
  <si>
    <t>Zásyp sypaninou z jakékoliv horniny s uložením výkopku ve vrstvách se zhutněním jam, šachet, rýh nebo kolem objektů v těchto vykopávkách</t>
  </si>
  <si>
    <t>46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</si>
  <si>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</si>
  <si>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Propustek 1 : pl PF*dél : (3,6*1,4 – 1,0*1,0) * 11,5 =</t>
  </si>
  <si>
    <t>23</t>
  </si>
  <si>
    <t>175111101</t>
  </si>
  <si>
    <t>Obsypání potrubí ručně sypaninou z vhodných hornin tř. 1 až 4 nebo materiálem připraveným podél výkopu ve vzdálenosti do 3 m od jeho kraje, pro jakoukoliv hloubku výkopu a míru zhutnění bez prohození sypaniny</t>
  </si>
  <si>
    <t>48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</si>
  <si>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</si>
  <si>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Poznámka k položce:
z výkr 5,6,7 a tech zprávy a situace C3
podél zdí loviště : pl PF*dél : (0,55*0,9 + 0,45*0,4) *20,2m =
zásyp rýhy telef kabelu, š 1m* výš 0,7m * dél 40m =
Celkem položka zásyp se zhut., ruční</t>
  </si>
  <si>
    <t>181411121</t>
  </si>
  <si>
    <t>Založení trávníku na půdě předem připravené plochy do 1000 m2 výsevem včetně utažení lučního v rovině nebo na svahu do 1:5</t>
  </si>
  <si>
    <t>m2</t>
  </si>
  <si>
    <t>50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</si>
  <si>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</si>
  <si>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t>
  </si>
  <si>
    <t>181411122</t>
  </si>
  <si>
    <t>Založení trávníku na půdě předem připravené plochy do 1000 m2 výsevem včetně utažení lučního na svahu přes 1:5 do 1:2</t>
  </si>
  <si>
    <t>52</t>
  </si>
  <si>
    <t>M</t>
  </si>
  <si>
    <t>005721000</t>
  </si>
  <si>
    <t>OSIVA PÍCNIN A DŘEVIN osiva pícnin směsi travní balení obvykle 25 kg jetelotráva intenzívní víceletá</t>
  </si>
  <si>
    <t>kg</t>
  </si>
  <si>
    <t>54</t>
  </si>
  <si>
    <t>Poznámka k položce:
Výsev 0,02kg/ m2,  (570+470)=1040m2 *0,02</t>
  </si>
  <si>
    <t>27</t>
  </si>
  <si>
    <t>181951102</t>
  </si>
  <si>
    <t>Úprava pláně vyrovnáním výškových rozdílů v hornině tř. 1 až 4 se zhutněním</t>
  </si>
  <si>
    <t>56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</si>
  <si>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</si>
  <si>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181301112</t>
  </si>
  <si>
    <t>Rozprostření a urovnání ornice v rovině nebo ve svahu sklonu do 1:5 při souvislé ploše přes 500 m2, tl. vrstvy přes 100 do 150 mm</t>
  </si>
  <si>
    <t>58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</si>
  <si>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</si>
  <si>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z výpočtu kubatur a tech zprávy</t>
  </si>
  <si>
    <t>29</t>
  </si>
  <si>
    <t>181301114</t>
  </si>
  <si>
    <t>Rozprostření a urovnání ornice v rovině nebo ve svahu sklonu do 1:5 při souvislé ploše přes 500 m2, tl. vrstvy přes 200 do 250 mm</t>
  </si>
  <si>
    <t>60</t>
  </si>
  <si>
    <t>Poznámka k položce:
na rekultivovaných pozemcích 795m3 : 0,22m,  z tech zprávy</t>
  </si>
  <si>
    <t>182301122</t>
  </si>
  <si>
    <t>Rozprostření a urovnání ornice ve svahu sklonu přes 1:5 při souvislé ploše do 500 m2, tl. vrstvy přes 100 do 150 mm</t>
  </si>
  <si>
    <t>62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</si>
  <si>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</si>
  <si>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31</t>
  </si>
  <si>
    <t>182101101</t>
  </si>
  <si>
    <t>Svahování trvalých svahů do projektovaných profilů s potřebným přemístěním výkopku při svahování v zářezech v hornině tř. 1 až 4</t>
  </si>
  <si>
    <t>64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</si>
  <si>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</si>
  <si>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998331011</t>
  </si>
  <si>
    <t>Přesun hmot pro nádrže dopravní vzdálenost do 500 m</t>
  </si>
  <si>
    <t>t</t>
  </si>
  <si>
    <t>66</t>
  </si>
  <si>
    <t xml:space="preserve">Poznámka k souboru cen:
1. Ceny jsou určeny pro jakoukoliv konstrukčně-materiálovou charakteristiku.
</t>
  </si>
  <si>
    <t>D2</t>
  </si>
  <si>
    <t>2. Základy</t>
  </si>
  <si>
    <t>33</t>
  </si>
  <si>
    <t>273311124</t>
  </si>
  <si>
    <t>Základové konstrukce z betonu prostého desky ve výkopu nebo na hlavách pilot C 12/15</t>
  </si>
  <si>
    <t>68</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</si>
  <si>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</si>
  <si>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Poznámka k položce:
z výkr 4, 5,6,7 a tech zprávy 
pod zdí přepadu : 1,9*0,1*7,0
Výust : 1,7*0,1*5,0 =
pod potrubím : 2,3*0,1*21,4
pod požerákem : 2,7*0,1*3,8
Pod zdí loviště :1,2*0,1*20,2
Celkem podklad z betonu</t>
  </si>
  <si>
    <t>34</t>
  </si>
  <si>
    <t>273321118</t>
  </si>
  <si>
    <t>Základové konstrukce z betonu železového desky ve výkopu nebo na hlavách pilot C 30/37</t>
  </si>
  <si>
    <t>70</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</si>
  <si>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</si>
  <si>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Poznámka k položce:
z výkr  5,6,7 a tech zprávy 
pod potrubím tl 150mm : 1,4*0,15*21,4
dno loviště : 3*6,0*0,1 + 2,4*1,7*0,1
Celkem železobeton základových desek</t>
  </si>
  <si>
    <t>35</t>
  </si>
  <si>
    <t>273354111</t>
  </si>
  <si>
    <t>Bednění základových konstrukcí desek zřízení</t>
  </si>
  <si>
    <t>72</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</si>
  <si>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</si>
  <si>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Poznámka k položce:
Z výkr 5,6,7, a tech zprávy             21,4*0,15*2</t>
  </si>
  <si>
    <t>36</t>
  </si>
  <si>
    <t>273354211</t>
  </si>
  <si>
    <t>Bednění základových konstrukcí desek odstranění bednění</t>
  </si>
  <si>
    <t>74</t>
  </si>
  <si>
    <t>37</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</si>
  <si>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</si>
  <si>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</si>
  <si>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76</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</si>
  <si>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</si>
  <si>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Poznámka k položce:
z výkr  5,6,7 a tech zprávy 
Deska pod potrubím tl 150mm : 1,4*21,4*7,9kg
dno loviště : 3,0*6,0+2,4*1,7 * 7,9kg
Celkem výztuž základových desek</t>
  </si>
  <si>
    <t>78</t>
  </si>
  <si>
    <t>D3</t>
  </si>
  <si>
    <t xml:space="preserve">3. Svislé konstrukce        </t>
  </si>
  <si>
    <t>39</t>
  </si>
  <si>
    <t>317321118</t>
  </si>
  <si>
    <t>Římsy ze železového betonu C 30/37</t>
  </si>
  <si>
    <t>80</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</si>
  <si>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</si>
  <si>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Poznámka k položce:
z výkr  5,6,7 a tech zprávy 
Římsa na zdi výusti pod hrází :0,5*0,15 * dél 8m =</t>
  </si>
  <si>
    <t>317353121</t>
  </si>
  <si>
    <t>Bednění mostní římsy zřízení všech tvarů</t>
  </si>
  <si>
    <t>82</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</si>
  <si>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</si>
  <si>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Poznámka k položce:
z výkr  5,6,7 a tech zprávy</t>
  </si>
  <si>
    <t>41</t>
  </si>
  <si>
    <t>317353221</t>
  </si>
  <si>
    <t>Bednění mostní římsy odstranění všech tvarů</t>
  </si>
  <si>
    <t>84</t>
  </si>
  <si>
    <t>42</t>
  </si>
  <si>
    <t>317361411</t>
  </si>
  <si>
    <t>Výztuž mostních železobetonových říms ze svařovaných sítí do 6 kg/m2</t>
  </si>
  <si>
    <t>86</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</si>
  <si>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</si>
  <si>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Poznámka k položce:
KARI síť 100/100/6mm,  0,5*8,0*4,44kg</t>
  </si>
  <si>
    <t>43</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</si>
  <si>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</si>
  <si>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</si>
  <si>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88</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</si>
  <si>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</si>
  <si>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Poznámka k položce:
z výkr 4, 5,6,7 a tech zprávy 
zeď přepadu :(50%) : (0,6+0,85):2* 1,38*9,2 *0,5 =
zeď výusti pod hrází, 50%, 0,6*1,4*8,0* 0,5 =
celkem položka zdivo z lom kamene</t>
  </si>
  <si>
    <t>321311116</t>
  </si>
  <si>
    <t>Konstrukce z betonu vodních staveb přehrad, jezů a plavebních komor, spodní stavby vodních elektráren, jader přehrad, odběrných věží a výpustných zařízení, opěrných zdí, šachet, šachtic a ostatních konstrukcí prostého pro prostředí s mrazovými cykly C 30/37 XF4</t>
  </si>
  <si>
    <t>90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</si>
  <si>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nebo opevňovací vrstva z prostého betonu vodostavebného,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</si>
  <si>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Poznámka k položce:
z výkr 4, 5,6,7 a tech zprávy 
základ přepadu : 1,0*1,0*7,0 =
základ výusti po hrází : 0,8*0,9*5,0=
základ lávky :1,0*0,85*1,6  =
protiprůsakové žebro :   PF nadzákladu – trouba *dél
(2,4+1,8):2*1,55 = 3,26m2 -0,5m2 = 2,76m2 * dél 0,85m =
celkem položka konstrukce z prostého betonu</t>
  </si>
  <si>
    <t>45</t>
  </si>
  <si>
    <t>321321116</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</si>
  <si>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C 30/37 XF4</t>
  </si>
  <si>
    <t>92</t>
  </si>
  <si>
    <t>Poznámka k položce:
z výkr 4, 5,6,7 a tech zprávy 
zeď přepadu :(50%) : viz položku 5
zeď výusti, 50%, viz položku 5
obetonování potrubí :  (1,34+0,96):2*1,0*(21,4-0,85) – 0,5m2 *20,55 =
Požerák : 1,8*2,9*4,6=24m3 – 2,4*0,8*3,6 + 0,5*0,8*2 – 8,2*0,1*1,65=
Zdi loviště, i základ : Šikmá zeď: 0,6*0,6*2,2*2 + 0,4*(0,7+1,1):2*2,2*2
Boční zeď : 0,5*0,65*6,7*2 + 0,3*0,65*6,7*2 
čelní zeď : 0,5*0,6*3,0 + 0,3*(0,25+0,65):2*3,4 
Celkem položka železobeton</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</si>
  <si>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</si>
  <si>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</si>
  <si>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94</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</si>
  <si>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325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</si>
  <si>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Poznámka k položce:
z výkr 4, 5,6,7 a tech zprávy 
základ přepadu : (1,0+7,0)*1,0 *2 =
přepad, nadzáklad : (0,73+4,6)*2 *výš 1,38m * 2ks=
základ výusti po hrází : (0,8+5,0)* 0,9 *2 =
zeď výusti ,nadzáklad :(0,6+8,0)*2 * výš 1,45 =
základ lávky :(1,0+1,6)*0,85*2 + (0,25+1,1)*0,2*2 =
obetonování potrubí :  (1,0+1,0)*21,4
protiprůsak žebro :čela+boky (1,3+0,7)*2*0,5*2 + (1,2+0,5):2*1,55*2  
Požerák : základ (1,8+2,9)* 2 * výš 1m
nadzáklad požeráku :((0,4+2,8+2,4)*2 + 0,8+1,6) výš 3,6 + 2*0,8*2,0
zdi loviště : šikmé zdi (1,25+1,65):2 * 4,4* 2ks
boční zdi : 1,25*12,8*2ks
čelní zeď : (0,85+1,25):2 * (4,0+3,0)
celkem položka bednění rovinné</t>
  </si>
  <si>
    <t>47</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</si>
  <si>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</si>
  <si>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</si>
  <si>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96</t>
  </si>
  <si>
    <t>321366112</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</si>
  <si>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</si>
  <si>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98</t>
  </si>
  <si>
    <t>Poznámka k položce:
z výkr 4, 5,6,7 a tech zprávy 
Přepad, kotvení zdi k základu : D14, dél 1,2m*12ks =14,4m*1,21kg =
Výust, kotvení zdi k základu : D14, dél 1,7m*10ks =17m*1,21kg =
Celkem hmotnost kotev</t>
  </si>
  <si>
    <t>49</t>
  </si>
  <si>
    <t>100</t>
  </si>
  <si>
    <t>Poznámka k položce:
z výkr 4, 5,6,7 a tech zprávy 
Přepad : 2,25*7,0 + 1,5*(1,5+1,5) =
Výust: 2,35*5,0 + 1,45*(1,5+1,5) =
obetonování potrubí :  (1,1+1,0+1,1)* 21,4 =
Požerák: výztuž obvodové zdi (4,6+0,4+4,6)* dél v ose (2,6+1,2+2,6) =
Požerák : střední zeď + dno, (3,0+0,5+3,0)* dél 1,0 + 2,6*2,9 =
Zdi loviště :(1,25+0,3+1,25)*6,8*2 +(1,5+0,4+1,5)*2,2*2 +(1+0,3+1)*3,4
Celkem plocha sítí
Celkem hmotnost sítí  241,2  *7,9kg</t>
  </si>
  <si>
    <t>102</t>
  </si>
  <si>
    <t>D4</t>
  </si>
  <si>
    <t>4. Vodorovné konstrukce</t>
  </si>
  <si>
    <t>51</t>
  </si>
  <si>
    <t>451311511</t>
  </si>
  <si>
    <t>Podklad z prostého betonu vodostavebného pod dlažbu V4 – B 20, ve vrstvě tl. do 100 mm</t>
  </si>
  <si>
    <t>104</t>
  </si>
  <si>
    <t xml:space="preserve">Poznámka k souboru cen:
1. Ceny lze použít i pro podklady z prostého betonu pod schody a pod prefabrikované konstrukce.
2. Ceny neplatí pro:
 a) těsnící nebo opevňovací betonovou vrstvu; tato se oceňuje cenami souboru cen 457 31- . .
 Těsnicí nebo opevňovací vrstva z prostého betonu vodostavebného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</si>
  <si>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Poznámka k položce:
z výkr 3, 4, 5,6,7 a tech zprávy 
u propustku + u přepadu + pod výpust potrubím 
 1,0*1,8+4,8*1,9 + 7,2*2,3 + 5,6*1,65 =</t>
  </si>
  <si>
    <t>451571112</t>
  </si>
  <si>
    <t>Lože pod dlažby ze štěrkopísků, tl. vrstvy přes 100 do 150 mm</t>
  </si>
  <si>
    <t>106</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</si>
  <si>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</si>
  <si>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Poznámka k položce:
z výkr  5,6,7 a tech zprávy 
dno v lovišti : 3,0*6,0+(3+1,4):2*1,8 =
pod dlažbu u loviště : 2,0*7,0 + 3,0*7,0 =
Celkem položka lože ze štěrkopísku</t>
  </si>
  <si>
    <t>53</t>
  </si>
  <si>
    <t>452218142</t>
  </si>
  <si>
    <t>Zajišťovací práh z upraveného lomového kamene na dně a ve svahu melioračních kanálů, s patkami nebo bez patek s dlažbovitou úpravou viditelných ploch na cementovou maltu</t>
  </si>
  <si>
    <t>108</t>
  </si>
  <si>
    <t xml:space="preserve">Poznámka k souboru cen:
1. Do objemu prahu se započítává i objem základů nebo patek.
</t>
  </si>
  <si>
    <t>Poznámka k položce:
z výkr 3, 4, 5,6,7 a tech zprávy 
Práh u propustku 1 : 0,4*0,7* dél (2*7+1,2+5,0) =
Práh u přepadu : 0,4*0,7* dél (8,4+6,0+1,3) =
Práh ve výusti : 0,4*0,7*(6,2+5,8)
Celkem položka kamenné prahy</t>
  </si>
  <si>
    <t>457572114</t>
  </si>
  <si>
    <t>Filtrační vrstvy jakékoliv tloušťky a sklonu ze štěrkopísků se zhutněním do 10 pojezdů/m3, frakce od 0-45 do 0-63 mm</t>
  </si>
  <si>
    <t>110</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</si>
  <si>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</si>
  <si>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Poznámka k položce:
opevnění břehů v tůni 3, ze situace C3 a příč řezů, výkr 2: 
PF 5-6 : (6,0+6,0):2*7,0 + (6,0+7,0):2*8,0 = 94,0 *0,15  =
PF 9-10 : (4,7+2,3):2*12,5 + (4,2+3,6):2*11,0 =86,7 *0,15 =
PF 10-11 : (7,0+6,0):2*5,2  = 33,8 * 0,15  =
PF 11-(12) : (6,0+4,6):2*7,9 = 41,9 *0,15  =
Celkem položka filtr vrstva</t>
  </si>
  <si>
    <t>55</t>
  </si>
  <si>
    <t>462512270</t>
  </si>
  <si>
    <t>Zához z lomového kamene neupraveného záhozového s proštěrkováním z terénu, hmotnosti jednotlivých kamenů do 200 kg</t>
  </si>
  <si>
    <t>112</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</si>
  <si>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</si>
  <si>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Poznámka k položce:
opevnění břehů v tůni 3, pl jako filtr vrstva : 38,5:0,15 = 257m2 *0,25m</t>
  </si>
  <si>
    <t>462519002</t>
  </si>
  <si>
    <t>Zához z lomového kamene neupraveného záhozového Příplatek k cenám za urovnání viditelných ploch záhozu z kamene, hmotnosti jednotlivých kamenů do 200 kg</t>
  </si>
  <si>
    <t>114</t>
  </si>
  <si>
    <t>57</t>
  </si>
  <si>
    <t>463212111</t>
  </si>
  <si>
    <t>Rovnanina z lomového kamene upraveného, tříděného jakékoliv tloušťky rovnaniny s vyklínováním spár a dutin úlomky kamene</t>
  </si>
  <si>
    <t>116</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</si>
  <si>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</si>
  <si>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Poznámka k položce:
z výkr 3,4, a tech zprávy            
v korytě Blaty : 5,2*6,5 – (3,0*1,8) = 28,4m2 *0,4 =
pod přepadem : 8,5*3,2= 27,2 *0,5 =
začátek tůně 3 : (6,4+1,5):2*4,6= 18,2 * 0,4 =
Celkem položka rovnanina</t>
  </si>
  <si>
    <t>463212191</t>
  </si>
  <si>
    <t>Rovnanina z lomového kamene upraveného, tříděného Příplatek k cenám za vypracování líce</t>
  </si>
  <si>
    <t>118</t>
  </si>
  <si>
    <t>Poznámka k položce:
z položky 7</t>
  </si>
  <si>
    <t>59</t>
  </si>
  <si>
    <t>463451114</t>
  </si>
  <si>
    <t>Prolití konstrukce z kamene rovnaniny cementovou maltou MC-25</t>
  </si>
  <si>
    <t>120</t>
  </si>
  <si>
    <t xml:space="preserve">Poznámka k souboru cen:
1. Ceny lze použít i pro prolití pohozu případně jiné konstrukce z kameniva.
2. Ceny neplatí pro zpevnění dna nebo svahů drceným kamenivem 63-125 mm prolévaným cementovou
 maltou s uzavírací vrstvou tl. do 50 mm betonu, na povrchu uhlazenou; tyto práce se oceňují cenami
 souboru cen 469 52-1 . Zpevnění drceným kamenivem 63-125 mm prolévaným cementovou maltou.
3. Objem se stanoví v m3 cementové malty.
</t>
  </si>
  <si>
    <t>464531112</t>
  </si>
  <si>
    <t>Pohoz dna nebo svahů jakékoliv tloušťky z hrubého drceného kameniva, z terénu, frakce 63 - 125 mm</t>
  </si>
  <si>
    <t>122</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</si>
  <si>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</si>
  <si>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Poznámka k položce:
opevnění koryta kánálu nad propustkem, z výkr 1, 2 a tech zprávy
2,6*0,25* dél 3,5</t>
  </si>
  <si>
    <t>61</t>
  </si>
  <si>
    <t>465513228</t>
  </si>
  <si>
    <t>Dlažba z lomového kamene lomařsky upraveného vodorovná nebo ve sklonu na cementovou maltu ze 400 kg cementu na m3 malty, s vyspárováním cementovou maltou MCs tl. 250 mm</t>
  </si>
  <si>
    <t>124</t>
  </si>
  <si>
    <t xml:space="preserve">Poznámka k souboru cen: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</si>
  <si>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Poznámka k položce:
z výkr 1,3,4,5,6,7 a tech zprávy            
u propustku 1 : 1,0*1,8 + 4,8*1,9 =
u přepadu :7,2*2,3 =
za výpust potrub : 5,6*1,65 = 
opevnění podél loviště : 2,0*7,0 + 3,0*7,0 =
Celkem položka dlažba z kamene</t>
  </si>
  <si>
    <t>126</t>
  </si>
  <si>
    <t>D5</t>
  </si>
  <si>
    <t>5. Komunikace</t>
  </si>
  <si>
    <t>63</t>
  </si>
  <si>
    <t>919441221</t>
  </si>
  <si>
    <t>Čelo propustku ze zdiva z lomového kamene, pro propustek z trub DN 600 až 800 mm</t>
  </si>
  <si>
    <t>kus</t>
  </si>
  <si>
    <t>128</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</si>
  <si>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 -1121 jsou započteny i náklady na zdivo základu a zdivo nadzákladové z
 betonu prostého tř. C 12/15, římsu z betonu železového tř. C 16/20, zřízení bednění a jeho
 odstranění.
4. V cenách 919 41-1131 a -1141 jsou započteny i náklady na zdivo základu a zdivo nadzákladové z
 betonu prostého V 4 tř. B 20 a římsu z betonu železového V 4 tř. B 20, zřízení bednění a jeho
 odstranění.
5. V cenách 919 44-1211 a 4-1221 jsou započteny i náklady na maltu cementovou pro zdivo z lomového
 kamene, maltu cementovou pro spárování zdiva, na římsu z betonu železového tř. C 16/20, zřízení
 bednění a jeho odstranění.
6.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7. Pro výpočet přesunu hmot se celková hmotnost položky sníží o hmotnost betonu, pokud je beton
 dodáván přímo na místo zabudování nebo do prostoru technologické manipulace.
</t>
  </si>
  <si>
    <t>Poznámka k položce:
z výkr  3 a tech zprávy 
(Včetně podkl betonu, bednění, římsy s výztuží)1 čelo + výust do Blaty</t>
  </si>
  <si>
    <t>919521140</t>
  </si>
  <si>
    <t>Zřízení silničního propustku z trub betonových nebo železobetonových DN 600 mm</t>
  </si>
  <si>
    <t>130</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</si>
  <si>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</si>
  <si>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Poznámka k položce:
z výkr  3 a tech zprávy</t>
  </si>
  <si>
    <t>65</t>
  </si>
  <si>
    <t>592224100</t>
  </si>
  <si>
    <t>trouby pro splaškové odpadní vody železobetonové trouby hrdlové přímé s integrovaným těsněním TZH-Q  600/2500  integro  60 x 250 x 10</t>
  </si>
  <si>
    <t>132</t>
  </si>
  <si>
    <t>919535556</t>
  </si>
  <si>
    <t>Obetonování trubního propustku betonem prostým vodostavebným V 4 tř. B 20</t>
  </si>
  <si>
    <t>134</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</si>
  <si>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</si>
  <si>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67</t>
  </si>
  <si>
    <t>136</t>
  </si>
  <si>
    <t>138</t>
  </si>
  <si>
    <t>D6</t>
  </si>
  <si>
    <t>8. Trubní vedení</t>
  </si>
  <si>
    <t>69</t>
  </si>
  <si>
    <t>820441113</t>
  </si>
  <si>
    <t>Přeseknutí železobetonové trouby v rovině kolmé nebo skloněné k ose trouby, se začištěním DN přes 400 do 600 mm</t>
  </si>
  <si>
    <t>140</t>
  </si>
  <si>
    <t xml:space="preserve">Poznámka k souboru cen:
1. Množství se stanoví v ks jednotlivých přeseknutí.
</t>
  </si>
  <si>
    <t>822442111</t>
  </si>
  <si>
    <t>Montáž potrubí z trub železobetonových typu TZH v otevřeném výkopu ve sklonu do 20 % s integrovaným těsněním DN 600</t>
  </si>
  <si>
    <t>142</t>
  </si>
  <si>
    <t>Poznámka k položce:
z výkr  6 a tech zprávy</t>
  </si>
  <si>
    <t>71</t>
  </si>
  <si>
    <t>144</t>
  </si>
  <si>
    <t>cena předpokl..1</t>
  </si>
  <si>
    <t>odvodnění zdi výustě pod hrází, veškerý materiál a práce</t>
  </si>
  <si>
    <t>146</t>
  </si>
  <si>
    <t>Poznámka k položce:
z výkr 5,6,7 a tech zprávy 
drenážní roura PVC flex DN 80mm, dél 2x1,5m
trubka PVC DN 100mm dél 2x 0,7m + koleno,  2ks
obsyp štěrkopískem ŠP 0-63mm, pl. řezu 0,5m2,  dél 2,5m * 2ks</t>
  </si>
  <si>
    <t>73</t>
  </si>
  <si>
    <t>891372121</t>
  </si>
  <si>
    <t>Montáž kanalizačních šoupátek nebo stavítek DN 300</t>
  </si>
  <si>
    <t>148</t>
  </si>
  <si>
    <t xml:space="preserve">Poznámka k souboru cen:
1. V cenách jsou započteny i náklady na vysekání otvorů pro kotevní šrouby, na osazení rámů,
 kotevních šroubů vodícího zařízení a na provedení izolačního nátěru.
2. V cenách nejsou započteny náklady na dodání šoupátek, stavítek a vodícího zařízení; tyto náklady
 se oceňují ve specifikaci.
</t>
  </si>
  <si>
    <t>899102111</t>
  </si>
  <si>
    <t>Osazení poklopů litinových a ocelových včetně rámů hmotnosti jednotlivě přes 50 do 100 kg</t>
  </si>
  <si>
    <t>150</t>
  </si>
  <si>
    <t xml:space="preserve">Poznámka k souboru cen:
1. Cena -1111 lze použít i pro osazení rektifikačních kroužků nebo rámečků.
2. V cenách nejsou započteny náklady na dodání poklopů včetně rámů; tyto náklady se oceňují ve
 specifikaci.
</t>
  </si>
  <si>
    <t>Poznámka k položce:
z výkr  8 a tech zprávy 
Poklopy požeráku : 1a, 1b, 2a, 2b,</t>
  </si>
  <si>
    <t>75</t>
  </si>
  <si>
    <t>899911113</t>
  </si>
  <si>
    <t>Osazení ocelových součástí závěsných a úložných pro potrubí na mostech, konstrukcích apod. hmotnosti jednotlivě přes 10 kg</t>
  </si>
  <si>
    <t>152</t>
  </si>
  <si>
    <t xml:space="preserve">Poznámka k souboru cen:
1. V cenách nejsou započteny náklady na dodání ocelových součástí; dodání ocelových součástí se
 oceňuje ve specifikaci. Ztratné lze dohodnout ve výši 1 %.
</t>
  </si>
  <si>
    <t>Poznámka k položce:
ze specifikace položka 11 +12 ocelové prvky   
Specifikace :</t>
  </si>
  <si>
    <t>cena předpokl..3</t>
  </si>
  <si>
    <t>Kanálové šoupátko ploché z nerez oceli, DN 300, staveb hloubka 3,6m</t>
  </si>
  <si>
    <t>ks</t>
  </si>
  <si>
    <t>154</t>
  </si>
  <si>
    <t>Poznámka k položce:
z výkr  7 a tech zprávy</t>
  </si>
  <si>
    <t>77</t>
  </si>
  <si>
    <t>cena předpokl..4</t>
  </si>
  <si>
    <t>Teleskopický nástavec šoupátka</t>
  </si>
  <si>
    <t>156</t>
  </si>
  <si>
    <t>cena předpokl..5</t>
  </si>
  <si>
    <t>T-klíč nástrčný</t>
  </si>
  <si>
    <t>158</t>
  </si>
  <si>
    <t>Poznámka k položce:
z výkr  5,6,7,8 a tech zprávy</t>
  </si>
  <si>
    <t>79</t>
  </si>
  <si>
    <t>cena předpokl..6</t>
  </si>
  <si>
    <t>Ocelové prvky v požeráku, včetně úpravy řezáním, svařováním,  atp.</t>
  </si>
  <si>
    <t>160</t>
  </si>
  <si>
    <t>Poznámka k položce:
z výkr  7 a tech zprávy 
Spodní výpust , ocel roura vnější D 324/9mm, dél 0,5m s límcem
 0,5m x 69,91kg  = 35kg   + límec ocel plech tl 5mm,
 mezikruží š 80mm, dél 3,14*0,4*0,08m= 0,10m2*41,35kg = 4,2kg
celkem spodní výpust : 35+4,2 = 39,2kg x 2ks = 
Drážky pro česle a dluže  U80/45/6, dél. 8,1m* 8,64kg = 70,0kg
+ kotvy drážek, pás ocel 30/5, dél. 200mm x 10ks x 1,18kg =2,4 kg
celkem drážky (70+2,4)= 72,4* 2ks =  
Rám česlí z pás oceli 40/5 (0,7+0,87)*2 = 3,14m *1,57kg =  4,9kg
+ ocel prut hladký D10mm, dél 0,69m *28ks= 19,32m *0,62kg=12,0kg
celkem česle 4,9+12,0= 16,9kg * 5ks =
Držák ložiska nástavce, pás ocel 50/5, ze 3ks, dél 0,58mm * 1,96kg =
Drážky na přepadu, profil U80/45/6, dél rozvin 4,1m *8,64kg = 35,4kg
Kotvy drážek : pás ocel 30/5, dél 0,2m* 8ks*=1,6m *1,18kg  =1,9kg
celkem drážky na přepadu 35,4 +1,9kg = 
Žebřík 1 a 2, dél 3,0m, stojky z ocele D20mm, dél 6m*2,47kg,=14,8kg
příčka z úhelníku 40/40/5mm,dél 0,3m*12ks=3,6m *2,97kg =10,7kg
upevnění pás ocel 50/5 dél 0,18m*6ks =1,08m* 1,96kg = 2,1kg
celkem žebříky 14,8+10,7+2,1= 27,6kg x 2ks =
Poklop 1 a 2 na požeráku 
Rám poklopu 1a 2 : boční úhelník L 65/50/5, dél.1,2*4 =4,8m* 4,35kg =
Rám poklopu 1a 2:příční úhelník L 50/50/5, dél.0,93*4=3,72m*3,77kg =
kotvy rámů 1 a 2 profil 30/5 dél. 0,2m*5ks*2 = 2m x 1,18kg = 
oko pro závoru pás ocel 50/5 dél 0,25m*2ks*2 =1m*1,96kg =
závora poklopu: ocel tyč D18,dél 0,4m s řetězem D5mm, dél 0,5m
Poklopy 1ab a 2ab: lístkový plech, tl. 5mm,  0,54m2 *4ks * 41,35kg =
lem poklopů, pás ocel 40/5mm, dél 2,92m*4ks*=11,7m * 1,57kg = 
otočný závěs poklopů (pant) profil 10mm ,  8ks x 1kg
Držadlo pro zvedání poklopů zasouvací, D 12mm, dél 0,2m, 4ks*0,5kg
petlice na poklopu : pás ocel 50/5mm dél 0,1m* 2ks 2 =0,4m *1,96kg
Řetěz poklopu : profil 5mm, dél 1,2m x 2ks * 2= 4,8m x 2kg = 
Celkem ocelové prvky v požeráku, včetně úpravy řezáním, svařov.  atp.</t>
  </si>
  <si>
    <t>cena předpokl..7</t>
  </si>
  <si>
    <t>Ocelové prvky na přepadu tůně 3,</t>
  </si>
  <si>
    <t>162</t>
  </si>
  <si>
    <t>Poznámka k položce:
z výkr  4 a tech zprávy 
 včetně úpravy řezáním, svařováním, broušením,  atp.
Drážky : profil U65/42/5,5, dél rozvin 3,5m *2*7,09kg = 
Kotvy drážek : pás ocel 30/5, dél 0,2m* 8ks*2 =3,2m *1,18kg  =
Celkem ocelové prvky na přepadu tůně 3, včetně úpravy řezáním,   atp.</t>
  </si>
  <si>
    <t>81</t>
  </si>
  <si>
    <t>cena předpokl..2</t>
  </si>
  <si>
    <t>Zinkování ocelových prvků : položka 11+12</t>
  </si>
  <si>
    <t>164</t>
  </si>
  <si>
    <t>166</t>
  </si>
  <si>
    <t>D7</t>
  </si>
  <si>
    <t>9. Ostatní konstrukce a práce</t>
  </si>
  <si>
    <t>83</t>
  </si>
  <si>
    <t>931996113</t>
  </si>
  <si>
    <t>Úprava dilatační spáry konstrukcí z prostého nebo železového betonu gumového pásu jakékoliv šířky, s nalepením na beton, se spojením částí pásu navařováním profilového, tl. pásu přes 9 do 12 mm</t>
  </si>
  <si>
    <t>168</t>
  </si>
  <si>
    <t xml:space="preserve">Poznámka k souboru cen:
1. Ceny jsou určeny:
 a) pro spáry vodorovné, svislé i šikmé, jakéhokoliv tvaru,
 b) pro těsnění ploch pod dotlačným klínem z prostého nebo železového betonu.
2. V cenách jsou započteny i náklady na:
 a) očištění ploch spár před úpravou,
 b) očištění okolí spáry po úpravě.
3. Množství měrných jednotek
 a) plocha se stanoví v m2 rozvinuté plochy upravované spáry,
 b) hmotnost se stanoví v kg zálivky a plechu,
 c) délka se stanoví v m upravované spáry.
</t>
  </si>
  <si>
    <t>Poznámka k položce:
z výkr 5,6,7 a tech zprávy 
Mezi požerákem a výpust potrubím :3,14*1,0 * 0,4</t>
  </si>
  <si>
    <t>931996912</t>
  </si>
  <si>
    <t>Úprava dilatační spáry konstrukcí z prostého nebo železového betonu Příplatek k cenám -5113 až -6113 za mechovou gumu oboustranně nalepenou, rozměru 20 x 30 mm</t>
  </si>
  <si>
    <t>170</t>
  </si>
  <si>
    <t>Poznámka k položce:
z položky 1</t>
  </si>
  <si>
    <t>85</t>
  </si>
  <si>
    <t>Obsluhovací lávka na přepadu tůně 3 : veškeré práce + materiál</t>
  </si>
  <si>
    <t>172</t>
  </si>
  <si>
    <t>Poznámka k položce:
z výkr  4 a tech zprávy 
pororošt 33/33, výš 30mm, pl 0,78*0,6m
nosný úhelník 65/50/5mm, navařen na pororošt, dél 0,6m, 2ks
přítlačný trn dluží, šroub nerez D10mm, dél120mm 
s navařenou pás ocelí 40/5, dél 80mm, 4 ks
petlice, pás ocel 50/5mm dél 1,04m, 1ks
oko pro zámek, pás ocel 60/5, dél 140mm, 1ks
otočný závěs (pant), pás ocel 100/5, dél 150mm, se třemi otvory,
s navařenými ložisky (trubky), 2ks, pro čep D 12mm,1ks
Celkem lávka na přepadu tůně 3 :  0,6*0,8=</t>
  </si>
  <si>
    <t>Příplatek za zinkování všech součástí lávky, z položky 3</t>
  </si>
  <si>
    <t>174</t>
  </si>
  <si>
    <t>87</t>
  </si>
  <si>
    <t>Obsluhovací lávka k požeráku, zahrnuje veškeré práce + materiál</t>
  </si>
  <si>
    <t>176</t>
  </si>
  <si>
    <t>Poznámka k položce:
z výkr  5,6,8 a tech zprávy 
nosník „U“ 160/65, s navřeným pásem ocele 100/5mm, dél 6,4m, 2ks
příčné svázání nosníků, pás ocel 60/6mm dél. 0,98m, 3ks
mostina z pororoštu  33/33, výš 30mm, š 1,0m, dél 6,2m
zajištění dvou dílů pororoštu, úhelník 65/50/5mm, dél 80mm, 14ks
Celkem lávka k požeráku : 1,0* dél 6,4 =</t>
  </si>
  <si>
    <t>Příplatek za zinkování všech součástí lávky</t>
  </si>
  <si>
    <t>178</t>
  </si>
  <si>
    <t>89</t>
  </si>
  <si>
    <t>934956124</t>
  </si>
  <si>
    <t>Přepadová a ochranná zařízení nádrží dřevěná hradítka (dluže požeráku) š.150 mm, bez nátěru, s potřebným kováním z dubového dřeva, tl. 50 mm</t>
  </si>
  <si>
    <t>180</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</si>
  <si>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</si>
  <si>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Poznámka k položce:
z výkr  4,5,6,7 a tech zprávy 
 v požeráku na přepadu + provizorní hrazení + na přepadu tůně 3 =
 0,88*0,15*7ks *2 + 0,88*0,20*17ks + 0,86*0,15*12ks =</t>
  </si>
  <si>
    <t>936501111</t>
  </si>
  <si>
    <t>Limnigrafická lať osazená v jakémkoliv sklonu</t>
  </si>
  <si>
    <t>182</t>
  </si>
  <si>
    <t xml:space="preserve">Poznámka k souboru cen:
1. V ceně jsou započteny i náklady na provedení úpravy podkladů na nosné konstrukci.
2. Množství jednotek se stanoví v m celkové délky limnigrafické latě.
</t>
  </si>
  <si>
    <t>91</t>
  </si>
  <si>
    <t>Zavzduš. roura v požeráku DN150mm, PVC, +mřížka, včetně montáže</t>
  </si>
  <si>
    <t>184</t>
  </si>
  <si>
    <t>cena předpokl..8</t>
  </si>
  <si>
    <t>Trubka DN 32mm + ventil + mřížka, vše z nerez oceli (v požeráku)</t>
  </si>
  <si>
    <t>186</t>
  </si>
  <si>
    <t>Poznámka k položce:
z tech zprávy - doplnění projektu</t>
  </si>
  <si>
    <t>93</t>
  </si>
  <si>
    <t>188</t>
  </si>
  <si>
    <t>D8</t>
  </si>
  <si>
    <t>767 Konstrukce zámečnické</t>
  </si>
  <si>
    <t>911111111</t>
  </si>
  <si>
    <t>Montáž zábradlí ocelového zabetonovaného</t>
  </si>
  <si>
    <t>190</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</si>
  <si>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</si>
  <si>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Poznámka k položce:
z výkr 5,6,7,8 a tech zprávy 
Zábradlí , výust pod hrází + požerák 8,0+ 20,6m =</t>
  </si>
  <si>
    <t>95</t>
  </si>
  <si>
    <t>cena předpokl..9</t>
  </si>
  <si>
    <t>Zábradlí , z výkr 5,6,7,8 a tech zprávy</t>
  </si>
  <si>
    <t>192</t>
  </si>
  <si>
    <t>Poznámka k položce:
Zábradlí , výust pod hrází,   materiál + opracování
 trubka D 54/3: madlo+sloupky: 8+2*0,7+1,1*5ks =14,9*3,77kg =
trubka D 35/3 : 2 vodorov trubky :( 8+0,4)*2 =16,8 * 2,367kg =
štít pro ukotvení zábr.: pás ocel 150/7mm, dél 0,2m *5ks *8,24kg =
Celkem váha zábradlí , výust pod hrází  
Zábradlí , požerák , materiál + opracování
 trubka D 54/3: madlo+sloupky: 20,6+2*0,7+1,23*16ks =41,7*3,77kg =
trubka D 35/3 : 2 vodorov trubky :( 20,6+0,4)*2 =42,0 * 2,37kg =
štít pro ukotvení zábr. : pás ocel 140/5mm, dél 0,16m *16ks *5,5kg =
celkem váha zábradlí požeráku</t>
  </si>
  <si>
    <t>cena předpokl..10</t>
  </si>
  <si>
    <t>žárové zinkování zábradlí, výust pod hrází + požerák</t>
  </si>
  <si>
    <t>194</t>
  </si>
  <si>
    <t>97</t>
  </si>
  <si>
    <t>998767101</t>
  </si>
  <si>
    <t>Přesun hmot pro zámečnické konstrukce v objektech do výš. 6m</t>
  </si>
  <si>
    <t>196</t>
  </si>
  <si>
    <t>SO 02 - Hráz nádrže</t>
  </si>
  <si>
    <t>D - Zemní práce</t>
  </si>
  <si>
    <t xml:space="preserve">    D.1 - Rezerva na případné dotěsnění podloží hráze 1500 m3, TZ kap.9</t>
  </si>
  <si>
    <t>D1 - 3. Svislé konstrukce</t>
  </si>
  <si>
    <t>D2 - 4. Vodorovné konstrukce</t>
  </si>
  <si>
    <t>D3 - 5. Komunikace</t>
  </si>
  <si>
    <t>D4 - 8. Trubní vedení</t>
  </si>
  <si>
    <t>D5 - 9. Ostatní konstrukce a práce</t>
  </si>
  <si>
    <t>Zemní práce</t>
  </si>
  <si>
    <t>Poznámka k položce:
z tech zprávy kap. 6 Zemní práce</t>
  </si>
  <si>
    <t>119001202</t>
  </si>
  <si>
    <t>Úprava zemin vápnem za účelem zlepšení mechanických vlastností, tl. vrstvy po zhutnění 300 mm</t>
  </si>
  <si>
    <t xml:space="preserve">Poznámka k souboru cen: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3. V cenách nejsou započteny náklady na zhutnění a úprava pláně, tyto se oceňují soubory cen 181
 *0- . . Úprava pláně nebo 215 90- . . Zhutnění podloží pod násypy.
</t>
  </si>
  <si>
    <t>Poznámka k položce:
Předpoklad 25% objemu zeminy do hráze 10464m3 *0,25 =</t>
  </si>
  <si>
    <t>585301600</t>
  </si>
  <si>
    <t>vápna pro stavební účely mleté ČSN EN 459-1 CL 90 JM  nehašené        VL</t>
  </si>
  <si>
    <t>Poznámka k položce:
spotřeba vápna na 1m3 zeminy : 1,75t *0,03 = 0,053t * 2616m3 =</t>
  </si>
  <si>
    <t>Poznámka k položce:
z výpočtu kubatur a tech. zprávy,
násyp u paty hráze PF4-7 + koryto BP = 626+146=</t>
  </si>
  <si>
    <t>-956633250</t>
  </si>
  <si>
    <t>Poznámka k položce:
optické kabely, ruční výkop rýhy, ze situace C3,  1,0*0,8*dél 16m =</t>
  </si>
  <si>
    <t>Ochrana podzemního vedení : zahrnuje veškeré další práce a materiál :</t>
  </si>
  <si>
    <t>Poznámka k položce:
viz dokladovou část 2.3 Ochrana sítí elektronických komunikací
vytýčení vedení, ověření polohy příčnými sondami ručně kopanými,
ochrana odkrytého vedení proti prověšení,poškození a odcizení,
kontrola odkrytého vedení pracovníkem spravce vedení před zásypem,
uložení vedení do chrániček, nebo přímo na zhutněné pískové lože,
zásyp pískem 0,3m nad povrch vedení,
Optické kabely Telefonica, ve sjezdu  stanič hráze km 0,335, sit. C3</t>
  </si>
  <si>
    <t>Poznámka k položce:
z výkr.1,3,56, výp kub., a TZ : zavaz příkop+koryto BP = 752+210 =</t>
  </si>
  <si>
    <t>Poznámka k položce:
spodek vzdušného prahu BP : prům hloubka 0,2m*0,5m* dél 37,8m</t>
  </si>
  <si>
    <t>Poznámka k položce:
odvoz ornice ze skládky na potřeby SO2:
hráz (HUC) + koruna + koryto +BP + sjezd PF1-4+humus deponie z.
457+(33,8*dél290,8*0,1*0,5=56)+(2275*0,15=341)+8+110+1190=
odvoz zeminy, přebytek výkopku na deponii zeminy
Dovoz zeminy z SO3 a SO4 na násyp hráze, (NTZ) z výpočtu kubatur</t>
  </si>
  <si>
    <t>Poznámka k položce:
Přebytky ornice na rek.
Z tech zprávy kap. 8,9 : 6414-722-2162m3=</t>
  </si>
  <si>
    <t>Poznámka k položce:
z tech. zprávy. 8,9
ornice ze stav. skládky na rekultivaci pozemků, (zbytek) vzd do 1 km</t>
  </si>
  <si>
    <t xml:space="preserve">Poznámka k položce:
z výp kub a TZ
násyp ornice : průleh PF1-4 + PF4-7 + koryto BP, 110 + 626 + 146 =
násyp zeminy na deponii
</t>
  </si>
  <si>
    <t>Poznámka k položce:
z tech zprávy kap. 8,9
ornice přemístěná na stav skládku ornice do 250 m</t>
  </si>
  <si>
    <t>171103202</t>
  </si>
  <si>
    <t>Uložení netříděných sypanin z hornin tř. 1 až 4 do zemních hrází pro jakoukoliv šířku koruny přehradních a jiných vodních nádrží se zhutněním do 100 % PS - koef. C s příměsí jílové hlíny přes 20 do 50 % objemu</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</si>
  <si>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</si>
  <si>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Poznámka k položce:
těleso hráze : z výpočtu kubatur 10464 – 121m3  (š vrstvy 1-3m)</t>
  </si>
  <si>
    <t>172103102</t>
  </si>
  <si>
    <t>Zřízení těsnícího jádra nebo těsnící vrstvy zemních a kamenitých hrází přehradních a jiných vodních nádrží z hornin tř. 1 až 4, se zhutněním do 100 % PS - koef. C vodorovné šířky vrstvy přes 1 do 3 m</t>
  </si>
  <si>
    <t>Poznámka k položce:
násyp hráze v úseku přelivu PF11 až 14, 
z výpočtu kubatur 42+63,6+15,5= zaokr.</t>
  </si>
  <si>
    <t>Poznámka k položce:
rýha telef kabelů, ze sit C3 a dokladové části 2.3,  0,8*0,7*dél 16m =</t>
  </si>
  <si>
    <t>181451121</t>
  </si>
  <si>
    <t>Založení trávníku na půdě předem připravené plochy přes 1000 m2 výsevem včetně utažení lučního v rovině nebo na svahu do 1:5</t>
  </si>
  <si>
    <t>Poznámka k položce:
Z výkr 2,3,6 a výp kub., hráz+průleh+koryto BP = 1164+1709+1222</t>
  </si>
  <si>
    <t>181451122</t>
  </si>
  <si>
    <t>Založení trávníku na půdě předem připravené plochy přes 1000 m2 výsevem včetně utažení lučního na svahu přes 1:5 do 1:2</t>
  </si>
  <si>
    <t>Poznámka k položce:
Z výkr 2,3,6 a výp kub., hráz+průleh+korytu BP = 2203+0+1942 =</t>
  </si>
  <si>
    <t>Poznámka k položce:
Výsev 0,02kg/ m2,  (4035+4145)= 8180m2 * 0,02</t>
  </si>
  <si>
    <t>181951101</t>
  </si>
  <si>
    <t>Úprava pláně vyrovnáním výškových rozdílů v hornině tř. 1 až 4 bez zhutnění</t>
  </si>
  <si>
    <t>Poznámka k položce:
z výkresu 2,3,6, výp. Kub., a sit. C3
Podloží hráze+průleh PF1-4+PF4-7+koryto BP+sjezd+deponie = 
5057+1260+1709+1222+214+3966=</t>
  </si>
  <si>
    <t>Poznámka k položce:
a situace C3,  hráz+průleh+koryto BP+sjezd = 0+0+2275+50m2 =</t>
  </si>
  <si>
    <t>Poznámka k položce:
Přebytek ornice na rekultivovaných pozemcích : 3480m3 : 0,13m =</t>
  </si>
  <si>
    <t>VV</t>
  </si>
  <si>
    <t>3480/0,13</t>
  </si>
  <si>
    <t>182301135</t>
  </si>
  <si>
    <t>Rozprostření a urovnání ornice ve svahu sklonu přes 1:5 při souvislé ploše přes 500 m2, tl. vrstvy přes 250 do 300 mm</t>
  </si>
  <si>
    <t>373820522</t>
  </si>
  <si>
    <t>Poznámka k položce:
humusování deponie zeminy</t>
  </si>
  <si>
    <t>Poznámka k položce:
V podloží hráze+koryto BP = 1663+1942</t>
  </si>
  <si>
    <t>182201101</t>
  </si>
  <si>
    <t>Svahování trvalých svahů do projektovaných profilů s potřebným přemístěním výkopku při svahování násypů v jakékoliv hornině</t>
  </si>
  <si>
    <t>Poznámka k položce:
svahy hráze,  z výkr 2,3,6, a výpočtu kubatur</t>
  </si>
  <si>
    <t>215901101</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</si>
  <si>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</si>
  <si>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</si>
  <si>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Poznámka k položce:
z výpočtu kubatur a tech zpr kap 6
Podloží hráze+průleh+koryto BP+sjezd = 5057+1709+1222+214m2 =</t>
  </si>
  <si>
    <t>D.1</t>
  </si>
  <si>
    <t>Rezerva na případné dotěsnění podloží hráze 1500 m3, TZ kap.9</t>
  </si>
  <si>
    <t>122201403</t>
  </si>
  <si>
    <t>Vykopávky v zemnících na suchu s přehozením výkopku na vzdálenost do 3 m nebo s naložením na dopravní prostředek v hornině tř. 3 přes 1 000 do 5 000 m3</t>
  </si>
  <si>
    <t>-1258883619</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</si>
  <si>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</si>
  <si>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Poznámka k položce:
předpoklad podornice s více jak 5% humusu
cca 90*21*0,8</t>
  </si>
  <si>
    <t>1500</t>
  </si>
  <si>
    <t>-2070484114</t>
  </si>
  <si>
    <t>Poznámka k položce:
na skládku ornice</t>
  </si>
  <si>
    <t>-2140116875</t>
  </si>
  <si>
    <t>Poznámka k položce:
zemina z deponie do hráze</t>
  </si>
  <si>
    <t>811885967</t>
  </si>
  <si>
    <t>Poznámka k položce:
na rekultivaci pozemků</t>
  </si>
  <si>
    <t>368428451</t>
  </si>
  <si>
    <t>1662144705</t>
  </si>
  <si>
    <t>-1156055616</t>
  </si>
  <si>
    <t>Poznámka k položce:
podorniční vrstva</t>
  </si>
  <si>
    <t>-1751301287</t>
  </si>
  <si>
    <t>-409450645</t>
  </si>
  <si>
    <t>Poznámka k položce:
na rekult. pozemcích</t>
  </si>
  <si>
    <t>1500/0,13</t>
  </si>
  <si>
    <t>3. Svislé konstrukce</t>
  </si>
  <si>
    <t>Poznámka k položce:
z výkr 4 a tech zprávy
hlavy prahů BP : 0,6*0,3 + 0,5*0,3 * dél 37,8m =</t>
  </si>
  <si>
    <t>Poznámka k položce:
z výkr 4 a tech zprávy
spodek prahů BP : (0,6*(1,2-0,3) + 0,5*(1-0,3)) * dél 37,8m =</t>
  </si>
  <si>
    <t>Poznámka k položce:
z výkr 4 a tech zprávy
Prahy BP : (37,8*2 + 0,6*7) * výš 1,2 + (37,8*2 + 0,5*7) * výš 1,0 =</t>
  </si>
  <si>
    <t>Poznámka k položce:
z výkr 4 a tech zprávy
Návodní práh :  plocha sítí : 1,2m * dél 37,8m  *2 = 90,72m2 * 7,9kg =
 Vzdušný práh :  plocha sítí : 1,0m * dél 37,8m  *2 = 75,6m2 * 7,9kg =
Celkem hmotnost sítí   (síť 100/100/8mm)</t>
  </si>
  <si>
    <t>451311521</t>
  </si>
  <si>
    <t>Podklad z prostého betonu vodostavebného pod dlažbu V4 – B 20, ve vrstvě tl. přes 100 do 150 mm</t>
  </si>
  <si>
    <t>Poznámka k položce:
Z výkr 4 a tech zprávy : koruna BP : 3,45m * dél 37,8m =</t>
  </si>
  <si>
    <t>Poznámka k položce:
z výkr 2,3, výp kubatur a tech zprávy
opevnění náv svahu : (ONS) 1229m3, z toho vrstva ŠP 30 % =
patní drén (PD) celkem 512m3, - obsyp drénu 76m3 = 
celkem položka filtrační vrstva ze ŠP</t>
  </si>
  <si>
    <t>457572211</t>
  </si>
  <si>
    <t>Filtrační vrstvy jakékoliv tloušťky a sklonu z hrubého těženého kameniva se zhutněním do 10 pojezdů/m3, frakce 16-32 mm</t>
  </si>
  <si>
    <t>Poznámka k položce:
obsyp dren potrubí DN 125mm : pl PF 0,28m2 * dél 270m =</t>
  </si>
  <si>
    <t>457611113</t>
  </si>
  <si>
    <t>Zpevnění dna upravenou zeminou (systémem ROAD-MIX) cementem, tloušťka vrstvy po zhutnění 300 mm</t>
  </si>
  <si>
    <t xml:space="preserve">Poznámka k souboru cen:
1. V cenách -1113 až -1125 jsou započteny i náklady na rozrytí, promíchání, urovnání, vlhčení,
 zhutnění a ošetření upravené vrstvy vodou.
2. V cenách -1113 až -1115 jsou započteny i náklady na dodání cementu v množství 4 % z objemové
 hmotnosti zeminy po zhutnění včetně ztratného ve výši 1 %, to je:
 a) u ceny -1113 .......... 21,24 kg/m2
 b) u ceny -1114 .......... 28,32 kg/m2
 c) u ceny -1115 .......... 35,40 kg/m2
3. Doporučené množství cementu v % objemové hmotnosti zhutněné zeminy je 4-6 %.
4. V cenách -1123 až -1125 jsou započteny i náklady na dodání směsného pojiva v množství 2 % z
 objemové hmotnosti zeminy po zhutnění včetně dohodnutého ztratného ve výši 1 %, to je:
 a) u ceny -1123 .......... 10,62 kg/m2
 b) u ceny -1124 .......... 14,16 kg/m2
 c) u ceny -1125 .......... 17,70 kg/m2
5. Doporučené množství směsného pojiva v % objemové hmotnosti zhutněné zeminy je 2-5 %.
6. Uvažovaná hmotnost zhutněné zeminy je 1750 kg/m3.
7. Přesné množství pojiva se stanoví inženýrsko-geologickým průzkumem.
8. V cenách nejsou započteny náklady na odkop a srovnání zeminy, příp. získání zeminy a
 rozprostření zeminy do patřičných nivelet a sklonů před úpravou. Tyto práce se ocení cenami
 katalogu 800-1 Zemní práce.
9. Orientační hmotnosti pojiva na 1 m3 zhutněné zeminy jsou uvedeny v příloze č. 6.
</t>
  </si>
  <si>
    <t>Poznámka k položce:
(s rozrytím, promícháním, urovnáním, vlhčením, zhutněním)
Pozn : v ceně je i dodání cementu 4% váhy zeminy, tj. 21,24kg/m2
podloží hráze PF2-PF7, z výkr 3, plochy z výpočtu kub.  (ÚPP)
268,7+600,5+430,7+455,2+630,9 =</t>
  </si>
  <si>
    <t>Poznámka k položce:
z výkr 4, situace C3 a tech zprávy
 (6,25+3,75):2 * 7,78 + 3,75*24 + (3,75+3,25):2*6,0 = 90m2 *tl 0,5m =</t>
  </si>
  <si>
    <t>Poznámka k položce:
Spadiště BP : 25% z objemu rovnaniny : 45m3 * 0,25 =</t>
  </si>
  <si>
    <t>Poznámka k položce:
z výkr 3, výp kub a tech zprávy
opevnění náv svahu : (ONS) 1229m3, z toho vrstva DK  50 % =</t>
  </si>
  <si>
    <t>465513227</t>
  </si>
  <si>
    <t>Dlažba z lomového kamene lomařsky upraveného na cementovou maltu, s vyspárováním cementovou maltou,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</si>
  <si>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</si>
  <si>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561121111</t>
  </si>
  <si>
    <t>Zřízení podkladu nebo ochranné vrstvy vozovky z mechanicky zpevněné zeminy MZ bez přidání pojiva nebo vylepšovacího materiálu, s rozprostřením, vlhčením, promísením a zhutněním, tloušťka po zhutnění 150 mm</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</si>
  <si>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oceňuje cenami katalogu 800-1 Zemní práce.
</t>
  </si>
  <si>
    <t>Poznámka k položce:
směs ornice a ŠP 0-32mm v poměru 1:1,  z výkr 2, situace C3 a TZ
koruna hráze :  dél (328,6-37,8) = 290,8m * š 3,8m =</t>
  </si>
  <si>
    <t>583373440</t>
  </si>
  <si>
    <t>kamenivo přírodní těžené pro stavební účely  PTK  (drobné, hrubé, štěrkopísky) štěrkopísky ČSN 72  1511-2 frakce   0-32  pískovna Hulín</t>
  </si>
  <si>
    <t>Poznámka k položce:
1105m2 * 0,1m * 50%, (55m3 or + 56m3 ŠP)</t>
  </si>
  <si>
    <t>56*2</t>
  </si>
  <si>
    <t>561041121</t>
  </si>
  <si>
    <t>Zřízení podkladu ze zeminy upravené hydraulickými pojivy (systém Road Mix) vápnem, cementem nebo směsnými pojivy (materiál ve specifikaci) s rozprostřením, promísením, vlhčením, zhutněním a ošetřením vodou plochy přes 1 000 do 5 000 m2, tloušťka po zhutnění přes 250 do 300 mm</t>
  </si>
  <si>
    <t xml:space="preserve">Poznámka k souboru cen:
1. Ceny lze použít i v případě, že se zrnitost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není započteno dodání hydraulických pojiv; tato dodávka se oceňuje ve specifikaci.
 Doporučené množství pojiva v % objemové hmotnosti zhutněné zeminy:
 a) vápno, bezprašné vápno ............................2-3 %
 b) cement .......................................................4-6 %
 c) směsná hydraulická pojiva ........................2-5 %
4. Předpokládaná objemová hmotnost zeminy je 1 750 kg/m3 .
5. Přesné množství pojiva se stanoví inženýrsko-geologickým průzkumem.
6. Orientační hmotnosti pojiva na 1 m3 zhutněné zeminy je uvedena v příloze č. 5, tabulce č. 1.
7. Hmotnost přidávaného pojiva se nezapočítává do výpočtu přesunu hmot.
8. Ceny 561 01-11.. pro tl. vrstvy 150 mm a ceny 561 02-11.. pro tl. vrstvy 200 mm jsou určeny
 především pro cyklostezky. Doporučené množství pojiva pro cyklostezky je 8-10 % objemové hmotnosti
 zeminy.
</t>
  </si>
  <si>
    <t>Poznámka k položce:
Pl do 5000m3, tl 300mm, s rozprostřením, promísením, vlhčením, zhut.
z výkr 2, situace C3 a tech zprávy
pláň zpevnění koruny hráze :  4,5m * 328,6m =
pláň sjezdu
celkem úprava podloží vápněním</t>
  </si>
  <si>
    <t>Poznámka k položce:
0,053t*0,3m = 0,016t *1693m2 =</t>
  </si>
  <si>
    <t>564671111</t>
  </si>
  <si>
    <t>Podklad z kameniva hrubého drceného vel. 63-125 mm, s rozprostřením a zhutněním, po zhutnění tl. 250 mm</t>
  </si>
  <si>
    <t>Poznámka k položce:
z výkr 2, situace C3 a tech zprávy
koruna hráze :  dél (328,6-37,8) = 290,8m * š 4,2m =</t>
  </si>
  <si>
    <t>564762111</t>
  </si>
  <si>
    <t>Podklad nebo kryt z vibrovaného štěrku VŠ s rozprostřením, vlhčením a zhutněním, po zhutnění tl. 200 mm</t>
  </si>
  <si>
    <t>Poznámka k položce:
kryt sjezdu, ze situace C3 a tech zprávy</t>
  </si>
  <si>
    <t>564861111</t>
  </si>
  <si>
    <t>Podklad ze štěrkodrti ŠD s rozprostřením a zhutněním, po zhutnění tl. 200 mm</t>
  </si>
  <si>
    <t>569903311</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</si>
  <si>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</si>
  <si>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</si>
  <si>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Poznámka k položce:
koruna hráze :  ZZK  z výpočtu kubatur a výkr 2,3
Sjezd : z výkr 3 PF15 a sit C3, 0,25m*0,4m = 0,1m2 *dél 25m * 2ks = 
celkem zřízení zem krajnic</t>
  </si>
  <si>
    <t>Poznámka k položce:
pouze do krajnic sjezdu</t>
  </si>
  <si>
    <t>5*2</t>
  </si>
  <si>
    <t>871218113</t>
  </si>
  <si>
    <t>Kladení drenážního potrubí z plastických hmot do připravené rýhy z flexibilního PVC, průměru do 65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</si>
  <si>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</si>
  <si>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Poznámka k položce:
patní drény , ze situace C3 a tech zprávy</t>
  </si>
  <si>
    <t>140110980</t>
  </si>
  <si>
    <t>TRUBKY OCELOVÉ trubky bezešvé hladké válcované za tepla v jakosti 11 353 vnější D x tloušťka stěny 159 x 4,5 mm</t>
  </si>
  <si>
    <t>Poznámka k položce:
+ ochrana trubek žárovým zinkováním, 2+2m = 4m *17,75kg =</t>
  </si>
  <si>
    <t>Poznámka k položce:
z výkr 4 a tech zprávy
bezp. Přeliv, dilat spáry prahů : plocha : (1,2*0,6 + 1,0*0,5) *5 spar</t>
  </si>
  <si>
    <t>Poznámka k položce:
z výkr 4 a tech zprávy
bezp. Přeliv, dilat spáry prahů : dél : (1,2+1,0) *2 *5 spar</t>
  </si>
  <si>
    <t>SO 03 - Úprava nádrže</t>
  </si>
  <si>
    <t>D - 1. Zemní práce</t>
  </si>
  <si>
    <t>D1 - 4. Vodorovné konstrukce</t>
  </si>
  <si>
    <t>D2 - 8. Trubní vedení</t>
  </si>
  <si>
    <t>-179090254</t>
  </si>
  <si>
    <t>Poznámka k položce:
na vyrovnání dna PF1</t>
  </si>
  <si>
    <t>Poznámka k položce:
z výkr 3,  výpočtu kubatur a tech zprávy</t>
  </si>
  <si>
    <t>122201404</t>
  </si>
  <si>
    <t>Vykopávky v zemnících na suchu s přehozením výkopku na vzdálenost do 3 m nebo s naložením na dopravní prostředek v hornině tř. 3 přes 5 000 m3</t>
  </si>
  <si>
    <t>Poznámka k položce:
z výkr 3, výpočtu kubatur a tech zprávy  (doprava a uložení je v SO2)</t>
  </si>
  <si>
    <t>Poznámka k položce:
z výkr 4, situace C3 a tech zprávy kap. 5
Jáma 1 : ((5,5*13+11*20) :2) * 0,75m
Jáma 2 : ((7,8*11+13*18) :2) * 0,75m
Jáma 3 : ((9,8*15+17*22) :2) * 0,9m
příkop pro drén 1 + příkop 1: 0,85*0,4*10m + (1+5):2 * 0,5 *20m 
příkop pro drén 2 + příkop 2 : 0,85*0,4*10m + (1+5):2 * 0,5 *21m 
příkop pro drén 3 + příkop 3 : 0,85*0,4*10m + (1+7):2 * 0,6 *50m 
Celkem hloubení nezapaženách jam a zářezů</t>
  </si>
  <si>
    <t>131201109</t>
  </si>
  <si>
    <t>Hloubení nezapažených jam a zářezů s urovnáním dna do předepsaného profilu a spádu Příplatek k cenám za lepivost horniny tř. 3</t>
  </si>
  <si>
    <t>132201102</t>
  </si>
  <si>
    <t>Hloubení zapažených i nezapažených rýh šířky do 600 mm s urovnáním dna do předepsaného profilu a spádu v hornině tř. 3 přes 100 m3</t>
  </si>
  <si>
    <t>Poznámka k položce:
vysušovací rýhy v zemníku, předpoklad š 0,3 x hl 1m x dél 50m x 10ks</t>
  </si>
  <si>
    <t>162201102</t>
  </si>
  <si>
    <t>Vodorovné přemístění výkopku nebo sypaniny po suchu na obvyklém dopravním prostředku, bez naložení výkopku, avšak se složením bez rozhrnutí z horniny tř. 1 až 4 na vzdálenost přes 20 do 50 m</t>
  </si>
  <si>
    <t>Poznámka k položce:
Násyp zeminy do hrázek a ostrůvků, výpočet viz zemní hrázky</t>
  </si>
  <si>
    <t xml:space="preserve">Poznámka k položce:
Ornice na humusování hrázek a ostrůvků : z polož 18, 426m2 *0,15m =
Zemina: výsledný přebytek na trvalou deponii 655,5-278 =
</t>
  </si>
  <si>
    <t>Poznámka k položce:
sejmutí or – přímý násyp ornice  humusování 
Z tech zprávy kap. 5,6,7 :  13 231 –  264 – 64 =</t>
  </si>
  <si>
    <t>Poznámka k položce:
ornice  ze staveništní skládky, odvoz na humusování
ornice  ze staveništní skládky, odvoz na rekultivaci
celkem položka nakládání</t>
  </si>
  <si>
    <t>Poznámka k položce:
násyp ornice v PF 1, z výp. Kub., a tech zprávy</t>
  </si>
  <si>
    <t>171103101</t>
  </si>
  <si>
    <t>Zemní hrázky přívodních a odpadních melioračních kanálů zhutňované po vrstvách tloušťky 200 mm, s přemístěním sypaniny do 20 m nebo s jejím přehozením do 3 m z hornin tř. 1 až 4</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</si>
  <si>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</si>
  <si>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Poznámka k položce:
z výkr 4, situace C3 a tech zprávy kap. 5
Hrázka 1 : (7+3):2 * 0,4 *stř dél 38m =
Hrázka 2 : (7+3):2 * 0,4 * stř dél 38m =
Hrázka 3 : (7+3):2 * 0,3 * stř dél 44m =
ostrůvky 2ks : (105+15):2 * výš 0,5m * 2ks =
Celkem položka zemní hrázky</t>
  </si>
  <si>
    <t xml:space="preserve">Poznámka k položce:
z tech. zprávy kap. 6,7
ornice přemístěná na staveništní skládku  13231 – 264 = 
</t>
  </si>
  <si>
    <t>181301102</t>
  </si>
  <si>
    <t>Rozprostření a urovnání ornice v rovině nebo ve svahu sklonu do 1:5 při souvislé ploše do 500 m2, tl. vrstvy přes 100 do 150 mm</t>
  </si>
  <si>
    <t>Poznámka k položce:
koruna hrázek a ostrůvků, š 3m * dél (42+42+48+5+5) =</t>
  </si>
  <si>
    <t>Poznámka k položce:
na rekultivovaných pozemcích, z tech zprávy kap. 6,7 12903m3 :0,13 =</t>
  </si>
  <si>
    <t>12903/0,13</t>
  </si>
  <si>
    <t>Poznámka k položce:
Příkopy : 6*20+6*21+8*50m</t>
  </si>
  <si>
    <t>Poznámka k položce:
žabí jámy plocha 550+525+625 =
ostrůvky plocha  105+105 =
Celkem položka svahování násypů</t>
  </si>
  <si>
    <t>111103213</t>
  </si>
  <si>
    <t>Kosení s ponecháním na místě ve vegetačním období divokého porostu hustého</t>
  </si>
  <si>
    <t>ha</t>
  </si>
  <si>
    <t xml:space="preserve">Poznámka k souboru cen:
1. Ceny nelze použít pro odstranění plazivého rostlinstva; tyto zemní práce se oceňují cenami
 souboru cen 111 10-34 Odstranění rákosu.
2. V cenách nejsou započteny náklady na další manipulaci s pokoseným travním porostem (divokým
 porostem, vodním rostlinstvem), tyto práce se oceňují cenami souboru cen 185 80-31 Shrabání
 pokoseného porostu a organických naplavenin a spálení po zaschnutí.
3. Množství jednotek se určí v hektarech plochy (vodní hladiny) na níž (pod níž) má být provedeno
 kosení.
</t>
  </si>
  <si>
    <t>Poznámka k položce:
z tech zprávy kap. 8 : 
péče o staveništní skládku ornice : pl 150m*60m = 9000m2 , 4x</t>
  </si>
  <si>
    <t>Poznámka k položce:
z výkr 4, situace C3 a tech zprávy,  pl řezu 0,5m2 x dél celkem 42m</t>
  </si>
  <si>
    <t>Poznámka k položce:
žabí úkryty z výkr 4, sit C3 a TZ : 0,5*3,6= 1,8m2 *dél (18+16+20) =</t>
  </si>
  <si>
    <t>464571121</t>
  </si>
  <si>
    <t>Pohoz dna nebo svahů jakékoliv tloušťky z kameniva těženého hrubého, z terénu, frakce do 63 mm</t>
  </si>
  <si>
    <t>Poznámka k položce:
z výkr 4, situace C3 a tech zprávy kap. 5
Jáma 1 : plocha 550m2 – 3*42m – 4,5*18m = 343*0,15 =
Jáma 2 : plocha 525m2  3*42m – 4,5*16m = 327*0,15 =
Jáma 3 : plocha 625m2  3*48m – 4,5*20m = 391*0,15 =
ostrůvky 2ks : (105m2 15m2) = 90m2 *0,15m * 2ks =
Celkem položka pohoz  z hrubého těž kameniva</t>
  </si>
  <si>
    <t>Poznámka k položce:
Drény žabích jam : z výkr 4, situace C3 a tech zprávy : 14m x 3ks =</t>
  </si>
  <si>
    <t>286112240</t>
  </si>
  <si>
    <t>TRUBKY, HADICE A KOMPLETAČNÍ PRVKY PRO SYSTÉMY Z PLASTŮ trubky z polyvinylchloridu trubky drenážní drenážní systém  PipeLife trubka flexibilní D 125 mm</t>
  </si>
  <si>
    <t>SO 04 - Tůně 1 a 2</t>
  </si>
  <si>
    <t xml:space="preserve">D2 - 2. Základy           </t>
  </si>
  <si>
    <t>D3 - 3. Svislé konstrukce</t>
  </si>
  <si>
    <t>D5 - 8. Trubní vedení</t>
  </si>
  <si>
    <t>D6 - 9. Ostatní konstrukce a práce</t>
  </si>
  <si>
    <t>D7 - 767. Konstrukce zámečnické</t>
  </si>
  <si>
    <t>Poznámka k položce:
z výkr 3, výpočtu kubatur a tech zprávy kap. 7,8</t>
  </si>
  <si>
    <t>-663074399</t>
  </si>
  <si>
    <t>Poznámka k položce:
na dočasnou skládku</t>
  </si>
  <si>
    <t>2335</t>
  </si>
  <si>
    <t>122101404</t>
  </si>
  <si>
    <t>Vykopávky v zemnících na suchu s přehozením výkopku na vzdálenost do 3 m nebo s naložením na dopravní prostředek v horninách tř. 1 a 2 přes 5 000 m3</t>
  </si>
  <si>
    <t>131201101</t>
  </si>
  <si>
    <t>Hloubení nezapažených jam a zářezů s urovnáním dna do předepsaného profilu a spádu v hornině tř. 3 do 100 m3</t>
  </si>
  <si>
    <t>Poznámka k položce:
z výkr 1,3,4,5,7, a tech zprávy 
zavazovací příkop : (2,5+3,5):2x0,5 x dél 25m
pro opev. Výustě pod hrází : stř š. 4,4x3,8x0,4m
pro potrubí : (2,4+3,4):2x0,5 x dél (12-1m)
pro požerák : (2,4+4,6):2x1,0 x dél 3,5m
pro loviště : 5,4x0,65 x dél 4,8m
pro makadam u loviště a u výusti (2x4+3x6,2)x0,25m + 2x4x0,25m 
pro potrubí průsakové hráze : 1,35x0,2 x dél 6,4m
Celkem hloubení nezapaženách jam</t>
  </si>
  <si>
    <t>Poznámka k položce:
rýhy pro základy a prahy u průsakové hráze
(0,5x0,6x dél 1,2m x 2) + (0,3x0,6 x dél 3m x 2)</t>
  </si>
  <si>
    <t>Poznámka k položce:
vysoušecí rýhy v zemníku, předpoklad š 0,3 x hl 1m x dél 30m x 15ks</t>
  </si>
  <si>
    <t>Poznámka k položce:
výust pod hrází : základy + práh,  z výkr 4,5 a tech zprávy
1,4x0,4x dél 7,7m + 1,4x0,45x dél 2,8m
protiprůsakové žebro : (0,7+1,2):2x0,5m x dél 3m
zeď loviště : 1,4x0,6 x dél 13,6m  
celkem hloubení rýh š do 2,0m</t>
  </si>
  <si>
    <t xml:space="preserve">Poznámka k položce:
z tech zprávy kap. 7,8
Ornice ze stav skládky na humus břehů  + koruna hráze z výp kubatur
(4300m2 x 0,15m) + (4,6x0,15 x dél 23m) = 645+16 = 
</t>
  </si>
  <si>
    <t>Poznámka k položce:
z tech zprávy kap. 7,8
sejmutí or –násyp or v PF4-8  - humusování SO4 = 2530-195 -661m3=</t>
  </si>
  <si>
    <t>Poznámka k položce:
z tech zprávy kap. 7,8
Zemina : výkopy celkem : 5993+99,7+1,8+18,9 = 6113m3
spotřeba : hráze SO2 - 4977 je zahrnuto v SO2, 6113-4977=1136m3
spotřeba : hráz SO4 + zásypy SO4 = 207+10+11 = 228 m3
Přebytek odvoz na deponii zeminy : 1136-228 m3</t>
  </si>
  <si>
    <t>Poznámka k položce:
z tech zprávy kap. 7,8
ornice na humusování při odvozu do 500m ze staveništní skládky
Přebytek ornice při odvozu na rekultivaci
celkem položka nakládání výkopku</t>
  </si>
  <si>
    <t>Poznámka k položce:
násyp ornice v PF 4 – 8, z výkr 3, výp. Kub a tech zprávy</t>
  </si>
  <si>
    <t>Poznámka k položce:
Ornice  odvezená na staveništní skládku,</t>
  </si>
  <si>
    <t>Poznámka k položce:
z výkr 1,3,4,5, situace C3 a tech zprávy 
těleso hráze : 21m2 x 4m + (21m2 x 0,5 x 9,5) x 2 = 283,6m3
- opev svahů - humus koruny - betony + zavazovací příkop 
283,6-81-16-15,7+36 =</t>
  </si>
  <si>
    <t>Poznámka k položce:
z výkr 4,5 a tech zprávy 
jáma požeráku : výkop – beton , 12,3m3 – 1,7x1,6x1,0 =</t>
  </si>
  <si>
    <t>Poznámka k položce:
z výkr 4,5 a tech zprávy 
podél zdí výusti : výkop 6,1m3 – 0,6x0,4x7,7 - 0,4x0,45x2,8m =
podél zdí loviště : výkop 11,4m3 – 0,6x0,5x13,6m =
Celkem položka zásyp sypaninou se zhut</t>
  </si>
  <si>
    <t>175101201</t>
  </si>
  <si>
    <t>Obsypání objektů nad přilehlým původním terénem sypaninou z vhodných hornin 1 až 4 nebo materiálem uloženým ve vzdálenosti do 30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</si>
  <si>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30 m uvedenou v popisu souboru cen se rozumí nejkratší vzdálenost těžiště hromady
 nebo dočasné skládky, z níž se sypanina odebírá, od vnějšího okraje objektu. Použije-li se pro
 obsyp objektů sypaniny ze zeminy, kterou je nutno přemisťo- vat ze vzdálenosti přes 30 m od
 vnějšího okraje objektu a rozpojovat, oceňuje se toto
 a) přemístění sypaniny cenami souboru cen 162 . 0-1 . Vodorovné přemístění výkopku,
 b) rozpojení dle čl. 3172 Všeobecných podmínek katalogu přičemž se vzdálenost 30 m od celkové
 vzdálenosti neodečítá.
6. Míru zhutnění předepisuje projekt.
7. V cenách nejsou zahrnuty náklady na nakupovanou sypaninu. Tato se oceňuje ve specifikaci.
</t>
  </si>
  <si>
    <t>Poznámka k položce:
z výkr 7 a tech zprávy 
Profil  : (1+1,7):2x0,25m + (1,7+0,4):2x0,65 = 1,02m2 
bez potrubí : 1,02-0,13 = 0,89m2 x dél 6,4m =</t>
  </si>
  <si>
    <t>583373020</t>
  </si>
  <si>
    <t>kamenivo přírodní těžené pro stavební účely  PTK  (drobné, hrubé, štěrkopísky) štěrkopísky ČSN 72  1511-2 frakce   0-16 pískovna Bratčice</t>
  </si>
  <si>
    <t>5,7*1,8</t>
  </si>
  <si>
    <t>Poznámka k položce:
Výsev 0,02kg/ m2,  2524x0,02</t>
  </si>
  <si>
    <t>Poznámka k položce:
z výpočtu kubatur, situace C3 a tech zprávy 
1782m2 + koruna hráze tůně 2,  4,6xdél 23m=106m2, součet =</t>
  </si>
  <si>
    <t>Poznámka k položce:
na rekultivovaných pozemcích , 1674m3 : 0,13m =</t>
  </si>
  <si>
    <t>182301132</t>
  </si>
  <si>
    <t>Rozprostření a urovnání ornice ve svahu sklonu přes 1:5 při souvislé ploše přes 500 m2, tl. vrstvy přes 100 do 150 mm</t>
  </si>
  <si>
    <t>Poznámka k položce:
z výkr 3,4,5 a tech zprávy 
(23+4):2x5 + (23+4):2x8 = 175,5 – 1,6x1,7 – (4+1,7):2x3,3 =</t>
  </si>
  <si>
    <t>Poznámka k položce:
ze situace C3 a tech zprávy 
podloží hráze tůně 2 : (23+4):2x5m + (23+4):2x8m +4x23=</t>
  </si>
  <si>
    <t>178103501</t>
  </si>
  <si>
    <t>Uložení netříděných sypanin do kamenitých hrází nebo kamenitých částí smíšených hrází z hornin tř. 5 až 7, ve vrstvách o tl. do 600 mm</t>
  </si>
  <si>
    <t xml:space="preserve">Poznámka k souboru cen:
1. Položky -3501 až -3503 neobsahují ceny a hmotnosti. Tyto se tvoří podle následujících poznámek 2
 a 3.
2. Ceny a hmotnosti se tvoří z cenových normativů pro kamenité hráze, uvedených v části A 31. Při
 tvorbě ceny a hmotnosti se sčítají odpovídající normativy souborů č. 100 00-41 Uložení sypaniny do
 hráze, č. 100 00-42 Hutnění uložené a urovnané sypaniny jedním pojezdem válce č. 100 00-43 Vlhčení
 sypaniny ukládané do hráze, které připadají na 1 m3 zhutněného kamenitého násypu hráze.
3. Množství se určuje v m3 objemu uložené zhutněné sypaniny.
</t>
  </si>
  <si>
    <t>Poznámka k položce:
z výkr 3,7, situace C3 a tech zprávy 
Průsaková hráz : 7,8m2 * 4m + 7,8*0,5*dél 5m*2 = 70,2 – (1m2 * 8) =</t>
  </si>
  <si>
    <t>583439840</t>
  </si>
  <si>
    <t>kamenivo přírodní drcené hutné pro stavební účely PDK (drobné, hrubé a štěrkodrť) kamenivo drcené hrubé d&gt;=2 a D&lt;=45 mm (ČSN EN 13043 ) d&gt;=2 a D&gt;=4 mm (ČSN EN 12620, ČSN EN 13139 ) d&gt;=1 a D&gt;=2 mm (ČSN EN 13242) frakce  63-125  MN  Olbramovice</t>
  </si>
  <si>
    <t>62,2*2,16</t>
  </si>
  <si>
    <t xml:space="preserve">2. Základy           </t>
  </si>
  <si>
    <t>Poznámka k položce:
z výkr 4,5 a tech zprávy 
Výust : 1,4*(1,3+3,2+3,2) *0,1 + 1,1*2*0,1
pod potrubím : 2,6*(12-1,2)*0,1
pod požerákem : 2,7*2,6*0,1
Pod zdí loviště :1,2*(3,4+5,5+5,5)*0,1
Celkem podklad z betonu</t>
  </si>
  <si>
    <t>Poznámka k položce:
z výkr 4,5 a tech zprávy 
pod potrubím tl 150mm : 1,4*12*0,15
dno loviště : 3*3,2*0,1+(3+1,1):2*1,1 *0,1
Celkem železobeton základových desek</t>
  </si>
  <si>
    <t>Poznámka k položce:
z výkr 4,5 a tech zprávy    12*0,15*2</t>
  </si>
  <si>
    <t>Poznámka k položce:
z výkr 4,5 a tech zprávy 
pod potrubím tl 150mm : 1,4*12*7,9kg
dno loviště : (3*3,2+(3+1,1):2*1,1) * 7,9kg
Celkem výztuž základových desek</t>
  </si>
  <si>
    <t>321213234</t>
  </si>
  <si>
    <t>Zdivo nadzákladové z lomového kamene vodních staveb přehrad, jezů a plavebních komor, spodní stavby vodních elektráren, odběrných věží a výpustných zařízení, opěrných zdí, šachet, šachtic a ostatních konstrukcí rubové z lomového kamene lomařsky upraveného se zatřením spár, na maltu cementovou MC 25</t>
  </si>
  <si>
    <t>Poznámka k položce:
z výkr 4,5 a tech zprávy 
zeď výusti,  (0,5*0,95*1,7 + 0,5*(0,95+0,25):2*3*2) =</t>
  </si>
  <si>
    <t>Poznámka k položce:
z výkr 4,5,7 a tech zprávy 
Základ výusti : 0,6*0,6*dél 7,7m
základ lávky : 0,75*1,6*0,75 – 0,5*1,04*0,2 =
protiprůsakové žebro :  PF základu*dél + PF nadzákladu -trouba *dél
1,45*0,95 + (3,28-0,52) *0,85 =
Výust průs hráze : PF základu *dél+PFčela *dél+ PF boku *dél,  2ks
0,3*1,2+0,18*(1,15+0,9+1,15) + 0,21*1,2 + 0,14*(1,5+1,5) = 1,61 *2
cekem položka bet prostý</t>
  </si>
  <si>
    <t>Poznámka k položce:
z výkr 4,5 a tech zprávy 
obetonování potrubí :  (1,34+0,96):2*1*12,0 – 0,51*12
Požerák : 1,7*1,6*0,85 + 0,4*2,05*(1,7+0,8+1,7)
Zdi loviště : Šikmá zeď : 0,6*0,5*1,5*2 + 0,4*(0,5+0,8):2*1,5*2
Boční zeď : 0,5*0,5*4,0*2 + 0,3*0,5*4,0*2 
čelní zeď : 0,5*0,5*3,0 + 0,3*(0,3+0,5):2*3,4 
Celkem položka železobeton</t>
  </si>
  <si>
    <t>Poznámka k položce:
z výkr 4,5,7 a tech zprávy 
zeď výusti ,čelo +boky : 0,95*(1,7+1) + (0,95+0,25):2*3,5*4
Práh ve výusti : 0,8*(2,7+3)
Základ výusti : obvod*výš : (1,7+3,5+4+3,5+0,9+2,5+2,7+2,5)*0,7
základ lávky : (0,75+1,6)*2* 0,75 + (0,5+1+0,5)*0,2 =
obetonování potrubí :  (1,0+1,0)*(12,0–1,0)
protiprůsakové žebro : (2,4+1,8):2*1,7*2 + (1,2+0,5):2*1,7*2  
Požerák : (1,7+1,6)*2*0,85 + (1,3+0,8+1,3+0,4+1,7+1,6+1,7+0,4)*2,05
zdi loviště : (3*4+2*1,8+3*3,4+2*1,5) * 1,0
výust průs hr.: 2 *((1,2+2*0,3+0,6)*0,7 + (0,2+0,7):2*1,5*4 +0,3*0,2*2)
celkem položka bednění rovinné</t>
  </si>
  <si>
    <t>Poznámka k položce:
z výkr 4,5 a tech zprávy 
Výust: 1,6*1,7+(1,6+1):2*3,5*2
obetonování potrubí :  (0,9+1,0+0,9)*(12,0–1,0)
Požerák: (2*0,4+2*1,3+2*1,7+0,8+1,6)*2,9 +1,5*1,2 +(1,7+0,8+1,7)*0,4
Zdi loviště :(3*4+2*1,8)*1,0*2 +(3*4+2*1,8)*0,3 
Celkem plocha sítí
Celkem hmotnost sítí  108,68  *7,9kg</t>
  </si>
  <si>
    <t>Poznámka k položce:
z výkr 4,5 a tech zprávy         3*3,2+(3+1,1):2*1,1</t>
  </si>
  <si>
    <t>451573111</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</si>
  <si>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</si>
  <si>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</si>
  <si>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z výkr 7 a tech zprávy 
pod troubou PVC DN 400 v průsakové hrázi  pl řezu 0,13m2 x dél 6,4m</t>
  </si>
  <si>
    <t>Poznámka k položce:
z výkr 4,5 a tech zprávy        Práh ve výusti : 0,4*0,8*2,8</t>
  </si>
  <si>
    <t>Poznámka k položce:
z výkr 2,3,4,5 a tech zprávy 
žabí úkryty :2,4*0,5*15m = 18m3 *4ks =
dno výusti : (2,6+0,9):2*2,3 *0,4
Celkem rovnanina z lom kamene</t>
  </si>
  <si>
    <t>Poznámka k položce:
ze situace C3 a tech zprávy 
u výusti + u loviště + u výusti odběr objektu
4,0*2,0*0,25 + (4,0*2,0+6,3*3,0)*0,25 + 4,0*2,0*0,25</t>
  </si>
  <si>
    <t>Poznámka k položce:
z výkr 4, a tech zprávy,   Typ  TZH-Q60/250</t>
  </si>
  <si>
    <t>871393121</t>
  </si>
  <si>
    <t>Montáž kanalizačního potrubí z plastů z tvrdého PVC těsněných gumovým kroužkem v otevřeném výkopu ve sklonu do 20 % DN 400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</si>
  <si>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</si>
  <si>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Poznámka k položce:
z výkr 7 a tech zprávy</t>
  </si>
  <si>
    <t>286111230</t>
  </si>
  <si>
    <t>TRUBKY, HADICE A KOMPLETAČNÍ PRVKY PRO SYSTÉMY Z PLASTŮ trubky z polyvinylchloridu kanalizační trubky hladké ČSN EN 13476, hladké hrdlované, SN 4 DN 400 D 400 x 9,8 x 5000 mm</t>
  </si>
  <si>
    <t>Poznámka k položce:
z výkr 6 a tech zprávy,     Poklop požeráku</t>
  </si>
  <si>
    <t>Poznámka k položce:
ze specifikace položka 8  ocelové prvky</t>
  </si>
  <si>
    <t>Ocelové prvky, včetně úpravy řezáním, svařováním, broušením atp.</t>
  </si>
  <si>
    <t>Poznámka k položce:
z výkr 4,5,6,7 a tech zprávy 
Spodní výpust , ocel roura vnější D 324/9mm, dél 0,4m s límcem
 0,4m x 69,91kg  = 28kg   + límec ocel plech tl 5mm,
mezikruží š 0,08mm * dél 3,14 * 0,5m = 0,126m2 * 41,35kg = 5,19kg
celkem spodní výpust : 28+5,19 * 1ks = 
Drážky pro česle a dluže  U65/45/5,5mm, 
v požeráku + výustě průs hráze :
dél.( 4,97m *3 + 2,17*2) = 19,25m  *7,09kg = 
 kotvy drážek : pás ocel 30/5, dél. 200mm
v požeráku + výustě průs hráze : (24ks+8ks)*0,2m =6,4m * 1,18kg
Rám česlí z pás oceli 40/5 (0,64+0,86)*2 = 3,0m * 1,57kg =  4,71kg
+ ocel prut hladký D10mm, dél 0,64m *28ks= 17,92m *0,62kg=11,1kg
celkem česle 4,71+11,1= 15,82kg * 3ks =
Žebřík š. 0,34m, dél 1,6m, stojky ocel D20mm,1,7*2*2,47kg= 8,4kg
 Příčky : L 50/50/5 dél 0,3m * 7ks = 2,1m *3,77kg = 7,92kg 
+ pás ocel 50/5 dél 0,18m x 4ks x 1,96kg  = 1,4kg, 
celkem žebřík : 8,4+7,92+1,4 = 17,72kg x 1ks =
Poklop 1a+1b na požeráku 
Rám poklopů : boční úhelník  L 65/50/5, dél.2,6m * 4,35kg =
Rám poklopů : příčný úhelník  L 50/50/5, dél.1,86m * 3,77kg =
kotvy rámu  profil 30/5 dél. 0,2m x 6ks = 1,2m x 1,18kg = 
oko pro závoru  pás ocel 50/5 dél 0,25m *2ks = 0,5m * 1,96kg =
Závora poklopu ocel tyč D18mm,dél 0,4m s řetězem D5mm dél 0,5m
Poklop 1ab: lístkový plech, tl. 5mm  0,91*1,28m = 1,17m2 x 41,35kg =
lem poklopů, pás ocel 40/5mm, (0,89+0,63)*2*2 = 6,08m x 1,77kg = 
otočný závěs poklopů (pant) profil 10mm 4ks x 1kg
Držadlo pro zvedání poklopů zasouvací, profil 12mm, dél 0,2m, 2ks
petlice na poklopu :  pás ocel 50/5 dél 0,1m x 2ks *1,96
Řetěz profil 5mm, dél 1,2m x 2ks = 2,4m x 2kg = 
Celkem ocelové prvky, včetně úpravy řezáním, svařováním,  atp.</t>
  </si>
  <si>
    <t>Zinkování ocelových prvků, jako položka 8</t>
  </si>
  <si>
    <t>Poznámka k položce:
z výkr 4 a tech zprávy      Požerák :3,14*1,0 * 0,4</t>
  </si>
  <si>
    <t>Poznámka k položce:
z výkr 4 a tech zprávy       Požerák : 3,14*1,0</t>
  </si>
  <si>
    <t>Obsluhovací lávka k požeráku, zahrnuje veškeré práce a materiál</t>
  </si>
  <si>
    <t>Poznámka k položce:
z výkr 4,5,6 a tech zprávy 
nosník „U“ 160/65, s navařeným pásem ocele 100/5mm, dél 3,2m, 2ks
příčné svázání nosníků, pás ocel 60/6mm, dél 3,2m, 2ks
mostina z pororoštu 33/33, výš 30mm, š1,0m, dél 3,2m
zajištění dvou dílů pororoštu, úhelník 65/50/5mm, dél 80mm, 8ks
Celkem lávka k požeráku tůně 2  : š. 1,0m x dél 3,2m =</t>
  </si>
  <si>
    <t>Příplatek za zinkování všech součástí lávky, jako položka 3</t>
  </si>
  <si>
    <t>Poznámka k položce:
z výkr 4,5,7 a tech zprávy 
v požeráku + výustě průs hráze : 0,86*2,0*2 + 0,66*0,15*8</t>
  </si>
  <si>
    <t>Zavzdušňovací roura v požeráku DN 150mm, PVC dél. 1,7m,</t>
  </si>
  <si>
    <t>Poznámka k položce:
z výkr 4 a tech zprávy 
Dole s kolenem, nahoře s ocelovým rámečkem a roštem, cena celková</t>
  </si>
  <si>
    <t>767. Konstrukce zámečnické</t>
  </si>
  <si>
    <t>348171111</t>
  </si>
  <si>
    <t>Osazení mostního ocelového zábradlí přímo do betonu říms</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</si>
  <si>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</si>
  <si>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Poznámka k položce:
z výkr 4,5 a tech zprávy</t>
  </si>
  <si>
    <t>Zábradlí : materiál,  včetně úpravy řezáním, svařováním, broušením atd</t>
  </si>
  <si>
    <t>Poznámka k položce:
z výkr 4,5 a tech zprávy 
trubka D 54/3: madlo+sloupky: 5+2*0,7+1,23*5=12,55*3,77kg
trubka D 35/3 : 2 vodorov trubky :( 5+0,4)*2 =10,8 * 2,367kg
štít pro ukotvení zábr. : pás ocel 140/5mm, dél 0,16m *5ks *5,495kg
celkem váha zábradlí</t>
  </si>
  <si>
    <t>žárové zinkování zábradlí, jako položka 2</t>
  </si>
  <si>
    <t>SO 05 - Odběrné zařízení</t>
  </si>
  <si>
    <t>D2 - 3. Svislé konstrukce</t>
  </si>
  <si>
    <t>D3 - 4. Vodorovné konstrukce</t>
  </si>
  <si>
    <t xml:space="preserve">D4 - 8. Trubní vedení      </t>
  </si>
  <si>
    <t>D6 - 767 Konstrukce zámečnické</t>
  </si>
  <si>
    <t>111201101</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</si>
  <si>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</si>
  <si>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</si>
  <si>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Poznámka k položce:
ze situace C3 a tech zprávy
 ve sklonu přes 1:5, do 1000m2, v korytě, š 12m * dél 70m</t>
  </si>
  <si>
    <t>111201401</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</si>
  <si>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</si>
  <si>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</si>
  <si>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111211141</t>
  </si>
  <si>
    <t>Pálení větví stromů se snášením na hromady listnatých v rovině nebo ve svahu přes 1:3, průměru kmene do 30 cm</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</si>
  <si>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</si>
  <si>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Poznámka k položce:
průměr kmene do 30cm, porost středně hustý - řídký, pl 840m2 , odhad</t>
  </si>
  <si>
    <t>112101101</t>
  </si>
  <si>
    <t>Kácení stromů s odřezáním kmene a s odvětvením listnatých, průměru kmene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</si>
  <si>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</si>
  <si>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Poznámka k položce:
kmeny do 30cm,  jako položka 3</t>
  </si>
  <si>
    <t>112101102</t>
  </si>
  <si>
    <t>Kácení stromů s odřezáním kmene a s odvětvením listnatých, průměru kmene přes 300 do 500 mm</t>
  </si>
  <si>
    <t>112201101</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</si>
  <si>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</si>
  <si>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</si>
  <si>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</si>
  <si>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</si>
  <si>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119001422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</si>
  <si>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</si>
  <si>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</si>
  <si>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Poznámka k položce:
(z dokladové části 2.3 Ochrana sítě elektronických komunikací)</t>
  </si>
  <si>
    <t>115001105</t>
  </si>
  <si>
    <t>Převedení vody potrubím průměru DN přes 300 do 600</t>
  </si>
  <si>
    <t>Poznámka k položce:
ze situace C3 a tech zprávy kap .3</t>
  </si>
  <si>
    <t>Poznámka k položce:
z tech zprávy, kap. 3</t>
  </si>
  <si>
    <t>115101301</t>
  </si>
  <si>
    <t>Pohotovost záložní čerpací soupravy pro dopravní výšku do 10 m s uvažovaným průměrným přítokem do 500 l/min</t>
  </si>
  <si>
    <t>den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</si>
  <si>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</si>
  <si>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120001101</t>
  </si>
  <si>
    <t>Příplatek k cenám vykopávek za ztížení vykopávky v blízkosti podzemního vedení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</si>
  <si>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</si>
  <si>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Poznámka k položce:
z výkr 2,3 a dokladové části 2.3 Ochrana sítí elektronic. komunikací
telefonní kabely š 2m * výš 2,0m * dél 4m</t>
  </si>
  <si>
    <t>Poznámka k položce:
z výkr 2,3,8 výpoč kub a tech zprávy kap.3,4  45 + (3*0,3*dél 12m) =</t>
  </si>
  <si>
    <t>124203101</t>
  </si>
  <si>
    <t>Vykopávky pro koryta vodotečí s přehozením výkopku na vzdálenost do 3 m nebo s naložením na dopravní prostředek v hornině tř. 3 do 1 000 m3</t>
  </si>
  <si>
    <t>Poznámka k položce:
z výkr 8, výpočtu kubatur a tech zprávy kap. 3,4</t>
  </si>
  <si>
    <t>Poznámka k položce:
z výkr 1,2,3,6,7,8,10 a tech zprávy
jáma pro výust, řez B-B : (4+5,2):2* 1,3 *3,0 =
zářez pro potrubí, řez C-C : (1+2,8):2 *1,8 *12m =
pro odběrnou šachtu (2,1+5,9):2 *3 *2,3 + (2,6+5,2):2 *1,3 *3,2 = 
zářez pro odběr drén u šachty : (0,8+2,6):2 *výš 1,9 *dél 3,5m =
zářezy pro 3 zdi v korytě Blaty : pl řezu * stř délka v ose toku
Koryto, zeď 1: (1,75*1,7+2*1,6+0,45*1,8+0,45*1,7+2*1,6+1,75*1,6)*3m
Koryto, zeď 2: (2*1,7+2*1,7+0,4*1,7+0,4*1,6+2*1,6+1,75*1,6)*3m
zeď 3: (1,25*1,4+1,5*1,8+0,65*2,5+0,65*2,5+1,5*1,8+1,25*1,4)*3m
Celkem hloubení nezapaženách jam a zářezů</t>
  </si>
  <si>
    <t>Poznámka k položce:
z výkr 7, 8 a situace C3
0,4*0,2*8m + 0,4*0,3*9,7m + 0,4*0,3*5m =</t>
  </si>
  <si>
    <t>Poznámka k položce:
z výkr 7, 8 a tech zprávy
pro základ zdi 1 : (0,8+1,4):2 *0,65 *6m
pro základ zdi 2 : (0,8+1,4):2 *0,65 *6m
pro základ zdi 3 : (0,8+1,8):2 *1,0 *8m
pro základ žebra 1 : (0,6+1,0):2 *0,4 *5,6m
pro základ žebra 2 : (0,6+1,0):2 *0,4 *6,2m
Celkem hloubení rýh š do 2,0m</t>
  </si>
  <si>
    <t>Poznámka k položce:
z dokladové části 2.3 Ochrana sítí elektronických komunikací
rýha dotčeného telefonu : š 1,0m * výš 1,2m * dél 6m</t>
  </si>
  <si>
    <t>Ochrana podzemního vedení : zahrnuje veškeré další práce a materiál</t>
  </si>
  <si>
    <t>Poznámka k položce:
z dokladové části 2.3 Ochrana sítí elektronických komunikací
vytýčení vedení, ověření polohy příčnými sondami ručně kopanými
ochrana odkrytého vedení proti prověšení, poškození a odcizení
kontrola odkrytého vedení pracovníkem správce před zásypem
uložení vedení na zhut pískové lože, zásyp pískem do 0,3m nad vedení
optické kabely, Telefonica, kříží odběrné potrubí, stanič km 0,259.12</t>
  </si>
  <si>
    <t>Poznámka k položce:
z výpočtu kubatur a tech zprávy kap. 3,4
ornice ze skládky na humusování : (23+(0,3*3*6m)=
zemina na stav. deonii : 359+234,4+2,4+22,8 m3 =
zemina ze stav. deponie na těsnící a jiné zápysy : 138,9+28,1=</t>
  </si>
  <si>
    <t>162601102</t>
  </si>
  <si>
    <t>Vodorovné přemístění výkopku nebo sypaniny po suchu na obvyklém dopravním prostředku, bez naložení výkopku, avšak se složením bez rozhrnutí z horniny tř. 1 až 4 na vzdálenost přes 4 000 do 5 000 m</t>
  </si>
  <si>
    <t>Poznámka k položce:
přebytek ornice na rekultivaci : 56-28m3</t>
  </si>
  <si>
    <t>162201402</t>
  </si>
  <si>
    <t>Vodorovné přemístění větví, kmenů nebo pařezů s naložením, složením a dopravou do 1000 m větví stromů listnatých, průměru kmene přes 300 do 500 mm</t>
  </si>
  <si>
    <t xml:space="preserve">Poznámka k souboru cen:
1. Průměr kmene i pařezu se měří v místě řezu.
2. Měrná jednotka je 1 strom.
</t>
  </si>
  <si>
    <t>Poznámka k položce:
Celé stromy na plochu litorálu, z tech zpávy kap.3</t>
  </si>
  <si>
    <t>Poznámka k položce:
z tech zprávy kap. 3,4
ornice ze skládky + zemina z deponie na zásypy 28+167m3=</t>
  </si>
  <si>
    <t>Poznámka k položce:
z tech zprávy kap. 3,4
NA stav. skládce : sejmutí ornice</t>
  </si>
  <si>
    <t>Poznámka k položce:
z výkr 1,2,3,6,7,8,10 a tech zprávy
Nad částí odběrného potrubí v dél 4m : (1,6+3):2 *1,3 *4m = 
kolem odběrné š. : 46,2m3 – (2,5*3*1,6) – (1,5*1,9*1,1) – (1,8*1 *1,9) =
nad drénem u šachty : (výkop – drén)  11,3m3 - (0,8 *0,15 *3,5) =
kolem 1. zdi skluzu : (výkop – zeď)  41,4m3 : 3m * (3-0,8m) =
kolem 2. zdi skluzu : (výkop – zeď)  42,3m3 : 3m *  (3-0,8m) =
kolem 3. zdi skluzu : (výkop – zeď)  36,6m3 : 3m *  (3-0,8m)  =
Celkem položka zřízení těs jádra š 1-3m</t>
  </si>
  <si>
    <t>Poznámka k položce:
z výkr 1,2,3 a tech zprávy
kolem výustě : výkop – objekt, 18m3 – (2,8*1,1*2,7) =
Nad  částí odběrného potrubí v dél 8m : (1,8+2,8):2 *1,0 *8m = 
Celkem položka zásyp se zhut.,</t>
  </si>
  <si>
    <t>Poznámka k položce:
z výkr 2,3,8, výpoč kub a tech zprávy  239m2 + 3 *6m, (nad potrubím)</t>
  </si>
  <si>
    <t>Poznámka k položce:
Výsev 0,02kg/ m2,  257m2 *0,02kg</t>
  </si>
  <si>
    <t xml:space="preserve">Poznámka k položce:
z výp. kubatur
</t>
  </si>
  <si>
    <t>181301105</t>
  </si>
  <si>
    <t>Rozprostření a urovnání ornice v rovině nebo ve svahu sklonu do 1:5 při souvislé ploše do 500 m2, tl. vrstvy přes 250 do 300 mm</t>
  </si>
  <si>
    <t>Poznámka k položce:
z výkr 2,3 a tech zprávy,  nad potrubím : 3 *6m =</t>
  </si>
  <si>
    <t xml:space="preserve">Poznámka k položce:
rekultivace pozemku
</t>
  </si>
  <si>
    <t>Poznámka k položce:
z výkr 1,2,3,9 a tech zprávy
zeď výusti, líc 67%: (0,5*0,9*2,0 + (0,2+0,9):2 *0,5 *2,3 *2 = 2,2 *0,67
skluz, zeď 1, hlava :0,8 *0,3 *14,3m
skluz, zeď 2, hlava :0,8 *0,3 *14,6m
skluz, zeď 3, hlava :0,8 *0,3 *14,1m
celkem položka zdivo obklad z lom kamene</t>
  </si>
  <si>
    <t>Poznámka k položce:
z výkr 7,8,9,10 a tech zprávy
v korytě základ 1 : (0,8+1,4):2 *0,65 *6m =
Zeď 1:1,75*1,75+3,2*1,85+2*1,8*1+3,2*1,8+1,75*1,6=21,2m2*0,8 -3,4
v korytě základ 2 : (0,8+1,4):2 *0,65 *6m =
Zeď 2: 2*1,7+3,5*1,75+2*1,5*0,8+3,5*1,7+1,75*1,6=20,6m2*0,8 – 3,5
v korytě základ 3 : (0,8+1,8):2 *1,0 *8m =
V korytě žebro 1 : (0,6+1,0):2 *0,4 *5,6m =
V korytě žebro 2 : (0,6+1,0):2 *0,4 *6,2m =
Celkem konstrukce z bet prostého vod staveb</t>
  </si>
  <si>
    <t>Poznámka k položce:
z výkr 1,2,3,8,9,10 a tech zprávy
výust základ : 0,6*0,7* (2+2,3+2,3) =
zeď výusti, bet část 33% , viz výpočet u položky 1,  2,2m3 *0,33=
obet potrubí : (1+1,7):2*0,7* dél (5,4+1,1)= 6,2m3 – 0,13m2 *6,5m =
odb šachta :(1,6*1,3 – 0,7*1) *výš 3,25m +(1,6*1,2 – 0,9*1)* výš 2,4 =
Schody nad vpustí : základ + boky : 0,9*0,3*1,2 + 0,3*0,6*1,2*2 =
Schody vedle vpusti : 0,6*0,45*0,9+0,3*0,8*0,8+0,6*0,25*3,5=
Vpust : 0,3*1,8*1,5+0,3*1,6*1,1*2 + 0,3*0,7*1,2 + dno 1,2*1,3*0,3 = 
zeď3 :1,25*1,35+3,1*1,8+2*2,4*1+3,1*1,8+1,25*1,2=19,2m2*0,8 -3,4=
Celkem položka železobeton vod staveb</t>
  </si>
  <si>
    <t>Poznámka k položce:
z výkr 1,2,3,8,9,10 a tech zprávy
výust základ+zeď :(11,6+7,6)*0,7 + (1,8+1)*0,9+(2,9+2,3)*0,6*2 =
obet potrubí :(pouze za vpustí) : 2m* dél 1,1 = 
odběr šachta :(1,6+1,3+0,7+1)*2*3,25m + ((1,2+0,9)*2+1+1,6) * 2,4m=
Schody nad vpustí  : 0,8*1,2*4 =
Schody vedle vpusti : 2*(0,9+0,6)*0,45+2*0,8*0,8+0,6*0,8=
Vpust : (1,8+1,2)*1,5 + (1,9+1,3)*1,2*2 + (1,8+1,2)*0,7 = 
skluz zeď 1: viz výpočet u položky 2 : 21,2m2 *2 = 
skluz zeď 2: viz výpočet u položky 2 : 20,6m2 *2 = 
skluz zeď 3: viz výpočet u položky 3 : 19,2m2 *2 = 
bednění přehrážek : stř výš * stř š,  0,85*6m*2 *8ks =
celkem položka bednění rovinné</t>
  </si>
  <si>
    <t>321361212</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</si>
  <si>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11 373 (EZ)</t>
  </si>
  <si>
    <t>Poznámka k položce:
z výkr 9,10 a tech zprávy
skluz zeď 1,2,3 : 25+25+31 = 81ks *1,2m =97,2 *1,21kg =</t>
  </si>
  <si>
    <t>Poznámka k položce:
z výkr 1,2,3,9,10 a tech zprávy
ve výusti : 1,6*1,7 + 2,9*(0,8+1,6):2*2 = 9,7m2 *1,21kg =
obet  potrubí :  (1,0+0,6+2*0,7)* dél (5,4+1,1) = 19,5m2 *7,9kg
odběr šachta :jako pl bednění+dno: 46,2 +1,2*0,9+1,2*1,1=48,6m2*7,9
schody nad vpustí  : jako pl bed+dno : 3,8m2+1,2*1,3=5,4*7,9kg
schody vedle vpusti : boč. zeď + dno : 2*0,8*0,8 + 0,6*3,5=3,38*7,9kg
Vpust : jako pl bed + dno :14,3m2 + 1,8*1,9 = 15,8m2 *7,9kg
skluz, zeď 3 : jako pl bed + dno :38,4m2  *7,9kg
Celkem hmotnost  sítí</t>
  </si>
  <si>
    <t>Poznámka k položce:
z výkr 1,2,3,7,9,10 a tech zprávy
výust :1,4* dél (2+3,2+2*2,3) = 1,4*9,8 =
dlažba u vpustě : 4,1*4,7 – 1,65*3,3 =
šachta a vpust :3,0*5,4 =
Skluz : (5,6+6,2):2 *dél (2,7+4,9) + (6,2+7,4):2 *dél (4,4+3,6)=
Celkem položka podklad beton tl 10cm</t>
  </si>
  <si>
    <t>Poznámka k položce:
pod drénem u šachty, z výkr 6,  š 0,8 *dél 6m =</t>
  </si>
  <si>
    <t>Poznámka k položce:
Pod dlažbu v rygolu, z výkr 1 a tech zprávy : š 1 m * dél 6,0 m =</t>
  </si>
  <si>
    <t>Poznámka k položce:
z výkr 2,3 a tech zprávy
písek 0-16mm pod odběrným potrubím: pl PF*dél = 1,1*0,15 *dél 8,8m</t>
  </si>
  <si>
    <t>Poznámka k položce:
z výkr 1,2,3,7,8,9,10 a tech zprávy
práh ve výusti : 0,4*0,7 *2,8m
v korytě práh 1 : 0,4 *0,8 *8m
v korytě práh 2 : 0,4 *0,8 *10m
v korytě práh 3 : 0,4 *0,9 *6m
Celkem prahy z lom kamene na cem maltu</t>
  </si>
  <si>
    <t>Poznámka k položce:
z výkr 6 a tech zprávy
obsyp drénů TK 8-16mm : pl PF * dél = (0,9+3,0):2 *výš 0,55 *dél 18m</t>
  </si>
  <si>
    <t>Poznámka k položce:
z výkr 6,7,9, a tech zprávy
pod záhozem stanič 14,2-19,6m, PF A-A : 0,15* š 8,4 *dél 5,4m =
pod záhozem stanič 40,4-42,2m, PF F-F : 0,15* š 9,8 *dél 1,85m =
pod záhozem stanič 42,65-64,6m, PF G-G : 0,15* š 3,4 *dél 22m =
pod balv skluzem st 20,4-23,6m, PF C-C : 0,2* š 4,4 *dél 3,2m =
pod bal skluzem st 24,4-39,6m, PF E-E : 0,2* š(4,6+3,6+2,8):3*15,2m 
pod drénem st 47,6-64,6m, PF G-G : 0,15* š 3,6 *dél 17m =
nad drénem st 4265-64,6m, PF G-G : 0,3* š 3,0 *dél 22m =
Celkem položka filtr vrstva ze zhut ŠP 0-63mm</t>
  </si>
  <si>
    <t>462451114</t>
  </si>
  <si>
    <t>Prolití konstrukce z kamene kamenného záhozu cementovou maltou MC-25</t>
  </si>
  <si>
    <t>Poznámka k položce:
z položky 16
balvanitý skluz s prolitím, objem  87,7 m3 * prolití 0,3 =</t>
  </si>
  <si>
    <t>Poznámka k položce:
z výkr 9 a tech zprávy
zához, stanič 14,2-19,6m, PF A-A : 0,45* š 8,4 *dél 5,4m =
zához, stanič 40,4-42,2m, PF F-F : 0,35* š 9,8 *dél 1,85m =
zához, stanič 42,65-64,6m, PF G-G : 0,35* š 3,4 *dél 22m =
Celkem položka zához z lom kamene</t>
  </si>
  <si>
    <t>Poznámka k položce:
(z položky 9)</t>
  </si>
  <si>
    <t>Poznámka k položce:
z výkr 7,10,11 a tech zprávy
Stanič :20,4-39,6m : 0,1*š(2,8+3,6+4,8):3 dél(19,2-0,8- 8*0,6) =</t>
  </si>
  <si>
    <t>465210121</t>
  </si>
  <si>
    <t>Schody z lomového kamene lomařsky upraveného pro dlažbu na cementovou maltu, s vyspárováním cementovou maltou, tl. kamene 200 mm</t>
  </si>
  <si>
    <t xml:space="preserve">Poznámka k souboru cen:
1. V cenách jsou započteny i náklady na úpravu líce schodů.
2. V cenách nejsou započteny náklady na:
 a) podkladní betonové lože; toto se oceňuje cenami souboru cen 451 31-51 Podkladní a výplňové
 vrstvy z betonu prostého,
 b) lože z kameniva; toto se oceňuje cenami souboru cen 451 . . - . . Lože z kameniva.
3. Plocha se stanoví v m2 konstrukce jako součin délky a šířky schodů; šířkou schodů je součet
 délky stupně a šířek obou obrub.
</t>
  </si>
  <si>
    <t>Poznámka k položce:
z výkr 1,2,3 a tech zprávy
tl  200mm, schody nad vpustí + vedle vpustě : š 1,5 *dél 1,3 +0,6*3,1 =</t>
  </si>
  <si>
    <t>Poznámka k položce:
z výkr 1,2, a tech zprávy
břeh kolem výustě : 3,2*4,8-1,4*3,3+1,0*2,4=</t>
  </si>
  <si>
    <t>465513327</t>
  </si>
  <si>
    <t>Dlažba z lomového kamene lomařsky upraveného na cementovou maltu, s vyspárováním cementovou maltou, tl. kamene 300 mm</t>
  </si>
  <si>
    <t>Poznámka k položce:
(z výkr 1,2 a tech zprávy)
u odběrné šachty š 1,0*dél 6,0</t>
  </si>
  <si>
    <t>467510111</t>
  </si>
  <si>
    <t>Balvanitý skluz z lomového kamene pro balvanité skluzy kamene hmotnosti jednotlivě přes 300 do 3000 kg s proštěrkováním tl. vrstvy 700 až 1200 mm</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</si>
  <si>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</si>
  <si>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Poznámka k položce:
z výkr 7,9, a tech zprávy, (břehy skluzu)
balv skluz st 20,4-23,6m, PF C-C : 0,5* š 4,4 *dél 3,2m =
balv skluz,  st 24,4-39,6m, PF E-E : 0,5* š(4,6+3,6+2,8):3*15,2m 
Celkem položka balvanitý skluz s proštěrkováním</t>
  </si>
  <si>
    <t>Poznámka k položce:
z výkr 7,9,10 a tech zprávy,  (dno a pata břehů skluzu)
balv skluz st 20,4-23,6m, PF C-C : 0,5* š 5,4 *dél 3,2m =
st, 24,4-30m, PF E-E :stř PF (0,75*5,4+0,9*5,6):2=4,55m2 *dél 5,6m  
St, 30-39,6m, PF E-E : stř PF (0,9*5,6+0,9*6,8):2=5,6m2 *dél 9,6m = 
Celkem položka balvanitý skluz s prolitím</t>
  </si>
  <si>
    <t>Příplatek za úpravu dna skluzu do podoby rybochodu</t>
  </si>
  <si>
    <t xml:space="preserve">8. Trubní vedení      </t>
  </si>
  <si>
    <t>Poznámka k položce:
drenáž pod dlažbou kolem odběr šachty, z výkr 1,2, a tech zprávy</t>
  </si>
  <si>
    <t>286112220</t>
  </si>
  <si>
    <t>TRUBKY, HADICE A KOMPLETAČNÍ PRVKY PRO SYSTÉMY Z PLASTŮ trubky z polyvinylchloridu trubky drenážní drenážní systém  PipeLife trubka flexibilní D  80 mm</t>
  </si>
  <si>
    <t>871238111</t>
  </si>
  <si>
    <t>Kladení drenážního potrubí z plastických hmot do připravené rýhy z tvrdého PVC, průměru přes 150 do 200 mm</t>
  </si>
  <si>
    <t>Poznámka k položce:
odběrné drény DN200, z výkr 1,6 a tech zprávy, 16,6m*2ks</t>
  </si>
  <si>
    <t>286112260</t>
  </si>
  <si>
    <t>TRUBKY, HADICE A KOMPLETAČNÍ PRVKY PRO SYSTÉMY Z PLASTŮ trubky z polyvinylchloridu trubky drenážní drenážní systém  PipeLife trubka flexibilní D 200 mm</t>
  </si>
  <si>
    <t>Spojky 2ks, zátky 2ks, pro DN 200mm,  z výkr 1,6 a tech zprávy</t>
  </si>
  <si>
    <t>871353121</t>
  </si>
  <si>
    <t>Montáž kanalizačního potrubí z plastů z tvrdého PVC těsněných gumovým kroužkem v otevřeném výkopu ve sklonu do 20 % DN 200</t>
  </si>
  <si>
    <t>Poznámka k položce:
z výkr 6 a tech zprávy</t>
  </si>
  <si>
    <t>286111210</t>
  </si>
  <si>
    <t>TRUBKY, HADICE A KOMPLETAČNÍ PRVKY PRO SYSTÉMY Z PLASTŮ trubky z polyvinylchloridu kanalizační trubky hladké ČSN EN 13476, hladké hrdlované, SN 4 DN 200 D 200 x 4,5 x 5000 mm</t>
  </si>
  <si>
    <t>Poznámka k položce:
jako položka 6</t>
  </si>
  <si>
    <t>Dodávka včetně montáže, koleno 2ks,odbočka 1ks, DN 200mm</t>
  </si>
  <si>
    <t>Poznámka k položce:
z výkr 1,6 a tech zprávy</t>
  </si>
  <si>
    <t>Poznámka k položce:
z výkr 1,2,3 a tech zprávy</t>
  </si>
  <si>
    <t>Poznámka k položce:
(jako položka 9)</t>
  </si>
  <si>
    <t>Poznámka k položce:
z výkr 1, a tech zprávy</t>
  </si>
  <si>
    <t>891392121</t>
  </si>
  <si>
    <t>Montáž kanalizačních šoupátek nebo stavítek DN 400</t>
  </si>
  <si>
    <t>Poznámka k položce:
z výkr 1,3, a tech zprávy</t>
  </si>
  <si>
    <t>422249190</t>
  </si>
  <si>
    <t>šoupátka do PN 40 šoupátka z uhlíkové oceli do PN 40 S 15 111 516, PN 16, šoupátko víkové, základní provedení, těsnicí plochy uzávěru nerezové materiál GS-C25N, SD dle ČSN, těsnění z bezazbestového materiálu pro neagresivní plyny a kapaliny do 300°C DN 200 mm</t>
  </si>
  <si>
    <t>Kanál šoupátko ploché, z nerez oceli, DN 400, stavební hloubka 1,9m</t>
  </si>
  <si>
    <t>Teleskopický nástavec šoupátek, z tech zprávy</t>
  </si>
  <si>
    <t>422910000</t>
  </si>
  <si>
    <t>díly (sestavy) k armaturám průmyslovým klíče ke kanálovým šoupátkům T - klíč</t>
  </si>
  <si>
    <t>Hradítko pro provizorní hrazení DN 200mm, 400x380mm, z dub desek,</t>
  </si>
  <si>
    <t>Poznámka k položce:
z výkr 1,5, a tech zprávy
Spoj pero drážka, svázka desek pás ocelí 30/5mm, dél 380mm 2ks,  
Na hradítku upevněn dubový klín tl 40-80mm, š 100mm, dél 300mm
na klínu držadlo hradítka  dél 1600mm z pás oceli 30/5mm, dél 3,5m</t>
  </si>
  <si>
    <t>Hradítko pro provizorní hrazení DN 400mm, 600x580mm, z dub desek,</t>
  </si>
  <si>
    <t>Poznámka k položce:
z výkr 1,4, a tech zprávy
Spoj pero drážka, svázka desek pás ocelí 30/5mm, dél 580mm 2ks,  
držadlo hradítka výš 100mm, z pás oceli 30/5mm, dél 0,7m</t>
  </si>
  <si>
    <t>Dubový klín, tl 40-80mm, š 100mm, dél 500mm</t>
  </si>
  <si>
    <t>Poznámka k položce:
z výkr 1,4, a tech zprávy
na klínu držadlo dél 0,9m z pás oceli 30/5mm, dél 1,9m</t>
  </si>
  <si>
    <t>Poznámka k položce:
z výkr 1,5, a tech zprávy
Poklopy odběrné šachty : 1ab, a 2, včetně rámů</t>
  </si>
  <si>
    <t>Poznámka k položce:
ze specifikace položka 22+23,  ocelové prvky</t>
  </si>
  <si>
    <t>Ocelové prvky v odběr šachtě :</t>
  </si>
  <si>
    <t>Poznámka k položce:
včetně úpravy řezáním, svařováním, broušením, atp.
z výkr 1,2,3,5, a tech zprávy
Rám 1, boční úhelník L 65/50/5, dél.1,1*2 = 2,2m* 4,35kg =
Rám 1,: příčný úhelník L 50/50/5, dél.1,03*2= 2,06m*3,77kg =
Rám  2 : úhelník L 50/50/5, dél.3,86m*3,77kg =
kotvy rámů 1 a 2 profil 30/5 dél. 0,2m*8ks* =1,6m x 1,18kg = 
Poklopy 1a 1b : lístkový plech, tl. 5mm,  0,54m2 *2ks * 41,35kg =
lem poklopu 1a,1b, pás ocel 40/5mm, celk dél 6,07m * 1,57kg = 
petlice na poklopu 1a : pás ocel 50/5mm dél 0,2m* 1ks =0,2m *1,96kg
oko na poklopu 1b  : pás ocel 50/5 dél 0,04m*1,96kg =
Poklop 2 : lístkový plech, tl. 5mm,  0,84m2 *1ks * 41,35kg =
lem poklopu 2, pás ocel 40/5mm, celk dél 3,31m * 1,57kg = 
petlice na poklopu 2 : pás ocel 50/5mm dél 0,2m* 1ks =0,2m *1,96kg
oko na poklopu 2  : pás ocel 50/5 dél 0,2m*1,96kg =
otočný závěs poklopů (pant) profil 10mm ,  6ks x 1kg
Držadlo pro zvedání poklopů zasouvací, D 12mm, dél 0,2m, 2ks*0,5kg
Řetěz poklopu : profil 5mm, dél cca 0,8m x 3ks = 2,4m x 2kg = 
oko pro řetěz na poklopu pás ocel 50/5 dél 0,05m*1,96kg =
oko pro řetěz na stěně šachty : úhelník 65/50/5 dél 0,05m*  4,35kg =
Žebřík 1 a 2, dél 1,7+2,7m: stojky z ocele D20mm, dél 8,8m*2,47kg,=
příčka z úhelníku 40/40/5mm,dél 0,3m*18ks=5,4m *2,97kg 
upevnění pás ocel 50/5 dél 0,18m*10ks =1,8m* 1,96kg  =
Drážky pro hradítko : profil U 65/42/5,5, dél.3,1m* 7,09kg =
Ukotvení drážek na stěnu : ocel 50/5, dél 0,07m* 8ks= 0,56m *1,96kg  
Drážky pro dlužovou stěnu, profil U65/42/5,5, dél 5,18m *7,09kg 
+ kotvy drážek, pás ocel 30/5, dél. 200mm * 8ks x 1,18kg = 
Celkem ocelové prvky v odběrné šachtě, včetně řezání, svařování  atp.</t>
  </si>
  <si>
    <t>Ocelové prvky na vpusti :</t>
  </si>
  <si>
    <t>Poznámka k položce:
včetně úpravy řezáním, svařováním, broušením,  atp.
z výkr 1,2,3,4 a tech zprávy
Opěra česlí, ocel úhelník 60/60/8mm, celk dél 2,8m * 7,09 =
Kotva opěry, pás ocel 30/5mm, dél 0,2m * 1,18kg
Zajištění česlí, pás ocel 50/5, dél 0,1 *3 = 0,3m *1,96 =
Oko pro závoru, pás ocel 50/5, dél 0,1 *2 = 0,2m *1,96 =
Česle, rám i česlice z pás ocele 40/5mm, celkem délka 34,9m *1,57kg
Poklop hradítka ocel plech lístkový, tl 5mm, 1,18*0,18=0,22m2 *41,35
Čep závěsu, ocel tyč D18mm, dél 0,1m *2ks = dél 0,2m *2,00 =
Trn pro zajištění česlí tyč D 10mm,dél 0,05m *4ks =dél 0,2m *0,617=
Závora poklopu: ocel tyč D18, dél 0,75m s řetězem D5mm, dél 0,5m
Drážky : profil U 65/42/5,5, dél 1,05m *2ks *7,09kg = 
Ukotvení drážek na stěnu :ocel 50/5, dél 0,07m* 4ks= 0,28m *1,96kg  
Zarážka hradítka  : pás ocel 50/5, dél 0,05m* 2ks= 0,1m *1,96kg  
Závěs poklopu :pás ocel 60/6, dél 0,1m* 2ks= 0,2m *2,85kg  
Opěra klínu :  ocel tyč D18mm, dél 1,2m *2,00 =
Celkem ocelové prvky na vpusti, včetně úpravy řezáním,   atp.</t>
  </si>
  <si>
    <t>Zinkování ocelových prvků : položka 22+23 =</t>
  </si>
  <si>
    <t>Poznámka k položce:
z výkr 1,2, a tech zprávy,  (provizorní hrazení na plnou výšku šachty)
dluže v odběrné šachtě: 0,96*0,15*14ks =</t>
  </si>
  <si>
    <t>Poznámka k položce:
viz drobné stavební úpravy SO5 na konci tech zprávy
Bet práh v odběrné šachtě : 0,1*0,4*0,9m =</t>
  </si>
  <si>
    <t>Poznámka k položce:
Bet práh v odběrné šachtě, z položky 2 : 0,4*0,9m *2 =</t>
  </si>
  <si>
    <t>Cipolettiho měrný přeliv, 2 dubové desky ve tvaru lichoběžníka</t>
  </si>
  <si>
    <t>Poznámka k položce:
viz drobné stavební úpravy SO5 na konci tech zprávy
Z1 = 285mm, Z2 = 247mm, výš 150mm + upevnění na bet prahu 4 trny</t>
  </si>
  <si>
    <t>Poznámka k položce:
viz drobné stavební úpravy SO5 na konci tech zprávy</t>
  </si>
  <si>
    <t>Poznámka k položce:
z výkr 1,2 a tech zprávy
Zábradlí ,  u odběrné šachty dél 4,2m =</t>
  </si>
  <si>
    <t>Zábradlí u odběrné šachty, včetně řezání, svařování broušení a podob. :</t>
  </si>
  <si>
    <t>198</t>
  </si>
  <si>
    <t>Poznámka k položce:
z výkr 1,2 a tech zprávy
 trubka D 54/3: madlo+sloupky: 4,2+2*0,7+1,5*3ks =10,1 *3,77kg =
trubka D 35/3 : 2 vodorov trubky :( 4,2+0,4)*2 =9,2m * 2,367kg =
Celkem váha zábradlí u odběrné šachty</t>
  </si>
  <si>
    <t>žárové zinkování zábradlí, jako položka 3</t>
  </si>
  <si>
    <t>200</t>
  </si>
  <si>
    <t>99</t>
  </si>
  <si>
    <t>202</t>
  </si>
  <si>
    <t>SO 06 - Založení LBC Veklice</t>
  </si>
  <si>
    <t>1 - MONTÁŽNÍ PRÁCE - VÝSADBA A VÝSEV MIMO LITORÁL</t>
  </si>
  <si>
    <t>2 - MATERIÁL PRO VÝSADBU A VÝSEV MIMO LITORÁL</t>
  </si>
  <si>
    <t>3 - MONTÁŽNÍ PRÁCE - VÝSADBA V LITORÁLU</t>
  </si>
  <si>
    <t>99 - LBC - STAVENIŠTNÍ PŘESUN HMOT</t>
  </si>
  <si>
    <t>D1 - Specifikace materiálu pro výsadby v litorálním pásmu mokřadu</t>
  </si>
  <si>
    <t xml:space="preserve">    D2 - CELKEM S-pás/M</t>
  </si>
  <si>
    <t>D5 - 2 x přesazovaný VSK ok 12/14 nebo KTS v. 175/250, s balem</t>
  </si>
  <si>
    <t xml:space="preserve">    jamka 0,60,60,4m b - CELKEM S-nep/ZV</t>
  </si>
  <si>
    <t>Keře - nepravidelné - OBALOVANÉ SAZENICE; 3 LETÉ, 1+2 výška 40/60, min.2 výhony</t>
  </si>
  <si>
    <t xml:space="preserve">    jamka 0,350,35m bez - CELKEM K-nep/ZV</t>
  </si>
  <si>
    <t>Keře - pásová výsadb - OBALOVANÉ SAZENICE; 2 LETÉ, 1x přesazované, výška 40/60</t>
  </si>
  <si>
    <t xml:space="preserve">    jamka 0,250,25m bez - CELKEM K-pás/PL</t>
  </si>
  <si>
    <t>Stromy - nepravideln - OBALOVANÉ SAZENICE; 4 LETÉ, 2+2 výška 100+</t>
  </si>
  <si>
    <t xml:space="preserve">    D4 - CELKEM S-nep/LO</t>
  </si>
  <si>
    <t>Stromy - pásová výsa - OBALOVANÉ SAZENICE; 2+0; 1x přesazované, výška 50/80, průměr krčku min.5mm</t>
  </si>
  <si>
    <t xml:space="preserve">    D3 - CELKEM S-pás/CÍL</t>
  </si>
  <si>
    <t xml:space="preserve">    jamka 0,250,25m  be - CELKEM S-pás/PL</t>
  </si>
  <si>
    <t>MONTÁŽNÍ PRÁCE - VÝSADBA A VÝSEV MIMO LITORÁL</t>
  </si>
  <si>
    <t>183403112</t>
  </si>
  <si>
    <t>Obdělání půdy oráním hl. přes 100 do 200 mm v rovině nebo na svahu do 1:5</t>
  </si>
  <si>
    <t xml:space="preserve">Poznámka k souboru cen:
1. Každé opakované obdělání půdy se oceňuje samostatně.
2. Ceny -3114 a -3115 lze použít i pro obdělání půdy aktivními branami.
</t>
  </si>
  <si>
    <t>Poznámka k položce:
mělká podmítka
SO 06 Technická zpráva</t>
  </si>
  <si>
    <t>183403114</t>
  </si>
  <si>
    <t>Obdělání půdy kultivátorováním v rovině nebo na svahu do 1:5</t>
  </si>
  <si>
    <t>Poznámka k položce:
obdělání bude provedeno vícekrát v příčném směru - 2x
SO 06 Technická zpráva</t>
  </si>
  <si>
    <t>183403151</t>
  </si>
  <si>
    <t>Obdělání půdy smykováním v rovině nebo na svahu do 1:5</t>
  </si>
  <si>
    <t>Poznámka k položce:
Založení trávníku zahrnuje 1x pokosení po vzejití.
SO 06 Technická zpráva</t>
  </si>
  <si>
    <t>184211311</t>
  </si>
  <si>
    <t>Jamková výsadba sazenic sklon terénu do 1:5 s kopáním jamky 25 x 25 cm ve stupni zabuřenění 0 v zemině 1 a 2</t>
  </si>
  <si>
    <t xml:space="preserve">Poznámka k souboru cen:
1. V cenách jsou započteny i náklady na donesení sazenic z místa založení ze vzdálenosti do 100 m.
2. V cenách nejsou započteny náklady na dodání sazenic lesních dřevin, tyto se oceňují ve
 specifikaci. Ztratné lze stanovit ve výši 7%.
</t>
  </si>
  <si>
    <t>Poznámka k položce:
dřeviny pro pásovou výsadbu
Jamky pro výsadbu rostlin skup. K-pás/PL,S-pás/PL, S-pás/M, S-pás/CÍL budou provedeny nakopáním. Plocha nakopání je 0,25*0,25m. Provede se pouze prokypření zeminy
SO 06 Technická zpráva, SO 06.05.1-05,11, 06.3 - Výkresová část</t>
  </si>
  <si>
    <t>184211323</t>
  </si>
  <si>
    <t>Jamková výsadba sazenic sklon terénu do 1:5 s kopáním jamky 35 x 35 cm ve stupni zabuřenění 0 v zemině 1 a 2</t>
  </si>
  <si>
    <t>Poznámka k položce:
Jamky pro výsadbu rostlin skup. K-nep/ZV, S-nep/LO, budou provedeny nakopáním. Plocha nakopání je 0,35*0,35m. Provede se pouze prokypření zeminy
SO 06 Technická zpráva, SO 06.05.1-05,11, 06.3 - Výkresová část</t>
  </si>
  <si>
    <t>183151111</t>
  </si>
  <si>
    <t>Hloubení jam pro výsadbu dřevin strojně v rovině nebo ve svahu do 1:5, objem do 0,20 m3</t>
  </si>
  <si>
    <t xml:space="preserve">Poznámka k souboru cen:
1. V cenách jsou započteny i náklady na:
 a) odhození výkopku na hromadu nebo naložení na dopravní prostředek,
 b) zdrsnění stěn vyhloubené jámy pro následující výsadbu.
2. V cenách nejsou započteny náklady na uložení odpadu na skládku.
3. Objem jámy se měří v množství vykopané zeminy v rostlém stavu.
</t>
  </si>
  <si>
    <t>Poznámka k položce:
Jamky pro výsadbu rostlin skup. S-nep/ZV. Objem jámy 0,6*0,6*0,4m. Jáma bude prolita vodou před výsadbou. Zalití je součástí položky.
SO 06 Technická zpráva, SO 06.05.1-05,11, 06.3, 06.4 - Výkresová část</t>
  </si>
  <si>
    <t>184903111</t>
  </si>
  <si>
    <t>Výsadba obalených sazenic v rovině nebo ve sklonu do 1:5 v zemině tř. 1, 2 a 3</t>
  </si>
  <si>
    <t xml:space="preserve">Poznámka k souboru cen:
1. V cenách jsou započteny i náklady spojené s jejich donesením na vzdálenost do 50 m, bez vykopání
 jamek.
2. V cenách nejsou započteny náklady na dodání obalených sazenic; sazenice se oceňují ve
 specifikaci. Ztratné lze stanovit ve výši 3 %.
</t>
  </si>
  <si>
    <t>Poznámka k položce:
Dřeviny v pásové výsadbě. K-pás/PL,S-pás/PL, S-pás/M, S-pás/CÍL
SO 06 Technická zpráva, SO 06.05.1-05,11, 06.3 - Výkresová část</t>
  </si>
  <si>
    <t>184102111</t>
  </si>
  <si>
    <t>Výsadba dřeviny s balem do předem vyhloubené jamky se zalitím v rovině nebo na svahu do 1:5, při průměru balu přes 100 do 200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</si>
  <si>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</si>
  <si>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Poznámka k položce:
S-nep/LO, K-nep/ZV
SO 06 Technická zpráva</t>
  </si>
  <si>
    <t>184102113</t>
  </si>
  <si>
    <t>Výsadba dřeviny s balem do předem vyhloubené jamky se zalitím v rovině nebo na svahu do 1:5, při průměru balu přes 300 do 400 mm</t>
  </si>
  <si>
    <t>Poznámka k položce:
Skupina S-nep/ZV
SO 06 Technická zpráva, SO 06.06.4 - Výkresová část</t>
  </si>
  <si>
    <t>184215122</t>
  </si>
  <si>
    <t>Ukotvení dřeviny kůly dvěma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</si>
  <si>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</si>
  <si>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Poznámka k položce:
S-nep/ZV - stromy KTS a VKS, ok 12/14, položka včetně vázacího materiálu - kokosový provaz nebo široký popruh o délce 2m/strom
SO 06 Technická zpráva, SO 06.06.4 - Výkresová část</t>
  </si>
  <si>
    <t>184215121</t>
  </si>
  <si>
    <t>Ukotvení dřeviny kůly dvěma kůly, délky do 1 m</t>
  </si>
  <si>
    <t>Poznámka k položce:
skupina S-nep/LO, K-nep/ZV, položka včetně vázacího materiálu - kokosový provaz nebo široký popruh o délce 1m/strom, kůl slouží kupevnění mechanické ochrany
SO 06 Technická zpráva</t>
  </si>
  <si>
    <t>184813121</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</si>
  <si>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</si>
  <si>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</si>
  <si>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Poznámka k položce:
materiálem bude Individuální ochrana stromů síťová (plastová mřížka)
Mechanická ochrana sazenic mimo oplocenky
SO 06 Technická zpráva</t>
  </si>
  <si>
    <t>184215411</t>
  </si>
  <si>
    <t>Zhotovení závlahové mísy u solitérních dřevin v rovině nebo na svahu do 1:5, o průměru mísy do 0,5 m</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</si>
  <si>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</si>
  <si>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Poznámka k položce:
zeminový límec o výšce 10cm, průměr mísy 0,5m, skupina S-nep/ZV
SO 06 Technická zpráva, SO 06.06.4 - Výkresová část</t>
  </si>
  <si>
    <t>R</t>
  </si>
  <si>
    <t>Montáž lesnické oplocenky drátěné, výška lesnického pletiva 1,6m</t>
  </si>
  <si>
    <t>Poznámka k položce:
Montážní práce, specifikace je oceněna v části specifikace materiálu
 Životnost dřevěné části konstrukce musí být 5let.
SO 06 Technická zpráva, SO 06.06.2 - výkresová část</t>
  </si>
  <si>
    <t>R.1</t>
  </si>
  <si>
    <t>Montáž vytyčovacích kolíků pro pásovou výsadbu</t>
  </si>
  <si>
    <t>Poznámka k položce:
Kolíky budou instalovány před výsadbou. Výška nad terénem dle možností alespoň 0,8m
SO 06 Technická zpráva</t>
  </si>
  <si>
    <t>R.2</t>
  </si>
  <si>
    <t>Montáž žebříku dle vzorového výkresu</t>
  </si>
  <si>
    <t>Poznámka k položce:
Zahrnuje manipulaci s materiálem, jeho sestavení a spojení na místě, ochranu proti zahnívání (opálením spodní části kůlů, které budou uloženy v zemi), 
SO 06 Technická zpráva, SO 06.06.1 - výkresová část</t>
  </si>
  <si>
    <t>184813133R</t>
  </si>
  <si>
    <t>Ochrana dřevin před okusem zvěří chemicky nátěrem, v rovině nebo ve svahu do 1:5 listnatých, výšky do 70 cm</t>
  </si>
  <si>
    <t>Poznámka k položce:
položka obsahuje nátěr nebo nástřik nadzemní části sazenic dle podmínek výrobce
SO 06 Technická zpráva</t>
  </si>
  <si>
    <t>185804312</t>
  </si>
  <si>
    <t>Zalití rostlin vodou plochy záhonů jednotlivě přes 20 m2</t>
  </si>
  <si>
    <t>Poznámka k položce:
Zalití stromů a keřů před a po výsadbě - individuální rozmístění, Zalití zahrnuje také načerpání a dovoz vody. Dávka vody je: pro keře a odrostky stromů celkem 0,05m3/ks ve 2 dávkách, pro větší stromy 0,1m3/ks ve 2dávkách
SO 06 Technická zpráva</t>
  </si>
  <si>
    <t>185851121</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</si>
  <si>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</si>
  <si>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</si>
  <si>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Poznámka k položce:
2. pokosení plochy založeného lučního biotopu (mimo plochy v oplocenkách)
SO 06 Technická zpráva</t>
  </si>
  <si>
    <t>111151331</t>
  </si>
  <si>
    <t>Pokosení trávníku při souvislé ploše přes 10000 m2 lučního v rovině nebo svahu do 1:5</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</si>
  <si>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</si>
  <si>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MATERIÁL PRO VÝSADBU A VÝSEV MIMO LITORÁL</t>
  </si>
  <si>
    <t>MAT</t>
  </si>
  <si>
    <t>Osivo - směs travin a bylin pro luční přírodní biotop</t>
  </si>
  <si>
    <t>Poznámka k položce:
ztratné
Složení výsevní směsi je  části přílohy Složení osiva
SO 06 Technická zpráva, list Složení osiva</t>
  </si>
  <si>
    <t>170,16*1,03 'Přepočtené koeficientem množství</t>
  </si>
  <si>
    <t>313247560</t>
  </si>
  <si>
    <t>pletivo drátěné se čtvercovými oky zapletené pozinkované 50 x 2 x 1600 mm
s napínacím drátem v horním a dolním okraji oko 50 mm, drát 2 mm, výška 1600 mm</t>
  </si>
  <si>
    <t>Poznámka k položce:
ztratné
Materiál pro opěrnou konstrukci - lopupaná kulatina jehličnatých stromů dle předpsaného průměru a délky
Vodicí napínací drát, průměr min.3mm pro zpevnění uzlového pletiva (4 řady)
Uzlové lesnické pletivo - výška 1600mm
průměr drátu 1,6mm
nahoře a dole 2x2 dráty 2,15mm
počet vodorovných drátů 19
vzdálenosti svislých drátů 150mm
Součástí položka jsou dřevěné kůly a veškerá kulatina pro fixaci kůlů a konstrukce včetně spojovacího materiálu
SO 06 Technická zpráva, list SPEC. MAT MIMO LITORÁL</t>
  </si>
  <si>
    <t>2940*1,01 'Přepočtené koeficientem množství</t>
  </si>
  <si>
    <t>1311723113</t>
  </si>
  <si>
    <t>Poznámka k položce:
ztratné
materiálem bude Individuální ochrana stromů síťová, délka 0,8m/sazenici, průměr ochrany 0,35m, stabilizace 1 kůlem
SO 06 Technická zpráva, list SPEC. MAT MIMO LITORÁL</t>
  </si>
  <si>
    <t>605912510</t>
  </si>
  <si>
    <t>kůl vyvazovací dřevěný impregnovaný délka 150 cm průměr 8 cm</t>
  </si>
  <si>
    <t>Poznámka k položce:
ztratné 1%
dřevěné kolíky pro vytýčení řad mají průměr min. 0,05m a výška 1m. Vrchol kolíku je natřen žlutou barvou
SO 06 Technická zpráva, list SPEC. MAT MIMO LITORÁL</t>
  </si>
  <si>
    <t>229*1,01 'Přepočtené koeficientem množství</t>
  </si>
  <si>
    <t>605912530</t>
  </si>
  <si>
    <t>kůl vyvazovací dřevěný impregnovaný délka 200 cm průměr 8 cm</t>
  </si>
  <si>
    <t>Poznámka k položce:
ztratné 1%
Materiálem je loupaná kulatina o průměru 0,07m, délka kůlu 2m
SO 06 Technická zpráva, list SPEC. MAT MIMO LITORÁL</t>
  </si>
  <si>
    <t>224*1,01 'Přepočtené koeficientem množství</t>
  </si>
  <si>
    <t>MAT.5</t>
  </si>
  <si>
    <t>Vytyčovací kolík pro pásovou výsadbu</t>
  </si>
  <si>
    <t>Poznámka k položce:
ztratné 1%
dřevěné kolíky pro vytýčení řad mají průměr min. 0,04m a délka 1,2m. Vrchol kolíku je natřen žlutou barvou
SO 06 Technická zpráva, list SPEC. MAT MIMO LITORÁL</t>
  </si>
  <si>
    <t>993*1,01 'Přepočtené koeficientem množství</t>
  </si>
  <si>
    <t>MAT.6</t>
  </si>
  <si>
    <t>Materiál pro výrobu žebříku</t>
  </si>
  <si>
    <t>Poznámka k položce:
ztratné 1%
Kulatina, dřevo jehličnatých stromů, loupaná kulatina, spojovací materiál
SO 06 Technická zpráva, list SPEC. MAT MIMO LITORÁL</t>
  </si>
  <si>
    <t>26*1,01 'Přepočtené koeficientem množství</t>
  </si>
  <si>
    <t>MAT.7</t>
  </si>
  <si>
    <t>Repelent pro chemický nátěr stromů</t>
  </si>
  <si>
    <t>Poznámka k položce:
ztratné
chemický repelent proti okusu a ohryzu dřevin po dobu celého vegetačního období, spotřeba 5kg/1000 sazenic, dle podmínek výrobce
SO 06 Technická zpráva, list SPEC. MAT MIMO LITORÁL</t>
  </si>
  <si>
    <t>32,52*1,03 'Přepočtené koeficientem množství</t>
  </si>
  <si>
    <t>MONTÁŽNÍ PRÁCE - VÝSADBA V LITORÁLU</t>
  </si>
  <si>
    <t>183111113</t>
  </si>
  <si>
    <t>Hloubení jamek pro vysazování rostlin v zemině tř.1 až 4 bez výměny půdy v rovině nebo na svahu do 1:5, objemu přes 0,005 do 0,01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</si>
  <si>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</si>
  <si>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Poznámka k položce:
Hloubení bude probíhat ve dně mokřadu v napuštěném stavu - hloubka vody cca 0,6m
SO 06 Technická zpráva</t>
  </si>
  <si>
    <t>R položka</t>
  </si>
  <si>
    <t>Přirážka za hloubení jamky pro výsadbu rostlin do vody v hloubce do 0,6m</t>
  </si>
  <si>
    <t>Poznámka k položce:
SO 06 Technická zpráva</t>
  </si>
  <si>
    <t>Poznámka k položce:
Výsadba bude probíhat ve dně mokřadu v napuštěném stavu - hloubka vody cca 0,6m
SO 06 Technická zpráva</t>
  </si>
  <si>
    <t>R položka.1</t>
  </si>
  <si>
    <t>Přirážka za výsadbu rostlin do vody v hloubce do 0,6m</t>
  </si>
  <si>
    <t>LBC - STAVENIŠTNÍ PŘESUN HMOT</t>
  </si>
  <si>
    <t>998231311</t>
  </si>
  <si>
    <t>Přesun hmot pro sadovnické a krajinářské úpravy dopravní vzdálenost do 5000 m</t>
  </si>
  <si>
    <t>998231411</t>
  </si>
  <si>
    <t>Ruční přesun hmot pro sadovnické a krajinářské úpravy bez užití mechanizace vodorovná dopravní vzdálenost do 100 m</t>
  </si>
  <si>
    <t>Specifikace materiálu pro výsadby v litorálním pásmu mokřadu</t>
  </si>
  <si>
    <t>CELKEM S-pás/M</t>
  </si>
  <si>
    <t>OLL</t>
  </si>
  <si>
    <t>olše lepkavá Alnus glutinosa</t>
  </si>
  <si>
    <t>833491262</t>
  </si>
  <si>
    <t>Poznámka k položce:
P OBALOVANÉ SAZENICE; 2 LETÉ, 1+1, výška 30/50, průměr krčku min.5mm</t>
  </si>
  <si>
    <t>STŘ.8</t>
  </si>
  <si>
    <t>střemcha hroznovitá Prunus padus</t>
  </si>
  <si>
    <t>-973350592</t>
  </si>
  <si>
    <t>BŘ</t>
  </si>
  <si>
    <t>bříza bílá Bela alba</t>
  </si>
  <si>
    <t>-335431905</t>
  </si>
  <si>
    <t>JŘP.7</t>
  </si>
  <si>
    <t>jeřáb ptačí Sorbus aucuparia</t>
  </si>
  <si>
    <t>-1687630153</t>
  </si>
  <si>
    <t>LP</t>
  </si>
  <si>
    <t>lípa srdčitá Tilia cordata</t>
  </si>
  <si>
    <t>1101159138</t>
  </si>
  <si>
    <t>TPO</t>
  </si>
  <si>
    <t>topol osika Polulus tremula</t>
  </si>
  <si>
    <t>-671876855</t>
  </si>
  <si>
    <t>TŘ.7</t>
  </si>
  <si>
    <t>třešeň ptačí Prunus avium</t>
  </si>
  <si>
    <t>-759045362</t>
  </si>
  <si>
    <t>ACa</t>
  </si>
  <si>
    <t>Acorus calamus puškvorec obecný</t>
  </si>
  <si>
    <t>1680843023</t>
  </si>
  <si>
    <t>Poznámka k položce:
Specifikace materiálu pro výsadbu v litorálním pásmu mořadu</t>
  </si>
  <si>
    <t>APA</t>
  </si>
  <si>
    <t>Alisma plantago-aquatica žabník vodní</t>
  </si>
  <si>
    <t>-880569381</t>
  </si>
  <si>
    <t>BCI</t>
  </si>
  <si>
    <t>Batrachium circinatum lakuštník okrouhlolistý</t>
  </si>
  <si>
    <t>-1648265496</t>
  </si>
  <si>
    <t>BUM</t>
  </si>
  <si>
    <t>Butomus umbelatus šmel okolčnatý</t>
  </si>
  <si>
    <t>1818153711</t>
  </si>
  <si>
    <t>CAC</t>
  </si>
  <si>
    <t>Carex acutiformis ostřice ostrá</t>
  </si>
  <si>
    <t>1461631003</t>
  </si>
  <si>
    <t>CPS</t>
  </si>
  <si>
    <t>Carex pseudocyperus ostřice nedošáchor</t>
  </si>
  <si>
    <t>1598154746</t>
  </si>
  <si>
    <t>CVE</t>
  </si>
  <si>
    <t>Carex vesicaria ostřice měchýřkatá</t>
  </si>
  <si>
    <t>-1948362299</t>
  </si>
  <si>
    <t>HMR</t>
  </si>
  <si>
    <t>Hydrocharis morsus-ranae voďanka žabí</t>
  </si>
  <si>
    <t>-188886955</t>
  </si>
  <si>
    <t>IPS</t>
  </si>
  <si>
    <t>Iris pseudacorus kosatecc žlutý</t>
  </si>
  <si>
    <t>-2007533533</t>
  </si>
  <si>
    <t>NLU</t>
  </si>
  <si>
    <t>Nuphar lutea stulík žlutý</t>
  </si>
  <si>
    <t>1503163702</t>
  </si>
  <si>
    <t>NAL</t>
  </si>
  <si>
    <t>Nymphaea alba leknín bílý</t>
  </si>
  <si>
    <t>994598974</t>
  </si>
  <si>
    <t>NPE</t>
  </si>
  <si>
    <t>Nymphoides peltata plavín štítnatý</t>
  </si>
  <si>
    <t>-1610212003</t>
  </si>
  <si>
    <t>OAQ</t>
  </si>
  <si>
    <t>Oenanthe aquatica halucha vodní</t>
  </si>
  <si>
    <t>-180990305</t>
  </si>
  <si>
    <t>PAU</t>
  </si>
  <si>
    <t>Phragmites australis rákos obecný</t>
  </si>
  <si>
    <t>-2123834405</t>
  </si>
  <si>
    <t>PNA</t>
  </si>
  <si>
    <t>Potamogeton natans rdest plovoucí</t>
  </si>
  <si>
    <t>-2037623199</t>
  </si>
  <si>
    <t>SSA</t>
  </si>
  <si>
    <t>Sagittaria sagitifolia šípatka střelolistá</t>
  </si>
  <si>
    <t>970391712</t>
  </si>
  <si>
    <t>SRA</t>
  </si>
  <si>
    <t>Scyrpus radicans skřípina kořenující</t>
  </si>
  <si>
    <t>-2109980196</t>
  </si>
  <si>
    <t>SEM</t>
  </si>
  <si>
    <t>Sparganium emersum zevar jednoduchý</t>
  </si>
  <si>
    <t>-577753184</t>
  </si>
  <si>
    <t>SER</t>
  </si>
  <si>
    <t>Sparganium erectum zevar vzpřímený</t>
  </si>
  <si>
    <t>1646422815</t>
  </si>
  <si>
    <t>TAN</t>
  </si>
  <si>
    <t>Typha angustifolia orobinec úzkolistý</t>
  </si>
  <si>
    <t>-2141636156</t>
  </si>
  <si>
    <t>TLA</t>
  </si>
  <si>
    <t>Typha latifolia orobinec širolistý</t>
  </si>
  <si>
    <t>55149846</t>
  </si>
  <si>
    <t>2 x přesazovaný VSK ok 12/14 nebo KTS v. 175/250, s balem</t>
  </si>
  <si>
    <t>jamka 0,60,60,4m b</t>
  </si>
  <si>
    <t>CELKEM S-nep/ZV</t>
  </si>
  <si>
    <t>DBZ.6</t>
  </si>
  <si>
    <t>dub zimní Quercus petraea</t>
  </si>
  <si>
    <t>-708501457</t>
  </si>
  <si>
    <t>Poznámka k položce:
P 2 x přesazovaný VSK ok 12/14 nebo KTS v. 175/250, s balem</t>
  </si>
  <si>
    <t>HRU.6</t>
  </si>
  <si>
    <t>hrušeň obecná Pyrus communis</t>
  </si>
  <si>
    <t>63577146</t>
  </si>
  <si>
    <t>JŘD</t>
  </si>
  <si>
    <t>jeřáb oskeruše Sorbus domestica</t>
  </si>
  <si>
    <t>-659586433</t>
  </si>
  <si>
    <t>JVB.9</t>
  </si>
  <si>
    <t>javor babyka Acer campestre</t>
  </si>
  <si>
    <t>1069651142</t>
  </si>
  <si>
    <t>JVM.6</t>
  </si>
  <si>
    <t>javor mléč Acer platanoides</t>
  </si>
  <si>
    <t>123495689</t>
  </si>
  <si>
    <t>JŘP.9</t>
  </si>
  <si>
    <t>-875567289</t>
  </si>
  <si>
    <t>LP.1.6</t>
  </si>
  <si>
    <t>lípa srdčitá Tilla cordata</t>
  </si>
  <si>
    <t>-533931121</t>
  </si>
  <si>
    <t>MB</t>
  </si>
  <si>
    <t>moruše bílá Morus alba</t>
  </si>
  <si>
    <t>-1093041126</t>
  </si>
  <si>
    <t>MČ</t>
  </si>
  <si>
    <t>moruše černá Morus nigra</t>
  </si>
  <si>
    <t>1540782378</t>
  </si>
  <si>
    <t>TŘ.9</t>
  </si>
  <si>
    <t>-1058827966</t>
  </si>
  <si>
    <t>Keře - nepravidelné</t>
  </si>
  <si>
    <t>OBALOVANÉ SAZENICE; 3 LETÉ, 1+2 výška 40/60, min.2 výhony</t>
  </si>
  <si>
    <t>jamka 0,350,35m bez</t>
  </si>
  <si>
    <t>CELKEM K-nep/ZV</t>
  </si>
  <si>
    <t>VRKO.3</t>
  </si>
  <si>
    <t>vrba košíkářská Salix viminalis</t>
  </si>
  <si>
    <t>-320691593</t>
  </si>
  <si>
    <t>Poznámka k položce:
P OBALOVANÉ SAZENICE; 3 LETÉ, 1+2 výška 40/60, min.2 výhony</t>
  </si>
  <si>
    <t>Keře - pásová výsadb</t>
  </si>
  <si>
    <t>OBALOVANÉ SAZENICE; 2 LETÉ, 1x přesazované, výška 40/60</t>
  </si>
  <si>
    <t>jamka 0,250,25m bez</t>
  </si>
  <si>
    <t>CELKEM K-pás/PL</t>
  </si>
  <si>
    <t>KR</t>
  </si>
  <si>
    <t>krušina olšová Frangula alnus</t>
  </si>
  <si>
    <t>1839327288</t>
  </si>
  <si>
    <t>Poznámka k položce:
P OBALOVANÉ SAZENICE; 2 LETÉ, 1x přesazované, výška 40/60</t>
  </si>
  <si>
    <t>STŘ</t>
  </si>
  <si>
    <t>-1048499655</t>
  </si>
  <si>
    <t>VRKO</t>
  </si>
  <si>
    <t>-11276492</t>
  </si>
  <si>
    <t>vrba nachová Salix purpurea</t>
  </si>
  <si>
    <t>331219995</t>
  </si>
  <si>
    <t>VRT</t>
  </si>
  <si>
    <t>vrba trojmužná Salix triandra</t>
  </si>
  <si>
    <t>-1178221442</t>
  </si>
  <si>
    <t>BRS</t>
  </si>
  <si>
    <t>brslen evropský Euonymus europaea</t>
  </si>
  <si>
    <t>1168560832</t>
  </si>
  <si>
    <t>VRJ</t>
  </si>
  <si>
    <t>vrba jíva Salix caprea</t>
  </si>
  <si>
    <t>-18856121</t>
  </si>
  <si>
    <t>HLJ</t>
  </si>
  <si>
    <t>hloh jednoblizný Crataegus monogyna</t>
  </si>
  <si>
    <t>-1993586501</t>
  </si>
  <si>
    <t>ZMP</t>
  </si>
  <si>
    <t>zimolez pýřitý Lonicera xylosteum</t>
  </si>
  <si>
    <t>-1435440826</t>
  </si>
  <si>
    <t>KAL</t>
  </si>
  <si>
    <t>kalina obecná Viburnum opulus</t>
  </si>
  <si>
    <t>-2100615994</t>
  </si>
  <si>
    <t>LS</t>
  </si>
  <si>
    <t>líska obecná Corylus avellana</t>
  </si>
  <si>
    <t>-1696821126</t>
  </si>
  <si>
    <t>PTZ</t>
  </si>
  <si>
    <t>ptačí zob obecný Ligustrum vulgare</t>
  </si>
  <si>
    <t>40893664</t>
  </si>
  <si>
    <t>SVK</t>
  </si>
  <si>
    <t>svída krvavá Swida sanquinea</t>
  </si>
  <si>
    <t>906889094</t>
  </si>
  <si>
    <t>TRO</t>
  </si>
  <si>
    <t>trnka obecná Prunus spinosa</t>
  </si>
  <si>
    <t>391178495</t>
  </si>
  <si>
    <t>Stromy - nepravideln</t>
  </si>
  <si>
    <t>OBALOVANÉ SAZENICE; 4 LETÉ, 2+2 výška 100+</t>
  </si>
  <si>
    <t>CELKEM S-nep/LO</t>
  </si>
  <si>
    <t>OLL.3</t>
  </si>
  <si>
    <t>-730512716</t>
  </si>
  <si>
    <t>STŘ.9</t>
  </si>
  <si>
    <t>-1104126169</t>
  </si>
  <si>
    <t>VRB</t>
  </si>
  <si>
    <t>vrba bílá Salix alba</t>
  </si>
  <si>
    <t>-1440309455</t>
  </si>
  <si>
    <t>VRS</t>
  </si>
  <si>
    <t>vrba bílá převislá f. Salix alba ´Tristis´</t>
  </si>
  <si>
    <t>-1958902919</t>
  </si>
  <si>
    <t>VRKŘ.3</t>
  </si>
  <si>
    <t>vrba křehká Salix fragilis</t>
  </si>
  <si>
    <t>-173361573</t>
  </si>
  <si>
    <t>DBL.3</t>
  </si>
  <si>
    <t>dub letní Quercus robur</t>
  </si>
  <si>
    <t>1944869420</t>
  </si>
  <si>
    <t>DBZ.5</t>
  </si>
  <si>
    <t>1919730970</t>
  </si>
  <si>
    <t>HRU.5</t>
  </si>
  <si>
    <t>1367242927</t>
  </si>
  <si>
    <t>JS.3</t>
  </si>
  <si>
    <t>jasan ztepilý Fraxinus excelsior</t>
  </si>
  <si>
    <t>-315607620</t>
  </si>
  <si>
    <t>JVB.8</t>
  </si>
  <si>
    <t>-241479383</t>
  </si>
  <si>
    <t>JVK</t>
  </si>
  <si>
    <t>javor klen Acer pseudoplatanus</t>
  </si>
  <si>
    <t>-216804534</t>
  </si>
  <si>
    <t>JVM.5</t>
  </si>
  <si>
    <t>-526428913</t>
  </si>
  <si>
    <t>101</t>
  </si>
  <si>
    <t>JŘB.3</t>
  </si>
  <si>
    <t>jeřáb břek Sorbus torminalis</t>
  </si>
  <si>
    <t>1554715266</t>
  </si>
  <si>
    <t>JŘP.8</t>
  </si>
  <si>
    <t>-307228907</t>
  </si>
  <si>
    <t>103</t>
  </si>
  <si>
    <t>LP.1.5</t>
  </si>
  <si>
    <t>-679558043</t>
  </si>
  <si>
    <t>TŘ.8</t>
  </si>
  <si>
    <t>-749707260</t>
  </si>
  <si>
    <t>Stromy - pásová výsa</t>
  </si>
  <si>
    <t>OBALOVANÉ SAZENICE; 2+0; 1x přesazované, výška 50/80, průměr krčku min.5mm</t>
  </si>
  <si>
    <t>CELKEM S-pás/CÍL</t>
  </si>
  <si>
    <t>105</t>
  </si>
  <si>
    <t>DBL</t>
  </si>
  <si>
    <t>-1539167846</t>
  </si>
  <si>
    <t>Poznámka k položce:
P OBALOVANÉ SAZENICE; 2+0; 1x přesazované, výška 50/80, průměr krčku min.5mm</t>
  </si>
  <si>
    <t>DBZ</t>
  </si>
  <si>
    <t>-1393878584</t>
  </si>
  <si>
    <t>107</t>
  </si>
  <si>
    <t>JLMV</t>
  </si>
  <si>
    <t>jilm vaz Ulmus LAEVIS</t>
  </si>
  <si>
    <t>-2010636139</t>
  </si>
  <si>
    <t>JS</t>
  </si>
  <si>
    <t>-1251001682</t>
  </si>
  <si>
    <t>109</t>
  </si>
  <si>
    <t>JŘB</t>
  </si>
  <si>
    <t>-1565425671</t>
  </si>
  <si>
    <t>LP.1</t>
  </si>
  <si>
    <t>738733092</t>
  </si>
  <si>
    <t>111</t>
  </si>
  <si>
    <t>HB.3</t>
  </si>
  <si>
    <t>habr obecný Carpinus betulus</t>
  </si>
  <si>
    <t>-1812135529</t>
  </si>
  <si>
    <t>JVB.7</t>
  </si>
  <si>
    <t>-1728531773</t>
  </si>
  <si>
    <t>jamka 0,250,25m  be</t>
  </si>
  <si>
    <t>CELKEM S-pás/PL</t>
  </si>
  <si>
    <t>113</t>
  </si>
  <si>
    <t>1517612084</t>
  </si>
  <si>
    <t>STŘ.7</t>
  </si>
  <si>
    <t>883066448</t>
  </si>
  <si>
    <t>115</t>
  </si>
  <si>
    <t>VRKŘ</t>
  </si>
  <si>
    <t>1753596303</t>
  </si>
  <si>
    <t>HB</t>
  </si>
  <si>
    <t>1647428033</t>
  </si>
  <si>
    <t>117</t>
  </si>
  <si>
    <t>HRU</t>
  </si>
  <si>
    <t>-488179866</t>
  </si>
  <si>
    <t>JAB</t>
  </si>
  <si>
    <t>jabloň lesní Malus sylvestris</t>
  </si>
  <si>
    <t>900006478</t>
  </si>
  <si>
    <t>119</t>
  </si>
  <si>
    <t>JLH</t>
  </si>
  <si>
    <t>jilm habrolistý Ulmus carpinifolia</t>
  </si>
  <si>
    <t>-770957524</t>
  </si>
  <si>
    <t>JVB</t>
  </si>
  <si>
    <t>-754899123</t>
  </si>
  <si>
    <t>121</t>
  </si>
  <si>
    <t>JVM</t>
  </si>
  <si>
    <t>735689883</t>
  </si>
  <si>
    <t>JŘP</t>
  </si>
  <si>
    <t>-1530973122</t>
  </si>
  <si>
    <t>123</t>
  </si>
  <si>
    <t>LPM</t>
  </si>
  <si>
    <t>-385308390</t>
  </si>
  <si>
    <t>MYR</t>
  </si>
  <si>
    <t>myrobalán třešňový Prunus cerasifera</t>
  </si>
  <si>
    <t>-655248913</t>
  </si>
  <si>
    <t>125</t>
  </si>
  <si>
    <t>TŘ</t>
  </si>
  <si>
    <t>1501734763</t>
  </si>
  <si>
    <t>SO 06.1 - tříletá péče</t>
  </si>
  <si>
    <t>1 - NÁSLEDNÁ PÉČE - 1. ROK</t>
  </si>
  <si>
    <t xml:space="preserve">    D1 - PÉČE A KONTROLA</t>
  </si>
  <si>
    <t xml:space="preserve">    D2 - KOSENÍ</t>
  </si>
  <si>
    <t xml:space="preserve">    D3 - PÉČE O LITORÁLNÍ POROSTY</t>
  </si>
  <si>
    <t>2 - NÁSLEDNÁ PÉČE - 2. ROK</t>
  </si>
  <si>
    <t xml:space="preserve">    D4 - VYLEPŠENÍ DOSADBOU</t>
  </si>
  <si>
    <t>3 - NÁSLEDNÁ PÉČE - 3. ROK</t>
  </si>
  <si>
    <t>NÁSLEDNÁ PÉČE - 1. ROK</t>
  </si>
  <si>
    <t>PÉČE A KONTROLA</t>
  </si>
  <si>
    <t>184815176</t>
  </si>
  <si>
    <t>Ochrana sazenic ručním ožínáním celoplošné sklon do 1:5 při viditelnosti špatné, výšky od 30 do 60 cm</t>
  </si>
  <si>
    <t>ar</t>
  </si>
  <si>
    <t xml:space="preserve">Poznámka k souboru cen:
1. V cenách jsou započteny náklady spojené s ožínáním běžně tvrdé lesní buřeně s maximálně 10 %
 příměsí buřeně křovinaté. Jestliže buřeň přesahuje stanovené parametry, pak se výše cen stanoví
 individuálně.
</t>
  </si>
  <si>
    <t>Poznámka k položce:
péče o dřeviny skupiny K-pás/Pl, S-pás/Pl, S-pás/M, S-pás/CÍL</t>
  </si>
  <si>
    <t>184851222</t>
  </si>
  <si>
    <t>Strojní ožínání sazenic celoplošné křovinořezem sklon do 1:5 při viditelnosti špatné, výšky od 30 do 60 cm</t>
  </si>
  <si>
    <t>Poznámka k položce:
Vyžínání celoplošné uvnitř oplocenek mezi řadami pásové výsadby</t>
  </si>
  <si>
    <t>184815176.R</t>
  </si>
  <si>
    <t>Ochrana sazenic ručním ožínáním celoplošně při viditelnosti špatné, výšky od 30-60cm</t>
  </si>
  <si>
    <t>Poznámka k položce:
péče o dřeviny skupiny K-nep/ZV, S-nep/LO, S-nep/ZV</t>
  </si>
  <si>
    <t>184813111</t>
  </si>
  <si>
    <t>Ošetřování a ochrana stromů proti škodám způsobeným zvěří nátěrem nebo postřikem</t>
  </si>
  <si>
    <t xml:space="preserve">Poznámka k souboru cen:
1. V cenách jsou započteny i náklady spojené s donesením ochranných prostředků ze vzdálenosti do 50
 m.
2. V cenách nejsou započteny náklady na dodání ochranných hmot. Tyto se oceňují ve specifikaci.
 Ztratné pro nátěry a postřik lze stanovit ve výši 10 %.
</t>
  </si>
  <si>
    <t>Poznámka k položce:
přípravky každý rok střídat, nátěr provést u všech vysázených dřevin, položka obsahuje i materiál pro provedení nátěru</t>
  </si>
  <si>
    <t>MAT_100</t>
  </si>
  <si>
    <t>Poznámka k položce:
chemický repelent proti okusu a ohryzu dřevin po dobu celého vegetačního období, spotřeba 5kg/1000ks sazenic, dle podmínek výrobce</t>
  </si>
  <si>
    <t>R_1009</t>
  </si>
  <si>
    <t>kontrola a oprava oplocenky</t>
  </si>
  <si>
    <t>bm</t>
  </si>
  <si>
    <t>Poznámka k položce:
kontrola obchůzkou a opravou poškozených částí (spotřeba času 1h/1km), polžka obsahuje i materiál nutný k opravě</t>
  </si>
  <si>
    <t>184911111</t>
  </si>
  <si>
    <t>Znovuuvázání dřeviny jedním úvazkem ke stávajícímu kůlu</t>
  </si>
  <si>
    <t xml:space="preserve">Poznámka k souboru cen:
1. Každé další uvázání se oceňuje samostatně.
</t>
  </si>
  <si>
    <t>Poznámka k položce:
péče dřeviny skupiny S-nep/ZV</t>
  </si>
  <si>
    <t>184818111</t>
  </si>
  <si>
    <t>Vyvětvení a tvarový ořez dřevin s úpravou koruny při výšce stromu do 3 m</t>
  </si>
  <si>
    <t xml:space="preserve">Poznámka k souboru cen:
1. V cenách jsou započteny i náklady spojené s odnesením odpadu na vzdálenost do 200 m a jeho
 spálením.
</t>
  </si>
  <si>
    <t>Poznámka k položce:
úprava korun stromů S-nep/ZV</t>
  </si>
  <si>
    <t>184851411</t>
  </si>
  <si>
    <t>Zpětný řez keřů po výsadbě netrnitých, výšky do 0,5 m</t>
  </si>
  <si>
    <t xml:space="preserve">Poznámka k souboru cen:
1. V cenách jsou započteny i náklady spojené s přemístěním odstraněných větví na vzdálenost do 20
 m, naložením na dopravní prostředek, odvozem do 20 km a se složením.
2. V cenách nejsou započteny náklady na uložení odpadu na skládku.
3. Ceny nelze použít pro řez popínavých dřevin a řez stromů nebo keřů ve ztížených podmínkách. Tyto
 práce se oceňují individuálně.
4. Měrnou jednotkou kus se u řezu rozumí jeden keř.
</t>
  </si>
  <si>
    <t>Poznámka k položce:
péče o dřeviny skupiny K-nep/ZV</t>
  </si>
  <si>
    <t>R_1011</t>
  </si>
  <si>
    <t>kontrola a oprava značkovacích kolíků</t>
  </si>
  <si>
    <t>Poznámka k položce:
kontrola obchůzkou a opravou poškozených částí</t>
  </si>
  <si>
    <t>184812111</t>
  </si>
  <si>
    <t>Ošetřování stromů vyrovnání a dorážení kůlů v ovocných sadech</t>
  </si>
  <si>
    <t xml:space="preserve">Poznámka k souboru cen:
1. V ceně -2112 jsou započteny i náklady na zaražení kůlu vedle sazenice nebo na osazení kůlu do
 jamky při výsadbě sazenic včetně upevnění sazenice ke kůlu motouzem.
</t>
  </si>
  <si>
    <t>Poznámka k položce:
péče dřeviny skupiny K-nep/ZV, S-nep/LO</t>
  </si>
  <si>
    <t>184812112</t>
  </si>
  <si>
    <t>Ošetřování stromů kůl k sazenici délky 2 m, průměru od 0,04 m do 0,06 m</t>
  </si>
  <si>
    <t>Poznámka k položce:
výměna kůlů pro skup.K-nep/ZV, S-nep/LO</t>
  </si>
  <si>
    <t>Poznámka k položce:
zálivka jedn.dávkou 0,02m3/ pro K-nep/ZV, S-nep/LO; 0,05m3 pro S-nep/ZV</t>
  </si>
  <si>
    <t>KOSENÍ</t>
  </si>
  <si>
    <t>Poznámka k položce:
pravidelné kosení plochy lučního biotopu součást SO 6 (mimo plochy v oplocenkách)</t>
  </si>
  <si>
    <t>Poznámka k položce:
pravidelné kosení plochy zatravněných hrází - plochy mimo součást SO 6</t>
  </si>
  <si>
    <t>PÉČE O LITORÁLNÍ POROSTY</t>
  </si>
  <si>
    <t>služba</t>
  </si>
  <si>
    <t>zhodnocení litorálních porostů a návrh jejich případného dosazení</t>
  </si>
  <si>
    <t>Poznámka k položce:
zhodnocení a písemný návrh na další péči</t>
  </si>
  <si>
    <t>184004611</t>
  </si>
  <si>
    <t>Výsadba sazenic bez vykopání jamek a bez donesení hlíny stromů nebo keřů s kořenovým balem v jutovém obalu, o průměru balu do 200 mm, do jamky o průměru do 250 mm, hl. 250 mm</t>
  </si>
  <si>
    <t xml:space="preserve">Poznámka k souboru cen:
1. V příplatcích k ceně za donesení hlíny ze vzdálenosti do 10 m (ceny 184 00-4911 až 184 00-4917)
 jsou započteny i náklady na sloupnutí drnu, odstranění nevyhovující zeminy, nakopání, naložení a
 donesení hlíny ze vzdálenosti do 10 m.
</t>
  </si>
  <si>
    <t>-1043792608</t>
  </si>
  <si>
    <t>1895542676</t>
  </si>
  <si>
    <t>1753531912</t>
  </si>
  <si>
    <t>-797854342</t>
  </si>
  <si>
    <t>-961906338</t>
  </si>
  <si>
    <t>1658056328</t>
  </si>
  <si>
    <t>311956915</t>
  </si>
  <si>
    <t>-1212687255</t>
  </si>
  <si>
    <t>-146360363</t>
  </si>
  <si>
    <t>1961727855</t>
  </si>
  <si>
    <t>1266656400</t>
  </si>
  <si>
    <t>-2090532513</t>
  </si>
  <si>
    <t>17775114</t>
  </si>
  <si>
    <t>1898743193</t>
  </si>
  <si>
    <t>-1088242161</t>
  </si>
  <si>
    <t>-1283835276</t>
  </si>
  <si>
    <t>117148888</t>
  </si>
  <si>
    <t>-1074123861</t>
  </si>
  <si>
    <t>230556360</t>
  </si>
  <si>
    <t>-780467456</t>
  </si>
  <si>
    <t>-1774080497</t>
  </si>
  <si>
    <t>NÁSLEDNÁ PÉČE - 2. ROK</t>
  </si>
  <si>
    <t>184815176.R1</t>
  </si>
  <si>
    <t>Poznámka k položce:
chemický repelent proti okusu a ohryzu dřevin po dobu celého vegetačního období, spotřeba 5kg/1000 sazenic, dle podmínek výrobce</t>
  </si>
  <si>
    <t>VYLEPŠENÍ DOSADBOU</t>
  </si>
  <si>
    <t>-1572688486</t>
  </si>
  <si>
    <t>783295419</t>
  </si>
  <si>
    <t>-190085607</t>
  </si>
  <si>
    <t>-526648432</t>
  </si>
  <si>
    <t>-1682235741</t>
  </si>
  <si>
    <t>1854418290</t>
  </si>
  <si>
    <t>-983375525</t>
  </si>
  <si>
    <t>-1115098167</t>
  </si>
  <si>
    <t>-1311657211</t>
  </si>
  <si>
    <t>97696859</t>
  </si>
  <si>
    <t>-1266437751</t>
  </si>
  <si>
    <t>-260561047</t>
  </si>
  <si>
    <t>894474593</t>
  </si>
  <si>
    <t>656105613</t>
  </si>
  <si>
    <t>-1804736264</t>
  </si>
  <si>
    <t>-1938813796</t>
  </si>
  <si>
    <t>1650986480</t>
  </si>
  <si>
    <t>526447001</t>
  </si>
  <si>
    <t>929615783</t>
  </si>
  <si>
    <t>552479163</t>
  </si>
  <si>
    <t>-227787789</t>
  </si>
  <si>
    <t>-633247980</t>
  </si>
  <si>
    <t>796721668</t>
  </si>
  <si>
    <t>-1502070823</t>
  </si>
  <si>
    <t>181799911</t>
  </si>
  <si>
    <t>-1034805296</t>
  </si>
  <si>
    <t>-2076167392</t>
  </si>
  <si>
    <t>-81565065</t>
  </si>
  <si>
    <t>1907517111</t>
  </si>
  <si>
    <t>-1855721609</t>
  </si>
  <si>
    <t>-1261911998</t>
  </si>
  <si>
    <t>936661319</t>
  </si>
  <si>
    <t>1714092324</t>
  </si>
  <si>
    <t>-242722689</t>
  </si>
  <si>
    <t>-365018554</t>
  </si>
  <si>
    <t>-1720350938</t>
  </si>
  <si>
    <t>-96613485</t>
  </si>
  <si>
    <t>-2088727205</t>
  </si>
  <si>
    <t>-476996402</t>
  </si>
  <si>
    <t>-37155576</t>
  </si>
  <si>
    <t>722376729</t>
  </si>
  <si>
    <t>1387998224</t>
  </si>
  <si>
    <t>1008141996</t>
  </si>
  <si>
    <t>-987448595</t>
  </si>
  <si>
    <t>-86375713</t>
  </si>
  <si>
    <t>1865198940</t>
  </si>
  <si>
    <t>-1381783166</t>
  </si>
  <si>
    <t>966236456</t>
  </si>
  <si>
    <t>792599212</t>
  </si>
  <si>
    <t>1170849488</t>
  </si>
  <si>
    <t>-776962364</t>
  </si>
  <si>
    <t>1419305850</t>
  </si>
  <si>
    <t>2057272533</t>
  </si>
  <si>
    <t>1770472511</t>
  </si>
  <si>
    <t>1482843120</t>
  </si>
  <si>
    <t>-1494847095</t>
  </si>
  <si>
    <t>-1015514963</t>
  </si>
  <si>
    <t>988725477</t>
  </si>
  <si>
    <t>-1927322641</t>
  </si>
  <si>
    <t>-296093260</t>
  </si>
  <si>
    <t>-603295042</t>
  </si>
  <si>
    <t>-788736765</t>
  </si>
  <si>
    <t>184803215</t>
  </si>
  <si>
    <t>Vylepšení výsadby s vykopáním jamek, sazenicemi výšky do 0,25 m, při průměru jamek 0,25 m a hl. 0,25 v půdě zabuřeněné, v zemině tř. 1, 2 a 3</t>
  </si>
  <si>
    <t xml:space="preserve">Poznámka k souboru cen:
1. Vylepšení výsadby s vykopáním jamek průměru 0,50 m a hl. 0,60 m při výšce sazenic přes 0,60 m se
 oceňuje cenami souborů cen 183 10- . 1 Hloubení jamek pro vysazování rostlin a 184 30- . . Výsadba
 bez vykopání jamek.
2. V cenách nejsou započteny náklady na dodání sazenic; tyto se oceňují ve specifikaci. Ztratné lze
 stanovit ve výši u sazenic prostokořených ve výši 5 %, u sazenic s balem ve výši 3 %.
</t>
  </si>
  <si>
    <t>Poznámka k položce:
Vyhlédání místa pro dosadbu, prokopáníí jamky (0,25*0,25), výsadba,</t>
  </si>
  <si>
    <t>184803225</t>
  </si>
  <si>
    <t>Vylepšení výsadby s vykopáním jamek, sazenicemi výšky přes 0,25 m do 0,60 m při průměru jamek 0,35 m a hl. 0,35 m v půdě zabuřeněné, v zemině tř. 1, 2 a 3</t>
  </si>
  <si>
    <t>Poznámka k položce:
Vyhlédání místa pro dosadbu, prokopáníí jamky (0,35*0,35), výsadba,</t>
  </si>
  <si>
    <t>183111114</t>
  </si>
  <si>
    <t>Hloubení jamek pro vysazování rostlin v zemině tř.1 až 4 bez výměny půdy v rovině nebo na svahu do 1:5, objemu přes 0,01 do 0,02 m3</t>
  </si>
  <si>
    <t>Poznámka k položce:
Jamky pro výsadbu rostlin skup. S-nep/ZV. Objem jámy 0,6*0,6*0,4m. Zalití je součástí položky.</t>
  </si>
  <si>
    <t>Poznámka k položce:
uvázání stromů ke stávajcíím kůlům - náhradní výsadba skupiny S-nep/ZV</t>
  </si>
  <si>
    <t>NÁSLEDNÁ PÉČE - 3. ROK</t>
  </si>
  <si>
    <t>184815176.R2</t>
  </si>
  <si>
    <t>127</t>
  </si>
  <si>
    <t>129</t>
  </si>
  <si>
    <t>Poznámka k položce:
úprava korun stromů S-nep/LO, výchova stromů, lesních odrostků</t>
  </si>
  <si>
    <t>131</t>
  </si>
  <si>
    <t>133</t>
  </si>
  <si>
    <t>135</t>
  </si>
  <si>
    <t>137</t>
  </si>
  <si>
    <t>SO 101 - Hlavní polní cesta C1</t>
  </si>
  <si>
    <t>1 - Zemní práce</t>
  </si>
  <si>
    <t>2 - Základy,zvláštní zakládání</t>
  </si>
  <si>
    <t>5 - Komunikace</t>
  </si>
  <si>
    <t>8 - Trubní vedení</t>
  </si>
  <si>
    <t>9 - Ostatní konstrukce a práce-bourání</t>
  </si>
  <si>
    <t>91 - Doplňující práce na komunikaci</t>
  </si>
  <si>
    <t>93 - Dokončovací práce inž.staveb</t>
  </si>
  <si>
    <t>95 - Dokončovací kce na pozem.stav.</t>
  </si>
  <si>
    <t>767 - Konstrukce zámečnické</t>
  </si>
  <si>
    <t>783 - Nátěry</t>
  </si>
  <si>
    <t>122 102202.R00</t>
  </si>
  <si>
    <t>Odkopávky pro silnice v hor. 2 do 1000 m3</t>
  </si>
  <si>
    <t>122 202202.R00</t>
  </si>
  <si>
    <t>Odkopávky pro silnice v hor. 3 do 1000 m3</t>
  </si>
  <si>
    <t>122202209</t>
  </si>
  <si>
    <t>Odkopávky a prokopávky nezapažené pro silnice s přemístěním výkopku v příčných profilech na vzdálenost do 15 m nebo s naložením na dopravní prostředek v hornině tř. 3 Příplatek k cenám za lepivost horniny tř. 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</si>
  <si>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</si>
  <si>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 302202.R00</t>
  </si>
  <si>
    <t>Odkopávky pro silnice v hor. 4 do 1000 m3</t>
  </si>
  <si>
    <t>122302209</t>
  </si>
  <si>
    <t>Odkopávky a prokopávky nezapažené pro silnice s přemístěním výkopku v příčných profilech na vzdálenost do 15 m nebo s naložením na dopravní prostředek v hornině tř. 4 Příplatek k cenám za lepivost horniny tř. 4</t>
  </si>
  <si>
    <t>132 201112.R00</t>
  </si>
  <si>
    <t>Hloubení rýh š.do 60 cm v hor.3 nad 100 m3,STROJNĚ</t>
  </si>
  <si>
    <t>132 201211.R00</t>
  </si>
  <si>
    <t>Hloubení rýh š.do 200 cm hor.3 do 100 m3</t>
  </si>
  <si>
    <t>162701105</t>
  </si>
  <si>
    <t>Vodorovné přemístění výkopku nebo sypaniny po suchu na obvyklém dopravním prostředku, bez naložení výkopku, avšak se složením bez rozhrnutí z horniny tř. 1 až 4 na vzdálenost přes 9 000 do 10 000 m</t>
  </si>
  <si>
    <t>171201211</t>
  </si>
  <si>
    <t>Uložení sypaniny poplatek za uložení sypaniny na skládce (skládkovné)</t>
  </si>
  <si>
    <t>167 101101.R00</t>
  </si>
  <si>
    <t>Nakládání výkopku z hor.1-4 v množství do 100 m3</t>
  </si>
  <si>
    <t>171 101101.R00</t>
  </si>
  <si>
    <t>Uložení sypaniny do násypů zhutněných na 95% PS</t>
  </si>
  <si>
    <t>583441990</t>
  </si>
  <si>
    <t>kamenivo přírodní drcené hutné pro stavební účely PDK (drobné, hrubé a štěrkodrť) štěrkodrtě ČSN EN 13043 frakce   0-63   Olbramovice</t>
  </si>
  <si>
    <t>1390019224</t>
  </si>
  <si>
    <t>180 401213.R00</t>
  </si>
  <si>
    <t>Založení trávníku lučního výsevem ve svahu do 1:1</t>
  </si>
  <si>
    <t>005724720</t>
  </si>
  <si>
    <t>OSIVA PÍCNIN A DŘEVIN osiva pícnin směsi travní balení obvykle 25 kg technická - rovinná (10 kg)</t>
  </si>
  <si>
    <t>1276439516</t>
  </si>
  <si>
    <t>181102302</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</si>
  <si>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</si>
  <si>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</si>
  <si>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181 301102.R00</t>
  </si>
  <si>
    <t>Rozprostření ornice, rovina, tl. 10-15 cm,do 500m2</t>
  </si>
  <si>
    <t>182 301122.R00</t>
  </si>
  <si>
    <t>Rozprostření ornice, svah, tl. 10-15 cm, do 500 m2</t>
  </si>
  <si>
    <t>Základy,zvláštní zakládání</t>
  </si>
  <si>
    <t>215 901101.R00</t>
  </si>
  <si>
    <t>Zhutnění podloží z hornin nesoudržných do 92% PS</t>
  </si>
  <si>
    <t>211 571121.R00</t>
  </si>
  <si>
    <t>Výplň odvodňovacích žeber kamen.drobným drceným 4-8mm</t>
  </si>
  <si>
    <t>211 531111.R00</t>
  </si>
  <si>
    <t>Výplň odvodňovacích žeber kam. hrubě drcen. 63 mm</t>
  </si>
  <si>
    <t>212 971121.R00</t>
  </si>
  <si>
    <t>Opláštění trativ. z geot.,sklon nad 1:2,5 do 2,5 m</t>
  </si>
  <si>
    <t>693110610</t>
  </si>
  <si>
    <t>GEOSYNTETICKÉ MATERIÁLY geotextilie geotextilie netkané geoNetex M (polyester) 200 g/m2,  šíře 250 cm</t>
  </si>
  <si>
    <t>-1066892652</t>
  </si>
  <si>
    <t>274 313711.R00</t>
  </si>
  <si>
    <t>Beton základových pasů prostý C 25/30 (B 30)</t>
  </si>
  <si>
    <t>274 351215.R00</t>
  </si>
  <si>
    <t>Bednění stěn základových pasů - zřízení</t>
  </si>
  <si>
    <t>274 351216.R00</t>
  </si>
  <si>
    <t>Bednění stěn základových pasů - odstranění</t>
  </si>
  <si>
    <t>Komunikace</t>
  </si>
  <si>
    <t>564 871111.R00</t>
  </si>
  <si>
    <t>Podklad ze štěrkodrti po zhutnění tloušťky 25 cm</t>
  </si>
  <si>
    <t>564 851111.R00</t>
  </si>
  <si>
    <t>Podklad ze štěrkodrti po zhutnění tloušťky 15 cm</t>
  </si>
  <si>
    <t>561 471120.R00</t>
  </si>
  <si>
    <t>Podklad ze zeminy stab.vápnem, Road Mix, tl. 30 cm</t>
  </si>
  <si>
    <t>561 409111.R00</t>
  </si>
  <si>
    <t>Příplatek za každý další 1 kg vápna na 1 m2</t>
  </si>
  <si>
    <t>583441980</t>
  </si>
  <si>
    <t>kamenivo přírodní drcené hutné pro stavební účely PDK (drobné, hrubé a štěrkodrť) štěrkodrtě ČSN EN 13043 frakce   0-63   žula,rula Předklášteří</t>
  </si>
  <si>
    <t>-1406286738</t>
  </si>
  <si>
    <t>573 211111.R00</t>
  </si>
  <si>
    <t>Postřik živičný spojovací z asfaltu 0,5-0,7 kg/m2</t>
  </si>
  <si>
    <t>565 151211.R00</t>
  </si>
  <si>
    <t>Podklad kamen. obal. asfaltem tř.1 nad 3 m,tl.7 cm ACP16+</t>
  </si>
  <si>
    <t>565 141211.R00</t>
  </si>
  <si>
    <t>Podklad kamen. obal. asfaltem tř.1 nad 3 m,tl.6 cm ACP 16+</t>
  </si>
  <si>
    <t>577 112123.R00</t>
  </si>
  <si>
    <t>Beton asf. ACO 11+ (ABS I), modifik. nad 3 m, 4 cm</t>
  </si>
  <si>
    <t>Trubní vedení</t>
  </si>
  <si>
    <t>871 111101.R00</t>
  </si>
  <si>
    <t>M.plast.potrubí ve výkopu na gum.těsnění DN 150 mm</t>
  </si>
  <si>
    <t>877 313123.R00</t>
  </si>
  <si>
    <t>Montáž tvarovek jednoos. z PVC gum. kroužek DN 150</t>
  </si>
  <si>
    <t>28616022.A</t>
  </si>
  <si>
    <t>Koleno kanalizační d 160 mm 45° PP</t>
  </si>
  <si>
    <t>877 393121.R00</t>
  </si>
  <si>
    <t>Montáž tvarovek odboč. z PVC gumový kroužek DN 400</t>
  </si>
  <si>
    <t>28616060.A</t>
  </si>
  <si>
    <t>Odbočka 45° kanalizační</t>
  </si>
  <si>
    <t>28611152.A</t>
  </si>
  <si>
    <t>Trubka PVC kanalizační hladká d160x3,6x2000mm SN4</t>
  </si>
  <si>
    <t>Ostatní konstrukce a práce-bourání</t>
  </si>
  <si>
    <t>998225111</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</si>
  <si>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</si>
  <si>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</si>
  <si>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Doplňující práce na komunikaci</t>
  </si>
  <si>
    <t>914 001111.R00</t>
  </si>
  <si>
    <t>Montáž svislých dopr.značek na sloupky, konzoly</t>
  </si>
  <si>
    <t>40444973.A</t>
  </si>
  <si>
    <t>Značka uprav přednost P2 500/500 fól1, HIG 10letá</t>
  </si>
  <si>
    <t>40445000.A</t>
  </si>
  <si>
    <t>Značka uprav přednost P6 700 fólie 2, HIG 10letá</t>
  </si>
  <si>
    <t>40445960R</t>
  </si>
  <si>
    <t>Sloupek Fe 60/3 s povrchovou úpravou</t>
  </si>
  <si>
    <t>919 731122.R00</t>
  </si>
  <si>
    <t>Zarovnání styčné plochy živičné tl. do 10 cm</t>
  </si>
  <si>
    <t>919 735112.R00</t>
  </si>
  <si>
    <t>Řezání stávajícího živičného krytu tl. 5 - 10 cm</t>
  </si>
  <si>
    <t>912211111</t>
  </si>
  <si>
    <t>Montáž směrového sloupku plastového s odrazkou prostým uložením bez betonového základu silničního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</si>
  <si>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</si>
  <si>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Dokončovací práce inž.staveb</t>
  </si>
  <si>
    <t>938 909111.R00</t>
  </si>
  <si>
    <t>Odstranění nánosu s povrchu podkladu štěrkového</t>
  </si>
  <si>
    <t>Dokončovací kce na pozem.stav.</t>
  </si>
  <si>
    <t>953 942121.R00</t>
  </si>
  <si>
    <t>Osazení ochranných úhelníků</t>
  </si>
  <si>
    <t>767</t>
  </si>
  <si>
    <t>Konstrukce zámečnické</t>
  </si>
  <si>
    <t>767 995104.R00</t>
  </si>
  <si>
    <t>Montáž kovových atypických konstrukcí do 50 kg</t>
  </si>
  <si>
    <t>13220262R</t>
  </si>
  <si>
    <t>Tyč ocelová plochá jakost 425522.1 40x5 mm</t>
  </si>
  <si>
    <t>13220332R</t>
  </si>
  <si>
    <t>Tyč ocelová plochá jakost 425522.1 50x5 mm</t>
  </si>
  <si>
    <t>13330160R</t>
  </si>
  <si>
    <t>Tyč ocelová L jakost 425541 63x63x5 mm</t>
  </si>
  <si>
    <t>13384425R</t>
  </si>
  <si>
    <t>Tyč průřezu U 100, střední, jakost oceli 11375</t>
  </si>
  <si>
    <t>T</t>
  </si>
  <si>
    <t>783</t>
  </si>
  <si>
    <t>Nátěry</t>
  </si>
  <si>
    <t>783 426260.R00</t>
  </si>
  <si>
    <t>Nátěr syntet. potrubí do DN 150 mm Z +1x +1x email</t>
  </si>
  <si>
    <t>SO 102 - Hlavní polní cesta C2</t>
  </si>
  <si>
    <t>111 201102.R00</t>
  </si>
  <si>
    <t>Odstranění křovin i s kořeny na ploše do 10000 m2</t>
  </si>
  <si>
    <t>112 101102.R00</t>
  </si>
  <si>
    <t>Kácení stromů listnatých o průměru kmene 30-50 cm</t>
  </si>
  <si>
    <t>112 101121.R00</t>
  </si>
  <si>
    <t>Kácení stromů jehličnatých o průměru kmene 10-30cm</t>
  </si>
  <si>
    <t>112 201101.R00</t>
  </si>
  <si>
    <t>Odstranění pařezů pod úrovní, o průměru 10 - 30 cm</t>
  </si>
  <si>
    <t>112 201102.R00</t>
  </si>
  <si>
    <t>Odstranění pařezů pod úrovní, o průměru 30 - 50 cm</t>
  </si>
  <si>
    <t>162 301501.R00</t>
  </si>
  <si>
    <t>Vodorovné přemístění křovin do 5000 m</t>
  </si>
  <si>
    <t>162 301402.R00</t>
  </si>
  <si>
    <t>Vod.přemístění větví listnatých, D 50cm do 5000 m</t>
  </si>
  <si>
    <t>162 301405.R00</t>
  </si>
  <si>
    <t>Vod.přemístění větví jehlič., D 30cm do 5000 m</t>
  </si>
  <si>
    <t>162 301412.R00</t>
  </si>
  <si>
    <t>Vod.přemístění kmenů listnatých, D 50cm do 5000 m</t>
  </si>
  <si>
    <t>162 301415.R00</t>
  </si>
  <si>
    <t>Vod.přemístění kmenů jehlič., D 30cm do 5000 m</t>
  </si>
  <si>
    <t>162 301421.R00</t>
  </si>
  <si>
    <t>Vodorovné přemístění pařezů D 30 cm do 5000 m</t>
  </si>
  <si>
    <t>162 301422.R00</t>
  </si>
  <si>
    <t>Vodorovné přemístění pařezů D 50 cm do 5000 m</t>
  </si>
  <si>
    <t>122 102203.R00</t>
  </si>
  <si>
    <t>Odkopávky pro silnice v hor. 2 do 10000 m3</t>
  </si>
  <si>
    <t>122 202203.R00</t>
  </si>
  <si>
    <t>Odkopávky pro silnice v hor. 3 do 10000 m3</t>
  </si>
  <si>
    <t>R001</t>
  </si>
  <si>
    <t>Přeložka optického vedení</t>
  </si>
  <si>
    <t>122 302203.R00</t>
  </si>
  <si>
    <t>Odkopávky pro silnice v hor. 4 do 10000 m3</t>
  </si>
  <si>
    <t>-881463156</t>
  </si>
  <si>
    <t>174 100010.RAA</t>
  </si>
  <si>
    <t>Zásyp jam, rýh a šachet sypaninou dovoz sypaniny ze vzdálenosti 50 m</t>
  </si>
  <si>
    <t>-1256244278</t>
  </si>
  <si>
    <t>935111111</t>
  </si>
  <si>
    <t>Osazení betonového příkopového žlabu s vyplněním a zatřením spár cementovou maltou s ložem tl. 100 mm z kameniva těženého nebo štěrkopísku z betonových příkopových tvárnic šířky do 500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</si>
  <si>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</si>
  <si>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723000001R</t>
  </si>
  <si>
    <t>Trubka dělená 110/5,3/3</t>
  </si>
  <si>
    <t>181 301112.R00</t>
  </si>
  <si>
    <t>Rozprostření ornice, rovina, tl.10-15 cm,nad 500m2</t>
  </si>
  <si>
    <t>693112850</t>
  </si>
  <si>
    <t>GEOSYNTETICKÉ MATERIÁLY geotextilie geotextilie netkané ARABEVA (polypropylen, polyester) šíře 200 cm 200 g/m2</t>
  </si>
  <si>
    <t>429817905</t>
  </si>
  <si>
    <t>564 861111.R00</t>
  </si>
  <si>
    <t>Podklad ze štěrkodrti po zhutnění tloušťky 20 cm</t>
  </si>
  <si>
    <t>2130521398</t>
  </si>
  <si>
    <t>564 762111.R00</t>
  </si>
  <si>
    <t>Podklad z kam.drceného 32-63 s výplň.kamen. 20 cm vibrovaný štěrk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</si>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</sst>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4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vertical="center"/>
      <protection locked="0"/>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8" fillId="0" borderId="28" xfId="0" applyFont="1" applyBorder="1" applyAlignment="1">
      <alignment horizontal="left" wrapText="1"/>
    </xf>
    <xf numFmtId="0" fontId="11"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1" fillId="0" borderId="29" xfId="0" applyFont="1" applyBorder="1" applyAlignment="1">
      <alignment vertical="center" wrapText="1"/>
    </xf>
    <xf numFmtId="0" fontId="40"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7" fillId="0" borderId="0" xfId="0" applyFont="1" applyBorder="1" applyAlignment="1">
      <alignment horizontal="center" vertical="center"/>
    </xf>
    <xf numFmtId="0" fontId="11"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1" fillId="0" borderId="29" xfId="0" applyFont="1" applyBorder="1" applyAlignment="1">
      <alignment horizontal="left" vertical="center"/>
    </xf>
    <xf numFmtId="0" fontId="40"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1" fillId="0" borderId="0" xfId="0" applyFont="1" applyBorder="1" applyAlignment="1">
      <alignment horizontal="left" vertical="center" wrapText="1"/>
    </xf>
    <xf numFmtId="0" fontId="39"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0" xfId="0" applyFont="1" applyBorder="1" applyAlignment="1">
      <alignment horizontal="center" vertical="center"/>
    </xf>
    <xf numFmtId="0" fontId="11" fillId="0" borderId="0" xfId="0" applyFont="1" applyBorder="1" applyAlignment="1">
      <alignment horizontal="lef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s="1" customFormat="1" ht="18.45" customHeight="1">
      <c r="B11" s="20"/>
      <c r="C11" s="21"/>
      <c r="D11" s="21"/>
      <c r="E11" s="26" t="s">
        <v>22</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27</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29</v>
      </c>
      <c r="AO13" s="21"/>
      <c r="AP13" s="21"/>
      <c r="AQ13" s="21"/>
      <c r="AR13" s="19"/>
      <c r="BE13" s="30"/>
      <c r="BS13" s="16" t="s">
        <v>6</v>
      </c>
    </row>
    <row r="14" spans="2:71" ht="12">
      <c r="B14" s="20"/>
      <c r="C14" s="21"/>
      <c r="D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L14" s="21"/>
      <c r="AM14" s="21"/>
      <c r="AN14" s="33" t="s">
        <v>29</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s="1" customFormat="1" ht="18.45" customHeight="1">
      <c r="B17" s="20"/>
      <c r="C17" s="21"/>
      <c r="D17" s="21"/>
      <c r="E17" s="26" t="s">
        <v>22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27</v>
      </c>
      <c r="AL17" s="21"/>
      <c r="AM17" s="21"/>
      <c r="AN17" s="26" t="s">
        <v>19</v>
      </c>
      <c r="AO17" s="21"/>
      <c r="AP17" s="21"/>
      <c r="AQ17" s="21"/>
      <c r="AR17" s="19"/>
      <c r="BE17" s="30"/>
      <c r="BS17" s="16" t="s">
        <v>31</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32</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s="1" customFormat="1" ht="18.45" customHeight="1">
      <c r="B20" s="20"/>
      <c r="C20" s="21"/>
      <c r="D20" s="21"/>
      <c r="E20" s="26" t="s">
        <v>22</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27</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33</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34</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35</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36</v>
      </c>
      <c r="M28" s="44"/>
      <c r="N28" s="44"/>
      <c r="O28" s="44"/>
      <c r="P28" s="44"/>
      <c r="Q28" s="39"/>
      <c r="R28" s="39"/>
      <c r="S28" s="39"/>
      <c r="T28" s="39"/>
      <c r="U28" s="39"/>
      <c r="V28" s="39"/>
      <c r="W28" s="44" t="s">
        <v>37</v>
      </c>
      <c r="X28" s="44"/>
      <c r="Y28" s="44"/>
      <c r="Z28" s="44"/>
      <c r="AA28" s="44"/>
      <c r="AB28" s="44"/>
      <c r="AC28" s="44"/>
      <c r="AD28" s="44"/>
      <c r="AE28" s="44"/>
      <c r="AF28" s="39"/>
      <c r="AG28" s="39"/>
      <c r="AH28" s="39"/>
      <c r="AI28" s="39"/>
      <c r="AJ28" s="39"/>
      <c r="AK28" s="44" t="s">
        <v>38</v>
      </c>
      <c r="AL28" s="44"/>
      <c r="AM28" s="44"/>
      <c r="AN28" s="44"/>
      <c r="AO28" s="44"/>
      <c r="AP28" s="39"/>
      <c r="AQ28" s="39"/>
      <c r="AR28" s="43"/>
      <c r="BE28" s="30"/>
    </row>
    <row r="29" spans="1:57" s="3" customFormat="1" ht="14.4" customHeight="1">
      <c r="A29" s="3"/>
      <c r="B29" s="45"/>
      <c r="C29" s="46"/>
      <c r="D29" s="31" t="s">
        <v>39</v>
      </c>
      <c r="E29" s="46"/>
      <c r="F29" s="31" t="s">
        <v>40</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1" t="s">
        <v>41</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1" t="s">
        <v>42</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43</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44</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45</v>
      </c>
      <c r="E35" s="53"/>
      <c r="F35" s="53"/>
      <c r="G35" s="53"/>
      <c r="H35" s="53"/>
      <c r="I35" s="53"/>
      <c r="J35" s="53"/>
      <c r="K35" s="53"/>
      <c r="L35" s="53"/>
      <c r="M35" s="53"/>
      <c r="N35" s="53"/>
      <c r="O35" s="53"/>
      <c r="P35" s="53"/>
      <c r="Q35" s="53"/>
      <c r="R35" s="53"/>
      <c r="S35" s="53"/>
      <c r="T35" s="54" t="s">
        <v>46</v>
      </c>
      <c r="U35" s="53"/>
      <c r="V35" s="53"/>
      <c r="W35" s="53"/>
      <c r="X35" s="55" t="s">
        <v>47</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48</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001</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Společná zařízení v k.ú. Senice na Hané</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11. 5. 2020</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 xml:space="preserve"> </v>
      </c>
      <c r="M49" s="39"/>
      <c r="N49" s="39"/>
      <c r="O49" s="39"/>
      <c r="P49" s="39"/>
      <c r="Q49" s="39"/>
      <c r="R49" s="39"/>
      <c r="S49" s="39"/>
      <c r="T49" s="39"/>
      <c r="U49" s="39"/>
      <c r="V49" s="39"/>
      <c r="W49" s="39"/>
      <c r="X49" s="39"/>
      <c r="Y49" s="39"/>
      <c r="Z49" s="39"/>
      <c r="AA49" s="39"/>
      <c r="AB49" s="39"/>
      <c r="AC49" s="39"/>
      <c r="AD49" s="39"/>
      <c r="AE49" s="39"/>
      <c r="AF49" s="39"/>
      <c r="AG49" s="39"/>
      <c r="AH49" s="39"/>
      <c r="AI49" s="31" t="s">
        <v>30</v>
      </c>
      <c r="AJ49" s="39"/>
      <c r="AK49" s="39"/>
      <c r="AL49" s="39"/>
      <c r="AM49" s="72" t="str">
        <f>IF(E17="","",E17)</f>
        <v xml:space="preserve"> </v>
      </c>
      <c r="AN49" s="63"/>
      <c r="AO49" s="63"/>
      <c r="AP49" s="63"/>
      <c r="AQ49" s="39"/>
      <c r="AR49" s="43"/>
      <c r="AS49" s="73" t="s">
        <v>49</v>
      </c>
      <c r="AT49" s="74"/>
      <c r="AU49" s="75"/>
      <c r="AV49" s="75"/>
      <c r="AW49" s="75"/>
      <c r="AX49" s="75"/>
      <c r="AY49" s="75"/>
      <c r="AZ49" s="75"/>
      <c r="BA49" s="75"/>
      <c r="BB49" s="75"/>
      <c r="BC49" s="75"/>
      <c r="BD49" s="76"/>
      <c r="BE49" s="37"/>
    </row>
    <row r="50" spans="1:57" s="2" customFormat="1" ht="15.15" customHeight="1">
      <c r="A50" s="37"/>
      <c r="B50" s="38"/>
      <c r="C50" s="31" t="s">
        <v>28</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32</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50</v>
      </c>
      <c r="D52" s="86"/>
      <c r="E52" s="86"/>
      <c r="F52" s="86"/>
      <c r="G52" s="86"/>
      <c r="H52" s="87"/>
      <c r="I52" s="88" t="s">
        <v>51</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52</v>
      </c>
      <c r="AH52" s="86"/>
      <c r="AI52" s="86"/>
      <c r="AJ52" s="86"/>
      <c r="AK52" s="86"/>
      <c r="AL52" s="86"/>
      <c r="AM52" s="86"/>
      <c r="AN52" s="88" t="s">
        <v>53</v>
      </c>
      <c r="AO52" s="86"/>
      <c r="AP52" s="86"/>
      <c r="AQ52" s="90" t="s">
        <v>54</v>
      </c>
      <c r="AR52" s="43"/>
      <c r="AS52" s="91" t="s">
        <v>55</v>
      </c>
      <c r="AT52" s="92" t="s">
        <v>56</v>
      </c>
      <c r="AU52" s="92" t="s">
        <v>57</v>
      </c>
      <c r="AV52" s="92" t="s">
        <v>58</v>
      </c>
      <c r="AW52" s="92" t="s">
        <v>59</v>
      </c>
      <c r="AX52" s="92" t="s">
        <v>60</v>
      </c>
      <c r="AY52" s="92" t="s">
        <v>61</v>
      </c>
      <c r="AZ52" s="92" t="s">
        <v>62</v>
      </c>
      <c r="BA52" s="92" t="s">
        <v>63</v>
      </c>
      <c r="BB52" s="92" t="s">
        <v>64</v>
      </c>
      <c r="BC52" s="92" t="s">
        <v>65</v>
      </c>
      <c r="BD52" s="93" t="s">
        <v>66</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67</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ROUND(SUM(AG55:AG64),2)</f>
        <v>0</v>
      </c>
      <c r="AH54" s="100"/>
      <c r="AI54" s="100"/>
      <c r="AJ54" s="100"/>
      <c r="AK54" s="100"/>
      <c r="AL54" s="100"/>
      <c r="AM54" s="100"/>
      <c r="AN54" s="101">
        <f>SUM(AG54,AT54)</f>
        <v>0</v>
      </c>
      <c r="AO54" s="101"/>
      <c r="AP54" s="101"/>
      <c r="AQ54" s="102" t="s">
        <v>19</v>
      </c>
      <c r="AR54" s="103"/>
      <c r="AS54" s="104">
        <f>ROUND(SUM(AS55:AS64),2)</f>
        <v>0</v>
      </c>
      <c r="AT54" s="105">
        <f>ROUND(SUM(AV54:AW54),2)</f>
        <v>0</v>
      </c>
      <c r="AU54" s="106">
        <f>ROUND(SUM(AU55:AU64),5)</f>
        <v>0</v>
      </c>
      <c r="AV54" s="105">
        <f>ROUND(AZ54*L29,2)</f>
        <v>0</v>
      </c>
      <c r="AW54" s="105">
        <f>ROUND(BA54*L30,2)</f>
        <v>0</v>
      </c>
      <c r="AX54" s="105">
        <f>ROUND(BB54*L29,2)</f>
        <v>0</v>
      </c>
      <c r="AY54" s="105">
        <f>ROUND(BC54*L30,2)</f>
        <v>0</v>
      </c>
      <c r="AZ54" s="105">
        <f>ROUND(SUM(AZ55:AZ64),2)</f>
        <v>0</v>
      </c>
      <c r="BA54" s="105">
        <f>ROUND(SUM(BA55:BA64),2)</f>
        <v>0</v>
      </c>
      <c r="BB54" s="105">
        <f>ROUND(SUM(BB55:BB64),2)</f>
        <v>0</v>
      </c>
      <c r="BC54" s="105">
        <f>ROUND(SUM(BC55:BC64),2)</f>
        <v>0</v>
      </c>
      <c r="BD54" s="107">
        <f>ROUND(SUM(BD55:BD64),2)</f>
        <v>0</v>
      </c>
      <c r="BE54" s="6"/>
      <c r="BS54" s="108" t="s">
        <v>68</v>
      </c>
      <c r="BT54" s="108" t="s">
        <v>69</v>
      </c>
      <c r="BU54" s="109" t="s">
        <v>70</v>
      </c>
      <c r="BV54" s="108" t="s">
        <v>71</v>
      </c>
      <c r="BW54" s="108" t="s">
        <v>5</v>
      </c>
      <c r="BX54" s="108" t="s">
        <v>72</v>
      </c>
      <c r="CL54" s="108" t="s">
        <v>19</v>
      </c>
    </row>
    <row r="55" spans="1:91" s="7" customFormat="1" ht="16.5" customHeight="1">
      <c r="A55" s="110" t="s">
        <v>73</v>
      </c>
      <c r="B55" s="111"/>
      <c r="C55" s="112"/>
      <c r="D55" s="113" t="s">
        <v>74</v>
      </c>
      <c r="E55" s="113"/>
      <c r="F55" s="113"/>
      <c r="G55" s="113"/>
      <c r="H55" s="113"/>
      <c r="I55" s="114"/>
      <c r="J55" s="113" t="s">
        <v>75</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'SO 00 - VRN'!J30</f>
        <v>0</v>
      </c>
      <c r="AH55" s="114"/>
      <c r="AI55" s="114"/>
      <c r="AJ55" s="114"/>
      <c r="AK55" s="114"/>
      <c r="AL55" s="114"/>
      <c r="AM55" s="114"/>
      <c r="AN55" s="115">
        <f>SUM(AG55,AT55)</f>
        <v>0</v>
      </c>
      <c r="AO55" s="114"/>
      <c r="AP55" s="114"/>
      <c r="AQ55" s="116" t="s">
        <v>76</v>
      </c>
      <c r="AR55" s="117"/>
      <c r="AS55" s="118">
        <v>0</v>
      </c>
      <c r="AT55" s="119">
        <f>ROUND(SUM(AV55:AW55),2)</f>
        <v>0</v>
      </c>
      <c r="AU55" s="120">
        <f>'SO 00 - VRN'!P79</f>
        <v>0</v>
      </c>
      <c r="AV55" s="119">
        <f>'SO 00 - VRN'!J33</f>
        <v>0</v>
      </c>
      <c r="AW55" s="119">
        <f>'SO 00 - VRN'!J34</f>
        <v>0</v>
      </c>
      <c r="AX55" s="119">
        <f>'SO 00 - VRN'!J35</f>
        <v>0</v>
      </c>
      <c r="AY55" s="119">
        <f>'SO 00 - VRN'!J36</f>
        <v>0</v>
      </c>
      <c r="AZ55" s="119">
        <f>'SO 00 - VRN'!F33</f>
        <v>0</v>
      </c>
      <c r="BA55" s="119">
        <f>'SO 00 - VRN'!F34</f>
        <v>0</v>
      </c>
      <c r="BB55" s="119">
        <f>'SO 00 - VRN'!F35</f>
        <v>0</v>
      </c>
      <c r="BC55" s="119">
        <f>'SO 00 - VRN'!F36</f>
        <v>0</v>
      </c>
      <c r="BD55" s="121">
        <f>'SO 00 - VRN'!F37</f>
        <v>0</v>
      </c>
      <c r="BE55" s="7"/>
      <c r="BT55" s="122" t="s">
        <v>77</v>
      </c>
      <c r="BV55" s="122" t="s">
        <v>71</v>
      </c>
      <c r="BW55" s="122" t="s">
        <v>78</v>
      </c>
      <c r="BX55" s="122" t="s">
        <v>5</v>
      </c>
      <c r="CL55" s="122" t="s">
        <v>19</v>
      </c>
      <c r="CM55" s="122" t="s">
        <v>79</v>
      </c>
    </row>
    <row r="56" spans="1:91" s="7" customFormat="1" ht="16.5" customHeight="1">
      <c r="A56" s="110" t="s">
        <v>73</v>
      </c>
      <c r="B56" s="111"/>
      <c r="C56" s="112"/>
      <c r="D56" s="113" t="s">
        <v>80</v>
      </c>
      <c r="E56" s="113"/>
      <c r="F56" s="113"/>
      <c r="G56" s="113"/>
      <c r="H56" s="113"/>
      <c r="I56" s="114"/>
      <c r="J56" s="113" t="s">
        <v>81</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'SO 01 - Výpustné zařízení'!J30</f>
        <v>0</v>
      </c>
      <c r="AH56" s="114"/>
      <c r="AI56" s="114"/>
      <c r="AJ56" s="114"/>
      <c r="AK56" s="114"/>
      <c r="AL56" s="114"/>
      <c r="AM56" s="114"/>
      <c r="AN56" s="115">
        <f>SUM(AG56,AT56)</f>
        <v>0</v>
      </c>
      <c r="AO56" s="114"/>
      <c r="AP56" s="114"/>
      <c r="AQ56" s="116" t="s">
        <v>76</v>
      </c>
      <c r="AR56" s="117"/>
      <c r="AS56" s="118">
        <v>0</v>
      </c>
      <c r="AT56" s="119">
        <f>ROUND(SUM(AV56:AW56),2)</f>
        <v>0</v>
      </c>
      <c r="AU56" s="120">
        <f>'SO 01 - Výpustné zařízení'!P87</f>
        <v>0</v>
      </c>
      <c r="AV56" s="119">
        <f>'SO 01 - Výpustné zařízení'!J33</f>
        <v>0</v>
      </c>
      <c r="AW56" s="119">
        <f>'SO 01 - Výpustné zařízení'!J34</f>
        <v>0</v>
      </c>
      <c r="AX56" s="119">
        <f>'SO 01 - Výpustné zařízení'!J35</f>
        <v>0</v>
      </c>
      <c r="AY56" s="119">
        <f>'SO 01 - Výpustné zařízení'!J36</f>
        <v>0</v>
      </c>
      <c r="AZ56" s="119">
        <f>'SO 01 - Výpustné zařízení'!F33</f>
        <v>0</v>
      </c>
      <c r="BA56" s="119">
        <f>'SO 01 - Výpustné zařízení'!F34</f>
        <v>0</v>
      </c>
      <c r="BB56" s="119">
        <f>'SO 01 - Výpustné zařízení'!F35</f>
        <v>0</v>
      </c>
      <c r="BC56" s="119">
        <f>'SO 01 - Výpustné zařízení'!F36</f>
        <v>0</v>
      </c>
      <c r="BD56" s="121">
        <f>'SO 01 - Výpustné zařízení'!F37</f>
        <v>0</v>
      </c>
      <c r="BE56" s="7"/>
      <c r="BT56" s="122" t="s">
        <v>77</v>
      </c>
      <c r="BV56" s="122" t="s">
        <v>71</v>
      </c>
      <c r="BW56" s="122" t="s">
        <v>82</v>
      </c>
      <c r="BX56" s="122" t="s">
        <v>5</v>
      </c>
      <c r="CL56" s="122" t="s">
        <v>19</v>
      </c>
      <c r="CM56" s="122" t="s">
        <v>79</v>
      </c>
    </row>
    <row r="57" spans="1:91" s="7" customFormat="1" ht="16.5" customHeight="1">
      <c r="A57" s="110" t="s">
        <v>73</v>
      </c>
      <c r="B57" s="111"/>
      <c r="C57" s="112"/>
      <c r="D57" s="113" t="s">
        <v>83</v>
      </c>
      <c r="E57" s="113"/>
      <c r="F57" s="113"/>
      <c r="G57" s="113"/>
      <c r="H57" s="113"/>
      <c r="I57" s="114"/>
      <c r="J57" s="113" t="s">
        <v>84</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'SO 02 - Hráz nádrže'!J30</f>
        <v>0</v>
      </c>
      <c r="AH57" s="114"/>
      <c r="AI57" s="114"/>
      <c r="AJ57" s="114"/>
      <c r="AK57" s="114"/>
      <c r="AL57" s="114"/>
      <c r="AM57" s="114"/>
      <c r="AN57" s="115">
        <f>SUM(AG57,AT57)</f>
        <v>0</v>
      </c>
      <c r="AO57" s="114"/>
      <c r="AP57" s="114"/>
      <c r="AQ57" s="116" t="s">
        <v>76</v>
      </c>
      <c r="AR57" s="117"/>
      <c r="AS57" s="118">
        <v>0</v>
      </c>
      <c r="AT57" s="119">
        <f>ROUND(SUM(AV57:AW57),2)</f>
        <v>0</v>
      </c>
      <c r="AU57" s="120">
        <f>'SO 02 - Hráz nádrže'!P86</f>
        <v>0</v>
      </c>
      <c r="AV57" s="119">
        <f>'SO 02 - Hráz nádrže'!J33</f>
        <v>0</v>
      </c>
      <c r="AW57" s="119">
        <f>'SO 02 - Hráz nádrže'!J34</f>
        <v>0</v>
      </c>
      <c r="AX57" s="119">
        <f>'SO 02 - Hráz nádrže'!J35</f>
        <v>0</v>
      </c>
      <c r="AY57" s="119">
        <f>'SO 02 - Hráz nádrže'!J36</f>
        <v>0</v>
      </c>
      <c r="AZ57" s="119">
        <f>'SO 02 - Hráz nádrže'!F33</f>
        <v>0</v>
      </c>
      <c r="BA57" s="119">
        <f>'SO 02 - Hráz nádrže'!F34</f>
        <v>0</v>
      </c>
      <c r="BB57" s="119">
        <f>'SO 02 - Hráz nádrže'!F35</f>
        <v>0</v>
      </c>
      <c r="BC57" s="119">
        <f>'SO 02 - Hráz nádrže'!F36</f>
        <v>0</v>
      </c>
      <c r="BD57" s="121">
        <f>'SO 02 - Hráz nádrže'!F37</f>
        <v>0</v>
      </c>
      <c r="BE57" s="7"/>
      <c r="BT57" s="122" t="s">
        <v>77</v>
      </c>
      <c r="BV57" s="122" t="s">
        <v>71</v>
      </c>
      <c r="BW57" s="122" t="s">
        <v>85</v>
      </c>
      <c r="BX57" s="122" t="s">
        <v>5</v>
      </c>
      <c r="CL57" s="122" t="s">
        <v>19</v>
      </c>
      <c r="CM57" s="122" t="s">
        <v>79</v>
      </c>
    </row>
    <row r="58" spans="1:91" s="7" customFormat="1" ht="16.5" customHeight="1">
      <c r="A58" s="110" t="s">
        <v>73</v>
      </c>
      <c r="B58" s="111"/>
      <c r="C58" s="112"/>
      <c r="D58" s="113" t="s">
        <v>86</v>
      </c>
      <c r="E58" s="113"/>
      <c r="F58" s="113"/>
      <c r="G58" s="113"/>
      <c r="H58" s="113"/>
      <c r="I58" s="114"/>
      <c r="J58" s="113" t="s">
        <v>87</v>
      </c>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5">
        <f>'SO 03 - Úprava nádrže'!J30</f>
        <v>0</v>
      </c>
      <c r="AH58" s="114"/>
      <c r="AI58" s="114"/>
      <c r="AJ58" s="114"/>
      <c r="AK58" s="114"/>
      <c r="AL58" s="114"/>
      <c r="AM58" s="114"/>
      <c r="AN58" s="115">
        <f>SUM(AG58,AT58)</f>
        <v>0</v>
      </c>
      <c r="AO58" s="114"/>
      <c r="AP58" s="114"/>
      <c r="AQ58" s="116" t="s">
        <v>76</v>
      </c>
      <c r="AR58" s="117"/>
      <c r="AS58" s="118">
        <v>0</v>
      </c>
      <c r="AT58" s="119">
        <f>ROUND(SUM(AV58:AW58),2)</f>
        <v>0</v>
      </c>
      <c r="AU58" s="120">
        <f>'SO 03 - Úprava nádrže'!P82</f>
        <v>0</v>
      </c>
      <c r="AV58" s="119">
        <f>'SO 03 - Úprava nádrže'!J33</f>
        <v>0</v>
      </c>
      <c r="AW58" s="119">
        <f>'SO 03 - Úprava nádrže'!J34</f>
        <v>0</v>
      </c>
      <c r="AX58" s="119">
        <f>'SO 03 - Úprava nádrže'!J35</f>
        <v>0</v>
      </c>
      <c r="AY58" s="119">
        <f>'SO 03 - Úprava nádrže'!J36</f>
        <v>0</v>
      </c>
      <c r="AZ58" s="119">
        <f>'SO 03 - Úprava nádrže'!F33</f>
        <v>0</v>
      </c>
      <c r="BA58" s="119">
        <f>'SO 03 - Úprava nádrže'!F34</f>
        <v>0</v>
      </c>
      <c r="BB58" s="119">
        <f>'SO 03 - Úprava nádrže'!F35</f>
        <v>0</v>
      </c>
      <c r="BC58" s="119">
        <f>'SO 03 - Úprava nádrže'!F36</f>
        <v>0</v>
      </c>
      <c r="BD58" s="121">
        <f>'SO 03 - Úprava nádrže'!F37</f>
        <v>0</v>
      </c>
      <c r="BE58" s="7"/>
      <c r="BT58" s="122" t="s">
        <v>77</v>
      </c>
      <c r="BV58" s="122" t="s">
        <v>71</v>
      </c>
      <c r="BW58" s="122" t="s">
        <v>88</v>
      </c>
      <c r="BX58" s="122" t="s">
        <v>5</v>
      </c>
      <c r="CL58" s="122" t="s">
        <v>19</v>
      </c>
      <c r="CM58" s="122" t="s">
        <v>79</v>
      </c>
    </row>
    <row r="59" spans="1:91" s="7" customFormat="1" ht="16.5" customHeight="1">
      <c r="A59" s="110" t="s">
        <v>73</v>
      </c>
      <c r="B59" s="111"/>
      <c r="C59" s="112"/>
      <c r="D59" s="113" t="s">
        <v>89</v>
      </c>
      <c r="E59" s="113"/>
      <c r="F59" s="113"/>
      <c r="G59" s="113"/>
      <c r="H59" s="113"/>
      <c r="I59" s="114"/>
      <c r="J59" s="113" t="s">
        <v>90</v>
      </c>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5">
        <f>'SO 04 - Tůně 1 a 2'!J30</f>
        <v>0</v>
      </c>
      <c r="AH59" s="114"/>
      <c r="AI59" s="114"/>
      <c r="AJ59" s="114"/>
      <c r="AK59" s="114"/>
      <c r="AL59" s="114"/>
      <c r="AM59" s="114"/>
      <c r="AN59" s="115">
        <f>SUM(AG59,AT59)</f>
        <v>0</v>
      </c>
      <c r="AO59" s="114"/>
      <c r="AP59" s="114"/>
      <c r="AQ59" s="116" t="s">
        <v>76</v>
      </c>
      <c r="AR59" s="117"/>
      <c r="AS59" s="118">
        <v>0</v>
      </c>
      <c r="AT59" s="119">
        <f>ROUND(SUM(AV59:AW59),2)</f>
        <v>0</v>
      </c>
      <c r="AU59" s="120">
        <f>'SO 04 - Tůně 1 a 2'!P86</f>
        <v>0</v>
      </c>
      <c r="AV59" s="119">
        <f>'SO 04 - Tůně 1 a 2'!J33</f>
        <v>0</v>
      </c>
      <c r="AW59" s="119">
        <f>'SO 04 - Tůně 1 a 2'!J34</f>
        <v>0</v>
      </c>
      <c r="AX59" s="119">
        <f>'SO 04 - Tůně 1 a 2'!J35</f>
        <v>0</v>
      </c>
      <c r="AY59" s="119">
        <f>'SO 04 - Tůně 1 a 2'!J36</f>
        <v>0</v>
      </c>
      <c r="AZ59" s="119">
        <f>'SO 04 - Tůně 1 a 2'!F33</f>
        <v>0</v>
      </c>
      <c r="BA59" s="119">
        <f>'SO 04 - Tůně 1 a 2'!F34</f>
        <v>0</v>
      </c>
      <c r="BB59" s="119">
        <f>'SO 04 - Tůně 1 a 2'!F35</f>
        <v>0</v>
      </c>
      <c r="BC59" s="119">
        <f>'SO 04 - Tůně 1 a 2'!F36</f>
        <v>0</v>
      </c>
      <c r="BD59" s="121">
        <f>'SO 04 - Tůně 1 a 2'!F37</f>
        <v>0</v>
      </c>
      <c r="BE59" s="7"/>
      <c r="BT59" s="122" t="s">
        <v>77</v>
      </c>
      <c r="BV59" s="122" t="s">
        <v>71</v>
      </c>
      <c r="BW59" s="122" t="s">
        <v>91</v>
      </c>
      <c r="BX59" s="122" t="s">
        <v>5</v>
      </c>
      <c r="CL59" s="122" t="s">
        <v>19</v>
      </c>
      <c r="CM59" s="122" t="s">
        <v>79</v>
      </c>
    </row>
    <row r="60" spans="1:91" s="7" customFormat="1" ht="16.5" customHeight="1">
      <c r="A60" s="110" t="s">
        <v>73</v>
      </c>
      <c r="B60" s="111"/>
      <c r="C60" s="112"/>
      <c r="D60" s="113" t="s">
        <v>92</v>
      </c>
      <c r="E60" s="113"/>
      <c r="F60" s="113"/>
      <c r="G60" s="113"/>
      <c r="H60" s="113"/>
      <c r="I60" s="114"/>
      <c r="J60" s="113" t="s">
        <v>93</v>
      </c>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5">
        <f>'SO 05 - Odběrné zařízení'!J30</f>
        <v>0</v>
      </c>
      <c r="AH60" s="114"/>
      <c r="AI60" s="114"/>
      <c r="AJ60" s="114"/>
      <c r="AK60" s="114"/>
      <c r="AL60" s="114"/>
      <c r="AM60" s="114"/>
      <c r="AN60" s="115">
        <f>SUM(AG60,AT60)</f>
        <v>0</v>
      </c>
      <c r="AO60" s="114"/>
      <c r="AP60" s="114"/>
      <c r="AQ60" s="116" t="s">
        <v>76</v>
      </c>
      <c r="AR60" s="117"/>
      <c r="AS60" s="118">
        <v>0</v>
      </c>
      <c r="AT60" s="119">
        <f>ROUND(SUM(AV60:AW60),2)</f>
        <v>0</v>
      </c>
      <c r="AU60" s="120">
        <f>'SO 05 - Odběrné zařízení'!P85</f>
        <v>0</v>
      </c>
      <c r="AV60" s="119">
        <f>'SO 05 - Odběrné zařízení'!J33</f>
        <v>0</v>
      </c>
      <c r="AW60" s="119">
        <f>'SO 05 - Odběrné zařízení'!J34</f>
        <v>0</v>
      </c>
      <c r="AX60" s="119">
        <f>'SO 05 - Odběrné zařízení'!J35</f>
        <v>0</v>
      </c>
      <c r="AY60" s="119">
        <f>'SO 05 - Odběrné zařízení'!J36</f>
        <v>0</v>
      </c>
      <c r="AZ60" s="119">
        <f>'SO 05 - Odběrné zařízení'!F33</f>
        <v>0</v>
      </c>
      <c r="BA60" s="119">
        <f>'SO 05 - Odběrné zařízení'!F34</f>
        <v>0</v>
      </c>
      <c r="BB60" s="119">
        <f>'SO 05 - Odběrné zařízení'!F35</f>
        <v>0</v>
      </c>
      <c r="BC60" s="119">
        <f>'SO 05 - Odběrné zařízení'!F36</f>
        <v>0</v>
      </c>
      <c r="BD60" s="121">
        <f>'SO 05 - Odběrné zařízení'!F37</f>
        <v>0</v>
      </c>
      <c r="BE60" s="7"/>
      <c r="BT60" s="122" t="s">
        <v>77</v>
      </c>
      <c r="BV60" s="122" t="s">
        <v>71</v>
      </c>
      <c r="BW60" s="122" t="s">
        <v>94</v>
      </c>
      <c r="BX60" s="122" t="s">
        <v>5</v>
      </c>
      <c r="CL60" s="122" t="s">
        <v>19</v>
      </c>
      <c r="CM60" s="122" t="s">
        <v>79</v>
      </c>
    </row>
    <row r="61" spans="1:91" s="7" customFormat="1" ht="16.5" customHeight="1">
      <c r="A61" s="110" t="s">
        <v>73</v>
      </c>
      <c r="B61" s="111"/>
      <c r="C61" s="112"/>
      <c r="D61" s="113" t="s">
        <v>95</v>
      </c>
      <c r="E61" s="113"/>
      <c r="F61" s="113"/>
      <c r="G61" s="113"/>
      <c r="H61" s="113"/>
      <c r="I61" s="114"/>
      <c r="J61" s="113" t="s">
        <v>96</v>
      </c>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5">
        <f>'SO 06 - Založení LBC Veklice'!J30</f>
        <v>0</v>
      </c>
      <c r="AH61" s="114"/>
      <c r="AI61" s="114"/>
      <c r="AJ61" s="114"/>
      <c r="AK61" s="114"/>
      <c r="AL61" s="114"/>
      <c r="AM61" s="114"/>
      <c r="AN61" s="115">
        <f>SUM(AG61,AT61)</f>
        <v>0</v>
      </c>
      <c r="AO61" s="114"/>
      <c r="AP61" s="114"/>
      <c r="AQ61" s="116" t="s">
        <v>76</v>
      </c>
      <c r="AR61" s="117"/>
      <c r="AS61" s="118">
        <v>0</v>
      </c>
      <c r="AT61" s="119">
        <f>ROUND(SUM(AV61:AW61),2)</f>
        <v>0</v>
      </c>
      <c r="AU61" s="120">
        <f>'SO 06 - Založení LBC Veklice'!P96</f>
        <v>0</v>
      </c>
      <c r="AV61" s="119">
        <f>'SO 06 - Založení LBC Veklice'!J33</f>
        <v>0</v>
      </c>
      <c r="AW61" s="119">
        <f>'SO 06 - Založení LBC Veklice'!J34</f>
        <v>0</v>
      </c>
      <c r="AX61" s="119">
        <f>'SO 06 - Založení LBC Veklice'!J35</f>
        <v>0</v>
      </c>
      <c r="AY61" s="119">
        <f>'SO 06 - Založení LBC Veklice'!J36</f>
        <v>0</v>
      </c>
      <c r="AZ61" s="119">
        <f>'SO 06 - Založení LBC Veklice'!F33</f>
        <v>0</v>
      </c>
      <c r="BA61" s="119">
        <f>'SO 06 - Založení LBC Veklice'!F34</f>
        <v>0</v>
      </c>
      <c r="BB61" s="119">
        <f>'SO 06 - Založení LBC Veklice'!F35</f>
        <v>0</v>
      </c>
      <c r="BC61" s="119">
        <f>'SO 06 - Založení LBC Veklice'!F36</f>
        <v>0</v>
      </c>
      <c r="BD61" s="121">
        <f>'SO 06 - Založení LBC Veklice'!F37</f>
        <v>0</v>
      </c>
      <c r="BE61" s="7"/>
      <c r="BT61" s="122" t="s">
        <v>77</v>
      </c>
      <c r="BV61" s="122" t="s">
        <v>71</v>
      </c>
      <c r="BW61" s="122" t="s">
        <v>97</v>
      </c>
      <c r="BX61" s="122" t="s">
        <v>5</v>
      </c>
      <c r="CL61" s="122" t="s">
        <v>19</v>
      </c>
      <c r="CM61" s="122" t="s">
        <v>79</v>
      </c>
    </row>
    <row r="62" spans="1:91" s="7" customFormat="1" ht="24.75" customHeight="1">
      <c r="A62" s="110" t="s">
        <v>73</v>
      </c>
      <c r="B62" s="111"/>
      <c r="C62" s="112"/>
      <c r="D62" s="113" t="s">
        <v>98</v>
      </c>
      <c r="E62" s="113"/>
      <c r="F62" s="113"/>
      <c r="G62" s="113"/>
      <c r="H62" s="113"/>
      <c r="I62" s="114"/>
      <c r="J62" s="113" t="s">
        <v>99</v>
      </c>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5">
        <f>'SO 06.1 - tříletá péče'!J30</f>
        <v>0</v>
      </c>
      <c r="AH62" s="114"/>
      <c r="AI62" s="114"/>
      <c r="AJ62" s="114"/>
      <c r="AK62" s="114"/>
      <c r="AL62" s="114"/>
      <c r="AM62" s="114"/>
      <c r="AN62" s="115">
        <f>SUM(AG62,AT62)</f>
        <v>0</v>
      </c>
      <c r="AO62" s="114"/>
      <c r="AP62" s="114"/>
      <c r="AQ62" s="116" t="s">
        <v>76</v>
      </c>
      <c r="AR62" s="117"/>
      <c r="AS62" s="118">
        <v>0</v>
      </c>
      <c r="AT62" s="119">
        <f>ROUND(SUM(AV62:AW62),2)</f>
        <v>0</v>
      </c>
      <c r="AU62" s="120">
        <f>'SO 06.1 - tříletá péče'!P90</f>
        <v>0</v>
      </c>
      <c r="AV62" s="119">
        <f>'SO 06.1 - tříletá péče'!J33</f>
        <v>0</v>
      </c>
      <c r="AW62" s="119">
        <f>'SO 06.1 - tříletá péče'!J34</f>
        <v>0</v>
      </c>
      <c r="AX62" s="119">
        <f>'SO 06.1 - tříletá péče'!J35</f>
        <v>0</v>
      </c>
      <c r="AY62" s="119">
        <f>'SO 06.1 - tříletá péče'!J36</f>
        <v>0</v>
      </c>
      <c r="AZ62" s="119">
        <f>'SO 06.1 - tříletá péče'!F33</f>
        <v>0</v>
      </c>
      <c r="BA62" s="119">
        <f>'SO 06.1 - tříletá péče'!F34</f>
        <v>0</v>
      </c>
      <c r="BB62" s="119">
        <f>'SO 06.1 - tříletá péče'!F35</f>
        <v>0</v>
      </c>
      <c r="BC62" s="119">
        <f>'SO 06.1 - tříletá péče'!F36</f>
        <v>0</v>
      </c>
      <c r="BD62" s="121">
        <f>'SO 06.1 - tříletá péče'!F37</f>
        <v>0</v>
      </c>
      <c r="BE62" s="7"/>
      <c r="BT62" s="122" t="s">
        <v>77</v>
      </c>
      <c r="BV62" s="122" t="s">
        <v>71</v>
      </c>
      <c r="BW62" s="122" t="s">
        <v>100</v>
      </c>
      <c r="BX62" s="122" t="s">
        <v>5</v>
      </c>
      <c r="CL62" s="122" t="s">
        <v>19</v>
      </c>
      <c r="CM62" s="122" t="s">
        <v>79</v>
      </c>
    </row>
    <row r="63" spans="1:91" s="7" customFormat="1" ht="16.5" customHeight="1">
      <c r="A63" s="110" t="s">
        <v>73</v>
      </c>
      <c r="B63" s="111"/>
      <c r="C63" s="112"/>
      <c r="D63" s="113" t="s">
        <v>101</v>
      </c>
      <c r="E63" s="113"/>
      <c r="F63" s="113"/>
      <c r="G63" s="113"/>
      <c r="H63" s="113"/>
      <c r="I63" s="114"/>
      <c r="J63" s="113" t="s">
        <v>102</v>
      </c>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5">
        <f>'SO 101 - Hlavní polní ces...'!J30</f>
        <v>0</v>
      </c>
      <c r="AH63" s="114"/>
      <c r="AI63" s="114"/>
      <c r="AJ63" s="114"/>
      <c r="AK63" s="114"/>
      <c r="AL63" s="114"/>
      <c r="AM63" s="114"/>
      <c r="AN63" s="115">
        <f>SUM(AG63,AT63)</f>
        <v>0</v>
      </c>
      <c r="AO63" s="114"/>
      <c r="AP63" s="114"/>
      <c r="AQ63" s="116" t="s">
        <v>76</v>
      </c>
      <c r="AR63" s="117"/>
      <c r="AS63" s="118">
        <v>0</v>
      </c>
      <c r="AT63" s="119">
        <f>ROUND(SUM(AV63:AW63),2)</f>
        <v>0</v>
      </c>
      <c r="AU63" s="120">
        <f>'SO 101 - Hlavní polní ces...'!P89</f>
        <v>0</v>
      </c>
      <c r="AV63" s="119">
        <f>'SO 101 - Hlavní polní ces...'!J33</f>
        <v>0</v>
      </c>
      <c r="AW63" s="119">
        <f>'SO 101 - Hlavní polní ces...'!J34</f>
        <v>0</v>
      </c>
      <c r="AX63" s="119">
        <f>'SO 101 - Hlavní polní ces...'!J35</f>
        <v>0</v>
      </c>
      <c r="AY63" s="119">
        <f>'SO 101 - Hlavní polní ces...'!J36</f>
        <v>0</v>
      </c>
      <c r="AZ63" s="119">
        <f>'SO 101 - Hlavní polní ces...'!F33</f>
        <v>0</v>
      </c>
      <c r="BA63" s="119">
        <f>'SO 101 - Hlavní polní ces...'!F34</f>
        <v>0</v>
      </c>
      <c r="BB63" s="119">
        <f>'SO 101 - Hlavní polní ces...'!F35</f>
        <v>0</v>
      </c>
      <c r="BC63" s="119">
        <f>'SO 101 - Hlavní polní ces...'!F36</f>
        <v>0</v>
      </c>
      <c r="BD63" s="121">
        <f>'SO 101 - Hlavní polní ces...'!F37</f>
        <v>0</v>
      </c>
      <c r="BE63" s="7"/>
      <c r="BT63" s="122" t="s">
        <v>77</v>
      </c>
      <c r="BV63" s="122" t="s">
        <v>71</v>
      </c>
      <c r="BW63" s="122" t="s">
        <v>103</v>
      </c>
      <c r="BX63" s="122" t="s">
        <v>5</v>
      </c>
      <c r="CL63" s="122" t="s">
        <v>19</v>
      </c>
      <c r="CM63" s="122" t="s">
        <v>79</v>
      </c>
    </row>
    <row r="64" spans="1:91" s="7" customFormat="1" ht="16.5" customHeight="1">
      <c r="A64" s="110" t="s">
        <v>73</v>
      </c>
      <c r="B64" s="111"/>
      <c r="C64" s="112"/>
      <c r="D64" s="113" t="s">
        <v>104</v>
      </c>
      <c r="E64" s="113"/>
      <c r="F64" s="113"/>
      <c r="G64" s="113"/>
      <c r="H64" s="113"/>
      <c r="I64" s="114"/>
      <c r="J64" s="113" t="s">
        <v>105</v>
      </c>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5">
        <f>'SO 102 - Hlavní polní ces...'!J30</f>
        <v>0</v>
      </c>
      <c r="AH64" s="114"/>
      <c r="AI64" s="114"/>
      <c r="AJ64" s="114"/>
      <c r="AK64" s="114"/>
      <c r="AL64" s="114"/>
      <c r="AM64" s="114"/>
      <c r="AN64" s="115">
        <f>SUM(AG64,AT64)</f>
        <v>0</v>
      </c>
      <c r="AO64" s="114"/>
      <c r="AP64" s="114"/>
      <c r="AQ64" s="116" t="s">
        <v>76</v>
      </c>
      <c r="AR64" s="117"/>
      <c r="AS64" s="123">
        <v>0</v>
      </c>
      <c r="AT64" s="124">
        <f>ROUND(SUM(AV64:AW64),2)</f>
        <v>0</v>
      </c>
      <c r="AU64" s="125">
        <f>'SO 102 - Hlavní polní ces...'!P83</f>
        <v>0</v>
      </c>
      <c r="AV64" s="124">
        <f>'SO 102 - Hlavní polní ces...'!J33</f>
        <v>0</v>
      </c>
      <c r="AW64" s="124">
        <f>'SO 102 - Hlavní polní ces...'!J34</f>
        <v>0</v>
      </c>
      <c r="AX64" s="124">
        <f>'SO 102 - Hlavní polní ces...'!J35</f>
        <v>0</v>
      </c>
      <c r="AY64" s="124">
        <f>'SO 102 - Hlavní polní ces...'!J36</f>
        <v>0</v>
      </c>
      <c r="AZ64" s="124">
        <f>'SO 102 - Hlavní polní ces...'!F33</f>
        <v>0</v>
      </c>
      <c r="BA64" s="124">
        <f>'SO 102 - Hlavní polní ces...'!F34</f>
        <v>0</v>
      </c>
      <c r="BB64" s="124">
        <f>'SO 102 - Hlavní polní ces...'!F35</f>
        <v>0</v>
      </c>
      <c r="BC64" s="124">
        <f>'SO 102 - Hlavní polní ces...'!F36</f>
        <v>0</v>
      </c>
      <c r="BD64" s="126">
        <f>'SO 102 - Hlavní polní ces...'!F37</f>
        <v>0</v>
      </c>
      <c r="BE64" s="7"/>
      <c r="BT64" s="122" t="s">
        <v>77</v>
      </c>
      <c r="BV64" s="122" t="s">
        <v>71</v>
      </c>
      <c r="BW64" s="122" t="s">
        <v>106</v>
      </c>
      <c r="BX64" s="122" t="s">
        <v>5</v>
      </c>
      <c r="CL64" s="122" t="s">
        <v>19</v>
      </c>
      <c r="CM64" s="122" t="s">
        <v>79</v>
      </c>
    </row>
    <row r="65" spans="1:57" s="2" customFormat="1" ht="30" customHeight="1">
      <c r="A65" s="37"/>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43"/>
      <c r="AS65" s="37"/>
      <c r="AT65" s="37"/>
      <c r="AU65" s="37"/>
      <c r="AV65" s="37"/>
      <c r="AW65" s="37"/>
      <c r="AX65" s="37"/>
      <c r="AY65" s="37"/>
      <c r="AZ65" s="37"/>
      <c r="BA65" s="37"/>
      <c r="BB65" s="37"/>
      <c r="BC65" s="37"/>
      <c r="BD65" s="37"/>
      <c r="BE65" s="37"/>
    </row>
    <row r="66" spans="1:57" s="2" customFormat="1" ht="6.95" customHeight="1">
      <c r="A66" s="37"/>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43"/>
      <c r="AS66" s="37"/>
      <c r="AT66" s="37"/>
      <c r="AU66" s="37"/>
      <c r="AV66" s="37"/>
      <c r="AW66" s="37"/>
      <c r="AX66" s="37"/>
      <c r="AY66" s="37"/>
      <c r="AZ66" s="37"/>
      <c r="BA66" s="37"/>
      <c r="BB66" s="37"/>
      <c r="BC66" s="37"/>
      <c r="BD66" s="37"/>
      <c r="BE66" s="37"/>
    </row>
  </sheetData>
  <sheetProtection password="CC35" sheet="1" objects="1" scenarios="1" formatColumns="0" formatRows="0"/>
  <mergeCells count="78">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54:AP54"/>
  </mergeCells>
  <hyperlinks>
    <hyperlink ref="A55" location="'SO 00 - VRN'!C2" display="/"/>
    <hyperlink ref="A56" location="'SO 01 - Výpustné zařízení'!C2" display="/"/>
    <hyperlink ref="A57" location="'SO 02 - Hráz nádrže'!C2" display="/"/>
    <hyperlink ref="A58" location="'SO 03 - Úprava nádrže'!C2" display="/"/>
    <hyperlink ref="A59" location="'SO 04 - Tůně 1 a 2'!C2" display="/"/>
    <hyperlink ref="A60" location="'SO 05 - Odběrné zařízení'!C2" display="/"/>
    <hyperlink ref="A61" location="'SO 06 - Založení LBC Veklice'!C2" display="/"/>
    <hyperlink ref="A62" location="'SO 06.1 - tříletá péče'!C2" display="/"/>
    <hyperlink ref="A63" location="'SO 101 - Hlavní polní ces...'!C2" display="/"/>
    <hyperlink ref="A64" location="'SO 102 - Hlavní polní ce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103</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1663</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ROUND(J89,2)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ROUND((SUM(BE89:BE170)),2)</f>
        <v>0</v>
      </c>
      <c r="G33" s="37"/>
      <c r="H33" s="37"/>
      <c r="I33" s="154">
        <v>0.21</v>
      </c>
      <c r="J33" s="153">
        <f>ROUND(((SUM(BE89:BE170))*I33),2)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ROUND((SUM(BF89:BF170)),2)</f>
        <v>0</v>
      </c>
      <c r="G34" s="37"/>
      <c r="H34" s="37"/>
      <c r="I34" s="154">
        <v>0.15</v>
      </c>
      <c r="J34" s="153">
        <f>ROUND(((SUM(BF89:BF170))*I34),2)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ROUND((SUM(BG89:BG170)),2)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ROUND((SUM(BH89:BH170)),2)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ROUND((SUM(BI89:BI170)),2)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101 - Hlavní polní cesta C1</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J89</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1664</v>
      </c>
      <c r="E60" s="211"/>
      <c r="F60" s="211"/>
      <c r="G60" s="211"/>
      <c r="H60" s="211"/>
      <c r="I60" s="212"/>
      <c r="J60" s="213">
        <f>J90</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1665</v>
      </c>
      <c r="E61" s="211"/>
      <c r="F61" s="211"/>
      <c r="G61" s="211"/>
      <c r="H61" s="211"/>
      <c r="I61" s="212"/>
      <c r="J61" s="213">
        <f>J117</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1666</v>
      </c>
      <c r="E62" s="211"/>
      <c r="F62" s="211"/>
      <c r="G62" s="211"/>
      <c r="H62" s="211"/>
      <c r="I62" s="212"/>
      <c r="J62" s="213">
        <f>J126</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1667</v>
      </c>
      <c r="E63" s="211"/>
      <c r="F63" s="211"/>
      <c r="G63" s="211"/>
      <c r="H63" s="211"/>
      <c r="I63" s="212"/>
      <c r="J63" s="213">
        <f>J138</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1668</v>
      </c>
      <c r="E64" s="211"/>
      <c r="F64" s="211"/>
      <c r="G64" s="211"/>
      <c r="H64" s="211"/>
      <c r="I64" s="212"/>
      <c r="J64" s="213">
        <f>J145</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1669</v>
      </c>
      <c r="E65" s="211"/>
      <c r="F65" s="211"/>
      <c r="G65" s="211"/>
      <c r="H65" s="211"/>
      <c r="I65" s="212"/>
      <c r="J65" s="213">
        <f>J148</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1670</v>
      </c>
      <c r="E66" s="211"/>
      <c r="F66" s="211"/>
      <c r="G66" s="211"/>
      <c r="H66" s="211"/>
      <c r="I66" s="212"/>
      <c r="J66" s="213">
        <f>J159</f>
        <v>0</v>
      </c>
      <c r="K66" s="209"/>
      <c r="L66" s="214"/>
      <c r="S66" s="10"/>
      <c r="T66" s="10"/>
      <c r="U66" s="10"/>
      <c r="V66" s="10"/>
      <c r="W66" s="10"/>
      <c r="X66" s="10"/>
      <c r="Y66" s="10"/>
      <c r="Z66" s="10"/>
      <c r="AA66" s="10"/>
      <c r="AB66" s="10"/>
      <c r="AC66" s="10"/>
      <c r="AD66" s="10"/>
      <c r="AE66" s="10"/>
    </row>
    <row r="67" spans="1:31" s="10" customFormat="1" ht="24.95" customHeight="1">
      <c r="A67" s="10"/>
      <c r="B67" s="208"/>
      <c r="C67" s="209"/>
      <c r="D67" s="210" t="s">
        <v>1671</v>
      </c>
      <c r="E67" s="211"/>
      <c r="F67" s="211"/>
      <c r="G67" s="211"/>
      <c r="H67" s="211"/>
      <c r="I67" s="212"/>
      <c r="J67" s="213">
        <f>J161</f>
        <v>0</v>
      </c>
      <c r="K67" s="209"/>
      <c r="L67" s="214"/>
      <c r="S67" s="10"/>
      <c r="T67" s="10"/>
      <c r="U67" s="10"/>
      <c r="V67" s="10"/>
      <c r="W67" s="10"/>
      <c r="X67" s="10"/>
      <c r="Y67" s="10"/>
      <c r="Z67" s="10"/>
      <c r="AA67" s="10"/>
      <c r="AB67" s="10"/>
      <c r="AC67" s="10"/>
      <c r="AD67" s="10"/>
      <c r="AE67" s="10"/>
    </row>
    <row r="68" spans="1:31" s="10" customFormat="1" ht="24.95" customHeight="1">
      <c r="A68" s="10"/>
      <c r="B68" s="208"/>
      <c r="C68" s="209"/>
      <c r="D68" s="210" t="s">
        <v>1672</v>
      </c>
      <c r="E68" s="211"/>
      <c r="F68" s="211"/>
      <c r="G68" s="211"/>
      <c r="H68" s="211"/>
      <c r="I68" s="212"/>
      <c r="J68" s="213">
        <f>J163</f>
        <v>0</v>
      </c>
      <c r="K68" s="209"/>
      <c r="L68" s="214"/>
      <c r="S68" s="10"/>
      <c r="T68" s="10"/>
      <c r="U68" s="10"/>
      <c r="V68" s="10"/>
      <c r="W68" s="10"/>
      <c r="X68" s="10"/>
      <c r="Y68" s="10"/>
      <c r="Z68" s="10"/>
      <c r="AA68" s="10"/>
      <c r="AB68" s="10"/>
      <c r="AC68" s="10"/>
      <c r="AD68" s="10"/>
      <c r="AE68" s="10"/>
    </row>
    <row r="69" spans="1:31" s="10" customFormat="1" ht="24.95" customHeight="1">
      <c r="A69" s="10"/>
      <c r="B69" s="208"/>
      <c r="C69" s="209"/>
      <c r="D69" s="210" t="s">
        <v>1673</v>
      </c>
      <c r="E69" s="211"/>
      <c r="F69" s="211"/>
      <c r="G69" s="211"/>
      <c r="H69" s="211"/>
      <c r="I69" s="212"/>
      <c r="J69" s="213">
        <f>J169</f>
        <v>0</v>
      </c>
      <c r="K69" s="209"/>
      <c r="L69" s="214"/>
      <c r="S69" s="10"/>
      <c r="T69" s="10"/>
      <c r="U69" s="10"/>
      <c r="V69" s="10"/>
      <c r="W69" s="10"/>
      <c r="X69" s="10"/>
      <c r="Y69" s="10"/>
      <c r="Z69" s="10"/>
      <c r="AA69" s="10"/>
      <c r="AB69" s="10"/>
      <c r="AC69" s="10"/>
      <c r="AD69" s="10"/>
      <c r="AE69" s="10"/>
    </row>
    <row r="70" spans="1:31" s="2" customFormat="1" ht="21.8" customHeight="1">
      <c r="A70" s="37"/>
      <c r="B70" s="38"/>
      <c r="C70" s="39"/>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6.95" customHeight="1">
      <c r="A71" s="37"/>
      <c r="B71" s="58"/>
      <c r="C71" s="59"/>
      <c r="D71" s="59"/>
      <c r="E71" s="59"/>
      <c r="F71" s="59"/>
      <c r="G71" s="59"/>
      <c r="H71" s="59"/>
      <c r="I71" s="165"/>
      <c r="J71" s="59"/>
      <c r="K71" s="59"/>
      <c r="L71" s="136"/>
      <c r="S71" s="37"/>
      <c r="T71" s="37"/>
      <c r="U71" s="37"/>
      <c r="V71" s="37"/>
      <c r="W71" s="37"/>
      <c r="X71" s="37"/>
      <c r="Y71" s="37"/>
      <c r="Z71" s="37"/>
      <c r="AA71" s="37"/>
      <c r="AB71" s="37"/>
      <c r="AC71" s="37"/>
      <c r="AD71" s="37"/>
      <c r="AE71" s="37"/>
    </row>
    <row r="75" spans="1:31" s="2" customFormat="1" ht="6.95" customHeight="1">
      <c r="A75" s="37"/>
      <c r="B75" s="60"/>
      <c r="C75" s="61"/>
      <c r="D75" s="61"/>
      <c r="E75" s="61"/>
      <c r="F75" s="61"/>
      <c r="G75" s="61"/>
      <c r="H75" s="61"/>
      <c r="I75" s="168"/>
      <c r="J75" s="61"/>
      <c r="K75" s="61"/>
      <c r="L75" s="136"/>
      <c r="S75" s="37"/>
      <c r="T75" s="37"/>
      <c r="U75" s="37"/>
      <c r="V75" s="37"/>
      <c r="W75" s="37"/>
      <c r="X75" s="37"/>
      <c r="Y75" s="37"/>
      <c r="Z75" s="37"/>
      <c r="AA75" s="37"/>
      <c r="AB75" s="37"/>
      <c r="AC75" s="37"/>
      <c r="AD75" s="37"/>
      <c r="AE75" s="37"/>
    </row>
    <row r="76" spans="1:31" s="2" customFormat="1" ht="24.95" customHeight="1">
      <c r="A76" s="37"/>
      <c r="B76" s="38"/>
      <c r="C76" s="22" t="s">
        <v>114</v>
      </c>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6.5" customHeight="1">
      <c r="A79" s="37"/>
      <c r="B79" s="38"/>
      <c r="C79" s="39"/>
      <c r="D79" s="39"/>
      <c r="E79" s="169" t="str">
        <f>E7</f>
        <v>Společná zařízení v k.ú. Senice na Hané</v>
      </c>
      <c r="F79" s="31"/>
      <c r="G79" s="31"/>
      <c r="H79" s="31"/>
      <c r="I79" s="135"/>
      <c r="J79" s="39"/>
      <c r="K79" s="39"/>
      <c r="L79" s="136"/>
      <c r="S79" s="37"/>
      <c r="T79" s="37"/>
      <c r="U79" s="37"/>
      <c r="V79" s="37"/>
      <c r="W79" s="37"/>
      <c r="X79" s="37"/>
      <c r="Y79" s="37"/>
      <c r="Z79" s="37"/>
      <c r="AA79" s="37"/>
      <c r="AB79" s="37"/>
      <c r="AC79" s="37"/>
      <c r="AD79" s="37"/>
      <c r="AE79" s="37"/>
    </row>
    <row r="80" spans="1:31" s="2" customFormat="1" ht="12" customHeight="1">
      <c r="A80" s="37"/>
      <c r="B80" s="38"/>
      <c r="C80" s="31" t="s">
        <v>108</v>
      </c>
      <c r="D80" s="39"/>
      <c r="E80" s="39"/>
      <c r="F80" s="39"/>
      <c r="G80" s="39"/>
      <c r="H80" s="39"/>
      <c r="I80" s="135"/>
      <c r="J80" s="39"/>
      <c r="K80" s="39"/>
      <c r="L80" s="136"/>
      <c r="S80" s="37"/>
      <c r="T80" s="37"/>
      <c r="U80" s="37"/>
      <c r="V80" s="37"/>
      <c r="W80" s="37"/>
      <c r="X80" s="37"/>
      <c r="Y80" s="37"/>
      <c r="Z80" s="37"/>
      <c r="AA80" s="37"/>
      <c r="AB80" s="37"/>
      <c r="AC80" s="37"/>
      <c r="AD80" s="37"/>
      <c r="AE80" s="37"/>
    </row>
    <row r="81" spans="1:31" s="2" customFormat="1" ht="16.5" customHeight="1">
      <c r="A81" s="37"/>
      <c r="B81" s="38"/>
      <c r="C81" s="39"/>
      <c r="D81" s="39"/>
      <c r="E81" s="68" t="str">
        <f>E9</f>
        <v>SO 101 - Hlavní polní cesta C1</v>
      </c>
      <c r="F81" s="39"/>
      <c r="G81" s="39"/>
      <c r="H81" s="39"/>
      <c r="I81" s="135"/>
      <c r="J81" s="39"/>
      <c r="K81" s="39"/>
      <c r="L81" s="13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135"/>
      <c r="J82" s="39"/>
      <c r="K82" s="39"/>
      <c r="L82" s="136"/>
      <c r="S82" s="37"/>
      <c r="T82" s="37"/>
      <c r="U82" s="37"/>
      <c r="V82" s="37"/>
      <c r="W82" s="37"/>
      <c r="X82" s="37"/>
      <c r="Y82" s="37"/>
      <c r="Z82" s="37"/>
      <c r="AA82" s="37"/>
      <c r="AB82" s="37"/>
      <c r="AC82" s="37"/>
      <c r="AD82" s="37"/>
      <c r="AE82" s="37"/>
    </row>
    <row r="83" spans="1:31" s="2" customFormat="1" ht="12" customHeight="1">
      <c r="A83" s="37"/>
      <c r="B83" s="38"/>
      <c r="C83" s="31" t="s">
        <v>21</v>
      </c>
      <c r="D83" s="39"/>
      <c r="E83" s="39"/>
      <c r="F83" s="26" t="str">
        <f>F12</f>
        <v xml:space="preserve"> </v>
      </c>
      <c r="G83" s="39"/>
      <c r="H83" s="39"/>
      <c r="I83" s="139" t="s">
        <v>23</v>
      </c>
      <c r="J83" s="71" t="str">
        <f>IF(J12="","",J12)</f>
        <v>11. 5. 2020</v>
      </c>
      <c r="K83" s="39"/>
      <c r="L83" s="13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2" customFormat="1" ht="15.15" customHeight="1">
      <c r="A85" s="37"/>
      <c r="B85" s="38"/>
      <c r="C85" s="31" t="s">
        <v>25</v>
      </c>
      <c r="D85" s="39"/>
      <c r="E85" s="39"/>
      <c r="F85" s="26" t="str">
        <f>E15</f>
        <v xml:space="preserve"> </v>
      </c>
      <c r="G85" s="39"/>
      <c r="H85" s="39"/>
      <c r="I85" s="139" t="s">
        <v>30</v>
      </c>
      <c r="J85" s="35" t="str">
        <f>E21</f>
        <v xml:space="preserve"> </v>
      </c>
      <c r="K85" s="39"/>
      <c r="L85" s="136"/>
      <c r="S85" s="37"/>
      <c r="T85" s="37"/>
      <c r="U85" s="37"/>
      <c r="V85" s="37"/>
      <c r="W85" s="37"/>
      <c r="X85" s="37"/>
      <c r="Y85" s="37"/>
      <c r="Z85" s="37"/>
      <c r="AA85" s="37"/>
      <c r="AB85" s="37"/>
      <c r="AC85" s="37"/>
      <c r="AD85" s="37"/>
      <c r="AE85" s="37"/>
    </row>
    <row r="86" spans="1:31" s="2" customFormat="1" ht="15.15" customHeight="1">
      <c r="A86" s="37"/>
      <c r="B86" s="38"/>
      <c r="C86" s="31" t="s">
        <v>28</v>
      </c>
      <c r="D86" s="39"/>
      <c r="E86" s="39"/>
      <c r="F86" s="26" t="str">
        <f>IF(E18="","",E18)</f>
        <v>Vyplň údaj</v>
      </c>
      <c r="G86" s="39"/>
      <c r="H86" s="39"/>
      <c r="I86" s="139" t="s">
        <v>32</v>
      </c>
      <c r="J86" s="35" t="str">
        <f>E24</f>
        <v xml:space="preserve"> </v>
      </c>
      <c r="K86" s="39"/>
      <c r="L86" s="136"/>
      <c r="S86" s="37"/>
      <c r="T86" s="37"/>
      <c r="U86" s="37"/>
      <c r="V86" s="37"/>
      <c r="W86" s="37"/>
      <c r="X86" s="37"/>
      <c r="Y86" s="37"/>
      <c r="Z86" s="37"/>
      <c r="AA86" s="37"/>
      <c r="AB86" s="37"/>
      <c r="AC86" s="37"/>
      <c r="AD86" s="37"/>
      <c r="AE86" s="37"/>
    </row>
    <row r="87" spans="1:31" s="2" customFormat="1" ht="10.3" customHeight="1">
      <c r="A87" s="37"/>
      <c r="B87" s="38"/>
      <c r="C87" s="39"/>
      <c r="D87" s="39"/>
      <c r="E87" s="39"/>
      <c r="F87" s="39"/>
      <c r="G87" s="39"/>
      <c r="H87" s="39"/>
      <c r="I87" s="135"/>
      <c r="J87" s="39"/>
      <c r="K87" s="39"/>
      <c r="L87" s="136"/>
      <c r="S87" s="37"/>
      <c r="T87" s="37"/>
      <c r="U87" s="37"/>
      <c r="V87" s="37"/>
      <c r="W87" s="37"/>
      <c r="X87" s="37"/>
      <c r="Y87" s="37"/>
      <c r="Z87" s="37"/>
      <c r="AA87" s="37"/>
      <c r="AB87" s="37"/>
      <c r="AC87" s="37"/>
      <c r="AD87" s="37"/>
      <c r="AE87" s="37"/>
    </row>
    <row r="88" spans="1:31" s="9" customFormat="1" ht="29.25" customHeight="1">
      <c r="A88" s="175"/>
      <c r="B88" s="176"/>
      <c r="C88" s="177" t="s">
        <v>115</v>
      </c>
      <c r="D88" s="178" t="s">
        <v>54</v>
      </c>
      <c r="E88" s="178" t="s">
        <v>50</v>
      </c>
      <c r="F88" s="178" t="s">
        <v>51</v>
      </c>
      <c r="G88" s="178" t="s">
        <v>116</v>
      </c>
      <c r="H88" s="178" t="s">
        <v>117</v>
      </c>
      <c r="I88" s="179" t="s">
        <v>118</v>
      </c>
      <c r="J88" s="178" t="s">
        <v>112</v>
      </c>
      <c r="K88" s="180" t="s">
        <v>119</v>
      </c>
      <c r="L88" s="181"/>
      <c r="M88" s="91" t="s">
        <v>19</v>
      </c>
      <c r="N88" s="92" t="s">
        <v>39</v>
      </c>
      <c r="O88" s="92" t="s">
        <v>120</v>
      </c>
      <c r="P88" s="92" t="s">
        <v>121</v>
      </c>
      <c r="Q88" s="92" t="s">
        <v>122</v>
      </c>
      <c r="R88" s="92" t="s">
        <v>123</v>
      </c>
      <c r="S88" s="92" t="s">
        <v>124</v>
      </c>
      <c r="T88" s="93" t="s">
        <v>125</v>
      </c>
      <c r="U88" s="175"/>
      <c r="V88" s="175"/>
      <c r="W88" s="175"/>
      <c r="X88" s="175"/>
      <c r="Y88" s="175"/>
      <c r="Z88" s="175"/>
      <c r="AA88" s="175"/>
      <c r="AB88" s="175"/>
      <c r="AC88" s="175"/>
      <c r="AD88" s="175"/>
      <c r="AE88" s="175"/>
    </row>
    <row r="89" spans="1:63" s="2" customFormat="1" ht="22.8" customHeight="1">
      <c r="A89" s="37"/>
      <c r="B89" s="38"/>
      <c r="C89" s="98" t="s">
        <v>126</v>
      </c>
      <c r="D89" s="39"/>
      <c r="E89" s="39"/>
      <c r="F89" s="39"/>
      <c r="G89" s="39"/>
      <c r="H89" s="39"/>
      <c r="I89" s="135"/>
      <c r="J89" s="182">
        <f>BK89</f>
        <v>0</v>
      </c>
      <c r="K89" s="39"/>
      <c r="L89" s="43"/>
      <c r="M89" s="94"/>
      <c r="N89" s="183"/>
      <c r="O89" s="95"/>
      <c r="P89" s="184">
        <f>P90+P117+P126+P138+P145+P148+P159+P161+P163+P169</f>
        <v>0</v>
      </c>
      <c r="Q89" s="95"/>
      <c r="R89" s="184">
        <f>R90+R117+R126+R138+R145+R148+R159+R161+R163+R169</f>
        <v>1105.86039832</v>
      </c>
      <c r="S89" s="95"/>
      <c r="T89" s="185">
        <f>T90+T117+T126+T138+T145+T148+T159+T161+T163+T169</f>
        <v>0</v>
      </c>
      <c r="U89" s="37"/>
      <c r="V89" s="37"/>
      <c r="W89" s="37"/>
      <c r="X89" s="37"/>
      <c r="Y89" s="37"/>
      <c r="Z89" s="37"/>
      <c r="AA89" s="37"/>
      <c r="AB89" s="37"/>
      <c r="AC89" s="37"/>
      <c r="AD89" s="37"/>
      <c r="AE89" s="37"/>
      <c r="AT89" s="16" t="s">
        <v>68</v>
      </c>
      <c r="AU89" s="16" t="s">
        <v>113</v>
      </c>
      <c r="BK89" s="186">
        <f>BK90+BK117+BK126+BK138+BK145+BK148+BK159+BK161+BK163+BK169</f>
        <v>0</v>
      </c>
    </row>
    <row r="90" spans="1:63" s="11" customFormat="1" ht="25.9" customHeight="1">
      <c r="A90" s="11"/>
      <c r="B90" s="215"/>
      <c r="C90" s="216"/>
      <c r="D90" s="217" t="s">
        <v>68</v>
      </c>
      <c r="E90" s="218" t="s">
        <v>77</v>
      </c>
      <c r="F90" s="218" t="s">
        <v>635</v>
      </c>
      <c r="G90" s="216"/>
      <c r="H90" s="216"/>
      <c r="I90" s="219"/>
      <c r="J90" s="220">
        <f>BK90</f>
        <v>0</v>
      </c>
      <c r="K90" s="216"/>
      <c r="L90" s="221"/>
      <c r="M90" s="222"/>
      <c r="N90" s="223"/>
      <c r="O90" s="223"/>
      <c r="P90" s="224">
        <f>SUM(P91:P116)</f>
        <v>0</v>
      </c>
      <c r="Q90" s="223"/>
      <c r="R90" s="224">
        <f>SUM(R91:R116)</f>
        <v>16.38711</v>
      </c>
      <c r="S90" s="223"/>
      <c r="T90" s="225">
        <f>SUM(T91:T116)</f>
        <v>0</v>
      </c>
      <c r="U90" s="11"/>
      <c r="V90" s="11"/>
      <c r="W90" s="11"/>
      <c r="X90" s="11"/>
      <c r="Y90" s="11"/>
      <c r="Z90" s="11"/>
      <c r="AA90" s="11"/>
      <c r="AB90" s="11"/>
      <c r="AC90" s="11"/>
      <c r="AD90" s="11"/>
      <c r="AE90" s="11"/>
      <c r="AR90" s="226" t="s">
        <v>77</v>
      </c>
      <c r="AT90" s="227" t="s">
        <v>68</v>
      </c>
      <c r="AU90" s="227" t="s">
        <v>69</v>
      </c>
      <c r="AY90" s="226" t="s">
        <v>133</v>
      </c>
      <c r="BK90" s="228">
        <f>SUM(BK91:BK116)</f>
        <v>0</v>
      </c>
    </row>
    <row r="91" spans="1:65" s="2" customFormat="1" ht="16.5" customHeight="1">
      <c r="A91" s="37"/>
      <c r="B91" s="38"/>
      <c r="C91" s="187" t="s">
        <v>77</v>
      </c>
      <c r="D91" s="187" t="s">
        <v>127</v>
      </c>
      <c r="E91" s="188" t="s">
        <v>1674</v>
      </c>
      <c r="F91" s="189" t="s">
        <v>1675</v>
      </c>
      <c r="G91" s="190" t="s">
        <v>205</v>
      </c>
      <c r="H91" s="191">
        <v>46.6</v>
      </c>
      <c r="I91" s="192"/>
      <c r="J91" s="193">
        <f>ROUND(I91*H91,2)</f>
        <v>0</v>
      </c>
      <c r="K91" s="189" t="s">
        <v>19</v>
      </c>
      <c r="L91" s="43"/>
      <c r="M91" s="194" t="s">
        <v>19</v>
      </c>
      <c r="N91" s="195" t="s">
        <v>40</v>
      </c>
      <c r="O91" s="83"/>
      <c r="P91" s="196">
        <f>O91*H91</f>
        <v>0</v>
      </c>
      <c r="Q91" s="196">
        <v>0</v>
      </c>
      <c r="R91" s="196">
        <f>Q91*H91</f>
        <v>0</v>
      </c>
      <c r="S91" s="196">
        <v>0</v>
      </c>
      <c r="T91" s="197">
        <f>S91*H91</f>
        <v>0</v>
      </c>
      <c r="U91" s="37"/>
      <c r="V91" s="37"/>
      <c r="W91" s="37"/>
      <c r="X91" s="37"/>
      <c r="Y91" s="37"/>
      <c r="Z91" s="37"/>
      <c r="AA91" s="37"/>
      <c r="AB91" s="37"/>
      <c r="AC91" s="37"/>
      <c r="AD91" s="37"/>
      <c r="AE91" s="37"/>
      <c r="AR91" s="198" t="s">
        <v>138</v>
      </c>
      <c r="AT91" s="198" t="s">
        <v>127</v>
      </c>
      <c r="AU91" s="198" t="s">
        <v>77</v>
      </c>
      <c r="AY91" s="16" t="s">
        <v>133</v>
      </c>
      <c r="BE91" s="199">
        <f>IF(N91="základní",J91,0)</f>
        <v>0</v>
      </c>
      <c r="BF91" s="199">
        <f>IF(N91="snížená",J91,0)</f>
        <v>0</v>
      </c>
      <c r="BG91" s="199">
        <f>IF(N91="zákl. přenesená",J91,0)</f>
        <v>0</v>
      </c>
      <c r="BH91" s="199">
        <f>IF(N91="sníž. přenesená",J91,0)</f>
        <v>0</v>
      </c>
      <c r="BI91" s="199">
        <f>IF(N91="nulová",J91,0)</f>
        <v>0</v>
      </c>
      <c r="BJ91" s="16" t="s">
        <v>77</v>
      </c>
      <c r="BK91" s="199">
        <f>ROUND(I91*H91,2)</f>
        <v>0</v>
      </c>
      <c r="BL91" s="16" t="s">
        <v>138</v>
      </c>
      <c r="BM91" s="198" t="s">
        <v>79</v>
      </c>
    </row>
    <row r="92" spans="1:65" s="2" customFormat="1" ht="16.5" customHeight="1">
      <c r="A92" s="37"/>
      <c r="B92" s="38"/>
      <c r="C92" s="187" t="s">
        <v>79</v>
      </c>
      <c r="D92" s="187" t="s">
        <v>127</v>
      </c>
      <c r="E92" s="188" t="s">
        <v>1676</v>
      </c>
      <c r="F92" s="189" t="s">
        <v>1677</v>
      </c>
      <c r="G92" s="190" t="s">
        <v>205</v>
      </c>
      <c r="H92" s="191">
        <v>236.67</v>
      </c>
      <c r="I92" s="192"/>
      <c r="J92" s="193">
        <f>ROUND(I92*H92,2)</f>
        <v>0</v>
      </c>
      <c r="K92" s="189" t="s">
        <v>19</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138</v>
      </c>
    </row>
    <row r="93" spans="1:65" s="2" customFormat="1" ht="21.75" customHeight="1">
      <c r="A93" s="37"/>
      <c r="B93" s="38"/>
      <c r="C93" s="187" t="s">
        <v>140</v>
      </c>
      <c r="D93" s="187" t="s">
        <v>127</v>
      </c>
      <c r="E93" s="188" t="s">
        <v>1678</v>
      </c>
      <c r="F93" s="189" t="s">
        <v>1679</v>
      </c>
      <c r="G93" s="190" t="s">
        <v>205</v>
      </c>
      <c r="H93" s="191">
        <v>47.334</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143</v>
      </c>
    </row>
    <row r="94" spans="1:47" s="2" customFormat="1" ht="12">
      <c r="A94" s="37"/>
      <c r="B94" s="38"/>
      <c r="C94" s="39"/>
      <c r="D94" s="200" t="s">
        <v>196</v>
      </c>
      <c r="E94" s="39"/>
      <c r="F94" s="201" t="s">
        <v>1680</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77</v>
      </c>
    </row>
    <row r="95" spans="1:65" s="2" customFormat="1" ht="16.5" customHeight="1">
      <c r="A95" s="37"/>
      <c r="B95" s="38"/>
      <c r="C95" s="187" t="s">
        <v>138</v>
      </c>
      <c r="D95" s="187" t="s">
        <v>127</v>
      </c>
      <c r="E95" s="188" t="s">
        <v>1681</v>
      </c>
      <c r="F95" s="189" t="s">
        <v>1682</v>
      </c>
      <c r="G95" s="190" t="s">
        <v>205</v>
      </c>
      <c r="H95" s="191">
        <v>31.88</v>
      </c>
      <c r="I95" s="192"/>
      <c r="J95" s="193">
        <f>ROUND(I95*H95,2)</f>
        <v>0</v>
      </c>
      <c r="K95" s="189" t="s">
        <v>19</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147</v>
      </c>
    </row>
    <row r="96" spans="1:65" s="2" customFormat="1" ht="21.75" customHeight="1">
      <c r="A96" s="37"/>
      <c r="B96" s="38"/>
      <c r="C96" s="187" t="s">
        <v>149</v>
      </c>
      <c r="D96" s="187" t="s">
        <v>127</v>
      </c>
      <c r="E96" s="188" t="s">
        <v>1683</v>
      </c>
      <c r="F96" s="189" t="s">
        <v>1684</v>
      </c>
      <c r="G96" s="190" t="s">
        <v>205</v>
      </c>
      <c r="H96" s="191">
        <v>6.376</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152</v>
      </c>
    </row>
    <row r="97" spans="1:47" s="2" customFormat="1" ht="12">
      <c r="A97" s="37"/>
      <c r="B97" s="38"/>
      <c r="C97" s="39"/>
      <c r="D97" s="200" t="s">
        <v>196</v>
      </c>
      <c r="E97" s="39"/>
      <c r="F97" s="201" t="s">
        <v>1680</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196</v>
      </c>
      <c r="AU97" s="16" t="s">
        <v>77</v>
      </c>
    </row>
    <row r="98" spans="1:65" s="2" customFormat="1" ht="16.5" customHeight="1">
      <c r="A98" s="37"/>
      <c r="B98" s="38"/>
      <c r="C98" s="187" t="s">
        <v>143</v>
      </c>
      <c r="D98" s="187" t="s">
        <v>127</v>
      </c>
      <c r="E98" s="188" t="s">
        <v>1685</v>
      </c>
      <c r="F98" s="189" t="s">
        <v>1686</v>
      </c>
      <c r="G98" s="190" t="s">
        <v>205</v>
      </c>
      <c r="H98" s="191">
        <v>52.92</v>
      </c>
      <c r="I98" s="192"/>
      <c r="J98" s="193">
        <f>ROUND(I98*H98,2)</f>
        <v>0</v>
      </c>
      <c r="K98" s="189" t="s">
        <v>19</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156</v>
      </c>
    </row>
    <row r="99" spans="1:65" s="2" customFormat="1" ht="16.5" customHeight="1">
      <c r="A99" s="37"/>
      <c r="B99" s="38"/>
      <c r="C99" s="187" t="s">
        <v>158</v>
      </c>
      <c r="D99" s="187" t="s">
        <v>127</v>
      </c>
      <c r="E99" s="188" t="s">
        <v>1687</v>
      </c>
      <c r="F99" s="189" t="s">
        <v>1688</v>
      </c>
      <c r="G99" s="190" t="s">
        <v>205</v>
      </c>
      <c r="H99" s="191">
        <v>6.072</v>
      </c>
      <c r="I99" s="192"/>
      <c r="J99" s="193">
        <f>ROUND(I99*H99,2)</f>
        <v>0</v>
      </c>
      <c r="K99" s="189" t="s">
        <v>19</v>
      </c>
      <c r="L99" s="43"/>
      <c r="M99" s="194" t="s">
        <v>19</v>
      </c>
      <c r="N99" s="195" t="s">
        <v>40</v>
      </c>
      <c r="O99" s="83"/>
      <c r="P99" s="196">
        <f>O99*H99</f>
        <v>0</v>
      </c>
      <c r="Q99" s="196">
        <v>0</v>
      </c>
      <c r="R99" s="196">
        <f>Q99*H99</f>
        <v>0</v>
      </c>
      <c r="S99" s="196">
        <v>0</v>
      </c>
      <c r="T99" s="197">
        <f>S99*H99</f>
        <v>0</v>
      </c>
      <c r="U99" s="37"/>
      <c r="V99" s="37"/>
      <c r="W99" s="37"/>
      <c r="X99" s="37"/>
      <c r="Y99" s="37"/>
      <c r="Z99" s="37"/>
      <c r="AA99" s="37"/>
      <c r="AB99" s="37"/>
      <c r="AC99" s="37"/>
      <c r="AD99" s="37"/>
      <c r="AE99" s="37"/>
      <c r="AR99" s="198" t="s">
        <v>138</v>
      </c>
      <c r="AT99" s="198" t="s">
        <v>127</v>
      </c>
      <c r="AU99" s="198" t="s">
        <v>77</v>
      </c>
      <c r="AY99" s="16" t="s">
        <v>133</v>
      </c>
      <c r="BE99" s="199">
        <f>IF(N99="základní",J99,0)</f>
        <v>0</v>
      </c>
      <c r="BF99" s="199">
        <f>IF(N99="snížená",J99,0)</f>
        <v>0</v>
      </c>
      <c r="BG99" s="199">
        <f>IF(N99="zákl. přenesená",J99,0)</f>
        <v>0</v>
      </c>
      <c r="BH99" s="199">
        <f>IF(N99="sníž. přenesená",J99,0)</f>
        <v>0</v>
      </c>
      <c r="BI99" s="199">
        <f>IF(N99="nulová",J99,0)</f>
        <v>0</v>
      </c>
      <c r="BJ99" s="16" t="s">
        <v>77</v>
      </c>
      <c r="BK99" s="199">
        <f>ROUND(I99*H99,2)</f>
        <v>0</v>
      </c>
      <c r="BL99" s="16" t="s">
        <v>138</v>
      </c>
      <c r="BM99" s="198" t="s">
        <v>161</v>
      </c>
    </row>
    <row r="100" spans="1:65" s="2" customFormat="1" ht="21.75" customHeight="1">
      <c r="A100" s="37"/>
      <c r="B100" s="38"/>
      <c r="C100" s="187" t="s">
        <v>147</v>
      </c>
      <c r="D100" s="187" t="s">
        <v>127</v>
      </c>
      <c r="E100" s="188" t="s">
        <v>1689</v>
      </c>
      <c r="F100" s="189" t="s">
        <v>1690</v>
      </c>
      <c r="G100" s="190" t="s">
        <v>205</v>
      </c>
      <c r="H100" s="191">
        <v>391.77</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165</v>
      </c>
    </row>
    <row r="101" spans="1:47" s="2" customFormat="1" ht="12">
      <c r="A101" s="37"/>
      <c r="B101" s="38"/>
      <c r="C101" s="39"/>
      <c r="D101" s="200" t="s">
        <v>196</v>
      </c>
      <c r="E101" s="39"/>
      <c r="F101" s="201" t="s">
        <v>250</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16.5" customHeight="1">
      <c r="A102" s="37"/>
      <c r="B102" s="38"/>
      <c r="C102" s="187" t="s">
        <v>167</v>
      </c>
      <c r="D102" s="187" t="s">
        <v>127</v>
      </c>
      <c r="E102" s="188" t="s">
        <v>1691</v>
      </c>
      <c r="F102" s="189" t="s">
        <v>1692</v>
      </c>
      <c r="G102" s="190" t="s">
        <v>330</v>
      </c>
      <c r="H102" s="191">
        <v>619.866</v>
      </c>
      <c r="I102" s="192"/>
      <c r="J102" s="193">
        <f>ROUND(I102*H102,2)</f>
        <v>0</v>
      </c>
      <c r="K102" s="189" t="s">
        <v>131</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170</v>
      </c>
    </row>
    <row r="103" spans="1:47" s="2" customFormat="1" ht="12">
      <c r="A103" s="37"/>
      <c r="B103" s="38"/>
      <c r="C103" s="39"/>
      <c r="D103" s="200" t="s">
        <v>196</v>
      </c>
      <c r="E103" s="39"/>
      <c r="F103" s="201" t="s">
        <v>271</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65" s="2" customFormat="1" ht="16.5" customHeight="1">
      <c r="A104" s="37"/>
      <c r="B104" s="38"/>
      <c r="C104" s="187" t="s">
        <v>152</v>
      </c>
      <c r="D104" s="187" t="s">
        <v>127</v>
      </c>
      <c r="E104" s="188" t="s">
        <v>1693</v>
      </c>
      <c r="F104" s="189" t="s">
        <v>1694</v>
      </c>
      <c r="G104" s="190" t="s">
        <v>205</v>
      </c>
      <c r="H104" s="191">
        <v>23.7</v>
      </c>
      <c r="I104" s="192"/>
      <c r="J104" s="193">
        <f>ROUND(I104*H104,2)</f>
        <v>0</v>
      </c>
      <c r="K104" s="189" t="s">
        <v>19</v>
      </c>
      <c r="L104" s="43"/>
      <c r="M104" s="194" t="s">
        <v>19</v>
      </c>
      <c r="N104" s="195" t="s">
        <v>40</v>
      </c>
      <c r="O104" s="83"/>
      <c r="P104" s="196">
        <f>O104*H104</f>
        <v>0</v>
      </c>
      <c r="Q104" s="196">
        <v>0</v>
      </c>
      <c r="R104" s="196">
        <f>Q104*H104</f>
        <v>0</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174</v>
      </c>
    </row>
    <row r="105" spans="1:65" s="2" customFormat="1" ht="16.5" customHeight="1">
      <c r="A105" s="37"/>
      <c r="B105" s="38"/>
      <c r="C105" s="187" t="s">
        <v>176</v>
      </c>
      <c r="D105" s="187" t="s">
        <v>127</v>
      </c>
      <c r="E105" s="188" t="s">
        <v>1695</v>
      </c>
      <c r="F105" s="189" t="s">
        <v>1696</v>
      </c>
      <c r="G105" s="190" t="s">
        <v>205</v>
      </c>
      <c r="H105" s="191">
        <v>9.1</v>
      </c>
      <c r="I105" s="192"/>
      <c r="J105" s="193">
        <f>ROUND(I105*H105,2)</f>
        <v>0</v>
      </c>
      <c r="K105" s="189" t="s">
        <v>19</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231</v>
      </c>
    </row>
    <row r="106" spans="1:65" s="2" customFormat="1" ht="21.75" customHeight="1">
      <c r="A106" s="37"/>
      <c r="B106" s="38"/>
      <c r="C106" s="229" t="s">
        <v>156</v>
      </c>
      <c r="D106" s="229" t="s">
        <v>298</v>
      </c>
      <c r="E106" s="230" t="s">
        <v>1697</v>
      </c>
      <c r="F106" s="231" t="s">
        <v>1698</v>
      </c>
      <c r="G106" s="232" t="s">
        <v>330</v>
      </c>
      <c r="H106" s="233">
        <v>16.38</v>
      </c>
      <c r="I106" s="234"/>
      <c r="J106" s="235">
        <f>ROUND(I106*H106,2)</f>
        <v>0</v>
      </c>
      <c r="K106" s="231" t="s">
        <v>131</v>
      </c>
      <c r="L106" s="236"/>
      <c r="M106" s="237" t="s">
        <v>19</v>
      </c>
      <c r="N106" s="238" t="s">
        <v>40</v>
      </c>
      <c r="O106" s="83"/>
      <c r="P106" s="196">
        <f>O106*H106</f>
        <v>0</v>
      </c>
      <c r="Q106" s="196">
        <v>1</v>
      </c>
      <c r="R106" s="196">
        <f>Q106*H106</f>
        <v>16.38</v>
      </c>
      <c r="S106" s="196">
        <v>0</v>
      </c>
      <c r="T106" s="197">
        <f>S106*H106</f>
        <v>0</v>
      </c>
      <c r="U106" s="37"/>
      <c r="V106" s="37"/>
      <c r="W106" s="37"/>
      <c r="X106" s="37"/>
      <c r="Y106" s="37"/>
      <c r="Z106" s="37"/>
      <c r="AA106" s="37"/>
      <c r="AB106" s="37"/>
      <c r="AC106" s="37"/>
      <c r="AD106" s="37"/>
      <c r="AE106" s="37"/>
      <c r="AR106" s="198" t="s">
        <v>147</v>
      </c>
      <c r="AT106" s="198" t="s">
        <v>298</v>
      </c>
      <c r="AU106" s="198" t="s">
        <v>77</v>
      </c>
      <c r="AY106" s="16" t="s">
        <v>133</v>
      </c>
      <c r="BE106" s="199">
        <f>IF(N106="základní",J106,0)</f>
        <v>0</v>
      </c>
      <c r="BF106" s="199">
        <f>IF(N106="snížená",J106,0)</f>
        <v>0</v>
      </c>
      <c r="BG106" s="199">
        <f>IF(N106="zákl. přenesená",J106,0)</f>
        <v>0</v>
      </c>
      <c r="BH106" s="199">
        <f>IF(N106="sníž. přenesená",J106,0)</f>
        <v>0</v>
      </c>
      <c r="BI106" s="199">
        <f>IF(N106="nulová",J106,0)</f>
        <v>0</v>
      </c>
      <c r="BJ106" s="16" t="s">
        <v>77</v>
      </c>
      <c r="BK106" s="199">
        <f>ROUND(I106*H106,2)</f>
        <v>0</v>
      </c>
      <c r="BL106" s="16" t="s">
        <v>138</v>
      </c>
      <c r="BM106" s="198" t="s">
        <v>1699</v>
      </c>
    </row>
    <row r="107" spans="1:65" s="2" customFormat="1" ht="16.5" customHeight="1">
      <c r="A107" s="37"/>
      <c r="B107" s="38"/>
      <c r="C107" s="187" t="s">
        <v>234</v>
      </c>
      <c r="D107" s="187" t="s">
        <v>127</v>
      </c>
      <c r="E107" s="188" t="s">
        <v>268</v>
      </c>
      <c r="F107" s="189" t="s">
        <v>269</v>
      </c>
      <c r="G107" s="190" t="s">
        <v>205</v>
      </c>
      <c r="H107" s="191">
        <v>344.37</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240</v>
      </c>
    </row>
    <row r="108" spans="1:47" s="2" customFormat="1" ht="12">
      <c r="A108" s="37"/>
      <c r="B108" s="38"/>
      <c r="C108" s="39"/>
      <c r="D108" s="200" t="s">
        <v>196</v>
      </c>
      <c r="E108" s="39"/>
      <c r="F108" s="201" t="s">
        <v>271</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65" s="2" customFormat="1" ht="16.5" customHeight="1">
      <c r="A109" s="37"/>
      <c r="B109" s="38"/>
      <c r="C109" s="187" t="s">
        <v>161</v>
      </c>
      <c r="D109" s="187" t="s">
        <v>127</v>
      </c>
      <c r="E109" s="188" t="s">
        <v>1700</v>
      </c>
      <c r="F109" s="189" t="s">
        <v>1701</v>
      </c>
      <c r="G109" s="190" t="s">
        <v>291</v>
      </c>
      <c r="H109" s="191">
        <v>237</v>
      </c>
      <c r="I109" s="192"/>
      <c r="J109" s="193">
        <f>ROUND(I109*H109,2)</f>
        <v>0</v>
      </c>
      <c r="K109" s="189" t="s">
        <v>19</v>
      </c>
      <c r="L109" s="43"/>
      <c r="M109" s="194" t="s">
        <v>19</v>
      </c>
      <c r="N109" s="195" t="s">
        <v>40</v>
      </c>
      <c r="O109" s="83"/>
      <c r="P109" s="196">
        <f>O109*H109</f>
        <v>0</v>
      </c>
      <c r="Q109" s="196">
        <v>0</v>
      </c>
      <c r="R109" s="196">
        <f>Q109*H109</f>
        <v>0</v>
      </c>
      <c r="S109" s="196">
        <v>0</v>
      </c>
      <c r="T109" s="197">
        <f>S109*H109</f>
        <v>0</v>
      </c>
      <c r="U109" s="37"/>
      <c r="V109" s="37"/>
      <c r="W109" s="37"/>
      <c r="X109" s="37"/>
      <c r="Y109" s="37"/>
      <c r="Z109" s="37"/>
      <c r="AA109" s="37"/>
      <c r="AB109" s="37"/>
      <c r="AC109" s="37"/>
      <c r="AD109" s="37"/>
      <c r="AE109" s="37"/>
      <c r="AR109" s="198" t="s">
        <v>138</v>
      </c>
      <c r="AT109" s="198" t="s">
        <v>127</v>
      </c>
      <c r="AU109" s="198" t="s">
        <v>77</v>
      </c>
      <c r="AY109" s="16" t="s">
        <v>133</v>
      </c>
      <c r="BE109" s="199">
        <f>IF(N109="základní",J109,0)</f>
        <v>0</v>
      </c>
      <c r="BF109" s="199">
        <f>IF(N109="snížená",J109,0)</f>
        <v>0</v>
      </c>
      <c r="BG109" s="199">
        <f>IF(N109="zákl. přenesená",J109,0)</f>
        <v>0</v>
      </c>
      <c r="BH109" s="199">
        <f>IF(N109="sníž. přenesená",J109,0)</f>
        <v>0</v>
      </c>
      <c r="BI109" s="199">
        <f>IF(N109="nulová",J109,0)</f>
        <v>0</v>
      </c>
      <c r="BJ109" s="16" t="s">
        <v>77</v>
      </c>
      <c r="BK109" s="199">
        <f>ROUND(I109*H109,2)</f>
        <v>0</v>
      </c>
      <c r="BL109" s="16" t="s">
        <v>138</v>
      </c>
      <c r="BM109" s="198" t="s">
        <v>245</v>
      </c>
    </row>
    <row r="110" spans="1:65" s="2" customFormat="1" ht="16.5" customHeight="1">
      <c r="A110" s="37"/>
      <c r="B110" s="38"/>
      <c r="C110" s="229" t="s">
        <v>8</v>
      </c>
      <c r="D110" s="229" t="s">
        <v>298</v>
      </c>
      <c r="E110" s="230" t="s">
        <v>1702</v>
      </c>
      <c r="F110" s="231" t="s">
        <v>1703</v>
      </c>
      <c r="G110" s="232" t="s">
        <v>301</v>
      </c>
      <c r="H110" s="233">
        <v>7.11</v>
      </c>
      <c r="I110" s="234"/>
      <c r="J110" s="235">
        <f>ROUND(I110*H110,2)</f>
        <v>0</v>
      </c>
      <c r="K110" s="231" t="s">
        <v>131</v>
      </c>
      <c r="L110" s="236"/>
      <c r="M110" s="237" t="s">
        <v>19</v>
      </c>
      <c r="N110" s="238" t="s">
        <v>40</v>
      </c>
      <c r="O110" s="83"/>
      <c r="P110" s="196">
        <f>O110*H110</f>
        <v>0</v>
      </c>
      <c r="Q110" s="196">
        <v>0.001</v>
      </c>
      <c r="R110" s="196">
        <f>Q110*H110</f>
        <v>0.007110000000000001</v>
      </c>
      <c r="S110" s="196">
        <v>0</v>
      </c>
      <c r="T110" s="197">
        <f>S110*H110</f>
        <v>0</v>
      </c>
      <c r="U110" s="37"/>
      <c r="V110" s="37"/>
      <c r="W110" s="37"/>
      <c r="X110" s="37"/>
      <c r="Y110" s="37"/>
      <c r="Z110" s="37"/>
      <c r="AA110" s="37"/>
      <c r="AB110" s="37"/>
      <c r="AC110" s="37"/>
      <c r="AD110" s="37"/>
      <c r="AE110" s="37"/>
      <c r="AR110" s="198" t="s">
        <v>147</v>
      </c>
      <c r="AT110" s="198" t="s">
        <v>298</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1704</v>
      </c>
    </row>
    <row r="111" spans="1:65" s="2" customFormat="1" ht="16.5" customHeight="1">
      <c r="A111" s="37"/>
      <c r="B111" s="38"/>
      <c r="C111" s="187" t="s">
        <v>165</v>
      </c>
      <c r="D111" s="187" t="s">
        <v>127</v>
      </c>
      <c r="E111" s="188" t="s">
        <v>1705</v>
      </c>
      <c r="F111" s="189" t="s">
        <v>1706</v>
      </c>
      <c r="G111" s="190" t="s">
        <v>291</v>
      </c>
      <c r="H111" s="191">
        <v>709.2</v>
      </c>
      <c r="I111" s="192"/>
      <c r="J111" s="193">
        <f>ROUND(I111*H111,2)</f>
        <v>0</v>
      </c>
      <c r="K111" s="189" t="s">
        <v>131</v>
      </c>
      <c r="L111" s="43"/>
      <c r="M111" s="194" t="s">
        <v>19</v>
      </c>
      <c r="N111" s="195" t="s">
        <v>40</v>
      </c>
      <c r="O111" s="83"/>
      <c r="P111" s="196">
        <f>O111*H111</f>
        <v>0</v>
      </c>
      <c r="Q111" s="196">
        <v>0</v>
      </c>
      <c r="R111" s="196">
        <f>Q111*H111</f>
        <v>0</v>
      </c>
      <c r="S111" s="196">
        <v>0</v>
      </c>
      <c r="T111" s="197">
        <f>S111*H111</f>
        <v>0</v>
      </c>
      <c r="U111" s="37"/>
      <c r="V111" s="37"/>
      <c r="W111" s="37"/>
      <c r="X111" s="37"/>
      <c r="Y111" s="37"/>
      <c r="Z111" s="37"/>
      <c r="AA111" s="37"/>
      <c r="AB111" s="37"/>
      <c r="AC111" s="37"/>
      <c r="AD111" s="37"/>
      <c r="AE111" s="37"/>
      <c r="AR111" s="198" t="s">
        <v>138</v>
      </c>
      <c r="AT111" s="198" t="s">
        <v>127</v>
      </c>
      <c r="AU111" s="198" t="s">
        <v>77</v>
      </c>
      <c r="AY111" s="16" t="s">
        <v>133</v>
      </c>
      <c r="BE111" s="199">
        <f>IF(N111="základní",J111,0)</f>
        <v>0</v>
      </c>
      <c r="BF111" s="199">
        <f>IF(N111="snížená",J111,0)</f>
        <v>0</v>
      </c>
      <c r="BG111" s="199">
        <f>IF(N111="zákl. přenesená",J111,0)</f>
        <v>0</v>
      </c>
      <c r="BH111" s="199">
        <f>IF(N111="sníž. přenesená",J111,0)</f>
        <v>0</v>
      </c>
      <c r="BI111" s="199">
        <f>IF(N111="nulová",J111,0)</f>
        <v>0</v>
      </c>
      <c r="BJ111" s="16" t="s">
        <v>77</v>
      </c>
      <c r="BK111" s="199">
        <f>ROUND(I111*H111,2)</f>
        <v>0</v>
      </c>
      <c r="BL111" s="16" t="s">
        <v>138</v>
      </c>
      <c r="BM111" s="198" t="s">
        <v>255</v>
      </c>
    </row>
    <row r="112" spans="1:47" s="2" customFormat="1" ht="12">
      <c r="A112" s="37"/>
      <c r="B112" s="38"/>
      <c r="C112" s="39"/>
      <c r="D112" s="200" t="s">
        <v>196</v>
      </c>
      <c r="E112" s="39"/>
      <c r="F112" s="201" t="s">
        <v>1707</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196</v>
      </c>
      <c r="AU112" s="16" t="s">
        <v>77</v>
      </c>
    </row>
    <row r="113" spans="1:65" s="2" customFormat="1" ht="21.75" customHeight="1">
      <c r="A113" s="37"/>
      <c r="B113" s="38"/>
      <c r="C113" s="187" t="s">
        <v>252</v>
      </c>
      <c r="D113" s="187" t="s">
        <v>127</v>
      </c>
      <c r="E113" s="188" t="s">
        <v>683</v>
      </c>
      <c r="F113" s="189" t="s">
        <v>684</v>
      </c>
      <c r="G113" s="190" t="s">
        <v>291</v>
      </c>
      <c r="H113" s="191">
        <v>64.8</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341</v>
      </c>
    </row>
    <row r="114" spans="1:47" s="2" customFormat="1" ht="12">
      <c r="A114" s="37"/>
      <c r="B114" s="38"/>
      <c r="C114" s="39"/>
      <c r="D114" s="200" t="s">
        <v>196</v>
      </c>
      <c r="E114" s="39"/>
      <c r="F114" s="201" t="s">
        <v>327</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16.5" customHeight="1">
      <c r="A115" s="37"/>
      <c r="B115" s="38"/>
      <c r="C115" s="187" t="s">
        <v>170</v>
      </c>
      <c r="D115" s="187" t="s">
        <v>127</v>
      </c>
      <c r="E115" s="188" t="s">
        <v>1708</v>
      </c>
      <c r="F115" s="189" t="s">
        <v>1709</v>
      </c>
      <c r="G115" s="190" t="s">
        <v>291</v>
      </c>
      <c r="H115" s="191">
        <v>172</v>
      </c>
      <c r="I115" s="192"/>
      <c r="J115" s="193">
        <f>ROUND(I115*H115,2)</f>
        <v>0</v>
      </c>
      <c r="K115" s="189" t="s">
        <v>19</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353</v>
      </c>
    </row>
    <row r="116" spans="1:65" s="2" customFormat="1" ht="16.5" customHeight="1">
      <c r="A116" s="37"/>
      <c r="B116" s="38"/>
      <c r="C116" s="187" t="s">
        <v>262</v>
      </c>
      <c r="D116" s="187" t="s">
        <v>127</v>
      </c>
      <c r="E116" s="188" t="s">
        <v>1710</v>
      </c>
      <c r="F116" s="189" t="s">
        <v>1711</v>
      </c>
      <c r="G116" s="190" t="s">
        <v>291</v>
      </c>
      <c r="H116" s="191">
        <v>65</v>
      </c>
      <c r="I116" s="192"/>
      <c r="J116" s="193">
        <f>ROUND(I116*H116,2)</f>
        <v>0</v>
      </c>
      <c r="K116" s="189" t="s">
        <v>19</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265</v>
      </c>
    </row>
    <row r="117" spans="1:63" s="11" customFormat="1" ht="25.9" customHeight="1">
      <c r="A117" s="11"/>
      <c r="B117" s="215"/>
      <c r="C117" s="216"/>
      <c r="D117" s="217" t="s">
        <v>68</v>
      </c>
      <c r="E117" s="218" t="s">
        <v>79</v>
      </c>
      <c r="F117" s="218" t="s">
        <v>1712</v>
      </c>
      <c r="G117" s="216"/>
      <c r="H117" s="216"/>
      <c r="I117" s="219"/>
      <c r="J117" s="220">
        <f>BK117</f>
        <v>0</v>
      </c>
      <c r="K117" s="216"/>
      <c r="L117" s="221"/>
      <c r="M117" s="222"/>
      <c r="N117" s="223"/>
      <c r="O117" s="223"/>
      <c r="P117" s="224">
        <f>SUM(P118:P125)</f>
        <v>0</v>
      </c>
      <c r="Q117" s="223"/>
      <c r="R117" s="224">
        <f>SUM(R118:R125)</f>
        <v>97.50651402</v>
      </c>
      <c r="S117" s="223"/>
      <c r="T117" s="225">
        <f>SUM(T118:T125)</f>
        <v>0</v>
      </c>
      <c r="U117" s="11"/>
      <c r="V117" s="11"/>
      <c r="W117" s="11"/>
      <c r="X117" s="11"/>
      <c r="Y117" s="11"/>
      <c r="Z117" s="11"/>
      <c r="AA117" s="11"/>
      <c r="AB117" s="11"/>
      <c r="AC117" s="11"/>
      <c r="AD117" s="11"/>
      <c r="AE117" s="11"/>
      <c r="AR117" s="226" t="s">
        <v>77</v>
      </c>
      <c r="AT117" s="227" t="s">
        <v>68</v>
      </c>
      <c r="AU117" s="227" t="s">
        <v>69</v>
      </c>
      <c r="AY117" s="226" t="s">
        <v>133</v>
      </c>
      <c r="BK117" s="228">
        <f>SUM(BK118:BK125)</f>
        <v>0</v>
      </c>
    </row>
    <row r="118" spans="1:65" s="2" customFormat="1" ht="16.5" customHeight="1">
      <c r="A118" s="37"/>
      <c r="B118" s="38"/>
      <c r="C118" s="187" t="s">
        <v>174</v>
      </c>
      <c r="D118" s="187" t="s">
        <v>127</v>
      </c>
      <c r="E118" s="188" t="s">
        <v>1713</v>
      </c>
      <c r="F118" s="189" t="s">
        <v>1714</v>
      </c>
      <c r="G118" s="190" t="s">
        <v>291</v>
      </c>
      <c r="H118" s="191">
        <v>97.9</v>
      </c>
      <c r="I118" s="192"/>
      <c r="J118" s="193">
        <f>ROUND(I118*H118,2)</f>
        <v>0</v>
      </c>
      <c r="K118" s="189" t="s">
        <v>19</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270</v>
      </c>
    </row>
    <row r="119" spans="1:65" s="2" customFormat="1" ht="16.5" customHeight="1">
      <c r="A119" s="37"/>
      <c r="B119" s="38"/>
      <c r="C119" s="187" t="s">
        <v>7</v>
      </c>
      <c r="D119" s="187" t="s">
        <v>127</v>
      </c>
      <c r="E119" s="188" t="s">
        <v>1715</v>
      </c>
      <c r="F119" s="189" t="s">
        <v>1716</v>
      </c>
      <c r="G119" s="190" t="s">
        <v>205</v>
      </c>
      <c r="H119" s="191">
        <v>17.2</v>
      </c>
      <c r="I119" s="192"/>
      <c r="J119" s="193">
        <f>ROUND(I119*H119,2)</f>
        <v>0</v>
      </c>
      <c r="K119" s="189" t="s">
        <v>19</v>
      </c>
      <c r="L119" s="43"/>
      <c r="M119" s="194" t="s">
        <v>19</v>
      </c>
      <c r="N119" s="195" t="s">
        <v>40</v>
      </c>
      <c r="O119" s="83"/>
      <c r="P119" s="196">
        <f>O119*H119</f>
        <v>0</v>
      </c>
      <c r="Q119" s="196">
        <v>1.9205</v>
      </c>
      <c r="R119" s="196">
        <f>Q119*H119</f>
        <v>33.0326</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381</v>
      </c>
    </row>
    <row r="120" spans="1:65" s="2" customFormat="1" ht="16.5" customHeight="1">
      <c r="A120" s="37"/>
      <c r="B120" s="38"/>
      <c r="C120" s="187" t="s">
        <v>231</v>
      </c>
      <c r="D120" s="187" t="s">
        <v>127</v>
      </c>
      <c r="E120" s="188" t="s">
        <v>1717</v>
      </c>
      <c r="F120" s="189" t="s">
        <v>1718</v>
      </c>
      <c r="G120" s="190" t="s">
        <v>205</v>
      </c>
      <c r="H120" s="191">
        <v>34.4</v>
      </c>
      <c r="I120" s="192"/>
      <c r="J120" s="193">
        <f>ROUND(I120*H120,2)</f>
        <v>0</v>
      </c>
      <c r="K120" s="189" t="s">
        <v>19</v>
      </c>
      <c r="L120" s="43"/>
      <c r="M120" s="194" t="s">
        <v>19</v>
      </c>
      <c r="N120" s="195" t="s">
        <v>40</v>
      </c>
      <c r="O120" s="83"/>
      <c r="P120" s="196">
        <f>O120*H120</f>
        <v>0</v>
      </c>
      <c r="Q120" s="196">
        <v>1.63</v>
      </c>
      <c r="R120" s="196">
        <f>Q120*H120</f>
        <v>56.071999999999996</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275</v>
      </c>
    </row>
    <row r="121" spans="1:65" s="2" customFormat="1" ht="16.5" customHeight="1">
      <c r="A121" s="37"/>
      <c r="B121" s="38"/>
      <c r="C121" s="187" t="s">
        <v>283</v>
      </c>
      <c r="D121" s="187" t="s">
        <v>127</v>
      </c>
      <c r="E121" s="188" t="s">
        <v>1719</v>
      </c>
      <c r="F121" s="189" t="s">
        <v>1720</v>
      </c>
      <c r="G121" s="190" t="s">
        <v>291</v>
      </c>
      <c r="H121" s="191">
        <v>688</v>
      </c>
      <c r="I121" s="192"/>
      <c r="J121" s="193">
        <f>ROUND(I121*H121,2)</f>
        <v>0</v>
      </c>
      <c r="K121" s="189" t="s">
        <v>19</v>
      </c>
      <c r="L121" s="43"/>
      <c r="M121" s="194" t="s">
        <v>19</v>
      </c>
      <c r="N121" s="195" t="s">
        <v>40</v>
      </c>
      <c r="O121" s="83"/>
      <c r="P121" s="196">
        <f>O121*H121</f>
        <v>0</v>
      </c>
      <c r="Q121" s="196">
        <v>0.00035</v>
      </c>
      <c r="R121" s="196">
        <f>Q121*H121</f>
        <v>0.2408</v>
      </c>
      <c r="S121" s="196">
        <v>0</v>
      </c>
      <c r="T121" s="197">
        <f>S121*H121</f>
        <v>0</v>
      </c>
      <c r="U121" s="37"/>
      <c r="V121" s="37"/>
      <c r="W121" s="37"/>
      <c r="X121" s="37"/>
      <c r="Y121" s="37"/>
      <c r="Z121" s="37"/>
      <c r="AA121" s="37"/>
      <c r="AB121" s="37"/>
      <c r="AC121" s="37"/>
      <c r="AD121" s="37"/>
      <c r="AE121" s="37"/>
      <c r="AR121" s="198" t="s">
        <v>138</v>
      </c>
      <c r="AT121" s="198" t="s">
        <v>127</v>
      </c>
      <c r="AU121" s="198" t="s">
        <v>77</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280</v>
      </c>
    </row>
    <row r="122" spans="1:65" s="2" customFormat="1" ht="16.5" customHeight="1">
      <c r="A122" s="37"/>
      <c r="B122" s="38"/>
      <c r="C122" s="229" t="s">
        <v>237</v>
      </c>
      <c r="D122" s="229" t="s">
        <v>298</v>
      </c>
      <c r="E122" s="230" t="s">
        <v>1721</v>
      </c>
      <c r="F122" s="231" t="s">
        <v>1722</v>
      </c>
      <c r="G122" s="232" t="s">
        <v>195</v>
      </c>
      <c r="H122" s="233">
        <v>701.76</v>
      </c>
      <c r="I122" s="234"/>
      <c r="J122" s="235">
        <f>ROUND(I122*H122,2)</f>
        <v>0</v>
      </c>
      <c r="K122" s="231" t="s">
        <v>131</v>
      </c>
      <c r="L122" s="236"/>
      <c r="M122" s="237" t="s">
        <v>19</v>
      </c>
      <c r="N122" s="238" t="s">
        <v>40</v>
      </c>
      <c r="O122" s="83"/>
      <c r="P122" s="196">
        <f>O122*H122</f>
        <v>0</v>
      </c>
      <c r="Q122" s="196">
        <v>0.0005</v>
      </c>
      <c r="R122" s="196">
        <f>Q122*H122</f>
        <v>0.35088</v>
      </c>
      <c r="S122" s="196">
        <v>0</v>
      </c>
      <c r="T122" s="197">
        <f>S122*H122</f>
        <v>0</v>
      </c>
      <c r="U122" s="37"/>
      <c r="V122" s="37"/>
      <c r="W122" s="37"/>
      <c r="X122" s="37"/>
      <c r="Y122" s="37"/>
      <c r="Z122" s="37"/>
      <c r="AA122" s="37"/>
      <c r="AB122" s="37"/>
      <c r="AC122" s="37"/>
      <c r="AD122" s="37"/>
      <c r="AE122" s="37"/>
      <c r="AR122" s="198" t="s">
        <v>147</v>
      </c>
      <c r="AT122" s="198" t="s">
        <v>298</v>
      </c>
      <c r="AU122" s="198" t="s">
        <v>77</v>
      </c>
      <c r="AY122" s="16" t="s">
        <v>133</v>
      </c>
      <c r="BE122" s="199">
        <f>IF(N122="základní",J122,0)</f>
        <v>0</v>
      </c>
      <c r="BF122" s="199">
        <f>IF(N122="snížená",J122,0)</f>
        <v>0</v>
      </c>
      <c r="BG122" s="199">
        <f>IF(N122="zákl. přenesená",J122,0)</f>
        <v>0</v>
      </c>
      <c r="BH122" s="199">
        <f>IF(N122="sníž. přenesená",J122,0)</f>
        <v>0</v>
      </c>
      <c r="BI122" s="199">
        <f>IF(N122="nulová",J122,0)</f>
        <v>0</v>
      </c>
      <c r="BJ122" s="16" t="s">
        <v>77</v>
      </c>
      <c r="BK122" s="199">
        <f>ROUND(I122*H122,2)</f>
        <v>0</v>
      </c>
      <c r="BL122" s="16" t="s">
        <v>138</v>
      </c>
      <c r="BM122" s="198" t="s">
        <v>1723</v>
      </c>
    </row>
    <row r="123" spans="1:65" s="2" customFormat="1" ht="16.5" customHeight="1">
      <c r="A123" s="37"/>
      <c r="B123" s="38"/>
      <c r="C123" s="187" t="s">
        <v>294</v>
      </c>
      <c r="D123" s="187" t="s">
        <v>127</v>
      </c>
      <c r="E123" s="188" t="s">
        <v>1724</v>
      </c>
      <c r="F123" s="189" t="s">
        <v>1725</v>
      </c>
      <c r="G123" s="190" t="s">
        <v>205</v>
      </c>
      <c r="H123" s="191">
        <v>2.961</v>
      </c>
      <c r="I123" s="192"/>
      <c r="J123" s="193">
        <f>ROUND(I123*H123,2)</f>
        <v>0</v>
      </c>
      <c r="K123" s="189" t="s">
        <v>19</v>
      </c>
      <c r="L123" s="43"/>
      <c r="M123" s="194" t="s">
        <v>19</v>
      </c>
      <c r="N123" s="195" t="s">
        <v>40</v>
      </c>
      <c r="O123" s="83"/>
      <c r="P123" s="196">
        <f>O123*H123</f>
        <v>0</v>
      </c>
      <c r="Q123" s="196">
        <v>2.44622</v>
      </c>
      <c r="R123" s="196">
        <f>Q123*H123</f>
        <v>7.243257419999999</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292</v>
      </c>
    </row>
    <row r="124" spans="1:65" s="2" customFormat="1" ht="16.5" customHeight="1">
      <c r="A124" s="37"/>
      <c r="B124" s="38"/>
      <c r="C124" s="187" t="s">
        <v>240</v>
      </c>
      <c r="D124" s="187" t="s">
        <v>127</v>
      </c>
      <c r="E124" s="188" t="s">
        <v>1726</v>
      </c>
      <c r="F124" s="189" t="s">
        <v>1727</v>
      </c>
      <c r="G124" s="190" t="s">
        <v>291</v>
      </c>
      <c r="H124" s="191">
        <v>14.46</v>
      </c>
      <c r="I124" s="192"/>
      <c r="J124" s="193">
        <f>ROUND(I124*H124,2)</f>
        <v>0</v>
      </c>
      <c r="K124" s="189" t="s">
        <v>19</v>
      </c>
      <c r="L124" s="43"/>
      <c r="M124" s="194" t="s">
        <v>19</v>
      </c>
      <c r="N124" s="195" t="s">
        <v>40</v>
      </c>
      <c r="O124" s="83"/>
      <c r="P124" s="196">
        <f>O124*H124</f>
        <v>0</v>
      </c>
      <c r="Q124" s="196">
        <v>0.03921</v>
      </c>
      <c r="R124" s="196">
        <f>Q124*H124</f>
        <v>0.5669766</v>
      </c>
      <c r="S124" s="196">
        <v>0</v>
      </c>
      <c r="T124" s="197">
        <f>S124*H124</f>
        <v>0</v>
      </c>
      <c r="U124" s="37"/>
      <c r="V124" s="37"/>
      <c r="W124" s="37"/>
      <c r="X124" s="37"/>
      <c r="Y124" s="37"/>
      <c r="Z124" s="37"/>
      <c r="AA124" s="37"/>
      <c r="AB124" s="37"/>
      <c r="AC124" s="37"/>
      <c r="AD124" s="37"/>
      <c r="AE124" s="37"/>
      <c r="AR124" s="198" t="s">
        <v>138</v>
      </c>
      <c r="AT124" s="198" t="s">
        <v>127</v>
      </c>
      <c r="AU124" s="198" t="s">
        <v>77</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297</v>
      </c>
    </row>
    <row r="125" spans="1:65" s="2" customFormat="1" ht="16.5" customHeight="1">
      <c r="A125" s="37"/>
      <c r="B125" s="38"/>
      <c r="C125" s="187" t="s">
        <v>304</v>
      </c>
      <c r="D125" s="187" t="s">
        <v>127</v>
      </c>
      <c r="E125" s="188" t="s">
        <v>1728</v>
      </c>
      <c r="F125" s="189" t="s">
        <v>1729</v>
      </c>
      <c r="G125" s="190" t="s">
        <v>291</v>
      </c>
      <c r="H125" s="191">
        <v>14.46</v>
      </c>
      <c r="I125" s="192"/>
      <c r="J125" s="193">
        <f>ROUND(I125*H125,2)</f>
        <v>0</v>
      </c>
      <c r="K125" s="189" t="s">
        <v>19</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302</v>
      </c>
    </row>
    <row r="126" spans="1:63" s="11" customFormat="1" ht="25.9" customHeight="1">
      <c r="A126" s="11"/>
      <c r="B126" s="215"/>
      <c r="C126" s="216"/>
      <c r="D126" s="217" t="s">
        <v>68</v>
      </c>
      <c r="E126" s="218" t="s">
        <v>149</v>
      </c>
      <c r="F126" s="218" t="s">
        <v>1730</v>
      </c>
      <c r="G126" s="216"/>
      <c r="H126" s="216"/>
      <c r="I126" s="219"/>
      <c r="J126" s="220">
        <f>BK126</f>
        <v>0</v>
      </c>
      <c r="K126" s="216"/>
      <c r="L126" s="221"/>
      <c r="M126" s="222"/>
      <c r="N126" s="223"/>
      <c r="O126" s="223"/>
      <c r="P126" s="224">
        <f>SUM(P127:P137)</f>
        <v>0</v>
      </c>
      <c r="Q126" s="223"/>
      <c r="R126" s="224">
        <f>SUM(R127:R137)</f>
        <v>991.1508738</v>
      </c>
      <c r="S126" s="223"/>
      <c r="T126" s="225">
        <f>SUM(T127:T137)</f>
        <v>0</v>
      </c>
      <c r="U126" s="11"/>
      <c r="V126" s="11"/>
      <c r="W126" s="11"/>
      <c r="X126" s="11"/>
      <c r="Y126" s="11"/>
      <c r="Z126" s="11"/>
      <c r="AA126" s="11"/>
      <c r="AB126" s="11"/>
      <c r="AC126" s="11"/>
      <c r="AD126" s="11"/>
      <c r="AE126" s="11"/>
      <c r="AR126" s="226" t="s">
        <v>77</v>
      </c>
      <c r="AT126" s="227" t="s">
        <v>68</v>
      </c>
      <c r="AU126" s="227" t="s">
        <v>69</v>
      </c>
      <c r="AY126" s="226" t="s">
        <v>133</v>
      </c>
      <c r="BK126" s="228">
        <f>SUM(BK127:BK137)</f>
        <v>0</v>
      </c>
    </row>
    <row r="127" spans="1:65" s="2" customFormat="1" ht="16.5" customHeight="1">
      <c r="A127" s="37"/>
      <c r="B127" s="38"/>
      <c r="C127" s="187" t="s">
        <v>245</v>
      </c>
      <c r="D127" s="187" t="s">
        <v>127</v>
      </c>
      <c r="E127" s="188" t="s">
        <v>1731</v>
      </c>
      <c r="F127" s="189" t="s">
        <v>1732</v>
      </c>
      <c r="G127" s="190" t="s">
        <v>291</v>
      </c>
      <c r="H127" s="191">
        <v>354.6</v>
      </c>
      <c r="I127" s="192"/>
      <c r="J127" s="193">
        <f>ROUND(I127*H127,2)</f>
        <v>0</v>
      </c>
      <c r="K127" s="189" t="s">
        <v>19</v>
      </c>
      <c r="L127" s="43"/>
      <c r="M127" s="194" t="s">
        <v>19</v>
      </c>
      <c r="N127" s="195" t="s">
        <v>40</v>
      </c>
      <c r="O127" s="83"/>
      <c r="P127" s="196">
        <f>O127*H127</f>
        <v>0</v>
      </c>
      <c r="Q127" s="196">
        <v>0.46166</v>
      </c>
      <c r="R127" s="196">
        <f>Q127*H127</f>
        <v>163.70463600000002</v>
      </c>
      <c r="S127" s="196">
        <v>0</v>
      </c>
      <c r="T127" s="197">
        <f>S127*H127</f>
        <v>0</v>
      </c>
      <c r="U127" s="37"/>
      <c r="V127" s="37"/>
      <c r="W127" s="37"/>
      <c r="X127" s="37"/>
      <c r="Y127" s="37"/>
      <c r="Z127" s="37"/>
      <c r="AA127" s="37"/>
      <c r="AB127" s="37"/>
      <c r="AC127" s="37"/>
      <c r="AD127" s="37"/>
      <c r="AE127" s="37"/>
      <c r="AR127" s="198" t="s">
        <v>138</v>
      </c>
      <c r="AT127" s="198" t="s">
        <v>127</v>
      </c>
      <c r="AU127" s="198" t="s">
        <v>77</v>
      </c>
      <c r="AY127" s="16" t="s">
        <v>133</v>
      </c>
      <c r="BE127" s="199">
        <f>IF(N127="základní",J127,0)</f>
        <v>0</v>
      </c>
      <c r="BF127" s="199">
        <f>IF(N127="snížená",J127,0)</f>
        <v>0</v>
      </c>
      <c r="BG127" s="199">
        <f>IF(N127="zákl. přenesená",J127,0)</f>
        <v>0</v>
      </c>
      <c r="BH127" s="199">
        <f>IF(N127="sníž. přenesená",J127,0)</f>
        <v>0</v>
      </c>
      <c r="BI127" s="199">
        <f>IF(N127="nulová",J127,0)</f>
        <v>0</v>
      </c>
      <c r="BJ127" s="16" t="s">
        <v>77</v>
      </c>
      <c r="BK127" s="199">
        <f>ROUND(I127*H127,2)</f>
        <v>0</v>
      </c>
      <c r="BL127" s="16" t="s">
        <v>138</v>
      </c>
      <c r="BM127" s="198" t="s">
        <v>307</v>
      </c>
    </row>
    <row r="128" spans="1:65" s="2" customFormat="1" ht="16.5" customHeight="1">
      <c r="A128" s="37"/>
      <c r="B128" s="38"/>
      <c r="C128" s="187" t="s">
        <v>314</v>
      </c>
      <c r="D128" s="187" t="s">
        <v>127</v>
      </c>
      <c r="E128" s="188" t="s">
        <v>1733</v>
      </c>
      <c r="F128" s="189" t="s">
        <v>1734</v>
      </c>
      <c r="G128" s="190" t="s">
        <v>291</v>
      </c>
      <c r="H128" s="191">
        <v>1504.96</v>
      </c>
      <c r="I128" s="192"/>
      <c r="J128" s="193">
        <f>ROUND(I128*H128,2)</f>
        <v>0</v>
      </c>
      <c r="K128" s="189" t="s">
        <v>19</v>
      </c>
      <c r="L128" s="43"/>
      <c r="M128" s="194" t="s">
        <v>19</v>
      </c>
      <c r="N128" s="195" t="s">
        <v>40</v>
      </c>
      <c r="O128" s="83"/>
      <c r="P128" s="196">
        <f>O128*H128</f>
        <v>0</v>
      </c>
      <c r="Q128" s="196">
        <v>0.27994</v>
      </c>
      <c r="R128" s="196">
        <f>Q128*H128</f>
        <v>421.2985024</v>
      </c>
      <c r="S128" s="196">
        <v>0</v>
      </c>
      <c r="T128" s="197">
        <f>S128*H128</f>
        <v>0</v>
      </c>
      <c r="U128" s="37"/>
      <c r="V128" s="37"/>
      <c r="W128" s="37"/>
      <c r="X128" s="37"/>
      <c r="Y128" s="37"/>
      <c r="Z128" s="37"/>
      <c r="AA128" s="37"/>
      <c r="AB128" s="37"/>
      <c r="AC128" s="37"/>
      <c r="AD128" s="37"/>
      <c r="AE128" s="37"/>
      <c r="AR128" s="198" t="s">
        <v>138</v>
      </c>
      <c r="AT128" s="198" t="s">
        <v>127</v>
      </c>
      <c r="AU128" s="198" t="s">
        <v>77</v>
      </c>
      <c r="AY128" s="16" t="s">
        <v>133</v>
      </c>
      <c r="BE128" s="199">
        <f>IF(N128="základní",J128,0)</f>
        <v>0</v>
      </c>
      <c r="BF128" s="199">
        <f>IF(N128="snížená",J128,0)</f>
        <v>0</v>
      </c>
      <c r="BG128" s="199">
        <f>IF(N128="zákl. přenesená",J128,0)</f>
        <v>0</v>
      </c>
      <c r="BH128" s="199">
        <f>IF(N128="sníž. přenesená",J128,0)</f>
        <v>0</v>
      </c>
      <c r="BI128" s="199">
        <f>IF(N128="nulová",J128,0)</f>
        <v>0</v>
      </c>
      <c r="BJ128" s="16" t="s">
        <v>77</v>
      </c>
      <c r="BK128" s="199">
        <f>ROUND(I128*H128,2)</f>
        <v>0</v>
      </c>
      <c r="BL128" s="16" t="s">
        <v>138</v>
      </c>
      <c r="BM128" s="198" t="s">
        <v>311</v>
      </c>
    </row>
    <row r="129" spans="1:65" s="2" customFormat="1" ht="16.5" customHeight="1">
      <c r="A129" s="37"/>
      <c r="B129" s="38"/>
      <c r="C129" s="187" t="s">
        <v>249</v>
      </c>
      <c r="D129" s="187" t="s">
        <v>127</v>
      </c>
      <c r="E129" s="188" t="s">
        <v>1735</v>
      </c>
      <c r="F129" s="189" t="s">
        <v>1736</v>
      </c>
      <c r="G129" s="190" t="s">
        <v>291</v>
      </c>
      <c r="H129" s="191">
        <v>709.2</v>
      </c>
      <c r="I129" s="192"/>
      <c r="J129" s="193">
        <f>ROUND(I129*H129,2)</f>
        <v>0</v>
      </c>
      <c r="K129" s="189" t="s">
        <v>19</v>
      </c>
      <c r="L129" s="43"/>
      <c r="M129" s="194" t="s">
        <v>19</v>
      </c>
      <c r="N129" s="195" t="s">
        <v>40</v>
      </c>
      <c r="O129" s="83"/>
      <c r="P129" s="196">
        <f>O129*H129</f>
        <v>0</v>
      </c>
      <c r="Q129" s="196">
        <v>0.0177</v>
      </c>
      <c r="R129" s="196">
        <f>Q129*H129</f>
        <v>12.552840000000002</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317</v>
      </c>
    </row>
    <row r="130" spans="1:65" s="2" customFormat="1" ht="16.5" customHeight="1">
      <c r="A130" s="37"/>
      <c r="B130" s="38"/>
      <c r="C130" s="187" t="s">
        <v>323</v>
      </c>
      <c r="D130" s="187" t="s">
        <v>127</v>
      </c>
      <c r="E130" s="188" t="s">
        <v>1737</v>
      </c>
      <c r="F130" s="189" t="s">
        <v>1738</v>
      </c>
      <c r="G130" s="190" t="s">
        <v>291</v>
      </c>
      <c r="H130" s="191">
        <v>8191.26</v>
      </c>
      <c r="I130" s="192"/>
      <c r="J130" s="193">
        <f>ROUND(I130*H130,2)</f>
        <v>0</v>
      </c>
      <c r="K130" s="189" t="s">
        <v>19</v>
      </c>
      <c r="L130" s="43"/>
      <c r="M130" s="194" t="s">
        <v>19</v>
      </c>
      <c r="N130" s="195" t="s">
        <v>40</v>
      </c>
      <c r="O130" s="83"/>
      <c r="P130" s="196">
        <f>O130*H130</f>
        <v>0</v>
      </c>
      <c r="Q130" s="196">
        <v>0.00107</v>
      </c>
      <c r="R130" s="196">
        <f>Q130*H130</f>
        <v>8.7646482</v>
      </c>
      <c r="S130" s="196">
        <v>0</v>
      </c>
      <c r="T130" s="197">
        <f>S130*H130</f>
        <v>0</v>
      </c>
      <c r="U130" s="37"/>
      <c r="V130" s="37"/>
      <c r="W130" s="37"/>
      <c r="X130" s="37"/>
      <c r="Y130" s="37"/>
      <c r="Z130" s="37"/>
      <c r="AA130" s="37"/>
      <c r="AB130" s="37"/>
      <c r="AC130" s="37"/>
      <c r="AD130" s="37"/>
      <c r="AE130" s="37"/>
      <c r="AR130" s="198" t="s">
        <v>138</v>
      </c>
      <c r="AT130" s="198" t="s">
        <v>127</v>
      </c>
      <c r="AU130" s="198" t="s">
        <v>77</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321</v>
      </c>
    </row>
    <row r="131" spans="1:65" s="2" customFormat="1" ht="16.5" customHeight="1">
      <c r="A131" s="37"/>
      <c r="B131" s="38"/>
      <c r="C131" s="187" t="s">
        <v>255</v>
      </c>
      <c r="D131" s="187" t="s">
        <v>127</v>
      </c>
      <c r="E131" s="188" t="s">
        <v>755</v>
      </c>
      <c r="F131" s="189" t="s">
        <v>756</v>
      </c>
      <c r="G131" s="190" t="s">
        <v>205</v>
      </c>
      <c r="H131" s="191">
        <v>51.6</v>
      </c>
      <c r="I131" s="192"/>
      <c r="J131" s="193">
        <f>ROUND(I131*H131,2)</f>
        <v>0</v>
      </c>
      <c r="K131" s="189" t="s">
        <v>131</v>
      </c>
      <c r="L131" s="43"/>
      <c r="M131" s="194" t="s">
        <v>19</v>
      </c>
      <c r="N131" s="195" t="s">
        <v>40</v>
      </c>
      <c r="O131" s="83"/>
      <c r="P131" s="196">
        <f>O131*H131</f>
        <v>0</v>
      </c>
      <c r="Q131" s="196">
        <v>0</v>
      </c>
      <c r="R131" s="196">
        <f>Q131*H131</f>
        <v>0</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326</v>
      </c>
    </row>
    <row r="132" spans="1:47" s="2" customFormat="1" ht="12">
      <c r="A132" s="37"/>
      <c r="B132" s="38"/>
      <c r="C132" s="39"/>
      <c r="D132" s="200" t="s">
        <v>196</v>
      </c>
      <c r="E132" s="39"/>
      <c r="F132" s="201" t="s">
        <v>757</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65" s="2" customFormat="1" ht="21.75" customHeight="1">
      <c r="A133" s="37"/>
      <c r="B133" s="38"/>
      <c r="C133" s="229" t="s">
        <v>335</v>
      </c>
      <c r="D133" s="229" t="s">
        <v>298</v>
      </c>
      <c r="E133" s="230" t="s">
        <v>1739</v>
      </c>
      <c r="F133" s="231" t="s">
        <v>1740</v>
      </c>
      <c r="G133" s="232" t="s">
        <v>330</v>
      </c>
      <c r="H133" s="233">
        <v>92.88</v>
      </c>
      <c r="I133" s="234"/>
      <c r="J133" s="235">
        <f>ROUND(I133*H133,2)</f>
        <v>0</v>
      </c>
      <c r="K133" s="231" t="s">
        <v>131</v>
      </c>
      <c r="L133" s="236"/>
      <c r="M133" s="237" t="s">
        <v>19</v>
      </c>
      <c r="N133" s="238" t="s">
        <v>40</v>
      </c>
      <c r="O133" s="83"/>
      <c r="P133" s="196">
        <f>O133*H133</f>
        <v>0</v>
      </c>
      <c r="Q133" s="196">
        <v>1</v>
      </c>
      <c r="R133" s="196">
        <f>Q133*H133</f>
        <v>92.88</v>
      </c>
      <c r="S133" s="196">
        <v>0</v>
      </c>
      <c r="T133" s="197">
        <f>S133*H133</f>
        <v>0</v>
      </c>
      <c r="U133" s="37"/>
      <c r="V133" s="37"/>
      <c r="W133" s="37"/>
      <c r="X133" s="37"/>
      <c r="Y133" s="37"/>
      <c r="Z133" s="37"/>
      <c r="AA133" s="37"/>
      <c r="AB133" s="37"/>
      <c r="AC133" s="37"/>
      <c r="AD133" s="37"/>
      <c r="AE133" s="37"/>
      <c r="AR133" s="198" t="s">
        <v>147</v>
      </c>
      <c r="AT133" s="198" t="s">
        <v>298</v>
      </c>
      <c r="AU133" s="198" t="s">
        <v>77</v>
      </c>
      <c r="AY133" s="16" t="s">
        <v>133</v>
      </c>
      <c r="BE133" s="199">
        <f>IF(N133="základní",J133,0)</f>
        <v>0</v>
      </c>
      <c r="BF133" s="199">
        <f>IF(N133="snížená",J133,0)</f>
        <v>0</v>
      </c>
      <c r="BG133" s="199">
        <f>IF(N133="zákl. přenesená",J133,0)</f>
        <v>0</v>
      </c>
      <c r="BH133" s="199">
        <f>IF(N133="sníž. přenesená",J133,0)</f>
        <v>0</v>
      </c>
      <c r="BI133" s="199">
        <f>IF(N133="nulová",J133,0)</f>
        <v>0</v>
      </c>
      <c r="BJ133" s="16" t="s">
        <v>77</v>
      </c>
      <c r="BK133" s="199">
        <f>ROUND(I133*H133,2)</f>
        <v>0</v>
      </c>
      <c r="BL133" s="16" t="s">
        <v>138</v>
      </c>
      <c r="BM133" s="198" t="s">
        <v>1741</v>
      </c>
    </row>
    <row r="134" spans="1:65" s="2" customFormat="1" ht="16.5" customHeight="1">
      <c r="A134" s="37"/>
      <c r="B134" s="38"/>
      <c r="C134" s="187" t="s">
        <v>341</v>
      </c>
      <c r="D134" s="187" t="s">
        <v>127</v>
      </c>
      <c r="E134" s="188" t="s">
        <v>1742</v>
      </c>
      <c r="F134" s="189" t="s">
        <v>1743</v>
      </c>
      <c r="G134" s="190" t="s">
        <v>291</v>
      </c>
      <c r="H134" s="191">
        <v>1066.87</v>
      </c>
      <c r="I134" s="192"/>
      <c r="J134" s="193">
        <f>ROUND(I134*H134,2)</f>
        <v>0</v>
      </c>
      <c r="K134" s="189" t="s">
        <v>19</v>
      </c>
      <c r="L134" s="43"/>
      <c r="M134" s="194" t="s">
        <v>19</v>
      </c>
      <c r="N134" s="195" t="s">
        <v>40</v>
      </c>
      <c r="O134" s="83"/>
      <c r="P134" s="196">
        <f>O134*H134</f>
        <v>0</v>
      </c>
      <c r="Q134" s="196">
        <v>0.00061</v>
      </c>
      <c r="R134" s="196">
        <f>Q134*H134</f>
        <v>0.6507906999999999</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338</v>
      </c>
    </row>
    <row r="135" spans="1:65" s="2" customFormat="1" ht="16.5" customHeight="1">
      <c r="A135" s="37"/>
      <c r="B135" s="38"/>
      <c r="C135" s="187" t="s">
        <v>347</v>
      </c>
      <c r="D135" s="187" t="s">
        <v>127</v>
      </c>
      <c r="E135" s="188" t="s">
        <v>1744</v>
      </c>
      <c r="F135" s="189" t="s">
        <v>1745</v>
      </c>
      <c r="G135" s="190" t="s">
        <v>291</v>
      </c>
      <c r="H135" s="191">
        <v>714.06</v>
      </c>
      <c r="I135" s="192"/>
      <c r="J135" s="193">
        <f>ROUND(I135*H135,2)</f>
        <v>0</v>
      </c>
      <c r="K135" s="189" t="s">
        <v>19</v>
      </c>
      <c r="L135" s="43"/>
      <c r="M135" s="194" t="s">
        <v>19</v>
      </c>
      <c r="N135" s="195" t="s">
        <v>40</v>
      </c>
      <c r="O135" s="83"/>
      <c r="P135" s="196">
        <f>O135*H135</f>
        <v>0</v>
      </c>
      <c r="Q135" s="196">
        <v>0.18463</v>
      </c>
      <c r="R135" s="196">
        <f>Q135*H135</f>
        <v>131.83689779999997</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344</v>
      </c>
    </row>
    <row r="136" spans="1:65" s="2" customFormat="1" ht="16.5" customHeight="1">
      <c r="A136" s="37"/>
      <c r="B136" s="38"/>
      <c r="C136" s="187" t="s">
        <v>353</v>
      </c>
      <c r="D136" s="187" t="s">
        <v>127</v>
      </c>
      <c r="E136" s="188" t="s">
        <v>1746</v>
      </c>
      <c r="F136" s="189" t="s">
        <v>1747</v>
      </c>
      <c r="G136" s="190" t="s">
        <v>291</v>
      </c>
      <c r="H136" s="191">
        <v>336.29</v>
      </c>
      <c r="I136" s="192"/>
      <c r="J136" s="193">
        <f>ROUND(I136*H136,2)</f>
        <v>0</v>
      </c>
      <c r="K136" s="189" t="s">
        <v>19</v>
      </c>
      <c r="L136" s="43"/>
      <c r="M136" s="194" t="s">
        <v>19</v>
      </c>
      <c r="N136" s="195" t="s">
        <v>40</v>
      </c>
      <c r="O136" s="83"/>
      <c r="P136" s="196">
        <f>O136*H136</f>
        <v>0</v>
      </c>
      <c r="Q136" s="196">
        <v>0.15826</v>
      </c>
      <c r="R136" s="196">
        <f>Q136*H136</f>
        <v>53.221255400000004</v>
      </c>
      <c r="S136" s="196">
        <v>0</v>
      </c>
      <c r="T136" s="197">
        <f>S136*H136</f>
        <v>0</v>
      </c>
      <c r="U136" s="37"/>
      <c r="V136" s="37"/>
      <c r="W136" s="37"/>
      <c r="X136" s="37"/>
      <c r="Y136" s="37"/>
      <c r="Z136" s="37"/>
      <c r="AA136" s="37"/>
      <c r="AB136" s="37"/>
      <c r="AC136" s="37"/>
      <c r="AD136" s="37"/>
      <c r="AE136" s="37"/>
      <c r="AR136" s="198" t="s">
        <v>138</v>
      </c>
      <c r="AT136" s="198" t="s">
        <v>127</v>
      </c>
      <c r="AU136" s="198" t="s">
        <v>77</v>
      </c>
      <c r="AY136" s="16" t="s">
        <v>133</v>
      </c>
      <c r="BE136" s="199">
        <f>IF(N136="základní",J136,0)</f>
        <v>0</v>
      </c>
      <c r="BF136" s="199">
        <f>IF(N136="snížená",J136,0)</f>
        <v>0</v>
      </c>
      <c r="BG136" s="199">
        <f>IF(N136="zákl. přenesená",J136,0)</f>
        <v>0</v>
      </c>
      <c r="BH136" s="199">
        <f>IF(N136="sníž. přenesená",J136,0)</f>
        <v>0</v>
      </c>
      <c r="BI136" s="199">
        <f>IF(N136="nulová",J136,0)</f>
        <v>0</v>
      </c>
      <c r="BJ136" s="16" t="s">
        <v>77</v>
      </c>
      <c r="BK136" s="199">
        <f>ROUND(I136*H136,2)</f>
        <v>0</v>
      </c>
      <c r="BL136" s="16" t="s">
        <v>138</v>
      </c>
      <c r="BM136" s="198" t="s">
        <v>350</v>
      </c>
    </row>
    <row r="137" spans="1:65" s="2" customFormat="1" ht="16.5" customHeight="1">
      <c r="A137" s="37"/>
      <c r="B137" s="38"/>
      <c r="C137" s="187" t="s">
        <v>357</v>
      </c>
      <c r="D137" s="187" t="s">
        <v>127</v>
      </c>
      <c r="E137" s="188" t="s">
        <v>1748</v>
      </c>
      <c r="F137" s="189" t="s">
        <v>1749</v>
      </c>
      <c r="G137" s="190" t="s">
        <v>291</v>
      </c>
      <c r="H137" s="191">
        <v>1024.21</v>
      </c>
      <c r="I137" s="192"/>
      <c r="J137" s="193">
        <f>ROUND(I137*H137,2)</f>
        <v>0</v>
      </c>
      <c r="K137" s="189" t="s">
        <v>19</v>
      </c>
      <c r="L137" s="43"/>
      <c r="M137" s="194" t="s">
        <v>19</v>
      </c>
      <c r="N137" s="195" t="s">
        <v>40</v>
      </c>
      <c r="O137" s="83"/>
      <c r="P137" s="196">
        <f>O137*H137</f>
        <v>0</v>
      </c>
      <c r="Q137" s="196">
        <v>0.10373</v>
      </c>
      <c r="R137" s="196">
        <f>Q137*H137</f>
        <v>106.24130330000001</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356</v>
      </c>
    </row>
    <row r="138" spans="1:63" s="11" customFormat="1" ht="25.9" customHeight="1">
      <c r="A138" s="11"/>
      <c r="B138" s="215"/>
      <c r="C138" s="216"/>
      <c r="D138" s="217" t="s">
        <v>68</v>
      </c>
      <c r="E138" s="218" t="s">
        <v>147</v>
      </c>
      <c r="F138" s="218" t="s">
        <v>1750</v>
      </c>
      <c r="G138" s="216"/>
      <c r="H138" s="216"/>
      <c r="I138" s="219"/>
      <c r="J138" s="220">
        <f>BK138</f>
        <v>0</v>
      </c>
      <c r="K138" s="216"/>
      <c r="L138" s="221"/>
      <c r="M138" s="222"/>
      <c r="N138" s="223"/>
      <c r="O138" s="223"/>
      <c r="P138" s="224">
        <f>SUM(P139:P144)</f>
        <v>0</v>
      </c>
      <c r="Q138" s="223"/>
      <c r="R138" s="224">
        <f>SUM(R139:R144)</f>
        <v>0.019819999999999997</v>
      </c>
      <c r="S138" s="223"/>
      <c r="T138" s="225">
        <f>SUM(T139:T144)</f>
        <v>0</v>
      </c>
      <c r="U138" s="11"/>
      <c r="V138" s="11"/>
      <c r="W138" s="11"/>
      <c r="X138" s="11"/>
      <c r="Y138" s="11"/>
      <c r="Z138" s="11"/>
      <c r="AA138" s="11"/>
      <c r="AB138" s="11"/>
      <c r="AC138" s="11"/>
      <c r="AD138" s="11"/>
      <c r="AE138" s="11"/>
      <c r="AR138" s="226" t="s">
        <v>77</v>
      </c>
      <c r="AT138" s="227" t="s">
        <v>68</v>
      </c>
      <c r="AU138" s="227" t="s">
        <v>69</v>
      </c>
      <c r="AY138" s="226" t="s">
        <v>133</v>
      </c>
      <c r="BK138" s="228">
        <f>SUM(BK139:BK144)</f>
        <v>0</v>
      </c>
    </row>
    <row r="139" spans="1:65" s="2" customFormat="1" ht="16.5" customHeight="1">
      <c r="A139" s="37"/>
      <c r="B139" s="38"/>
      <c r="C139" s="187" t="s">
        <v>265</v>
      </c>
      <c r="D139" s="187" t="s">
        <v>127</v>
      </c>
      <c r="E139" s="188" t="s">
        <v>1751</v>
      </c>
      <c r="F139" s="189" t="s">
        <v>1752</v>
      </c>
      <c r="G139" s="190" t="s">
        <v>195</v>
      </c>
      <c r="H139" s="191">
        <v>2</v>
      </c>
      <c r="I139" s="192"/>
      <c r="J139" s="193">
        <f>ROUND(I139*H139,2)</f>
        <v>0</v>
      </c>
      <c r="K139" s="189" t="s">
        <v>19</v>
      </c>
      <c r="L139" s="43"/>
      <c r="M139" s="194" t="s">
        <v>19</v>
      </c>
      <c r="N139" s="195" t="s">
        <v>40</v>
      </c>
      <c r="O139" s="83"/>
      <c r="P139" s="196">
        <f>O139*H139</f>
        <v>0</v>
      </c>
      <c r="Q139" s="196">
        <v>1E-05</v>
      </c>
      <c r="R139" s="196">
        <f>Q139*H139</f>
        <v>2E-05</v>
      </c>
      <c r="S139" s="196">
        <v>0</v>
      </c>
      <c r="T139" s="197">
        <f>S139*H139</f>
        <v>0</v>
      </c>
      <c r="U139" s="37"/>
      <c r="V139" s="37"/>
      <c r="W139" s="37"/>
      <c r="X139" s="37"/>
      <c r="Y139" s="37"/>
      <c r="Z139" s="37"/>
      <c r="AA139" s="37"/>
      <c r="AB139" s="37"/>
      <c r="AC139" s="37"/>
      <c r="AD139" s="37"/>
      <c r="AE139" s="37"/>
      <c r="AR139" s="198" t="s">
        <v>138</v>
      </c>
      <c r="AT139" s="198" t="s">
        <v>127</v>
      </c>
      <c r="AU139" s="198" t="s">
        <v>77</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360</v>
      </c>
    </row>
    <row r="140" spans="1:65" s="2" customFormat="1" ht="16.5" customHeight="1">
      <c r="A140" s="37"/>
      <c r="B140" s="38"/>
      <c r="C140" s="187" t="s">
        <v>366</v>
      </c>
      <c r="D140" s="187" t="s">
        <v>127</v>
      </c>
      <c r="E140" s="188" t="s">
        <v>1753</v>
      </c>
      <c r="F140" s="189" t="s">
        <v>1754</v>
      </c>
      <c r="G140" s="190" t="s">
        <v>485</v>
      </c>
      <c r="H140" s="191">
        <v>2</v>
      </c>
      <c r="I140" s="192"/>
      <c r="J140" s="193">
        <f>ROUND(I140*H140,2)</f>
        <v>0</v>
      </c>
      <c r="K140" s="189" t="s">
        <v>19</v>
      </c>
      <c r="L140" s="43"/>
      <c r="M140" s="194" t="s">
        <v>19</v>
      </c>
      <c r="N140" s="195" t="s">
        <v>40</v>
      </c>
      <c r="O140" s="83"/>
      <c r="P140" s="196">
        <f>O140*H140</f>
        <v>0</v>
      </c>
      <c r="Q140" s="196">
        <v>1E-05</v>
      </c>
      <c r="R140" s="196">
        <f>Q140*H140</f>
        <v>2E-05</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363</v>
      </c>
    </row>
    <row r="141" spans="1:65" s="2" customFormat="1" ht="16.5" customHeight="1">
      <c r="A141" s="37"/>
      <c r="B141" s="38"/>
      <c r="C141" s="187" t="s">
        <v>270</v>
      </c>
      <c r="D141" s="187" t="s">
        <v>127</v>
      </c>
      <c r="E141" s="188" t="s">
        <v>1755</v>
      </c>
      <c r="F141" s="189" t="s">
        <v>1756</v>
      </c>
      <c r="G141" s="190" t="s">
        <v>485</v>
      </c>
      <c r="H141" s="191">
        <v>2</v>
      </c>
      <c r="I141" s="192"/>
      <c r="J141" s="193">
        <f>ROUND(I141*H141,2)</f>
        <v>0</v>
      </c>
      <c r="K141" s="189" t="s">
        <v>19</v>
      </c>
      <c r="L141" s="43"/>
      <c r="M141" s="194" t="s">
        <v>19</v>
      </c>
      <c r="N141" s="195" t="s">
        <v>40</v>
      </c>
      <c r="O141" s="83"/>
      <c r="P141" s="196">
        <f>O141*H141</f>
        <v>0</v>
      </c>
      <c r="Q141" s="196">
        <v>0.00075</v>
      </c>
      <c r="R141" s="196">
        <f>Q141*H141</f>
        <v>0.0015</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369</v>
      </c>
    </row>
    <row r="142" spans="1:65" s="2" customFormat="1" ht="16.5" customHeight="1">
      <c r="A142" s="37"/>
      <c r="B142" s="38"/>
      <c r="C142" s="187" t="s">
        <v>377</v>
      </c>
      <c r="D142" s="187" t="s">
        <v>127</v>
      </c>
      <c r="E142" s="188" t="s">
        <v>1757</v>
      </c>
      <c r="F142" s="189" t="s">
        <v>1758</v>
      </c>
      <c r="G142" s="190" t="s">
        <v>485</v>
      </c>
      <c r="H142" s="191">
        <v>1</v>
      </c>
      <c r="I142" s="192"/>
      <c r="J142" s="193">
        <f>ROUND(I142*H142,2)</f>
        <v>0</v>
      </c>
      <c r="K142" s="189" t="s">
        <v>19</v>
      </c>
      <c r="L142" s="43"/>
      <c r="M142" s="194" t="s">
        <v>19</v>
      </c>
      <c r="N142" s="195" t="s">
        <v>40</v>
      </c>
      <c r="O142" s="83"/>
      <c r="P142" s="196">
        <f>O142*H142</f>
        <v>0</v>
      </c>
      <c r="Q142" s="196">
        <v>8E-05</v>
      </c>
      <c r="R142" s="196">
        <f>Q142*H142</f>
        <v>8E-05</v>
      </c>
      <c r="S142" s="196">
        <v>0</v>
      </c>
      <c r="T142" s="197">
        <f>S142*H142</f>
        <v>0</v>
      </c>
      <c r="U142" s="37"/>
      <c r="V142" s="37"/>
      <c r="W142" s="37"/>
      <c r="X142" s="37"/>
      <c r="Y142" s="37"/>
      <c r="Z142" s="37"/>
      <c r="AA142" s="37"/>
      <c r="AB142" s="37"/>
      <c r="AC142" s="37"/>
      <c r="AD142" s="37"/>
      <c r="AE142" s="37"/>
      <c r="AR142" s="198" t="s">
        <v>138</v>
      </c>
      <c r="AT142" s="198" t="s">
        <v>127</v>
      </c>
      <c r="AU142" s="198" t="s">
        <v>77</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374</v>
      </c>
    </row>
    <row r="143" spans="1:65" s="2" customFormat="1" ht="16.5" customHeight="1">
      <c r="A143" s="37"/>
      <c r="B143" s="38"/>
      <c r="C143" s="187" t="s">
        <v>381</v>
      </c>
      <c r="D143" s="187" t="s">
        <v>127</v>
      </c>
      <c r="E143" s="188" t="s">
        <v>1759</v>
      </c>
      <c r="F143" s="189" t="s">
        <v>1760</v>
      </c>
      <c r="G143" s="190" t="s">
        <v>485</v>
      </c>
      <c r="H143" s="191">
        <v>1</v>
      </c>
      <c r="I143" s="192"/>
      <c r="J143" s="193">
        <f>ROUND(I143*H143,2)</f>
        <v>0</v>
      </c>
      <c r="K143" s="189" t="s">
        <v>19</v>
      </c>
      <c r="L143" s="43"/>
      <c r="M143" s="194" t="s">
        <v>19</v>
      </c>
      <c r="N143" s="195" t="s">
        <v>40</v>
      </c>
      <c r="O143" s="83"/>
      <c r="P143" s="196">
        <f>O143*H143</f>
        <v>0</v>
      </c>
      <c r="Q143" s="196">
        <v>0.013</v>
      </c>
      <c r="R143" s="196">
        <f>Q143*H143</f>
        <v>0.013</v>
      </c>
      <c r="S143" s="196">
        <v>0</v>
      </c>
      <c r="T143" s="197">
        <f>S143*H143</f>
        <v>0</v>
      </c>
      <c r="U143" s="37"/>
      <c r="V143" s="37"/>
      <c r="W143" s="37"/>
      <c r="X143" s="37"/>
      <c r="Y143" s="37"/>
      <c r="Z143" s="37"/>
      <c r="AA143" s="37"/>
      <c r="AB143" s="37"/>
      <c r="AC143" s="37"/>
      <c r="AD143" s="37"/>
      <c r="AE143" s="37"/>
      <c r="AR143" s="198" t="s">
        <v>138</v>
      </c>
      <c r="AT143" s="198" t="s">
        <v>127</v>
      </c>
      <c r="AU143" s="198" t="s">
        <v>77</v>
      </c>
      <c r="AY143" s="16" t="s">
        <v>133</v>
      </c>
      <c r="BE143" s="199">
        <f>IF(N143="základní",J143,0)</f>
        <v>0</v>
      </c>
      <c r="BF143" s="199">
        <f>IF(N143="snížená",J143,0)</f>
        <v>0</v>
      </c>
      <c r="BG143" s="199">
        <f>IF(N143="zákl. přenesená",J143,0)</f>
        <v>0</v>
      </c>
      <c r="BH143" s="199">
        <f>IF(N143="sníž. přenesená",J143,0)</f>
        <v>0</v>
      </c>
      <c r="BI143" s="199">
        <f>IF(N143="nulová",J143,0)</f>
        <v>0</v>
      </c>
      <c r="BJ143" s="16" t="s">
        <v>77</v>
      </c>
      <c r="BK143" s="199">
        <f>ROUND(I143*H143,2)</f>
        <v>0</v>
      </c>
      <c r="BL143" s="16" t="s">
        <v>138</v>
      </c>
      <c r="BM143" s="198" t="s">
        <v>380</v>
      </c>
    </row>
    <row r="144" spans="1:65" s="2" customFormat="1" ht="16.5" customHeight="1">
      <c r="A144" s="37"/>
      <c r="B144" s="38"/>
      <c r="C144" s="187" t="s">
        <v>387</v>
      </c>
      <c r="D144" s="187" t="s">
        <v>127</v>
      </c>
      <c r="E144" s="188" t="s">
        <v>1761</v>
      </c>
      <c r="F144" s="189" t="s">
        <v>1762</v>
      </c>
      <c r="G144" s="190" t="s">
        <v>485</v>
      </c>
      <c r="H144" s="191">
        <v>1</v>
      </c>
      <c r="I144" s="192"/>
      <c r="J144" s="193">
        <f>ROUND(I144*H144,2)</f>
        <v>0</v>
      </c>
      <c r="K144" s="189" t="s">
        <v>19</v>
      </c>
      <c r="L144" s="43"/>
      <c r="M144" s="194" t="s">
        <v>19</v>
      </c>
      <c r="N144" s="195" t="s">
        <v>40</v>
      </c>
      <c r="O144" s="83"/>
      <c r="P144" s="196">
        <f>O144*H144</f>
        <v>0</v>
      </c>
      <c r="Q144" s="196">
        <v>0.0052</v>
      </c>
      <c r="R144" s="196">
        <f>Q144*H144</f>
        <v>0.0052</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384</v>
      </c>
    </row>
    <row r="145" spans="1:63" s="11" customFormat="1" ht="25.9" customHeight="1">
      <c r="A145" s="11"/>
      <c r="B145" s="215"/>
      <c r="C145" s="216"/>
      <c r="D145" s="217" t="s">
        <v>68</v>
      </c>
      <c r="E145" s="218" t="s">
        <v>167</v>
      </c>
      <c r="F145" s="218" t="s">
        <v>1763</v>
      </c>
      <c r="G145" s="216"/>
      <c r="H145" s="216"/>
      <c r="I145" s="219"/>
      <c r="J145" s="220">
        <f>BK145</f>
        <v>0</v>
      </c>
      <c r="K145" s="216"/>
      <c r="L145" s="221"/>
      <c r="M145" s="222"/>
      <c r="N145" s="223"/>
      <c r="O145" s="223"/>
      <c r="P145" s="224">
        <f>SUM(P146:P147)</f>
        <v>0</v>
      </c>
      <c r="Q145" s="223"/>
      <c r="R145" s="224">
        <f>SUM(R146:R147)</f>
        <v>0</v>
      </c>
      <c r="S145" s="223"/>
      <c r="T145" s="225">
        <f>SUM(T146:T147)</f>
        <v>0</v>
      </c>
      <c r="U145" s="11"/>
      <c r="V145" s="11"/>
      <c r="W145" s="11"/>
      <c r="X145" s="11"/>
      <c r="Y145" s="11"/>
      <c r="Z145" s="11"/>
      <c r="AA145" s="11"/>
      <c r="AB145" s="11"/>
      <c r="AC145" s="11"/>
      <c r="AD145" s="11"/>
      <c r="AE145" s="11"/>
      <c r="AR145" s="226" t="s">
        <v>77</v>
      </c>
      <c r="AT145" s="227" t="s">
        <v>68</v>
      </c>
      <c r="AU145" s="227" t="s">
        <v>69</v>
      </c>
      <c r="AY145" s="226" t="s">
        <v>133</v>
      </c>
      <c r="BK145" s="228">
        <f>SUM(BK146:BK147)</f>
        <v>0</v>
      </c>
    </row>
    <row r="146" spans="1:65" s="2" customFormat="1" ht="21.75" customHeight="1">
      <c r="A146" s="37"/>
      <c r="B146" s="38"/>
      <c r="C146" s="187" t="s">
        <v>275</v>
      </c>
      <c r="D146" s="187" t="s">
        <v>127</v>
      </c>
      <c r="E146" s="188" t="s">
        <v>1764</v>
      </c>
      <c r="F146" s="189" t="s">
        <v>1765</v>
      </c>
      <c r="G146" s="190" t="s">
        <v>330</v>
      </c>
      <c r="H146" s="191">
        <v>1105.7</v>
      </c>
      <c r="I146" s="192"/>
      <c r="J146" s="193">
        <f>ROUND(I146*H146,2)</f>
        <v>0</v>
      </c>
      <c r="K146" s="189" t="s">
        <v>131</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390</v>
      </c>
    </row>
    <row r="147" spans="1:47" s="2" customFormat="1" ht="12">
      <c r="A147" s="37"/>
      <c r="B147" s="38"/>
      <c r="C147" s="39"/>
      <c r="D147" s="200" t="s">
        <v>196</v>
      </c>
      <c r="E147" s="39"/>
      <c r="F147" s="201" t="s">
        <v>1766</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63" s="11" customFormat="1" ht="25.9" customHeight="1">
      <c r="A148" s="11"/>
      <c r="B148" s="215"/>
      <c r="C148" s="216"/>
      <c r="D148" s="217" t="s">
        <v>68</v>
      </c>
      <c r="E148" s="218" t="s">
        <v>599</v>
      </c>
      <c r="F148" s="218" t="s">
        <v>1767</v>
      </c>
      <c r="G148" s="216"/>
      <c r="H148" s="216"/>
      <c r="I148" s="219"/>
      <c r="J148" s="220">
        <f>BK148</f>
        <v>0</v>
      </c>
      <c r="K148" s="216"/>
      <c r="L148" s="221"/>
      <c r="M148" s="222"/>
      <c r="N148" s="223"/>
      <c r="O148" s="223"/>
      <c r="P148" s="224">
        <f>SUM(P149:P158)</f>
        <v>0</v>
      </c>
      <c r="Q148" s="223"/>
      <c r="R148" s="224">
        <f>SUM(R149:R158)</f>
        <v>0.514</v>
      </c>
      <c r="S148" s="223"/>
      <c r="T148" s="225">
        <f>SUM(T149:T158)</f>
        <v>0</v>
      </c>
      <c r="U148" s="11"/>
      <c r="V148" s="11"/>
      <c r="W148" s="11"/>
      <c r="X148" s="11"/>
      <c r="Y148" s="11"/>
      <c r="Z148" s="11"/>
      <c r="AA148" s="11"/>
      <c r="AB148" s="11"/>
      <c r="AC148" s="11"/>
      <c r="AD148" s="11"/>
      <c r="AE148" s="11"/>
      <c r="AR148" s="226" t="s">
        <v>77</v>
      </c>
      <c r="AT148" s="227" t="s">
        <v>68</v>
      </c>
      <c r="AU148" s="227" t="s">
        <v>69</v>
      </c>
      <c r="AY148" s="226" t="s">
        <v>133</v>
      </c>
      <c r="BK148" s="228">
        <f>SUM(BK149:BK158)</f>
        <v>0</v>
      </c>
    </row>
    <row r="149" spans="1:65" s="2" customFormat="1" ht="16.5" customHeight="1">
      <c r="A149" s="37"/>
      <c r="B149" s="38"/>
      <c r="C149" s="187" t="s">
        <v>398</v>
      </c>
      <c r="D149" s="187" t="s">
        <v>127</v>
      </c>
      <c r="E149" s="188" t="s">
        <v>1768</v>
      </c>
      <c r="F149" s="189" t="s">
        <v>1769</v>
      </c>
      <c r="G149" s="190" t="s">
        <v>485</v>
      </c>
      <c r="H149" s="191">
        <v>2</v>
      </c>
      <c r="I149" s="192"/>
      <c r="J149" s="193">
        <f>ROUND(I149*H149,2)</f>
        <v>0</v>
      </c>
      <c r="K149" s="189" t="s">
        <v>19</v>
      </c>
      <c r="L149" s="43"/>
      <c r="M149" s="194" t="s">
        <v>19</v>
      </c>
      <c r="N149" s="195" t="s">
        <v>40</v>
      </c>
      <c r="O149" s="83"/>
      <c r="P149" s="196">
        <f>O149*H149</f>
        <v>0</v>
      </c>
      <c r="Q149" s="196">
        <v>0.2459</v>
      </c>
      <c r="R149" s="196">
        <f>Q149*H149</f>
        <v>0.4918</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395</v>
      </c>
    </row>
    <row r="150" spans="1:65" s="2" customFormat="1" ht="16.5" customHeight="1">
      <c r="A150" s="37"/>
      <c r="B150" s="38"/>
      <c r="C150" s="187" t="s">
        <v>280</v>
      </c>
      <c r="D150" s="187" t="s">
        <v>127</v>
      </c>
      <c r="E150" s="188" t="s">
        <v>1770</v>
      </c>
      <c r="F150" s="189" t="s">
        <v>1771</v>
      </c>
      <c r="G150" s="190" t="s">
        <v>485</v>
      </c>
      <c r="H150" s="191">
        <v>1</v>
      </c>
      <c r="I150" s="192"/>
      <c r="J150" s="193">
        <f>ROUND(I150*H150,2)</f>
        <v>0</v>
      </c>
      <c r="K150" s="189" t="s">
        <v>19</v>
      </c>
      <c r="L150" s="43"/>
      <c r="M150" s="194" t="s">
        <v>19</v>
      </c>
      <c r="N150" s="195" t="s">
        <v>40</v>
      </c>
      <c r="O150" s="83"/>
      <c r="P150" s="196">
        <f>O150*H150</f>
        <v>0</v>
      </c>
      <c r="Q150" s="196">
        <v>0.0051</v>
      </c>
      <c r="R150" s="196">
        <f>Q150*H150</f>
        <v>0.0051</v>
      </c>
      <c r="S150" s="196">
        <v>0</v>
      </c>
      <c r="T150" s="197">
        <f>S150*H150</f>
        <v>0</v>
      </c>
      <c r="U150" s="37"/>
      <c r="V150" s="37"/>
      <c r="W150" s="37"/>
      <c r="X150" s="37"/>
      <c r="Y150" s="37"/>
      <c r="Z150" s="37"/>
      <c r="AA150" s="37"/>
      <c r="AB150" s="37"/>
      <c r="AC150" s="37"/>
      <c r="AD150" s="37"/>
      <c r="AE150" s="37"/>
      <c r="AR150" s="198" t="s">
        <v>138</v>
      </c>
      <c r="AT150" s="198" t="s">
        <v>127</v>
      </c>
      <c r="AU150" s="198" t="s">
        <v>77</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401</v>
      </c>
    </row>
    <row r="151" spans="1:65" s="2" customFormat="1" ht="16.5" customHeight="1">
      <c r="A151" s="37"/>
      <c r="B151" s="38"/>
      <c r="C151" s="187" t="s">
        <v>408</v>
      </c>
      <c r="D151" s="187" t="s">
        <v>127</v>
      </c>
      <c r="E151" s="188" t="s">
        <v>1772</v>
      </c>
      <c r="F151" s="189" t="s">
        <v>1773</v>
      </c>
      <c r="G151" s="190" t="s">
        <v>485</v>
      </c>
      <c r="H151" s="191">
        <v>1</v>
      </c>
      <c r="I151" s="192"/>
      <c r="J151" s="193">
        <f>ROUND(I151*H151,2)</f>
        <v>0</v>
      </c>
      <c r="K151" s="189" t="s">
        <v>19</v>
      </c>
      <c r="L151" s="43"/>
      <c r="M151" s="194" t="s">
        <v>19</v>
      </c>
      <c r="N151" s="195" t="s">
        <v>40</v>
      </c>
      <c r="O151" s="83"/>
      <c r="P151" s="196">
        <f>O151*H151</f>
        <v>0</v>
      </c>
      <c r="Q151" s="196">
        <v>0.0051</v>
      </c>
      <c r="R151" s="196">
        <f>Q151*H151</f>
        <v>0.0051</v>
      </c>
      <c r="S151" s="196">
        <v>0</v>
      </c>
      <c r="T151" s="197">
        <f>S151*H151</f>
        <v>0</v>
      </c>
      <c r="U151" s="37"/>
      <c r="V151" s="37"/>
      <c r="W151" s="37"/>
      <c r="X151" s="37"/>
      <c r="Y151" s="37"/>
      <c r="Z151" s="37"/>
      <c r="AA151" s="37"/>
      <c r="AB151" s="37"/>
      <c r="AC151" s="37"/>
      <c r="AD151" s="37"/>
      <c r="AE151" s="37"/>
      <c r="AR151" s="198" t="s">
        <v>138</v>
      </c>
      <c r="AT151" s="198" t="s">
        <v>127</v>
      </c>
      <c r="AU151" s="198" t="s">
        <v>77</v>
      </c>
      <c r="AY151" s="16" t="s">
        <v>133</v>
      </c>
      <c r="BE151" s="199">
        <f>IF(N151="základní",J151,0)</f>
        <v>0</v>
      </c>
      <c r="BF151" s="199">
        <f>IF(N151="snížená",J151,0)</f>
        <v>0</v>
      </c>
      <c r="BG151" s="199">
        <f>IF(N151="zákl. přenesená",J151,0)</f>
        <v>0</v>
      </c>
      <c r="BH151" s="199">
        <f>IF(N151="sníž. přenesená",J151,0)</f>
        <v>0</v>
      </c>
      <c r="BI151" s="199">
        <f>IF(N151="nulová",J151,0)</f>
        <v>0</v>
      </c>
      <c r="BJ151" s="16" t="s">
        <v>77</v>
      </c>
      <c r="BK151" s="199">
        <f>ROUND(I151*H151,2)</f>
        <v>0</v>
      </c>
      <c r="BL151" s="16" t="s">
        <v>138</v>
      </c>
      <c r="BM151" s="198" t="s">
        <v>405</v>
      </c>
    </row>
    <row r="152" spans="1:65" s="2" customFormat="1" ht="16.5" customHeight="1">
      <c r="A152" s="37"/>
      <c r="B152" s="38"/>
      <c r="C152" s="187" t="s">
        <v>286</v>
      </c>
      <c r="D152" s="187" t="s">
        <v>127</v>
      </c>
      <c r="E152" s="188" t="s">
        <v>1774</v>
      </c>
      <c r="F152" s="189" t="s">
        <v>1775</v>
      </c>
      <c r="G152" s="190" t="s">
        <v>195</v>
      </c>
      <c r="H152" s="191">
        <v>6</v>
      </c>
      <c r="I152" s="192"/>
      <c r="J152" s="193">
        <f>ROUND(I152*H152,2)</f>
        <v>0</v>
      </c>
      <c r="K152" s="189" t="s">
        <v>19</v>
      </c>
      <c r="L152" s="43"/>
      <c r="M152" s="194" t="s">
        <v>19</v>
      </c>
      <c r="N152" s="195" t="s">
        <v>40</v>
      </c>
      <c r="O152" s="83"/>
      <c r="P152" s="196">
        <f>O152*H152</f>
        <v>0</v>
      </c>
      <c r="Q152" s="196">
        <v>0.002</v>
      </c>
      <c r="R152" s="196">
        <f>Q152*H152</f>
        <v>0.012</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411</v>
      </c>
    </row>
    <row r="153" spans="1:65" s="2" customFormat="1" ht="16.5" customHeight="1">
      <c r="A153" s="37"/>
      <c r="B153" s="38"/>
      <c r="C153" s="187" t="s">
        <v>416</v>
      </c>
      <c r="D153" s="187" t="s">
        <v>127</v>
      </c>
      <c r="E153" s="188" t="s">
        <v>1776</v>
      </c>
      <c r="F153" s="189" t="s">
        <v>1777</v>
      </c>
      <c r="G153" s="190" t="s">
        <v>195</v>
      </c>
      <c r="H153" s="191">
        <v>20</v>
      </c>
      <c r="I153" s="192"/>
      <c r="J153" s="193">
        <f>ROUND(I153*H153,2)</f>
        <v>0</v>
      </c>
      <c r="K153" s="189" t="s">
        <v>19</v>
      </c>
      <c r="L153" s="43"/>
      <c r="M153" s="194" t="s">
        <v>19</v>
      </c>
      <c r="N153" s="195" t="s">
        <v>40</v>
      </c>
      <c r="O153" s="83"/>
      <c r="P153" s="196">
        <f>O153*H153</f>
        <v>0</v>
      </c>
      <c r="Q153" s="196">
        <v>0</v>
      </c>
      <c r="R153" s="196">
        <f>Q153*H153</f>
        <v>0</v>
      </c>
      <c r="S153" s="196">
        <v>0</v>
      </c>
      <c r="T153" s="197">
        <f>S153*H153</f>
        <v>0</v>
      </c>
      <c r="U153" s="37"/>
      <c r="V153" s="37"/>
      <c r="W153" s="37"/>
      <c r="X153" s="37"/>
      <c r="Y153" s="37"/>
      <c r="Z153" s="37"/>
      <c r="AA153" s="37"/>
      <c r="AB153" s="37"/>
      <c r="AC153" s="37"/>
      <c r="AD153" s="37"/>
      <c r="AE153" s="37"/>
      <c r="AR153" s="198" t="s">
        <v>138</v>
      </c>
      <c r="AT153" s="198" t="s">
        <v>127</v>
      </c>
      <c r="AU153" s="198" t="s">
        <v>77</v>
      </c>
      <c r="AY153" s="16" t="s">
        <v>133</v>
      </c>
      <c r="BE153" s="199">
        <f>IF(N153="základní",J153,0)</f>
        <v>0</v>
      </c>
      <c r="BF153" s="199">
        <f>IF(N153="snížená",J153,0)</f>
        <v>0</v>
      </c>
      <c r="BG153" s="199">
        <f>IF(N153="zákl. přenesená",J153,0)</f>
        <v>0</v>
      </c>
      <c r="BH153" s="199">
        <f>IF(N153="sníž. přenesená",J153,0)</f>
        <v>0</v>
      </c>
      <c r="BI153" s="199">
        <f>IF(N153="nulová",J153,0)</f>
        <v>0</v>
      </c>
      <c r="BJ153" s="16" t="s">
        <v>77</v>
      </c>
      <c r="BK153" s="199">
        <f>ROUND(I153*H153,2)</f>
        <v>0</v>
      </c>
      <c r="BL153" s="16" t="s">
        <v>138</v>
      </c>
      <c r="BM153" s="198" t="s">
        <v>414</v>
      </c>
    </row>
    <row r="154" spans="1:65" s="2" customFormat="1" ht="16.5" customHeight="1">
      <c r="A154" s="37"/>
      <c r="B154" s="38"/>
      <c r="C154" s="187" t="s">
        <v>292</v>
      </c>
      <c r="D154" s="187" t="s">
        <v>127</v>
      </c>
      <c r="E154" s="188" t="s">
        <v>1778</v>
      </c>
      <c r="F154" s="189" t="s">
        <v>1779</v>
      </c>
      <c r="G154" s="190" t="s">
        <v>195</v>
      </c>
      <c r="H154" s="191">
        <v>20</v>
      </c>
      <c r="I154" s="192"/>
      <c r="J154" s="193">
        <f>ROUND(I154*H154,2)</f>
        <v>0</v>
      </c>
      <c r="K154" s="189" t="s">
        <v>19</v>
      </c>
      <c r="L154" s="43"/>
      <c r="M154" s="194" t="s">
        <v>19</v>
      </c>
      <c r="N154" s="195" t="s">
        <v>40</v>
      </c>
      <c r="O154" s="83"/>
      <c r="P154" s="196">
        <f>O154*H154</f>
        <v>0</v>
      </c>
      <c r="Q154" s="196">
        <v>0</v>
      </c>
      <c r="R154" s="196">
        <f>Q154*H154</f>
        <v>0</v>
      </c>
      <c r="S154" s="196">
        <v>0</v>
      </c>
      <c r="T154" s="197">
        <f>S154*H154</f>
        <v>0</v>
      </c>
      <c r="U154" s="37"/>
      <c r="V154" s="37"/>
      <c r="W154" s="37"/>
      <c r="X154" s="37"/>
      <c r="Y154" s="37"/>
      <c r="Z154" s="37"/>
      <c r="AA154" s="37"/>
      <c r="AB154" s="37"/>
      <c r="AC154" s="37"/>
      <c r="AD154" s="37"/>
      <c r="AE154" s="37"/>
      <c r="AR154" s="198" t="s">
        <v>138</v>
      </c>
      <c r="AT154" s="198" t="s">
        <v>127</v>
      </c>
      <c r="AU154" s="198" t="s">
        <v>77</v>
      </c>
      <c r="AY154" s="16" t="s">
        <v>133</v>
      </c>
      <c r="BE154" s="199">
        <f>IF(N154="základní",J154,0)</f>
        <v>0</v>
      </c>
      <c r="BF154" s="199">
        <f>IF(N154="snížená",J154,0)</f>
        <v>0</v>
      </c>
      <c r="BG154" s="199">
        <f>IF(N154="zákl. přenesená",J154,0)</f>
        <v>0</v>
      </c>
      <c r="BH154" s="199">
        <f>IF(N154="sníž. přenesená",J154,0)</f>
        <v>0</v>
      </c>
      <c r="BI154" s="199">
        <f>IF(N154="nulová",J154,0)</f>
        <v>0</v>
      </c>
      <c r="BJ154" s="16" t="s">
        <v>77</v>
      </c>
      <c r="BK154" s="199">
        <f>ROUND(I154*H154,2)</f>
        <v>0</v>
      </c>
      <c r="BL154" s="16" t="s">
        <v>138</v>
      </c>
      <c r="BM154" s="198" t="s">
        <v>417</v>
      </c>
    </row>
    <row r="155" spans="1:65" s="2" customFormat="1" ht="16.5" customHeight="1">
      <c r="A155" s="37"/>
      <c r="B155" s="38"/>
      <c r="C155" s="187" t="s">
        <v>422</v>
      </c>
      <c r="D155" s="187" t="s">
        <v>127</v>
      </c>
      <c r="E155" s="188" t="s">
        <v>1780</v>
      </c>
      <c r="F155" s="189" t="s">
        <v>1781</v>
      </c>
      <c r="G155" s="190" t="s">
        <v>485</v>
      </c>
      <c r="H155" s="191">
        <v>2</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419</v>
      </c>
    </row>
    <row r="156" spans="1:47" s="2" customFormat="1" ht="12">
      <c r="A156" s="37"/>
      <c r="B156" s="38"/>
      <c r="C156" s="39"/>
      <c r="D156" s="200" t="s">
        <v>196</v>
      </c>
      <c r="E156" s="39"/>
      <c r="F156" s="201" t="s">
        <v>1782</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5" s="2" customFormat="1" ht="16.5" customHeight="1">
      <c r="A157" s="37"/>
      <c r="B157" s="38"/>
      <c r="C157" s="187" t="s">
        <v>297</v>
      </c>
      <c r="D157" s="187" t="s">
        <v>127</v>
      </c>
      <c r="E157" s="188" t="s">
        <v>1780</v>
      </c>
      <c r="F157" s="189" t="s">
        <v>1781</v>
      </c>
      <c r="G157" s="190" t="s">
        <v>485</v>
      </c>
      <c r="H157" s="191">
        <v>2</v>
      </c>
      <c r="I157" s="192"/>
      <c r="J157" s="193">
        <f>ROUND(I157*H157,2)</f>
        <v>0</v>
      </c>
      <c r="K157" s="189" t="s">
        <v>131</v>
      </c>
      <c r="L157" s="43"/>
      <c r="M157" s="194" t="s">
        <v>19</v>
      </c>
      <c r="N157" s="195" t="s">
        <v>40</v>
      </c>
      <c r="O157" s="83"/>
      <c r="P157" s="196">
        <f>O157*H157</f>
        <v>0</v>
      </c>
      <c r="Q157" s="196">
        <v>0</v>
      </c>
      <c r="R157" s="196">
        <f>Q157*H157</f>
        <v>0</v>
      </c>
      <c r="S157" s="196">
        <v>0</v>
      </c>
      <c r="T157" s="197">
        <f>S157*H157</f>
        <v>0</v>
      </c>
      <c r="U157" s="37"/>
      <c r="V157" s="37"/>
      <c r="W157" s="37"/>
      <c r="X157" s="37"/>
      <c r="Y157" s="37"/>
      <c r="Z157" s="37"/>
      <c r="AA157" s="37"/>
      <c r="AB157" s="37"/>
      <c r="AC157" s="37"/>
      <c r="AD157" s="37"/>
      <c r="AE157" s="37"/>
      <c r="AR157" s="198" t="s">
        <v>138</v>
      </c>
      <c r="AT157" s="198" t="s">
        <v>127</v>
      </c>
      <c r="AU157" s="198" t="s">
        <v>77</v>
      </c>
      <c r="AY157" s="16" t="s">
        <v>133</v>
      </c>
      <c r="BE157" s="199">
        <f>IF(N157="základní",J157,0)</f>
        <v>0</v>
      </c>
      <c r="BF157" s="199">
        <f>IF(N157="snížená",J157,0)</f>
        <v>0</v>
      </c>
      <c r="BG157" s="199">
        <f>IF(N157="zákl. přenesená",J157,0)</f>
        <v>0</v>
      </c>
      <c r="BH157" s="199">
        <f>IF(N157="sníž. přenesená",J157,0)</f>
        <v>0</v>
      </c>
      <c r="BI157" s="199">
        <f>IF(N157="nulová",J157,0)</f>
        <v>0</v>
      </c>
      <c r="BJ157" s="16" t="s">
        <v>77</v>
      </c>
      <c r="BK157" s="199">
        <f>ROUND(I157*H157,2)</f>
        <v>0</v>
      </c>
      <c r="BL157" s="16" t="s">
        <v>138</v>
      </c>
      <c r="BM157" s="198" t="s">
        <v>425</v>
      </c>
    </row>
    <row r="158" spans="1:47" s="2" customFormat="1" ht="12">
      <c r="A158" s="37"/>
      <c r="B158" s="38"/>
      <c r="C158" s="39"/>
      <c r="D158" s="200" t="s">
        <v>196</v>
      </c>
      <c r="E158" s="39"/>
      <c r="F158" s="201" t="s">
        <v>1782</v>
      </c>
      <c r="G158" s="39"/>
      <c r="H158" s="39"/>
      <c r="I158" s="135"/>
      <c r="J158" s="39"/>
      <c r="K158" s="39"/>
      <c r="L158" s="43"/>
      <c r="M158" s="202"/>
      <c r="N158" s="203"/>
      <c r="O158" s="83"/>
      <c r="P158" s="83"/>
      <c r="Q158" s="83"/>
      <c r="R158" s="83"/>
      <c r="S158" s="83"/>
      <c r="T158" s="84"/>
      <c r="U158" s="37"/>
      <c r="V158" s="37"/>
      <c r="W158" s="37"/>
      <c r="X158" s="37"/>
      <c r="Y158" s="37"/>
      <c r="Z158" s="37"/>
      <c r="AA158" s="37"/>
      <c r="AB158" s="37"/>
      <c r="AC158" s="37"/>
      <c r="AD158" s="37"/>
      <c r="AE158" s="37"/>
      <c r="AT158" s="16" t="s">
        <v>196</v>
      </c>
      <c r="AU158" s="16" t="s">
        <v>77</v>
      </c>
    </row>
    <row r="159" spans="1:63" s="11" customFormat="1" ht="25.9" customHeight="1">
      <c r="A159" s="11"/>
      <c r="B159" s="215"/>
      <c r="C159" s="216"/>
      <c r="D159" s="217" t="s">
        <v>68</v>
      </c>
      <c r="E159" s="218" t="s">
        <v>606</v>
      </c>
      <c r="F159" s="218" t="s">
        <v>1783</v>
      </c>
      <c r="G159" s="216"/>
      <c r="H159" s="216"/>
      <c r="I159" s="219"/>
      <c r="J159" s="220">
        <f>BK159</f>
        <v>0</v>
      </c>
      <c r="K159" s="216"/>
      <c r="L159" s="221"/>
      <c r="M159" s="222"/>
      <c r="N159" s="223"/>
      <c r="O159" s="223"/>
      <c r="P159" s="224">
        <f>P160</f>
        <v>0</v>
      </c>
      <c r="Q159" s="223"/>
      <c r="R159" s="224">
        <f>R160</f>
        <v>0</v>
      </c>
      <c r="S159" s="223"/>
      <c r="T159" s="225">
        <f>T160</f>
        <v>0</v>
      </c>
      <c r="U159" s="11"/>
      <c r="V159" s="11"/>
      <c r="W159" s="11"/>
      <c r="X159" s="11"/>
      <c r="Y159" s="11"/>
      <c r="Z159" s="11"/>
      <c r="AA159" s="11"/>
      <c r="AB159" s="11"/>
      <c r="AC159" s="11"/>
      <c r="AD159" s="11"/>
      <c r="AE159" s="11"/>
      <c r="AR159" s="226" t="s">
        <v>77</v>
      </c>
      <c r="AT159" s="227" t="s">
        <v>68</v>
      </c>
      <c r="AU159" s="227" t="s">
        <v>69</v>
      </c>
      <c r="AY159" s="226" t="s">
        <v>133</v>
      </c>
      <c r="BK159" s="228">
        <f>BK160</f>
        <v>0</v>
      </c>
    </row>
    <row r="160" spans="1:65" s="2" customFormat="1" ht="16.5" customHeight="1">
      <c r="A160" s="37"/>
      <c r="B160" s="38"/>
      <c r="C160" s="187" t="s">
        <v>433</v>
      </c>
      <c r="D160" s="187" t="s">
        <v>127</v>
      </c>
      <c r="E160" s="188" t="s">
        <v>1784</v>
      </c>
      <c r="F160" s="189" t="s">
        <v>1785</v>
      </c>
      <c r="G160" s="190" t="s">
        <v>291</v>
      </c>
      <c r="H160" s="191">
        <v>341</v>
      </c>
      <c r="I160" s="192"/>
      <c r="J160" s="193">
        <f>ROUND(I160*H160,2)</f>
        <v>0</v>
      </c>
      <c r="K160" s="189" t="s">
        <v>19</v>
      </c>
      <c r="L160" s="43"/>
      <c r="M160" s="194" t="s">
        <v>19</v>
      </c>
      <c r="N160" s="195" t="s">
        <v>40</v>
      </c>
      <c r="O160" s="83"/>
      <c r="P160" s="196">
        <f>O160*H160</f>
        <v>0</v>
      </c>
      <c r="Q160" s="196">
        <v>0</v>
      </c>
      <c r="R160" s="196">
        <f>Q160*H160</f>
        <v>0</v>
      </c>
      <c r="S160" s="196">
        <v>0</v>
      </c>
      <c r="T160" s="197">
        <f>S160*H160</f>
        <v>0</v>
      </c>
      <c r="U160" s="37"/>
      <c r="V160" s="37"/>
      <c r="W160" s="37"/>
      <c r="X160" s="37"/>
      <c r="Y160" s="37"/>
      <c r="Z160" s="37"/>
      <c r="AA160" s="37"/>
      <c r="AB160" s="37"/>
      <c r="AC160" s="37"/>
      <c r="AD160" s="37"/>
      <c r="AE160" s="37"/>
      <c r="AR160" s="198" t="s">
        <v>138</v>
      </c>
      <c r="AT160" s="198" t="s">
        <v>127</v>
      </c>
      <c r="AU160" s="198" t="s">
        <v>77</v>
      </c>
      <c r="AY160" s="16" t="s">
        <v>133</v>
      </c>
      <c r="BE160" s="199">
        <f>IF(N160="základní",J160,0)</f>
        <v>0</v>
      </c>
      <c r="BF160" s="199">
        <f>IF(N160="snížená",J160,0)</f>
        <v>0</v>
      </c>
      <c r="BG160" s="199">
        <f>IF(N160="zákl. přenesená",J160,0)</f>
        <v>0</v>
      </c>
      <c r="BH160" s="199">
        <f>IF(N160="sníž. přenesená",J160,0)</f>
        <v>0</v>
      </c>
      <c r="BI160" s="199">
        <f>IF(N160="nulová",J160,0)</f>
        <v>0</v>
      </c>
      <c r="BJ160" s="16" t="s">
        <v>77</v>
      </c>
      <c r="BK160" s="199">
        <f>ROUND(I160*H160,2)</f>
        <v>0</v>
      </c>
      <c r="BL160" s="16" t="s">
        <v>138</v>
      </c>
      <c r="BM160" s="198" t="s">
        <v>430</v>
      </c>
    </row>
    <row r="161" spans="1:63" s="11" customFormat="1" ht="25.9" customHeight="1">
      <c r="A161" s="11"/>
      <c r="B161" s="215"/>
      <c r="C161" s="216"/>
      <c r="D161" s="217" t="s">
        <v>68</v>
      </c>
      <c r="E161" s="218" t="s">
        <v>615</v>
      </c>
      <c r="F161" s="218" t="s">
        <v>1786</v>
      </c>
      <c r="G161" s="216"/>
      <c r="H161" s="216"/>
      <c r="I161" s="219"/>
      <c r="J161" s="220">
        <f>BK161</f>
        <v>0</v>
      </c>
      <c r="K161" s="216"/>
      <c r="L161" s="221"/>
      <c r="M161" s="222"/>
      <c r="N161" s="223"/>
      <c r="O161" s="223"/>
      <c r="P161" s="224">
        <f>P162</f>
        <v>0</v>
      </c>
      <c r="Q161" s="223"/>
      <c r="R161" s="224">
        <f>R162</f>
        <v>0.00936</v>
      </c>
      <c r="S161" s="223"/>
      <c r="T161" s="225">
        <f>T162</f>
        <v>0</v>
      </c>
      <c r="U161" s="11"/>
      <c r="V161" s="11"/>
      <c r="W161" s="11"/>
      <c r="X161" s="11"/>
      <c r="Y161" s="11"/>
      <c r="Z161" s="11"/>
      <c r="AA161" s="11"/>
      <c r="AB161" s="11"/>
      <c r="AC161" s="11"/>
      <c r="AD161" s="11"/>
      <c r="AE161" s="11"/>
      <c r="AR161" s="226" t="s">
        <v>77</v>
      </c>
      <c r="AT161" s="227" t="s">
        <v>68</v>
      </c>
      <c r="AU161" s="227" t="s">
        <v>69</v>
      </c>
      <c r="AY161" s="226" t="s">
        <v>133</v>
      </c>
      <c r="BK161" s="228">
        <f>BK162</f>
        <v>0</v>
      </c>
    </row>
    <row r="162" spans="1:65" s="2" customFormat="1" ht="16.5" customHeight="1">
      <c r="A162" s="37"/>
      <c r="B162" s="38"/>
      <c r="C162" s="187" t="s">
        <v>302</v>
      </c>
      <c r="D162" s="187" t="s">
        <v>127</v>
      </c>
      <c r="E162" s="188" t="s">
        <v>1787</v>
      </c>
      <c r="F162" s="189" t="s">
        <v>1788</v>
      </c>
      <c r="G162" s="190" t="s">
        <v>485</v>
      </c>
      <c r="H162" s="191">
        <v>2</v>
      </c>
      <c r="I162" s="192"/>
      <c r="J162" s="193">
        <f>ROUND(I162*H162,2)</f>
        <v>0</v>
      </c>
      <c r="K162" s="189" t="s">
        <v>19</v>
      </c>
      <c r="L162" s="43"/>
      <c r="M162" s="194" t="s">
        <v>19</v>
      </c>
      <c r="N162" s="195" t="s">
        <v>40</v>
      </c>
      <c r="O162" s="83"/>
      <c r="P162" s="196">
        <f>O162*H162</f>
        <v>0</v>
      </c>
      <c r="Q162" s="196">
        <v>0.00468</v>
      </c>
      <c r="R162" s="196">
        <f>Q162*H162</f>
        <v>0.00936</v>
      </c>
      <c r="S162" s="196">
        <v>0</v>
      </c>
      <c r="T162" s="197">
        <f>S162*H162</f>
        <v>0</v>
      </c>
      <c r="U162" s="37"/>
      <c r="V162" s="37"/>
      <c r="W162" s="37"/>
      <c r="X162" s="37"/>
      <c r="Y162" s="37"/>
      <c r="Z162" s="37"/>
      <c r="AA162" s="37"/>
      <c r="AB162" s="37"/>
      <c r="AC162" s="37"/>
      <c r="AD162" s="37"/>
      <c r="AE162" s="37"/>
      <c r="AR162" s="198" t="s">
        <v>138</v>
      </c>
      <c r="AT162" s="198" t="s">
        <v>127</v>
      </c>
      <c r="AU162" s="198" t="s">
        <v>77</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436</v>
      </c>
    </row>
    <row r="163" spans="1:63" s="11" customFormat="1" ht="25.9" customHeight="1">
      <c r="A163" s="11"/>
      <c r="B163" s="215"/>
      <c r="C163" s="216"/>
      <c r="D163" s="217" t="s">
        <v>68</v>
      </c>
      <c r="E163" s="218" t="s">
        <v>1789</v>
      </c>
      <c r="F163" s="218" t="s">
        <v>1790</v>
      </c>
      <c r="G163" s="216"/>
      <c r="H163" s="216"/>
      <c r="I163" s="219"/>
      <c r="J163" s="220">
        <f>BK163</f>
        <v>0</v>
      </c>
      <c r="K163" s="216"/>
      <c r="L163" s="221"/>
      <c r="M163" s="222"/>
      <c r="N163" s="223"/>
      <c r="O163" s="223"/>
      <c r="P163" s="224">
        <f>SUM(P164:P168)</f>
        <v>0</v>
      </c>
      <c r="Q163" s="223"/>
      <c r="R163" s="224">
        <f>SUM(R164:R168)</f>
        <v>0.2619365</v>
      </c>
      <c r="S163" s="223"/>
      <c r="T163" s="225">
        <f>SUM(T164:T168)</f>
        <v>0</v>
      </c>
      <c r="U163" s="11"/>
      <c r="V163" s="11"/>
      <c r="W163" s="11"/>
      <c r="X163" s="11"/>
      <c r="Y163" s="11"/>
      <c r="Z163" s="11"/>
      <c r="AA163" s="11"/>
      <c r="AB163" s="11"/>
      <c r="AC163" s="11"/>
      <c r="AD163" s="11"/>
      <c r="AE163" s="11"/>
      <c r="AR163" s="226" t="s">
        <v>79</v>
      </c>
      <c r="AT163" s="227" t="s">
        <v>68</v>
      </c>
      <c r="AU163" s="227" t="s">
        <v>69</v>
      </c>
      <c r="AY163" s="226" t="s">
        <v>133</v>
      </c>
      <c r="BK163" s="228">
        <f>SUM(BK164:BK168)</f>
        <v>0</v>
      </c>
    </row>
    <row r="164" spans="1:65" s="2" customFormat="1" ht="16.5" customHeight="1">
      <c r="A164" s="37"/>
      <c r="B164" s="38"/>
      <c r="C164" s="187" t="s">
        <v>444</v>
      </c>
      <c r="D164" s="187" t="s">
        <v>127</v>
      </c>
      <c r="E164" s="188" t="s">
        <v>1791</v>
      </c>
      <c r="F164" s="189" t="s">
        <v>1792</v>
      </c>
      <c r="G164" s="190" t="s">
        <v>301</v>
      </c>
      <c r="H164" s="191">
        <v>248.13</v>
      </c>
      <c r="I164" s="192"/>
      <c r="J164" s="193">
        <f>ROUND(I164*H164,2)</f>
        <v>0</v>
      </c>
      <c r="K164" s="189" t="s">
        <v>19</v>
      </c>
      <c r="L164" s="43"/>
      <c r="M164" s="194" t="s">
        <v>19</v>
      </c>
      <c r="N164" s="195" t="s">
        <v>40</v>
      </c>
      <c r="O164" s="83"/>
      <c r="P164" s="196">
        <f>O164*H164</f>
        <v>0</v>
      </c>
      <c r="Q164" s="196">
        <v>5E-05</v>
      </c>
      <c r="R164" s="196">
        <f>Q164*H164</f>
        <v>0.0124065</v>
      </c>
      <c r="S164" s="196">
        <v>0</v>
      </c>
      <c r="T164" s="197">
        <f>S164*H164</f>
        <v>0</v>
      </c>
      <c r="U164" s="37"/>
      <c r="V164" s="37"/>
      <c r="W164" s="37"/>
      <c r="X164" s="37"/>
      <c r="Y164" s="37"/>
      <c r="Z164" s="37"/>
      <c r="AA164" s="37"/>
      <c r="AB164" s="37"/>
      <c r="AC164" s="37"/>
      <c r="AD164" s="37"/>
      <c r="AE164" s="37"/>
      <c r="AR164" s="198" t="s">
        <v>165</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165</v>
      </c>
      <c r="BM164" s="198" t="s">
        <v>441</v>
      </c>
    </row>
    <row r="165" spans="1:65" s="2" customFormat="1" ht="16.5" customHeight="1">
      <c r="A165" s="37"/>
      <c r="B165" s="38"/>
      <c r="C165" s="187" t="s">
        <v>307</v>
      </c>
      <c r="D165" s="187" t="s">
        <v>127</v>
      </c>
      <c r="E165" s="188" t="s">
        <v>1793</v>
      </c>
      <c r="F165" s="189" t="s">
        <v>1794</v>
      </c>
      <c r="G165" s="190" t="s">
        <v>301</v>
      </c>
      <c r="H165" s="191">
        <v>4.71</v>
      </c>
      <c r="I165" s="192"/>
      <c r="J165" s="193">
        <f>ROUND(I165*H165,2)</f>
        <v>0</v>
      </c>
      <c r="K165" s="189" t="s">
        <v>19</v>
      </c>
      <c r="L165" s="43"/>
      <c r="M165" s="194" t="s">
        <v>19</v>
      </c>
      <c r="N165" s="195" t="s">
        <v>40</v>
      </c>
      <c r="O165" s="83"/>
      <c r="P165" s="196">
        <f>O165*H165</f>
        <v>0</v>
      </c>
      <c r="Q165" s="196">
        <v>0.001</v>
      </c>
      <c r="R165" s="196">
        <f>Q165*H165</f>
        <v>0.00471</v>
      </c>
      <c r="S165" s="196">
        <v>0</v>
      </c>
      <c r="T165" s="197">
        <f>S165*H165</f>
        <v>0</v>
      </c>
      <c r="U165" s="37"/>
      <c r="V165" s="37"/>
      <c r="W165" s="37"/>
      <c r="X165" s="37"/>
      <c r="Y165" s="37"/>
      <c r="Z165" s="37"/>
      <c r="AA165" s="37"/>
      <c r="AB165" s="37"/>
      <c r="AC165" s="37"/>
      <c r="AD165" s="37"/>
      <c r="AE165" s="37"/>
      <c r="AR165" s="198" t="s">
        <v>165</v>
      </c>
      <c r="AT165" s="198" t="s">
        <v>127</v>
      </c>
      <c r="AU165" s="198" t="s">
        <v>77</v>
      </c>
      <c r="AY165" s="16" t="s">
        <v>133</v>
      </c>
      <c r="BE165" s="199">
        <f>IF(N165="základní",J165,0)</f>
        <v>0</v>
      </c>
      <c r="BF165" s="199">
        <f>IF(N165="snížená",J165,0)</f>
        <v>0</v>
      </c>
      <c r="BG165" s="199">
        <f>IF(N165="zákl. přenesená",J165,0)</f>
        <v>0</v>
      </c>
      <c r="BH165" s="199">
        <f>IF(N165="sníž. přenesená",J165,0)</f>
        <v>0</v>
      </c>
      <c r="BI165" s="199">
        <f>IF(N165="nulová",J165,0)</f>
        <v>0</v>
      </c>
      <c r="BJ165" s="16" t="s">
        <v>77</v>
      </c>
      <c r="BK165" s="199">
        <f>ROUND(I165*H165,2)</f>
        <v>0</v>
      </c>
      <c r="BL165" s="16" t="s">
        <v>165</v>
      </c>
      <c r="BM165" s="198" t="s">
        <v>447</v>
      </c>
    </row>
    <row r="166" spans="1:65" s="2" customFormat="1" ht="16.5" customHeight="1">
      <c r="A166" s="37"/>
      <c r="B166" s="38"/>
      <c r="C166" s="187" t="s">
        <v>453</v>
      </c>
      <c r="D166" s="187" t="s">
        <v>127</v>
      </c>
      <c r="E166" s="188" t="s">
        <v>1795</v>
      </c>
      <c r="F166" s="189" t="s">
        <v>1796</v>
      </c>
      <c r="G166" s="190" t="s">
        <v>301</v>
      </c>
      <c r="H166" s="191">
        <v>19.62</v>
      </c>
      <c r="I166" s="192"/>
      <c r="J166" s="193">
        <f>ROUND(I166*H166,2)</f>
        <v>0</v>
      </c>
      <c r="K166" s="189" t="s">
        <v>19</v>
      </c>
      <c r="L166" s="43"/>
      <c r="M166" s="194" t="s">
        <v>19</v>
      </c>
      <c r="N166" s="195" t="s">
        <v>40</v>
      </c>
      <c r="O166" s="83"/>
      <c r="P166" s="196">
        <f>O166*H166</f>
        <v>0</v>
      </c>
      <c r="Q166" s="196">
        <v>0.001</v>
      </c>
      <c r="R166" s="196">
        <f>Q166*H166</f>
        <v>0.019620000000000002</v>
      </c>
      <c r="S166" s="196">
        <v>0</v>
      </c>
      <c r="T166" s="197">
        <f>S166*H166</f>
        <v>0</v>
      </c>
      <c r="U166" s="37"/>
      <c r="V166" s="37"/>
      <c r="W166" s="37"/>
      <c r="X166" s="37"/>
      <c r="Y166" s="37"/>
      <c r="Z166" s="37"/>
      <c r="AA166" s="37"/>
      <c r="AB166" s="37"/>
      <c r="AC166" s="37"/>
      <c r="AD166" s="37"/>
      <c r="AE166" s="37"/>
      <c r="AR166" s="198" t="s">
        <v>165</v>
      </c>
      <c r="AT166" s="198" t="s">
        <v>127</v>
      </c>
      <c r="AU166" s="198" t="s">
        <v>77</v>
      </c>
      <c r="AY166" s="16" t="s">
        <v>133</v>
      </c>
      <c r="BE166" s="199">
        <f>IF(N166="základní",J166,0)</f>
        <v>0</v>
      </c>
      <c r="BF166" s="199">
        <f>IF(N166="snížená",J166,0)</f>
        <v>0</v>
      </c>
      <c r="BG166" s="199">
        <f>IF(N166="zákl. přenesená",J166,0)</f>
        <v>0</v>
      </c>
      <c r="BH166" s="199">
        <f>IF(N166="sníž. přenesená",J166,0)</f>
        <v>0</v>
      </c>
      <c r="BI166" s="199">
        <f>IF(N166="nulová",J166,0)</f>
        <v>0</v>
      </c>
      <c r="BJ166" s="16" t="s">
        <v>77</v>
      </c>
      <c r="BK166" s="199">
        <f>ROUND(I166*H166,2)</f>
        <v>0</v>
      </c>
      <c r="BL166" s="16" t="s">
        <v>165</v>
      </c>
      <c r="BM166" s="198" t="s">
        <v>452</v>
      </c>
    </row>
    <row r="167" spans="1:65" s="2" customFormat="1" ht="16.5" customHeight="1">
      <c r="A167" s="37"/>
      <c r="B167" s="38"/>
      <c r="C167" s="187" t="s">
        <v>311</v>
      </c>
      <c r="D167" s="187" t="s">
        <v>127</v>
      </c>
      <c r="E167" s="188" t="s">
        <v>1797</v>
      </c>
      <c r="F167" s="189" t="s">
        <v>1798</v>
      </c>
      <c r="G167" s="190" t="s">
        <v>301</v>
      </c>
      <c r="H167" s="191">
        <v>54.2</v>
      </c>
      <c r="I167" s="192"/>
      <c r="J167" s="193">
        <f>ROUND(I167*H167,2)</f>
        <v>0</v>
      </c>
      <c r="K167" s="189" t="s">
        <v>19</v>
      </c>
      <c r="L167" s="43"/>
      <c r="M167" s="194" t="s">
        <v>19</v>
      </c>
      <c r="N167" s="195" t="s">
        <v>40</v>
      </c>
      <c r="O167" s="83"/>
      <c r="P167" s="196">
        <f>O167*H167</f>
        <v>0</v>
      </c>
      <c r="Q167" s="196">
        <v>0.001</v>
      </c>
      <c r="R167" s="196">
        <f>Q167*H167</f>
        <v>0.054200000000000005</v>
      </c>
      <c r="S167" s="196">
        <v>0</v>
      </c>
      <c r="T167" s="197">
        <f>S167*H167</f>
        <v>0</v>
      </c>
      <c r="U167" s="37"/>
      <c r="V167" s="37"/>
      <c r="W167" s="37"/>
      <c r="X167" s="37"/>
      <c r="Y167" s="37"/>
      <c r="Z167" s="37"/>
      <c r="AA167" s="37"/>
      <c r="AB167" s="37"/>
      <c r="AC167" s="37"/>
      <c r="AD167" s="37"/>
      <c r="AE167" s="37"/>
      <c r="AR167" s="198" t="s">
        <v>165</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165</v>
      </c>
      <c r="BM167" s="198" t="s">
        <v>456</v>
      </c>
    </row>
    <row r="168" spans="1:65" s="2" customFormat="1" ht="16.5" customHeight="1">
      <c r="A168" s="37"/>
      <c r="B168" s="38"/>
      <c r="C168" s="187" t="s">
        <v>463</v>
      </c>
      <c r="D168" s="187" t="s">
        <v>127</v>
      </c>
      <c r="E168" s="188" t="s">
        <v>1799</v>
      </c>
      <c r="F168" s="189" t="s">
        <v>1800</v>
      </c>
      <c r="G168" s="190" t="s">
        <v>1801</v>
      </c>
      <c r="H168" s="191">
        <v>0.171</v>
      </c>
      <c r="I168" s="192"/>
      <c r="J168" s="193">
        <f>ROUND(I168*H168,2)</f>
        <v>0</v>
      </c>
      <c r="K168" s="189" t="s">
        <v>19</v>
      </c>
      <c r="L168" s="43"/>
      <c r="M168" s="194" t="s">
        <v>19</v>
      </c>
      <c r="N168" s="195" t="s">
        <v>40</v>
      </c>
      <c r="O168" s="83"/>
      <c r="P168" s="196">
        <f>O168*H168</f>
        <v>0</v>
      </c>
      <c r="Q168" s="196">
        <v>1</v>
      </c>
      <c r="R168" s="196">
        <f>Q168*H168</f>
        <v>0.171</v>
      </c>
      <c r="S168" s="196">
        <v>0</v>
      </c>
      <c r="T168" s="197">
        <f>S168*H168</f>
        <v>0</v>
      </c>
      <c r="U168" s="37"/>
      <c r="V168" s="37"/>
      <c r="W168" s="37"/>
      <c r="X168" s="37"/>
      <c r="Y168" s="37"/>
      <c r="Z168" s="37"/>
      <c r="AA168" s="37"/>
      <c r="AB168" s="37"/>
      <c r="AC168" s="37"/>
      <c r="AD168" s="37"/>
      <c r="AE168" s="37"/>
      <c r="AR168" s="198" t="s">
        <v>165</v>
      </c>
      <c r="AT168" s="198" t="s">
        <v>127</v>
      </c>
      <c r="AU168" s="198" t="s">
        <v>77</v>
      </c>
      <c r="AY168" s="16" t="s">
        <v>133</v>
      </c>
      <c r="BE168" s="199">
        <f>IF(N168="základní",J168,0)</f>
        <v>0</v>
      </c>
      <c r="BF168" s="199">
        <f>IF(N168="snížená",J168,0)</f>
        <v>0</v>
      </c>
      <c r="BG168" s="199">
        <f>IF(N168="zákl. přenesená",J168,0)</f>
        <v>0</v>
      </c>
      <c r="BH168" s="199">
        <f>IF(N168="sníž. přenesená",J168,0)</f>
        <v>0</v>
      </c>
      <c r="BI168" s="199">
        <f>IF(N168="nulová",J168,0)</f>
        <v>0</v>
      </c>
      <c r="BJ168" s="16" t="s">
        <v>77</v>
      </c>
      <c r="BK168" s="199">
        <f>ROUND(I168*H168,2)</f>
        <v>0</v>
      </c>
      <c r="BL168" s="16" t="s">
        <v>165</v>
      </c>
      <c r="BM168" s="198" t="s">
        <v>461</v>
      </c>
    </row>
    <row r="169" spans="1:63" s="11" customFormat="1" ht="25.9" customHeight="1">
      <c r="A169" s="11"/>
      <c r="B169" s="215"/>
      <c r="C169" s="216"/>
      <c r="D169" s="217" t="s">
        <v>68</v>
      </c>
      <c r="E169" s="218" t="s">
        <v>1802</v>
      </c>
      <c r="F169" s="218" t="s">
        <v>1803</v>
      </c>
      <c r="G169" s="216"/>
      <c r="H169" s="216"/>
      <c r="I169" s="219"/>
      <c r="J169" s="220">
        <f>BK169</f>
        <v>0</v>
      </c>
      <c r="K169" s="216"/>
      <c r="L169" s="221"/>
      <c r="M169" s="222"/>
      <c r="N169" s="223"/>
      <c r="O169" s="223"/>
      <c r="P169" s="224">
        <f>P170</f>
        <v>0</v>
      </c>
      <c r="Q169" s="223"/>
      <c r="R169" s="224">
        <f>R170</f>
        <v>0.010784000000000002</v>
      </c>
      <c r="S169" s="223"/>
      <c r="T169" s="225">
        <f>T170</f>
        <v>0</v>
      </c>
      <c r="U169" s="11"/>
      <c r="V169" s="11"/>
      <c r="W169" s="11"/>
      <c r="X169" s="11"/>
      <c r="Y169" s="11"/>
      <c r="Z169" s="11"/>
      <c r="AA169" s="11"/>
      <c r="AB169" s="11"/>
      <c r="AC169" s="11"/>
      <c r="AD169" s="11"/>
      <c r="AE169" s="11"/>
      <c r="AR169" s="226" t="s">
        <v>79</v>
      </c>
      <c r="AT169" s="227" t="s">
        <v>68</v>
      </c>
      <c r="AU169" s="227" t="s">
        <v>69</v>
      </c>
      <c r="AY169" s="226" t="s">
        <v>133</v>
      </c>
      <c r="BK169" s="228">
        <f>BK170</f>
        <v>0</v>
      </c>
    </row>
    <row r="170" spans="1:65" s="2" customFormat="1" ht="16.5" customHeight="1">
      <c r="A170" s="37"/>
      <c r="B170" s="38"/>
      <c r="C170" s="187" t="s">
        <v>317</v>
      </c>
      <c r="D170" s="187" t="s">
        <v>127</v>
      </c>
      <c r="E170" s="188" t="s">
        <v>1804</v>
      </c>
      <c r="F170" s="189" t="s">
        <v>1805</v>
      </c>
      <c r="G170" s="190" t="s">
        <v>195</v>
      </c>
      <c r="H170" s="191">
        <v>67.4</v>
      </c>
      <c r="I170" s="192"/>
      <c r="J170" s="193">
        <f>ROUND(I170*H170,2)</f>
        <v>0</v>
      </c>
      <c r="K170" s="189" t="s">
        <v>19</v>
      </c>
      <c r="L170" s="43"/>
      <c r="M170" s="239" t="s">
        <v>19</v>
      </c>
      <c r="N170" s="240" t="s">
        <v>40</v>
      </c>
      <c r="O170" s="206"/>
      <c r="P170" s="241">
        <f>O170*H170</f>
        <v>0</v>
      </c>
      <c r="Q170" s="241">
        <v>0.00016</v>
      </c>
      <c r="R170" s="241">
        <f>Q170*H170</f>
        <v>0.010784000000000002</v>
      </c>
      <c r="S170" s="241">
        <v>0</v>
      </c>
      <c r="T170" s="242">
        <f>S170*H170</f>
        <v>0</v>
      </c>
      <c r="U170" s="37"/>
      <c r="V170" s="37"/>
      <c r="W170" s="37"/>
      <c r="X170" s="37"/>
      <c r="Y170" s="37"/>
      <c r="Z170" s="37"/>
      <c r="AA170" s="37"/>
      <c r="AB170" s="37"/>
      <c r="AC170" s="37"/>
      <c r="AD170" s="37"/>
      <c r="AE170" s="37"/>
      <c r="AR170" s="198" t="s">
        <v>165</v>
      </c>
      <c r="AT170" s="198" t="s">
        <v>127</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165</v>
      </c>
      <c r="BM170" s="198" t="s">
        <v>466</v>
      </c>
    </row>
    <row r="171" spans="1:31" s="2" customFormat="1" ht="6.95" customHeight="1">
      <c r="A171" s="37"/>
      <c r="B171" s="58"/>
      <c r="C171" s="59"/>
      <c r="D171" s="59"/>
      <c r="E171" s="59"/>
      <c r="F171" s="59"/>
      <c r="G171" s="59"/>
      <c r="H171" s="59"/>
      <c r="I171" s="165"/>
      <c r="J171" s="59"/>
      <c r="K171" s="59"/>
      <c r="L171" s="43"/>
      <c r="M171" s="37"/>
      <c r="O171" s="37"/>
      <c r="P171" s="37"/>
      <c r="Q171" s="37"/>
      <c r="R171" s="37"/>
      <c r="S171" s="37"/>
      <c r="T171" s="37"/>
      <c r="U171" s="37"/>
      <c r="V171" s="37"/>
      <c r="W171" s="37"/>
      <c r="X171" s="37"/>
      <c r="Y171" s="37"/>
      <c r="Z171" s="37"/>
      <c r="AA171" s="37"/>
      <c r="AB171" s="37"/>
      <c r="AC171" s="37"/>
      <c r="AD171" s="37"/>
      <c r="AE171" s="37"/>
    </row>
  </sheetData>
  <sheetProtection password="CC35" sheet="1" objects="1" scenarios="1" formatColumns="0" formatRows="0" autoFilter="0"/>
  <autoFilter ref="C88:K170"/>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106</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1806</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ROUND(J83,2)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ROUND((SUM(BE83:BE145)),2)</f>
        <v>0</v>
      </c>
      <c r="G33" s="37"/>
      <c r="H33" s="37"/>
      <c r="I33" s="154">
        <v>0.21</v>
      </c>
      <c r="J33" s="153">
        <f>ROUND(((SUM(BE83:BE145))*I33),2)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ROUND((SUM(BF83:BF145)),2)</f>
        <v>0</v>
      </c>
      <c r="G34" s="37"/>
      <c r="H34" s="37"/>
      <c r="I34" s="154">
        <v>0.15</v>
      </c>
      <c r="J34" s="153">
        <f>ROUND(((SUM(BF83:BF145))*I34),2)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ROUND((SUM(BG83:BG145)),2)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ROUND((SUM(BH83:BH145)),2)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ROUND((SUM(BI83:BI145)),2)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102 - Hlavní polní cesta C2</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J83</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1664</v>
      </c>
      <c r="E60" s="211"/>
      <c r="F60" s="211"/>
      <c r="G60" s="211"/>
      <c r="H60" s="211"/>
      <c r="I60" s="212"/>
      <c r="J60" s="213">
        <f>J84</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1665</v>
      </c>
      <c r="E61" s="211"/>
      <c r="F61" s="211"/>
      <c r="G61" s="211"/>
      <c r="H61" s="211"/>
      <c r="I61" s="212"/>
      <c r="J61" s="213">
        <f>J128</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1666</v>
      </c>
      <c r="E62" s="211"/>
      <c r="F62" s="211"/>
      <c r="G62" s="211"/>
      <c r="H62" s="211"/>
      <c r="I62" s="212"/>
      <c r="J62" s="213">
        <f>J134</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1668</v>
      </c>
      <c r="E63" s="211"/>
      <c r="F63" s="211"/>
      <c r="G63" s="211"/>
      <c r="H63" s="211"/>
      <c r="I63" s="212"/>
      <c r="J63" s="213">
        <f>J143</f>
        <v>0</v>
      </c>
      <c r="K63" s="209"/>
      <c r="L63" s="214"/>
      <c r="S63" s="10"/>
      <c r="T63" s="10"/>
      <c r="U63" s="10"/>
      <c r="V63" s="10"/>
      <c r="W63" s="10"/>
      <c r="X63" s="10"/>
      <c r="Y63" s="10"/>
      <c r="Z63" s="10"/>
      <c r="AA63" s="10"/>
      <c r="AB63" s="10"/>
      <c r="AC63" s="10"/>
      <c r="AD63" s="10"/>
      <c r="AE63" s="10"/>
    </row>
    <row r="64" spans="1:31" s="2" customFormat="1" ht="21.8" customHeight="1">
      <c r="A64" s="37"/>
      <c r="B64" s="38"/>
      <c r="C64" s="39"/>
      <c r="D64" s="39"/>
      <c r="E64" s="39"/>
      <c r="F64" s="39"/>
      <c r="G64" s="39"/>
      <c r="H64" s="39"/>
      <c r="I64" s="135"/>
      <c r="J64" s="39"/>
      <c r="K64" s="39"/>
      <c r="L64" s="136"/>
      <c r="S64" s="37"/>
      <c r="T64" s="37"/>
      <c r="U64" s="37"/>
      <c r="V64" s="37"/>
      <c r="W64" s="37"/>
      <c r="X64" s="37"/>
      <c r="Y64" s="37"/>
      <c r="Z64" s="37"/>
      <c r="AA64" s="37"/>
      <c r="AB64" s="37"/>
      <c r="AC64" s="37"/>
      <c r="AD64" s="37"/>
      <c r="AE64" s="37"/>
    </row>
    <row r="65" spans="1:31" s="2" customFormat="1" ht="6.95" customHeight="1">
      <c r="A65" s="37"/>
      <c r="B65" s="58"/>
      <c r="C65" s="59"/>
      <c r="D65" s="59"/>
      <c r="E65" s="59"/>
      <c r="F65" s="59"/>
      <c r="G65" s="59"/>
      <c r="H65" s="59"/>
      <c r="I65" s="165"/>
      <c r="J65" s="59"/>
      <c r="K65" s="59"/>
      <c r="L65" s="136"/>
      <c r="S65" s="37"/>
      <c r="T65" s="37"/>
      <c r="U65" s="37"/>
      <c r="V65" s="37"/>
      <c r="W65" s="37"/>
      <c r="X65" s="37"/>
      <c r="Y65" s="37"/>
      <c r="Z65" s="37"/>
      <c r="AA65" s="37"/>
      <c r="AB65" s="37"/>
      <c r="AC65" s="37"/>
      <c r="AD65" s="37"/>
      <c r="AE65" s="37"/>
    </row>
    <row r="69" spans="1:31" s="2" customFormat="1" ht="6.95" customHeight="1">
      <c r="A69" s="37"/>
      <c r="B69" s="60"/>
      <c r="C69" s="61"/>
      <c r="D69" s="61"/>
      <c r="E69" s="61"/>
      <c r="F69" s="61"/>
      <c r="G69" s="61"/>
      <c r="H69" s="61"/>
      <c r="I69" s="168"/>
      <c r="J69" s="61"/>
      <c r="K69" s="61"/>
      <c r="L69" s="136"/>
      <c r="S69" s="37"/>
      <c r="T69" s="37"/>
      <c r="U69" s="37"/>
      <c r="V69" s="37"/>
      <c r="W69" s="37"/>
      <c r="X69" s="37"/>
      <c r="Y69" s="37"/>
      <c r="Z69" s="37"/>
      <c r="AA69" s="37"/>
      <c r="AB69" s="37"/>
      <c r="AC69" s="37"/>
      <c r="AD69" s="37"/>
      <c r="AE69" s="37"/>
    </row>
    <row r="70" spans="1:31" s="2" customFormat="1" ht="24.95" customHeight="1">
      <c r="A70" s="37"/>
      <c r="B70" s="38"/>
      <c r="C70" s="22" t="s">
        <v>114</v>
      </c>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6.95" customHeight="1">
      <c r="A71" s="37"/>
      <c r="B71" s="38"/>
      <c r="C71" s="39"/>
      <c r="D71" s="39"/>
      <c r="E71" s="39"/>
      <c r="F71" s="39"/>
      <c r="G71" s="39"/>
      <c r="H71" s="39"/>
      <c r="I71" s="135"/>
      <c r="J71" s="39"/>
      <c r="K71" s="39"/>
      <c r="L71" s="136"/>
      <c r="S71" s="37"/>
      <c r="T71" s="37"/>
      <c r="U71" s="37"/>
      <c r="V71" s="37"/>
      <c r="W71" s="37"/>
      <c r="X71" s="37"/>
      <c r="Y71" s="37"/>
      <c r="Z71" s="37"/>
      <c r="AA71" s="37"/>
      <c r="AB71" s="37"/>
      <c r="AC71" s="37"/>
      <c r="AD71" s="37"/>
      <c r="AE71" s="37"/>
    </row>
    <row r="72" spans="1:31" s="2" customFormat="1" ht="12" customHeight="1">
      <c r="A72" s="37"/>
      <c r="B72" s="38"/>
      <c r="C72" s="31" t="s">
        <v>16</v>
      </c>
      <c r="D72" s="39"/>
      <c r="E72" s="39"/>
      <c r="F72" s="39"/>
      <c r="G72" s="39"/>
      <c r="H72" s="39"/>
      <c r="I72" s="135"/>
      <c r="J72" s="39"/>
      <c r="K72" s="39"/>
      <c r="L72" s="136"/>
      <c r="S72" s="37"/>
      <c r="T72" s="37"/>
      <c r="U72" s="37"/>
      <c r="V72" s="37"/>
      <c r="W72" s="37"/>
      <c r="X72" s="37"/>
      <c r="Y72" s="37"/>
      <c r="Z72" s="37"/>
      <c r="AA72" s="37"/>
      <c r="AB72" s="37"/>
      <c r="AC72" s="37"/>
      <c r="AD72" s="37"/>
      <c r="AE72" s="37"/>
    </row>
    <row r="73" spans="1:31" s="2" customFormat="1" ht="16.5" customHeight="1">
      <c r="A73" s="37"/>
      <c r="B73" s="38"/>
      <c r="C73" s="39"/>
      <c r="D73" s="39"/>
      <c r="E73" s="169" t="str">
        <f>E7</f>
        <v>Společná zařízení v k.ú. Senice na Hané</v>
      </c>
      <c r="F73" s="31"/>
      <c r="G73" s="31"/>
      <c r="H73" s="31"/>
      <c r="I73" s="135"/>
      <c r="J73" s="39"/>
      <c r="K73" s="39"/>
      <c r="L73" s="136"/>
      <c r="S73" s="37"/>
      <c r="T73" s="37"/>
      <c r="U73" s="37"/>
      <c r="V73" s="37"/>
      <c r="W73" s="37"/>
      <c r="X73" s="37"/>
      <c r="Y73" s="37"/>
      <c r="Z73" s="37"/>
      <c r="AA73" s="37"/>
      <c r="AB73" s="37"/>
      <c r="AC73" s="37"/>
      <c r="AD73" s="37"/>
      <c r="AE73" s="37"/>
    </row>
    <row r="74" spans="1:31" s="2" customFormat="1" ht="12" customHeight="1">
      <c r="A74" s="37"/>
      <c r="B74" s="38"/>
      <c r="C74" s="31" t="s">
        <v>108</v>
      </c>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6.5" customHeight="1">
      <c r="A75" s="37"/>
      <c r="B75" s="38"/>
      <c r="C75" s="39"/>
      <c r="D75" s="39"/>
      <c r="E75" s="68" t="str">
        <f>E9</f>
        <v>SO 102 - Hlavní polní cesta C2</v>
      </c>
      <c r="F75" s="39"/>
      <c r="G75" s="39"/>
      <c r="H75" s="39"/>
      <c r="I75" s="135"/>
      <c r="J75" s="39"/>
      <c r="K75" s="39"/>
      <c r="L75" s="136"/>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12" customHeight="1">
      <c r="A77" s="37"/>
      <c r="B77" s="38"/>
      <c r="C77" s="31" t="s">
        <v>21</v>
      </c>
      <c r="D77" s="39"/>
      <c r="E77" s="39"/>
      <c r="F77" s="26" t="str">
        <f>F12</f>
        <v xml:space="preserve"> </v>
      </c>
      <c r="G77" s="39"/>
      <c r="H77" s="39"/>
      <c r="I77" s="139" t="s">
        <v>23</v>
      </c>
      <c r="J77" s="71" t="str">
        <f>IF(J12="","",J12)</f>
        <v>11. 5. 2020</v>
      </c>
      <c r="K77" s="39"/>
      <c r="L77" s="136"/>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5.15" customHeight="1">
      <c r="A79" s="37"/>
      <c r="B79" s="38"/>
      <c r="C79" s="31" t="s">
        <v>25</v>
      </c>
      <c r="D79" s="39"/>
      <c r="E79" s="39"/>
      <c r="F79" s="26" t="str">
        <f>E15</f>
        <v xml:space="preserve"> </v>
      </c>
      <c r="G79" s="39"/>
      <c r="H79" s="39"/>
      <c r="I79" s="139" t="s">
        <v>30</v>
      </c>
      <c r="J79" s="35" t="str">
        <f>E21</f>
        <v xml:space="preserve"> </v>
      </c>
      <c r="K79" s="39"/>
      <c r="L79" s="136"/>
      <c r="S79" s="37"/>
      <c r="T79" s="37"/>
      <c r="U79" s="37"/>
      <c r="V79" s="37"/>
      <c r="W79" s="37"/>
      <c r="X79" s="37"/>
      <c r="Y79" s="37"/>
      <c r="Z79" s="37"/>
      <c r="AA79" s="37"/>
      <c r="AB79" s="37"/>
      <c r="AC79" s="37"/>
      <c r="AD79" s="37"/>
      <c r="AE79" s="37"/>
    </row>
    <row r="80" spans="1:31" s="2" customFormat="1" ht="15.15" customHeight="1">
      <c r="A80" s="37"/>
      <c r="B80" s="38"/>
      <c r="C80" s="31" t="s">
        <v>28</v>
      </c>
      <c r="D80" s="39"/>
      <c r="E80" s="39"/>
      <c r="F80" s="26" t="str">
        <f>IF(E18="","",E18)</f>
        <v>Vyplň údaj</v>
      </c>
      <c r="G80" s="39"/>
      <c r="H80" s="39"/>
      <c r="I80" s="139" t="s">
        <v>32</v>
      </c>
      <c r="J80" s="35" t="str">
        <f>E24</f>
        <v xml:space="preserve"> </v>
      </c>
      <c r="K80" s="39"/>
      <c r="L80" s="136"/>
      <c r="S80" s="37"/>
      <c r="T80" s="37"/>
      <c r="U80" s="37"/>
      <c r="V80" s="37"/>
      <c r="W80" s="37"/>
      <c r="X80" s="37"/>
      <c r="Y80" s="37"/>
      <c r="Z80" s="37"/>
      <c r="AA80" s="37"/>
      <c r="AB80" s="37"/>
      <c r="AC80" s="37"/>
      <c r="AD80" s="37"/>
      <c r="AE80" s="37"/>
    </row>
    <row r="81" spans="1:31" s="2" customFormat="1" ht="10.3" customHeight="1">
      <c r="A81" s="37"/>
      <c r="B81" s="38"/>
      <c r="C81" s="39"/>
      <c r="D81" s="39"/>
      <c r="E81" s="39"/>
      <c r="F81" s="39"/>
      <c r="G81" s="39"/>
      <c r="H81" s="39"/>
      <c r="I81" s="135"/>
      <c r="J81" s="39"/>
      <c r="K81" s="39"/>
      <c r="L81" s="136"/>
      <c r="S81" s="37"/>
      <c r="T81" s="37"/>
      <c r="U81" s="37"/>
      <c r="V81" s="37"/>
      <c r="W81" s="37"/>
      <c r="X81" s="37"/>
      <c r="Y81" s="37"/>
      <c r="Z81" s="37"/>
      <c r="AA81" s="37"/>
      <c r="AB81" s="37"/>
      <c r="AC81" s="37"/>
      <c r="AD81" s="37"/>
      <c r="AE81" s="37"/>
    </row>
    <row r="82" spans="1:31" s="9" customFormat="1" ht="29.25" customHeight="1">
      <c r="A82" s="175"/>
      <c r="B82" s="176"/>
      <c r="C82" s="177" t="s">
        <v>115</v>
      </c>
      <c r="D82" s="178" t="s">
        <v>54</v>
      </c>
      <c r="E82" s="178" t="s">
        <v>50</v>
      </c>
      <c r="F82" s="178" t="s">
        <v>51</v>
      </c>
      <c r="G82" s="178" t="s">
        <v>116</v>
      </c>
      <c r="H82" s="178" t="s">
        <v>117</v>
      </c>
      <c r="I82" s="179" t="s">
        <v>118</v>
      </c>
      <c r="J82" s="178" t="s">
        <v>112</v>
      </c>
      <c r="K82" s="180" t="s">
        <v>119</v>
      </c>
      <c r="L82" s="181"/>
      <c r="M82" s="91" t="s">
        <v>19</v>
      </c>
      <c r="N82" s="92" t="s">
        <v>39</v>
      </c>
      <c r="O82" s="92" t="s">
        <v>120</v>
      </c>
      <c r="P82" s="92" t="s">
        <v>121</v>
      </c>
      <c r="Q82" s="92" t="s">
        <v>122</v>
      </c>
      <c r="R82" s="92" t="s">
        <v>123</v>
      </c>
      <c r="S82" s="92" t="s">
        <v>124</v>
      </c>
      <c r="T82" s="93" t="s">
        <v>125</v>
      </c>
      <c r="U82" s="175"/>
      <c r="V82" s="175"/>
      <c r="W82" s="175"/>
      <c r="X82" s="175"/>
      <c r="Y82" s="175"/>
      <c r="Z82" s="175"/>
      <c r="AA82" s="175"/>
      <c r="AB82" s="175"/>
      <c r="AC82" s="175"/>
      <c r="AD82" s="175"/>
      <c r="AE82" s="175"/>
    </row>
    <row r="83" spans="1:63" s="2" customFormat="1" ht="22.8" customHeight="1">
      <c r="A83" s="37"/>
      <c r="B83" s="38"/>
      <c r="C83" s="98" t="s">
        <v>126</v>
      </c>
      <c r="D83" s="39"/>
      <c r="E83" s="39"/>
      <c r="F83" s="39"/>
      <c r="G83" s="39"/>
      <c r="H83" s="39"/>
      <c r="I83" s="135"/>
      <c r="J83" s="182">
        <f>BK83</f>
        <v>0</v>
      </c>
      <c r="K83" s="39"/>
      <c r="L83" s="43"/>
      <c r="M83" s="94"/>
      <c r="N83" s="183"/>
      <c r="O83" s="95"/>
      <c r="P83" s="184">
        <f>P84+P128+P134+P143</f>
        <v>0</v>
      </c>
      <c r="Q83" s="95"/>
      <c r="R83" s="184">
        <f>R84+R128+R134+R143</f>
        <v>4520.2880579</v>
      </c>
      <c r="S83" s="95"/>
      <c r="T83" s="185">
        <f>T84+T128+T134+T143</f>
        <v>0</v>
      </c>
      <c r="U83" s="37"/>
      <c r="V83" s="37"/>
      <c r="W83" s="37"/>
      <c r="X83" s="37"/>
      <c r="Y83" s="37"/>
      <c r="Z83" s="37"/>
      <c r="AA83" s="37"/>
      <c r="AB83" s="37"/>
      <c r="AC83" s="37"/>
      <c r="AD83" s="37"/>
      <c r="AE83" s="37"/>
      <c r="AT83" s="16" t="s">
        <v>68</v>
      </c>
      <c r="AU83" s="16" t="s">
        <v>113</v>
      </c>
      <c r="BK83" s="186">
        <f>BK84+BK128+BK134+BK143</f>
        <v>0</v>
      </c>
    </row>
    <row r="84" spans="1:63" s="11" customFormat="1" ht="25.9" customHeight="1">
      <c r="A84" s="11"/>
      <c r="B84" s="215"/>
      <c r="C84" s="216"/>
      <c r="D84" s="217" t="s">
        <v>68</v>
      </c>
      <c r="E84" s="218" t="s">
        <v>77</v>
      </c>
      <c r="F84" s="218" t="s">
        <v>635</v>
      </c>
      <c r="G84" s="216"/>
      <c r="H84" s="216"/>
      <c r="I84" s="219"/>
      <c r="J84" s="220">
        <f>BK84</f>
        <v>0</v>
      </c>
      <c r="K84" s="216"/>
      <c r="L84" s="221"/>
      <c r="M84" s="222"/>
      <c r="N84" s="223"/>
      <c r="O84" s="223"/>
      <c r="P84" s="224">
        <f>SUM(P85:P127)</f>
        <v>0</v>
      </c>
      <c r="Q84" s="223"/>
      <c r="R84" s="224">
        <f>SUM(R85:R127)</f>
        <v>98.86606080000001</v>
      </c>
      <c r="S84" s="223"/>
      <c r="T84" s="225">
        <f>SUM(T85:T127)</f>
        <v>0</v>
      </c>
      <c r="U84" s="11"/>
      <c r="V84" s="11"/>
      <c r="W84" s="11"/>
      <c r="X84" s="11"/>
      <c r="Y84" s="11"/>
      <c r="Z84" s="11"/>
      <c r="AA84" s="11"/>
      <c r="AB84" s="11"/>
      <c r="AC84" s="11"/>
      <c r="AD84" s="11"/>
      <c r="AE84" s="11"/>
      <c r="AR84" s="226" t="s">
        <v>77</v>
      </c>
      <c r="AT84" s="227" t="s">
        <v>68</v>
      </c>
      <c r="AU84" s="227" t="s">
        <v>69</v>
      </c>
      <c r="AY84" s="226" t="s">
        <v>133</v>
      </c>
      <c r="BK84" s="228">
        <f>SUM(BK85:BK127)</f>
        <v>0</v>
      </c>
    </row>
    <row r="85" spans="1:65" s="2" customFormat="1" ht="16.5" customHeight="1">
      <c r="A85" s="37"/>
      <c r="B85" s="38"/>
      <c r="C85" s="187" t="s">
        <v>77</v>
      </c>
      <c r="D85" s="187" t="s">
        <v>127</v>
      </c>
      <c r="E85" s="188" t="s">
        <v>1807</v>
      </c>
      <c r="F85" s="189" t="s">
        <v>1808</v>
      </c>
      <c r="G85" s="190" t="s">
        <v>291</v>
      </c>
      <c r="H85" s="191">
        <v>1670</v>
      </c>
      <c r="I85" s="192"/>
      <c r="J85" s="193">
        <f>ROUND(I85*H85,2)</f>
        <v>0</v>
      </c>
      <c r="K85" s="189" t="s">
        <v>19</v>
      </c>
      <c r="L85" s="43"/>
      <c r="M85" s="194" t="s">
        <v>19</v>
      </c>
      <c r="N85" s="195" t="s">
        <v>40</v>
      </c>
      <c r="O85" s="83"/>
      <c r="P85" s="196">
        <f>O85*H85</f>
        <v>0</v>
      </c>
      <c r="Q85" s="196">
        <v>0</v>
      </c>
      <c r="R85" s="196">
        <f>Q85*H85</f>
        <v>0</v>
      </c>
      <c r="S85" s="196">
        <v>0</v>
      </c>
      <c r="T85" s="197">
        <f>S85*H85</f>
        <v>0</v>
      </c>
      <c r="U85" s="37"/>
      <c r="V85" s="37"/>
      <c r="W85" s="37"/>
      <c r="X85" s="37"/>
      <c r="Y85" s="37"/>
      <c r="Z85" s="37"/>
      <c r="AA85" s="37"/>
      <c r="AB85" s="37"/>
      <c r="AC85" s="37"/>
      <c r="AD85" s="37"/>
      <c r="AE85" s="37"/>
      <c r="AR85" s="198" t="s">
        <v>138</v>
      </c>
      <c r="AT85" s="198" t="s">
        <v>127</v>
      </c>
      <c r="AU85" s="198" t="s">
        <v>77</v>
      </c>
      <c r="AY85" s="16" t="s">
        <v>133</v>
      </c>
      <c r="BE85" s="199">
        <f>IF(N85="základní",J85,0)</f>
        <v>0</v>
      </c>
      <c r="BF85" s="199">
        <f>IF(N85="snížená",J85,0)</f>
        <v>0</v>
      </c>
      <c r="BG85" s="199">
        <f>IF(N85="zákl. přenesená",J85,0)</f>
        <v>0</v>
      </c>
      <c r="BH85" s="199">
        <f>IF(N85="sníž. přenesená",J85,0)</f>
        <v>0</v>
      </c>
      <c r="BI85" s="199">
        <f>IF(N85="nulová",J85,0)</f>
        <v>0</v>
      </c>
      <c r="BJ85" s="16" t="s">
        <v>77</v>
      </c>
      <c r="BK85" s="199">
        <f>ROUND(I85*H85,2)</f>
        <v>0</v>
      </c>
      <c r="BL85" s="16" t="s">
        <v>138</v>
      </c>
      <c r="BM85" s="198" t="s">
        <v>79</v>
      </c>
    </row>
    <row r="86" spans="1:65" s="2" customFormat="1" ht="16.5" customHeight="1">
      <c r="A86" s="37"/>
      <c r="B86" s="38"/>
      <c r="C86" s="187" t="s">
        <v>79</v>
      </c>
      <c r="D86" s="187" t="s">
        <v>127</v>
      </c>
      <c r="E86" s="188" t="s">
        <v>1809</v>
      </c>
      <c r="F86" s="189" t="s">
        <v>1810</v>
      </c>
      <c r="G86" s="190" t="s">
        <v>485</v>
      </c>
      <c r="H86" s="191">
        <v>6</v>
      </c>
      <c r="I86" s="192"/>
      <c r="J86" s="193">
        <f>ROUND(I86*H86,2)</f>
        <v>0</v>
      </c>
      <c r="K86" s="189" t="s">
        <v>19</v>
      </c>
      <c r="L86" s="43"/>
      <c r="M86" s="194" t="s">
        <v>19</v>
      </c>
      <c r="N86" s="195" t="s">
        <v>40</v>
      </c>
      <c r="O86" s="83"/>
      <c r="P86" s="196">
        <f>O86*H86</f>
        <v>0</v>
      </c>
      <c r="Q86" s="196">
        <v>0</v>
      </c>
      <c r="R86" s="196">
        <f>Q86*H86</f>
        <v>0</v>
      </c>
      <c r="S86" s="196">
        <v>0</v>
      </c>
      <c r="T86" s="197">
        <f>S86*H86</f>
        <v>0</v>
      </c>
      <c r="U86" s="37"/>
      <c r="V86" s="37"/>
      <c r="W86" s="37"/>
      <c r="X86" s="37"/>
      <c r="Y86" s="37"/>
      <c r="Z86" s="37"/>
      <c r="AA86" s="37"/>
      <c r="AB86" s="37"/>
      <c r="AC86" s="37"/>
      <c r="AD86" s="37"/>
      <c r="AE86" s="37"/>
      <c r="AR86" s="198" t="s">
        <v>138</v>
      </c>
      <c r="AT86" s="198" t="s">
        <v>127</v>
      </c>
      <c r="AU86" s="198" t="s">
        <v>77</v>
      </c>
      <c r="AY86" s="16" t="s">
        <v>133</v>
      </c>
      <c r="BE86" s="199">
        <f>IF(N86="základní",J86,0)</f>
        <v>0</v>
      </c>
      <c r="BF86" s="199">
        <f>IF(N86="snížená",J86,0)</f>
        <v>0</v>
      </c>
      <c r="BG86" s="199">
        <f>IF(N86="zákl. přenesená",J86,0)</f>
        <v>0</v>
      </c>
      <c r="BH86" s="199">
        <f>IF(N86="sníž. přenesená",J86,0)</f>
        <v>0</v>
      </c>
      <c r="BI86" s="199">
        <f>IF(N86="nulová",J86,0)</f>
        <v>0</v>
      </c>
      <c r="BJ86" s="16" t="s">
        <v>77</v>
      </c>
      <c r="BK86" s="199">
        <f>ROUND(I86*H86,2)</f>
        <v>0</v>
      </c>
      <c r="BL86" s="16" t="s">
        <v>138</v>
      </c>
      <c r="BM86" s="198" t="s">
        <v>138</v>
      </c>
    </row>
    <row r="87" spans="1:65" s="2" customFormat="1" ht="16.5" customHeight="1">
      <c r="A87" s="37"/>
      <c r="B87" s="38"/>
      <c r="C87" s="187" t="s">
        <v>140</v>
      </c>
      <c r="D87" s="187" t="s">
        <v>127</v>
      </c>
      <c r="E87" s="188" t="s">
        <v>1811</v>
      </c>
      <c r="F87" s="189" t="s">
        <v>1812</v>
      </c>
      <c r="G87" s="190" t="s">
        <v>485</v>
      </c>
      <c r="H87" s="191">
        <v>1</v>
      </c>
      <c r="I87" s="192"/>
      <c r="J87" s="193">
        <f>ROUND(I87*H87,2)</f>
        <v>0</v>
      </c>
      <c r="K87" s="189" t="s">
        <v>19</v>
      </c>
      <c r="L87" s="43"/>
      <c r="M87" s="194" t="s">
        <v>19</v>
      </c>
      <c r="N87" s="195" t="s">
        <v>40</v>
      </c>
      <c r="O87" s="83"/>
      <c r="P87" s="196">
        <f>O87*H87</f>
        <v>0</v>
      </c>
      <c r="Q87" s="196">
        <v>0</v>
      </c>
      <c r="R87" s="196">
        <f>Q87*H87</f>
        <v>0</v>
      </c>
      <c r="S87" s="196">
        <v>0</v>
      </c>
      <c r="T87" s="197">
        <f>S87*H87</f>
        <v>0</v>
      </c>
      <c r="U87" s="37"/>
      <c r="V87" s="37"/>
      <c r="W87" s="37"/>
      <c r="X87" s="37"/>
      <c r="Y87" s="37"/>
      <c r="Z87" s="37"/>
      <c r="AA87" s="37"/>
      <c r="AB87" s="37"/>
      <c r="AC87" s="37"/>
      <c r="AD87" s="37"/>
      <c r="AE87" s="37"/>
      <c r="AR87" s="198" t="s">
        <v>138</v>
      </c>
      <c r="AT87" s="198" t="s">
        <v>127</v>
      </c>
      <c r="AU87" s="198" t="s">
        <v>77</v>
      </c>
      <c r="AY87" s="16" t="s">
        <v>133</v>
      </c>
      <c r="BE87" s="199">
        <f>IF(N87="základní",J87,0)</f>
        <v>0</v>
      </c>
      <c r="BF87" s="199">
        <f>IF(N87="snížená",J87,0)</f>
        <v>0</v>
      </c>
      <c r="BG87" s="199">
        <f>IF(N87="zákl. přenesená",J87,0)</f>
        <v>0</v>
      </c>
      <c r="BH87" s="199">
        <f>IF(N87="sníž. přenesená",J87,0)</f>
        <v>0</v>
      </c>
      <c r="BI87" s="199">
        <f>IF(N87="nulová",J87,0)</f>
        <v>0</v>
      </c>
      <c r="BJ87" s="16" t="s">
        <v>77</v>
      </c>
      <c r="BK87" s="199">
        <f>ROUND(I87*H87,2)</f>
        <v>0</v>
      </c>
      <c r="BL87" s="16" t="s">
        <v>138</v>
      </c>
      <c r="BM87" s="198" t="s">
        <v>143</v>
      </c>
    </row>
    <row r="88" spans="1:65" s="2" customFormat="1" ht="16.5" customHeight="1">
      <c r="A88" s="37"/>
      <c r="B88" s="38"/>
      <c r="C88" s="187" t="s">
        <v>138</v>
      </c>
      <c r="D88" s="187" t="s">
        <v>127</v>
      </c>
      <c r="E88" s="188" t="s">
        <v>1813</v>
      </c>
      <c r="F88" s="189" t="s">
        <v>1814</v>
      </c>
      <c r="G88" s="190" t="s">
        <v>485</v>
      </c>
      <c r="H88" s="191">
        <v>1</v>
      </c>
      <c r="I88" s="192"/>
      <c r="J88" s="193">
        <f>ROUND(I88*H88,2)</f>
        <v>0</v>
      </c>
      <c r="K88" s="189" t="s">
        <v>19</v>
      </c>
      <c r="L88" s="43"/>
      <c r="M88" s="194" t="s">
        <v>19</v>
      </c>
      <c r="N88" s="195" t="s">
        <v>40</v>
      </c>
      <c r="O88" s="83"/>
      <c r="P88" s="196">
        <f>O88*H88</f>
        <v>0</v>
      </c>
      <c r="Q88" s="196">
        <v>5E-05</v>
      </c>
      <c r="R88" s="196">
        <f>Q88*H88</f>
        <v>5E-05</v>
      </c>
      <c r="S88" s="196">
        <v>0</v>
      </c>
      <c r="T88" s="197">
        <f>S88*H88</f>
        <v>0</v>
      </c>
      <c r="U88" s="37"/>
      <c r="V88" s="37"/>
      <c r="W88" s="37"/>
      <c r="X88" s="37"/>
      <c r="Y88" s="37"/>
      <c r="Z88" s="37"/>
      <c r="AA88" s="37"/>
      <c r="AB88" s="37"/>
      <c r="AC88" s="37"/>
      <c r="AD88" s="37"/>
      <c r="AE88" s="37"/>
      <c r="AR88" s="198" t="s">
        <v>138</v>
      </c>
      <c r="AT88" s="198" t="s">
        <v>127</v>
      </c>
      <c r="AU88" s="198" t="s">
        <v>77</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138</v>
      </c>
      <c r="BM88" s="198" t="s">
        <v>147</v>
      </c>
    </row>
    <row r="89" spans="1:65" s="2" customFormat="1" ht="16.5" customHeight="1">
      <c r="A89" s="37"/>
      <c r="B89" s="38"/>
      <c r="C89" s="187" t="s">
        <v>149</v>
      </c>
      <c r="D89" s="187" t="s">
        <v>127</v>
      </c>
      <c r="E89" s="188" t="s">
        <v>1815</v>
      </c>
      <c r="F89" s="189" t="s">
        <v>1816</v>
      </c>
      <c r="G89" s="190" t="s">
        <v>485</v>
      </c>
      <c r="H89" s="191">
        <v>6</v>
      </c>
      <c r="I89" s="192"/>
      <c r="J89" s="193">
        <f>ROUND(I89*H89,2)</f>
        <v>0</v>
      </c>
      <c r="K89" s="189" t="s">
        <v>19</v>
      </c>
      <c r="L89" s="43"/>
      <c r="M89" s="194" t="s">
        <v>19</v>
      </c>
      <c r="N89" s="195" t="s">
        <v>40</v>
      </c>
      <c r="O89" s="83"/>
      <c r="P89" s="196">
        <f>O89*H89</f>
        <v>0</v>
      </c>
      <c r="Q89" s="196">
        <v>5E-05</v>
      </c>
      <c r="R89" s="196">
        <f>Q89*H89</f>
        <v>0.00030000000000000003</v>
      </c>
      <c r="S89" s="196">
        <v>0</v>
      </c>
      <c r="T89" s="197">
        <f>S89*H89</f>
        <v>0</v>
      </c>
      <c r="U89" s="37"/>
      <c r="V89" s="37"/>
      <c r="W89" s="37"/>
      <c r="X89" s="37"/>
      <c r="Y89" s="37"/>
      <c r="Z89" s="37"/>
      <c r="AA89" s="37"/>
      <c r="AB89" s="37"/>
      <c r="AC89" s="37"/>
      <c r="AD89" s="37"/>
      <c r="AE89" s="37"/>
      <c r="AR89" s="198" t="s">
        <v>138</v>
      </c>
      <c r="AT89" s="198" t="s">
        <v>127</v>
      </c>
      <c r="AU89" s="198" t="s">
        <v>77</v>
      </c>
      <c r="AY89" s="16" t="s">
        <v>133</v>
      </c>
      <c r="BE89" s="199">
        <f>IF(N89="základní",J89,0)</f>
        <v>0</v>
      </c>
      <c r="BF89" s="199">
        <f>IF(N89="snížená",J89,0)</f>
        <v>0</v>
      </c>
      <c r="BG89" s="199">
        <f>IF(N89="zákl. přenesená",J89,0)</f>
        <v>0</v>
      </c>
      <c r="BH89" s="199">
        <f>IF(N89="sníž. přenesená",J89,0)</f>
        <v>0</v>
      </c>
      <c r="BI89" s="199">
        <f>IF(N89="nulová",J89,0)</f>
        <v>0</v>
      </c>
      <c r="BJ89" s="16" t="s">
        <v>77</v>
      </c>
      <c r="BK89" s="199">
        <f>ROUND(I89*H89,2)</f>
        <v>0</v>
      </c>
      <c r="BL89" s="16" t="s">
        <v>138</v>
      </c>
      <c r="BM89" s="198" t="s">
        <v>152</v>
      </c>
    </row>
    <row r="90" spans="1:65" s="2" customFormat="1" ht="16.5" customHeight="1">
      <c r="A90" s="37"/>
      <c r="B90" s="38"/>
      <c r="C90" s="187" t="s">
        <v>143</v>
      </c>
      <c r="D90" s="187" t="s">
        <v>127</v>
      </c>
      <c r="E90" s="188" t="s">
        <v>1817</v>
      </c>
      <c r="F90" s="189" t="s">
        <v>1818</v>
      </c>
      <c r="G90" s="190" t="s">
        <v>291</v>
      </c>
      <c r="H90" s="191">
        <v>1670</v>
      </c>
      <c r="I90" s="192"/>
      <c r="J90" s="193">
        <f>ROUND(I90*H90,2)</f>
        <v>0</v>
      </c>
      <c r="K90" s="189" t="s">
        <v>19</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156</v>
      </c>
    </row>
    <row r="91" spans="1:65" s="2" customFormat="1" ht="16.5" customHeight="1">
      <c r="A91" s="37"/>
      <c r="B91" s="38"/>
      <c r="C91" s="187" t="s">
        <v>158</v>
      </c>
      <c r="D91" s="187" t="s">
        <v>127</v>
      </c>
      <c r="E91" s="188" t="s">
        <v>1819</v>
      </c>
      <c r="F91" s="189" t="s">
        <v>1820</v>
      </c>
      <c r="G91" s="190" t="s">
        <v>485</v>
      </c>
      <c r="H91" s="191">
        <v>6</v>
      </c>
      <c r="I91" s="192"/>
      <c r="J91" s="193">
        <f>ROUND(I91*H91,2)</f>
        <v>0</v>
      </c>
      <c r="K91" s="189" t="s">
        <v>19</v>
      </c>
      <c r="L91" s="43"/>
      <c r="M91" s="194" t="s">
        <v>19</v>
      </c>
      <c r="N91" s="195" t="s">
        <v>40</v>
      </c>
      <c r="O91" s="83"/>
      <c r="P91" s="196">
        <f>O91*H91</f>
        <v>0</v>
      </c>
      <c r="Q91" s="196">
        <v>0</v>
      </c>
      <c r="R91" s="196">
        <f>Q91*H91</f>
        <v>0</v>
      </c>
      <c r="S91" s="196">
        <v>0</v>
      </c>
      <c r="T91" s="197">
        <f>S91*H91</f>
        <v>0</v>
      </c>
      <c r="U91" s="37"/>
      <c r="V91" s="37"/>
      <c r="W91" s="37"/>
      <c r="X91" s="37"/>
      <c r="Y91" s="37"/>
      <c r="Z91" s="37"/>
      <c r="AA91" s="37"/>
      <c r="AB91" s="37"/>
      <c r="AC91" s="37"/>
      <c r="AD91" s="37"/>
      <c r="AE91" s="37"/>
      <c r="AR91" s="198" t="s">
        <v>138</v>
      </c>
      <c r="AT91" s="198" t="s">
        <v>127</v>
      </c>
      <c r="AU91" s="198" t="s">
        <v>77</v>
      </c>
      <c r="AY91" s="16" t="s">
        <v>133</v>
      </c>
      <c r="BE91" s="199">
        <f>IF(N91="základní",J91,0)</f>
        <v>0</v>
      </c>
      <c r="BF91" s="199">
        <f>IF(N91="snížená",J91,0)</f>
        <v>0</v>
      </c>
      <c r="BG91" s="199">
        <f>IF(N91="zákl. přenesená",J91,0)</f>
        <v>0</v>
      </c>
      <c r="BH91" s="199">
        <f>IF(N91="sníž. přenesená",J91,0)</f>
        <v>0</v>
      </c>
      <c r="BI91" s="199">
        <f>IF(N91="nulová",J91,0)</f>
        <v>0</v>
      </c>
      <c r="BJ91" s="16" t="s">
        <v>77</v>
      </c>
      <c r="BK91" s="199">
        <f>ROUND(I91*H91,2)</f>
        <v>0</v>
      </c>
      <c r="BL91" s="16" t="s">
        <v>138</v>
      </c>
      <c r="BM91" s="198" t="s">
        <v>161</v>
      </c>
    </row>
    <row r="92" spans="1:65" s="2" customFormat="1" ht="16.5" customHeight="1">
      <c r="A92" s="37"/>
      <c r="B92" s="38"/>
      <c r="C92" s="187" t="s">
        <v>147</v>
      </c>
      <c r="D92" s="187" t="s">
        <v>127</v>
      </c>
      <c r="E92" s="188" t="s">
        <v>1821</v>
      </c>
      <c r="F92" s="189" t="s">
        <v>1822</v>
      </c>
      <c r="G92" s="190" t="s">
        <v>485</v>
      </c>
      <c r="H92" s="191">
        <v>1</v>
      </c>
      <c r="I92" s="192"/>
      <c r="J92" s="193">
        <f>ROUND(I92*H92,2)</f>
        <v>0</v>
      </c>
      <c r="K92" s="189" t="s">
        <v>19</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165</v>
      </c>
    </row>
    <row r="93" spans="1:65" s="2" customFormat="1" ht="16.5" customHeight="1">
      <c r="A93" s="37"/>
      <c r="B93" s="38"/>
      <c r="C93" s="187" t="s">
        <v>167</v>
      </c>
      <c r="D93" s="187" t="s">
        <v>127</v>
      </c>
      <c r="E93" s="188" t="s">
        <v>1823</v>
      </c>
      <c r="F93" s="189" t="s">
        <v>1824</v>
      </c>
      <c r="G93" s="190" t="s">
        <v>485</v>
      </c>
      <c r="H93" s="191">
        <v>6</v>
      </c>
      <c r="I93" s="192"/>
      <c r="J93" s="193">
        <f>ROUND(I93*H93,2)</f>
        <v>0</v>
      </c>
      <c r="K93" s="189" t="s">
        <v>19</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170</v>
      </c>
    </row>
    <row r="94" spans="1:65" s="2" customFormat="1" ht="16.5" customHeight="1">
      <c r="A94" s="37"/>
      <c r="B94" s="38"/>
      <c r="C94" s="187" t="s">
        <v>152</v>
      </c>
      <c r="D94" s="187" t="s">
        <v>127</v>
      </c>
      <c r="E94" s="188" t="s">
        <v>1825</v>
      </c>
      <c r="F94" s="189" t="s">
        <v>1826</v>
      </c>
      <c r="G94" s="190" t="s">
        <v>485</v>
      </c>
      <c r="H94" s="191">
        <v>1</v>
      </c>
      <c r="I94" s="192"/>
      <c r="J94" s="193">
        <f>ROUND(I94*H94,2)</f>
        <v>0</v>
      </c>
      <c r="K94" s="189" t="s">
        <v>19</v>
      </c>
      <c r="L94" s="43"/>
      <c r="M94" s="194" t="s">
        <v>19</v>
      </c>
      <c r="N94" s="195" t="s">
        <v>40</v>
      </c>
      <c r="O94" s="83"/>
      <c r="P94" s="196">
        <f>O94*H94</f>
        <v>0</v>
      </c>
      <c r="Q94" s="196">
        <v>0</v>
      </c>
      <c r="R94" s="196">
        <f>Q94*H94</f>
        <v>0</v>
      </c>
      <c r="S94" s="196">
        <v>0</v>
      </c>
      <c r="T94" s="197">
        <f>S94*H94</f>
        <v>0</v>
      </c>
      <c r="U94" s="37"/>
      <c r="V94" s="37"/>
      <c r="W94" s="37"/>
      <c r="X94" s="37"/>
      <c r="Y94" s="37"/>
      <c r="Z94" s="37"/>
      <c r="AA94" s="37"/>
      <c r="AB94" s="37"/>
      <c r="AC94" s="37"/>
      <c r="AD94" s="37"/>
      <c r="AE94" s="37"/>
      <c r="AR94" s="198" t="s">
        <v>138</v>
      </c>
      <c r="AT94" s="198" t="s">
        <v>127</v>
      </c>
      <c r="AU94" s="198" t="s">
        <v>77</v>
      </c>
      <c r="AY94" s="16" t="s">
        <v>133</v>
      </c>
      <c r="BE94" s="199">
        <f>IF(N94="základní",J94,0)</f>
        <v>0</v>
      </c>
      <c r="BF94" s="199">
        <f>IF(N94="snížená",J94,0)</f>
        <v>0</v>
      </c>
      <c r="BG94" s="199">
        <f>IF(N94="zákl. přenesená",J94,0)</f>
        <v>0</v>
      </c>
      <c r="BH94" s="199">
        <f>IF(N94="sníž. přenesená",J94,0)</f>
        <v>0</v>
      </c>
      <c r="BI94" s="199">
        <f>IF(N94="nulová",J94,0)</f>
        <v>0</v>
      </c>
      <c r="BJ94" s="16" t="s">
        <v>77</v>
      </c>
      <c r="BK94" s="199">
        <f>ROUND(I94*H94,2)</f>
        <v>0</v>
      </c>
      <c r="BL94" s="16" t="s">
        <v>138</v>
      </c>
      <c r="BM94" s="198" t="s">
        <v>174</v>
      </c>
    </row>
    <row r="95" spans="1:65" s="2" customFormat="1" ht="16.5" customHeight="1">
      <c r="A95" s="37"/>
      <c r="B95" s="38"/>
      <c r="C95" s="187" t="s">
        <v>176</v>
      </c>
      <c r="D95" s="187" t="s">
        <v>127</v>
      </c>
      <c r="E95" s="188" t="s">
        <v>1827</v>
      </c>
      <c r="F95" s="189" t="s">
        <v>1828</v>
      </c>
      <c r="G95" s="190" t="s">
        <v>485</v>
      </c>
      <c r="H95" s="191">
        <v>1</v>
      </c>
      <c r="I95" s="192"/>
      <c r="J95" s="193">
        <f>ROUND(I95*H95,2)</f>
        <v>0</v>
      </c>
      <c r="K95" s="189" t="s">
        <v>19</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231</v>
      </c>
    </row>
    <row r="96" spans="1:65" s="2" customFormat="1" ht="16.5" customHeight="1">
      <c r="A96" s="37"/>
      <c r="B96" s="38"/>
      <c r="C96" s="187" t="s">
        <v>156</v>
      </c>
      <c r="D96" s="187" t="s">
        <v>127</v>
      </c>
      <c r="E96" s="188" t="s">
        <v>1829</v>
      </c>
      <c r="F96" s="189" t="s">
        <v>1830</v>
      </c>
      <c r="G96" s="190" t="s">
        <v>485</v>
      </c>
      <c r="H96" s="191">
        <v>6</v>
      </c>
      <c r="I96" s="192"/>
      <c r="J96" s="193">
        <f>ROUND(I96*H96,2)</f>
        <v>0</v>
      </c>
      <c r="K96" s="189" t="s">
        <v>19</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237</v>
      </c>
    </row>
    <row r="97" spans="1:65" s="2" customFormat="1" ht="16.5" customHeight="1">
      <c r="A97" s="37"/>
      <c r="B97" s="38"/>
      <c r="C97" s="187" t="s">
        <v>234</v>
      </c>
      <c r="D97" s="187" t="s">
        <v>127</v>
      </c>
      <c r="E97" s="188" t="s">
        <v>1831</v>
      </c>
      <c r="F97" s="189" t="s">
        <v>1832</v>
      </c>
      <c r="G97" s="190" t="s">
        <v>205</v>
      </c>
      <c r="H97" s="191">
        <v>244.6</v>
      </c>
      <c r="I97" s="192"/>
      <c r="J97" s="193">
        <f>ROUND(I97*H97,2)</f>
        <v>0</v>
      </c>
      <c r="K97" s="189" t="s">
        <v>19</v>
      </c>
      <c r="L97" s="43"/>
      <c r="M97" s="194" t="s">
        <v>19</v>
      </c>
      <c r="N97" s="195" t="s">
        <v>40</v>
      </c>
      <c r="O97" s="83"/>
      <c r="P97" s="196">
        <f>O97*H97</f>
        <v>0</v>
      </c>
      <c r="Q97" s="196">
        <v>0</v>
      </c>
      <c r="R97" s="196">
        <f>Q97*H97</f>
        <v>0</v>
      </c>
      <c r="S97" s="196">
        <v>0</v>
      </c>
      <c r="T97" s="197">
        <f>S97*H97</f>
        <v>0</v>
      </c>
      <c r="U97" s="37"/>
      <c r="V97" s="37"/>
      <c r="W97" s="37"/>
      <c r="X97" s="37"/>
      <c r="Y97" s="37"/>
      <c r="Z97" s="37"/>
      <c r="AA97" s="37"/>
      <c r="AB97" s="37"/>
      <c r="AC97" s="37"/>
      <c r="AD97" s="37"/>
      <c r="AE97" s="37"/>
      <c r="AR97" s="198" t="s">
        <v>138</v>
      </c>
      <c r="AT97" s="198" t="s">
        <v>127</v>
      </c>
      <c r="AU97" s="198" t="s">
        <v>77</v>
      </c>
      <c r="AY97" s="16" t="s">
        <v>133</v>
      </c>
      <c r="BE97" s="199">
        <f>IF(N97="základní",J97,0)</f>
        <v>0</v>
      </c>
      <c r="BF97" s="199">
        <f>IF(N97="snížená",J97,0)</f>
        <v>0</v>
      </c>
      <c r="BG97" s="199">
        <f>IF(N97="zákl. přenesená",J97,0)</f>
        <v>0</v>
      </c>
      <c r="BH97" s="199">
        <f>IF(N97="sníž. přenesená",J97,0)</f>
        <v>0</v>
      </c>
      <c r="BI97" s="199">
        <f>IF(N97="nulová",J97,0)</f>
        <v>0</v>
      </c>
      <c r="BJ97" s="16" t="s">
        <v>77</v>
      </c>
      <c r="BK97" s="199">
        <f>ROUND(I97*H97,2)</f>
        <v>0</v>
      </c>
      <c r="BL97" s="16" t="s">
        <v>138</v>
      </c>
      <c r="BM97" s="198" t="s">
        <v>240</v>
      </c>
    </row>
    <row r="98" spans="1:65" s="2" customFormat="1" ht="16.5" customHeight="1">
      <c r="A98" s="37"/>
      <c r="B98" s="38"/>
      <c r="C98" s="187" t="s">
        <v>161</v>
      </c>
      <c r="D98" s="187" t="s">
        <v>127</v>
      </c>
      <c r="E98" s="188" t="s">
        <v>1833</v>
      </c>
      <c r="F98" s="189" t="s">
        <v>1834</v>
      </c>
      <c r="G98" s="190" t="s">
        <v>205</v>
      </c>
      <c r="H98" s="191">
        <v>1143.31</v>
      </c>
      <c r="I98" s="192"/>
      <c r="J98" s="193">
        <f>ROUND(I98*H98,2)</f>
        <v>0</v>
      </c>
      <c r="K98" s="189" t="s">
        <v>19</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245</v>
      </c>
    </row>
    <row r="99" spans="1:65" s="2" customFormat="1" ht="16.5" customHeight="1">
      <c r="A99" s="37"/>
      <c r="B99" s="38"/>
      <c r="C99" s="187" t="s">
        <v>8</v>
      </c>
      <c r="D99" s="187" t="s">
        <v>127</v>
      </c>
      <c r="E99" s="188" t="s">
        <v>1835</v>
      </c>
      <c r="F99" s="189" t="s">
        <v>1836</v>
      </c>
      <c r="G99" s="190" t="s">
        <v>485</v>
      </c>
      <c r="H99" s="191">
        <v>1</v>
      </c>
      <c r="I99" s="192"/>
      <c r="J99" s="193">
        <f>ROUND(I99*H99,2)</f>
        <v>0</v>
      </c>
      <c r="K99" s="189" t="s">
        <v>19</v>
      </c>
      <c r="L99" s="43"/>
      <c r="M99" s="194" t="s">
        <v>19</v>
      </c>
      <c r="N99" s="195" t="s">
        <v>40</v>
      </c>
      <c r="O99" s="83"/>
      <c r="P99" s="196">
        <f>O99*H99</f>
        <v>0</v>
      </c>
      <c r="Q99" s="196">
        <v>0</v>
      </c>
      <c r="R99" s="196">
        <f>Q99*H99</f>
        <v>0</v>
      </c>
      <c r="S99" s="196">
        <v>0</v>
      </c>
      <c r="T99" s="197">
        <f>S99*H99</f>
        <v>0</v>
      </c>
      <c r="U99" s="37"/>
      <c r="V99" s="37"/>
      <c r="W99" s="37"/>
      <c r="X99" s="37"/>
      <c r="Y99" s="37"/>
      <c r="Z99" s="37"/>
      <c r="AA99" s="37"/>
      <c r="AB99" s="37"/>
      <c r="AC99" s="37"/>
      <c r="AD99" s="37"/>
      <c r="AE99" s="37"/>
      <c r="AR99" s="198" t="s">
        <v>138</v>
      </c>
      <c r="AT99" s="198" t="s">
        <v>127</v>
      </c>
      <c r="AU99" s="198" t="s">
        <v>77</v>
      </c>
      <c r="AY99" s="16" t="s">
        <v>133</v>
      </c>
      <c r="BE99" s="199">
        <f>IF(N99="základní",J99,0)</f>
        <v>0</v>
      </c>
      <c r="BF99" s="199">
        <f>IF(N99="snížená",J99,0)</f>
        <v>0</v>
      </c>
      <c r="BG99" s="199">
        <f>IF(N99="zákl. přenesená",J99,0)</f>
        <v>0</v>
      </c>
      <c r="BH99" s="199">
        <f>IF(N99="sníž. přenesená",J99,0)</f>
        <v>0</v>
      </c>
      <c r="BI99" s="199">
        <f>IF(N99="nulová",J99,0)</f>
        <v>0</v>
      </c>
      <c r="BJ99" s="16" t="s">
        <v>77</v>
      </c>
      <c r="BK99" s="199">
        <f>ROUND(I99*H99,2)</f>
        <v>0</v>
      </c>
      <c r="BL99" s="16" t="s">
        <v>138</v>
      </c>
      <c r="BM99" s="198" t="s">
        <v>249</v>
      </c>
    </row>
    <row r="100" spans="1:65" s="2" customFormat="1" ht="21.75" customHeight="1">
      <c r="A100" s="37"/>
      <c r="B100" s="38"/>
      <c r="C100" s="187" t="s">
        <v>165</v>
      </c>
      <c r="D100" s="187" t="s">
        <v>127</v>
      </c>
      <c r="E100" s="188" t="s">
        <v>1678</v>
      </c>
      <c r="F100" s="189" t="s">
        <v>1679</v>
      </c>
      <c r="G100" s="190" t="s">
        <v>205</v>
      </c>
      <c r="H100" s="191">
        <v>228.662</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255</v>
      </c>
    </row>
    <row r="101" spans="1:47" s="2" customFormat="1" ht="12">
      <c r="A101" s="37"/>
      <c r="B101" s="38"/>
      <c r="C101" s="39"/>
      <c r="D101" s="200" t="s">
        <v>196</v>
      </c>
      <c r="E101" s="39"/>
      <c r="F101" s="201" t="s">
        <v>1680</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16.5" customHeight="1">
      <c r="A102" s="37"/>
      <c r="B102" s="38"/>
      <c r="C102" s="187" t="s">
        <v>252</v>
      </c>
      <c r="D102" s="187" t="s">
        <v>127</v>
      </c>
      <c r="E102" s="188" t="s">
        <v>1837</v>
      </c>
      <c r="F102" s="189" t="s">
        <v>1838</v>
      </c>
      <c r="G102" s="190" t="s">
        <v>205</v>
      </c>
      <c r="H102" s="191">
        <v>176.34</v>
      </c>
      <c r="I102" s="192"/>
      <c r="J102" s="193">
        <f>ROUND(I102*H102,2)</f>
        <v>0</v>
      </c>
      <c r="K102" s="189" t="s">
        <v>19</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341</v>
      </c>
    </row>
    <row r="103" spans="1:65" s="2" customFormat="1" ht="21.75" customHeight="1">
      <c r="A103" s="37"/>
      <c r="B103" s="38"/>
      <c r="C103" s="187" t="s">
        <v>170</v>
      </c>
      <c r="D103" s="187" t="s">
        <v>127</v>
      </c>
      <c r="E103" s="188" t="s">
        <v>1683</v>
      </c>
      <c r="F103" s="189" t="s">
        <v>1684</v>
      </c>
      <c r="G103" s="190" t="s">
        <v>205</v>
      </c>
      <c r="H103" s="191">
        <v>35.268</v>
      </c>
      <c r="I103" s="192"/>
      <c r="J103" s="193">
        <f>ROUND(I103*H103,2)</f>
        <v>0</v>
      </c>
      <c r="K103" s="189" t="s">
        <v>131</v>
      </c>
      <c r="L103" s="43"/>
      <c r="M103" s="194" t="s">
        <v>19</v>
      </c>
      <c r="N103" s="195" t="s">
        <v>40</v>
      </c>
      <c r="O103" s="83"/>
      <c r="P103" s="196">
        <f>O103*H103</f>
        <v>0</v>
      </c>
      <c r="Q103" s="196">
        <v>0</v>
      </c>
      <c r="R103" s="196">
        <f>Q103*H103</f>
        <v>0</v>
      </c>
      <c r="S103" s="196">
        <v>0</v>
      </c>
      <c r="T103" s="197">
        <f>S103*H103</f>
        <v>0</v>
      </c>
      <c r="U103" s="37"/>
      <c r="V103" s="37"/>
      <c r="W103" s="37"/>
      <c r="X103" s="37"/>
      <c r="Y103" s="37"/>
      <c r="Z103" s="37"/>
      <c r="AA103" s="37"/>
      <c r="AB103" s="37"/>
      <c r="AC103" s="37"/>
      <c r="AD103" s="37"/>
      <c r="AE103" s="37"/>
      <c r="AR103" s="198" t="s">
        <v>138</v>
      </c>
      <c r="AT103" s="198" t="s">
        <v>127</v>
      </c>
      <c r="AU103" s="198" t="s">
        <v>77</v>
      </c>
      <c r="AY103" s="16" t="s">
        <v>133</v>
      </c>
      <c r="BE103" s="199">
        <f>IF(N103="základní",J103,0)</f>
        <v>0</v>
      </c>
      <c r="BF103" s="199">
        <f>IF(N103="snížená",J103,0)</f>
        <v>0</v>
      </c>
      <c r="BG103" s="199">
        <f>IF(N103="zákl. přenesená",J103,0)</f>
        <v>0</v>
      </c>
      <c r="BH103" s="199">
        <f>IF(N103="sníž. přenesená",J103,0)</f>
        <v>0</v>
      </c>
      <c r="BI103" s="199">
        <f>IF(N103="nulová",J103,0)</f>
        <v>0</v>
      </c>
      <c r="BJ103" s="16" t="s">
        <v>77</v>
      </c>
      <c r="BK103" s="199">
        <f>ROUND(I103*H103,2)</f>
        <v>0</v>
      </c>
      <c r="BL103" s="16" t="s">
        <v>138</v>
      </c>
      <c r="BM103" s="198" t="s">
        <v>353</v>
      </c>
    </row>
    <row r="104" spans="1:47" s="2" customFormat="1" ht="12">
      <c r="A104" s="37"/>
      <c r="B104" s="38"/>
      <c r="C104" s="39"/>
      <c r="D104" s="200" t="s">
        <v>196</v>
      </c>
      <c r="E104" s="39"/>
      <c r="F104" s="201" t="s">
        <v>1680</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196</v>
      </c>
      <c r="AU104" s="16" t="s">
        <v>77</v>
      </c>
    </row>
    <row r="105" spans="1:65" s="2" customFormat="1" ht="16.5" customHeight="1">
      <c r="A105" s="37"/>
      <c r="B105" s="38"/>
      <c r="C105" s="187" t="s">
        <v>262</v>
      </c>
      <c r="D105" s="187" t="s">
        <v>127</v>
      </c>
      <c r="E105" s="188" t="s">
        <v>1685</v>
      </c>
      <c r="F105" s="189" t="s">
        <v>1686</v>
      </c>
      <c r="G105" s="190" t="s">
        <v>205</v>
      </c>
      <c r="H105" s="191">
        <v>263.127</v>
      </c>
      <c r="I105" s="192"/>
      <c r="J105" s="193">
        <f>ROUND(I105*H105,2)</f>
        <v>0</v>
      </c>
      <c r="K105" s="189" t="s">
        <v>19</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265</v>
      </c>
    </row>
    <row r="106" spans="1:65" s="2" customFormat="1" ht="21.75" customHeight="1">
      <c r="A106" s="37"/>
      <c r="B106" s="38"/>
      <c r="C106" s="187" t="s">
        <v>174</v>
      </c>
      <c r="D106" s="187" t="s">
        <v>127</v>
      </c>
      <c r="E106" s="188" t="s">
        <v>1689</v>
      </c>
      <c r="F106" s="189" t="s">
        <v>1690</v>
      </c>
      <c r="G106" s="190" t="s">
        <v>205</v>
      </c>
      <c r="H106" s="191">
        <v>1936.957</v>
      </c>
      <c r="I106" s="192"/>
      <c r="J106" s="193">
        <f>ROUND(I106*H106,2)</f>
        <v>0</v>
      </c>
      <c r="K106" s="189" t="s">
        <v>131</v>
      </c>
      <c r="L106" s="43"/>
      <c r="M106" s="194" t="s">
        <v>19</v>
      </c>
      <c r="N106" s="195" t="s">
        <v>40</v>
      </c>
      <c r="O106" s="83"/>
      <c r="P106" s="196">
        <f>O106*H106</f>
        <v>0</v>
      </c>
      <c r="Q106" s="196">
        <v>0</v>
      </c>
      <c r="R106" s="196">
        <f>Q106*H106</f>
        <v>0</v>
      </c>
      <c r="S106" s="196">
        <v>0</v>
      </c>
      <c r="T106" s="197">
        <f>S106*H106</f>
        <v>0</v>
      </c>
      <c r="U106" s="37"/>
      <c r="V106" s="37"/>
      <c r="W106" s="37"/>
      <c r="X106" s="37"/>
      <c r="Y106" s="37"/>
      <c r="Z106" s="37"/>
      <c r="AA106" s="37"/>
      <c r="AB106" s="37"/>
      <c r="AC106" s="37"/>
      <c r="AD106" s="37"/>
      <c r="AE106" s="37"/>
      <c r="AR106" s="198" t="s">
        <v>138</v>
      </c>
      <c r="AT106" s="198" t="s">
        <v>127</v>
      </c>
      <c r="AU106" s="198" t="s">
        <v>77</v>
      </c>
      <c r="AY106" s="16" t="s">
        <v>133</v>
      </c>
      <c r="BE106" s="199">
        <f>IF(N106="základní",J106,0)</f>
        <v>0</v>
      </c>
      <c r="BF106" s="199">
        <f>IF(N106="snížená",J106,0)</f>
        <v>0</v>
      </c>
      <c r="BG106" s="199">
        <f>IF(N106="zákl. přenesená",J106,0)</f>
        <v>0</v>
      </c>
      <c r="BH106" s="199">
        <f>IF(N106="sníž. přenesená",J106,0)</f>
        <v>0</v>
      </c>
      <c r="BI106" s="199">
        <f>IF(N106="nulová",J106,0)</f>
        <v>0</v>
      </c>
      <c r="BJ106" s="16" t="s">
        <v>77</v>
      </c>
      <c r="BK106" s="199">
        <f>ROUND(I106*H106,2)</f>
        <v>0</v>
      </c>
      <c r="BL106" s="16" t="s">
        <v>138</v>
      </c>
      <c r="BM106" s="198" t="s">
        <v>270</v>
      </c>
    </row>
    <row r="107" spans="1:47" s="2" customFormat="1" ht="12">
      <c r="A107" s="37"/>
      <c r="B107" s="38"/>
      <c r="C107" s="39"/>
      <c r="D107" s="200" t="s">
        <v>196</v>
      </c>
      <c r="E107" s="39"/>
      <c r="F107" s="201" t="s">
        <v>250</v>
      </c>
      <c r="G107" s="39"/>
      <c r="H107" s="39"/>
      <c r="I107" s="135"/>
      <c r="J107" s="39"/>
      <c r="K107" s="39"/>
      <c r="L107" s="43"/>
      <c r="M107" s="202"/>
      <c r="N107" s="203"/>
      <c r="O107" s="83"/>
      <c r="P107" s="83"/>
      <c r="Q107" s="83"/>
      <c r="R107" s="83"/>
      <c r="S107" s="83"/>
      <c r="T107" s="84"/>
      <c r="U107" s="37"/>
      <c r="V107" s="37"/>
      <c r="W107" s="37"/>
      <c r="X107" s="37"/>
      <c r="Y107" s="37"/>
      <c r="Z107" s="37"/>
      <c r="AA107" s="37"/>
      <c r="AB107" s="37"/>
      <c r="AC107" s="37"/>
      <c r="AD107" s="37"/>
      <c r="AE107" s="37"/>
      <c r="AT107" s="16" t="s">
        <v>196</v>
      </c>
      <c r="AU107" s="16" t="s">
        <v>77</v>
      </c>
    </row>
    <row r="108" spans="1:65" s="2" customFormat="1" ht="16.5" customHeight="1">
      <c r="A108" s="37"/>
      <c r="B108" s="38"/>
      <c r="C108" s="187" t="s">
        <v>7</v>
      </c>
      <c r="D108" s="187" t="s">
        <v>127</v>
      </c>
      <c r="E108" s="188" t="s">
        <v>1691</v>
      </c>
      <c r="F108" s="189" t="s">
        <v>1692</v>
      </c>
      <c r="G108" s="190" t="s">
        <v>330</v>
      </c>
      <c r="H108" s="191">
        <v>3059.203</v>
      </c>
      <c r="I108" s="192"/>
      <c r="J108" s="193">
        <f>ROUND(I108*H108,2)</f>
        <v>0</v>
      </c>
      <c r="K108" s="189" t="s">
        <v>131</v>
      </c>
      <c r="L108" s="43"/>
      <c r="M108" s="194" t="s">
        <v>19</v>
      </c>
      <c r="N108" s="195" t="s">
        <v>40</v>
      </c>
      <c r="O108" s="83"/>
      <c r="P108" s="196">
        <f>O108*H108</f>
        <v>0</v>
      </c>
      <c r="Q108" s="196">
        <v>0</v>
      </c>
      <c r="R108" s="196">
        <f>Q108*H108</f>
        <v>0</v>
      </c>
      <c r="S108" s="196">
        <v>0</v>
      </c>
      <c r="T108" s="197">
        <f>S108*H108</f>
        <v>0</v>
      </c>
      <c r="U108" s="37"/>
      <c r="V108" s="37"/>
      <c r="W108" s="37"/>
      <c r="X108" s="37"/>
      <c r="Y108" s="37"/>
      <c r="Z108" s="37"/>
      <c r="AA108" s="37"/>
      <c r="AB108" s="37"/>
      <c r="AC108" s="37"/>
      <c r="AD108" s="37"/>
      <c r="AE108" s="37"/>
      <c r="AR108" s="198" t="s">
        <v>138</v>
      </c>
      <c r="AT108" s="198" t="s">
        <v>127</v>
      </c>
      <c r="AU108" s="198" t="s">
        <v>77</v>
      </c>
      <c r="AY108" s="16" t="s">
        <v>133</v>
      </c>
      <c r="BE108" s="199">
        <f>IF(N108="základní",J108,0)</f>
        <v>0</v>
      </c>
      <c r="BF108" s="199">
        <f>IF(N108="snížená",J108,0)</f>
        <v>0</v>
      </c>
      <c r="BG108" s="199">
        <f>IF(N108="zákl. přenesená",J108,0)</f>
        <v>0</v>
      </c>
      <c r="BH108" s="199">
        <f>IF(N108="sníž. přenesená",J108,0)</f>
        <v>0</v>
      </c>
      <c r="BI108" s="199">
        <f>IF(N108="nulová",J108,0)</f>
        <v>0</v>
      </c>
      <c r="BJ108" s="16" t="s">
        <v>77</v>
      </c>
      <c r="BK108" s="199">
        <f>ROUND(I108*H108,2)</f>
        <v>0</v>
      </c>
      <c r="BL108" s="16" t="s">
        <v>138</v>
      </c>
      <c r="BM108" s="198" t="s">
        <v>381</v>
      </c>
    </row>
    <row r="109" spans="1:47" s="2" customFormat="1" ht="12">
      <c r="A109" s="37"/>
      <c r="B109" s="38"/>
      <c r="C109" s="39"/>
      <c r="D109" s="200" t="s">
        <v>196</v>
      </c>
      <c r="E109" s="39"/>
      <c r="F109" s="201" t="s">
        <v>271</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196</v>
      </c>
      <c r="AU109" s="16" t="s">
        <v>77</v>
      </c>
    </row>
    <row r="110" spans="1:65" s="2" customFormat="1" ht="21.75" customHeight="1">
      <c r="A110" s="37"/>
      <c r="B110" s="38"/>
      <c r="C110" s="187" t="s">
        <v>231</v>
      </c>
      <c r="D110" s="187" t="s">
        <v>127</v>
      </c>
      <c r="E110" s="188" t="s">
        <v>257</v>
      </c>
      <c r="F110" s="189" t="s">
        <v>258</v>
      </c>
      <c r="G110" s="190" t="s">
        <v>205</v>
      </c>
      <c r="H110" s="191">
        <v>118.7</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275</v>
      </c>
    </row>
    <row r="111" spans="1:47" s="2" customFormat="1" ht="12">
      <c r="A111" s="37"/>
      <c r="B111" s="38"/>
      <c r="C111" s="39"/>
      <c r="D111" s="200" t="s">
        <v>196</v>
      </c>
      <c r="E111" s="39"/>
      <c r="F111" s="201" t="s">
        <v>260</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65" s="2" customFormat="1" ht="16.5" customHeight="1">
      <c r="A112" s="37"/>
      <c r="B112" s="38"/>
      <c r="C112" s="187" t="s">
        <v>283</v>
      </c>
      <c r="D112" s="187" t="s">
        <v>127</v>
      </c>
      <c r="E112" s="188" t="s">
        <v>1695</v>
      </c>
      <c r="F112" s="189" t="s">
        <v>1696</v>
      </c>
      <c r="G112" s="190" t="s">
        <v>205</v>
      </c>
      <c r="H112" s="191">
        <v>53.2</v>
      </c>
      <c r="I112" s="192"/>
      <c r="J112" s="193">
        <f>ROUND(I112*H112,2)</f>
        <v>0</v>
      </c>
      <c r="K112" s="189" t="s">
        <v>19</v>
      </c>
      <c r="L112" s="43"/>
      <c r="M112" s="194" t="s">
        <v>19</v>
      </c>
      <c r="N112" s="195" t="s">
        <v>40</v>
      </c>
      <c r="O112" s="83"/>
      <c r="P112" s="196">
        <f>O112*H112</f>
        <v>0</v>
      </c>
      <c r="Q112" s="196">
        <v>0</v>
      </c>
      <c r="R112" s="196">
        <f>Q112*H112</f>
        <v>0</v>
      </c>
      <c r="S112" s="196">
        <v>0</v>
      </c>
      <c r="T112" s="197">
        <f>S112*H112</f>
        <v>0</v>
      </c>
      <c r="U112" s="37"/>
      <c r="V112" s="37"/>
      <c r="W112" s="37"/>
      <c r="X112" s="37"/>
      <c r="Y112" s="37"/>
      <c r="Z112" s="37"/>
      <c r="AA112" s="37"/>
      <c r="AB112" s="37"/>
      <c r="AC112" s="37"/>
      <c r="AD112" s="37"/>
      <c r="AE112" s="37"/>
      <c r="AR112" s="198" t="s">
        <v>138</v>
      </c>
      <c r="AT112" s="198" t="s">
        <v>127</v>
      </c>
      <c r="AU112" s="198" t="s">
        <v>77</v>
      </c>
      <c r="AY112" s="16" t="s">
        <v>133</v>
      </c>
      <c r="BE112" s="199">
        <f>IF(N112="základní",J112,0)</f>
        <v>0</v>
      </c>
      <c r="BF112" s="199">
        <f>IF(N112="snížená",J112,0)</f>
        <v>0</v>
      </c>
      <c r="BG112" s="199">
        <f>IF(N112="zákl. přenesená",J112,0)</f>
        <v>0</v>
      </c>
      <c r="BH112" s="199">
        <f>IF(N112="sníž. přenesená",J112,0)</f>
        <v>0</v>
      </c>
      <c r="BI112" s="199">
        <f>IF(N112="nulová",J112,0)</f>
        <v>0</v>
      </c>
      <c r="BJ112" s="16" t="s">
        <v>77</v>
      </c>
      <c r="BK112" s="199">
        <f>ROUND(I112*H112,2)</f>
        <v>0</v>
      </c>
      <c r="BL112" s="16" t="s">
        <v>138</v>
      </c>
      <c r="BM112" s="198" t="s">
        <v>280</v>
      </c>
    </row>
    <row r="113" spans="1:65" s="2" customFormat="1" ht="21.75" customHeight="1">
      <c r="A113" s="37"/>
      <c r="B113" s="38"/>
      <c r="C113" s="229" t="s">
        <v>237</v>
      </c>
      <c r="D113" s="229" t="s">
        <v>298</v>
      </c>
      <c r="E113" s="230" t="s">
        <v>1739</v>
      </c>
      <c r="F113" s="231" t="s">
        <v>1740</v>
      </c>
      <c r="G113" s="232" t="s">
        <v>330</v>
      </c>
      <c r="H113" s="233">
        <v>95.76</v>
      </c>
      <c r="I113" s="234"/>
      <c r="J113" s="235">
        <f>ROUND(I113*H113,2)</f>
        <v>0</v>
      </c>
      <c r="K113" s="231" t="s">
        <v>131</v>
      </c>
      <c r="L113" s="236"/>
      <c r="M113" s="237" t="s">
        <v>19</v>
      </c>
      <c r="N113" s="238" t="s">
        <v>40</v>
      </c>
      <c r="O113" s="83"/>
      <c r="P113" s="196">
        <f>O113*H113</f>
        <v>0</v>
      </c>
      <c r="Q113" s="196">
        <v>1</v>
      </c>
      <c r="R113" s="196">
        <f>Q113*H113</f>
        <v>95.76</v>
      </c>
      <c r="S113" s="196">
        <v>0</v>
      </c>
      <c r="T113" s="197">
        <f>S113*H113</f>
        <v>0</v>
      </c>
      <c r="U113" s="37"/>
      <c r="V113" s="37"/>
      <c r="W113" s="37"/>
      <c r="X113" s="37"/>
      <c r="Y113" s="37"/>
      <c r="Z113" s="37"/>
      <c r="AA113" s="37"/>
      <c r="AB113" s="37"/>
      <c r="AC113" s="37"/>
      <c r="AD113" s="37"/>
      <c r="AE113" s="37"/>
      <c r="AR113" s="198" t="s">
        <v>147</v>
      </c>
      <c r="AT113" s="198" t="s">
        <v>298</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1839</v>
      </c>
    </row>
    <row r="114" spans="1:65" s="2" customFormat="1" ht="16.5" customHeight="1">
      <c r="A114" s="37"/>
      <c r="B114" s="38"/>
      <c r="C114" s="187" t="s">
        <v>294</v>
      </c>
      <c r="D114" s="187" t="s">
        <v>127</v>
      </c>
      <c r="E114" s="188" t="s">
        <v>268</v>
      </c>
      <c r="F114" s="189" t="s">
        <v>269</v>
      </c>
      <c r="G114" s="190" t="s">
        <v>205</v>
      </c>
      <c r="H114" s="191">
        <v>1699.557</v>
      </c>
      <c r="I114" s="192"/>
      <c r="J114" s="193">
        <f>ROUND(I114*H114,2)</f>
        <v>0</v>
      </c>
      <c r="K114" s="189" t="s">
        <v>131</v>
      </c>
      <c r="L114" s="43"/>
      <c r="M114" s="194" t="s">
        <v>19</v>
      </c>
      <c r="N114" s="195" t="s">
        <v>40</v>
      </c>
      <c r="O114" s="83"/>
      <c r="P114" s="196">
        <f>O114*H114</f>
        <v>0</v>
      </c>
      <c r="Q114" s="196">
        <v>0</v>
      </c>
      <c r="R114" s="196">
        <f>Q114*H114</f>
        <v>0</v>
      </c>
      <c r="S114" s="196">
        <v>0</v>
      </c>
      <c r="T114" s="197">
        <f>S114*H114</f>
        <v>0</v>
      </c>
      <c r="U114" s="37"/>
      <c r="V114" s="37"/>
      <c r="W114" s="37"/>
      <c r="X114" s="37"/>
      <c r="Y114" s="37"/>
      <c r="Z114" s="37"/>
      <c r="AA114" s="37"/>
      <c r="AB114" s="37"/>
      <c r="AC114" s="37"/>
      <c r="AD114" s="37"/>
      <c r="AE114" s="37"/>
      <c r="AR114" s="198" t="s">
        <v>138</v>
      </c>
      <c r="AT114" s="198" t="s">
        <v>127</v>
      </c>
      <c r="AU114" s="198" t="s">
        <v>77</v>
      </c>
      <c r="AY114" s="16" t="s">
        <v>133</v>
      </c>
      <c r="BE114" s="199">
        <f>IF(N114="základní",J114,0)</f>
        <v>0</v>
      </c>
      <c r="BF114" s="199">
        <f>IF(N114="snížená",J114,0)</f>
        <v>0</v>
      </c>
      <c r="BG114" s="199">
        <f>IF(N114="zákl. přenesená",J114,0)</f>
        <v>0</v>
      </c>
      <c r="BH114" s="199">
        <f>IF(N114="sníž. přenesená",J114,0)</f>
        <v>0</v>
      </c>
      <c r="BI114" s="199">
        <f>IF(N114="nulová",J114,0)</f>
        <v>0</v>
      </c>
      <c r="BJ114" s="16" t="s">
        <v>77</v>
      </c>
      <c r="BK114" s="199">
        <f>ROUND(I114*H114,2)</f>
        <v>0</v>
      </c>
      <c r="BL114" s="16" t="s">
        <v>138</v>
      </c>
      <c r="BM114" s="198" t="s">
        <v>292</v>
      </c>
    </row>
    <row r="115" spans="1:47" s="2" customFormat="1" ht="12">
      <c r="A115" s="37"/>
      <c r="B115" s="38"/>
      <c r="C115" s="39"/>
      <c r="D115" s="200" t="s">
        <v>196</v>
      </c>
      <c r="E115" s="39"/>
      <c r="F115" s="201" t="s">
        <v>271</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196</v>
      </c>
      <c r="AU115" s="16" t="s">
        <v>77</v>
      </c>
    </row>
    <row r="116" spans="1:65" s="2" customFormat="1" ht="16.5" customHeight="1">
      <c r="A116" s="37"/>
      <c r="B116" s="38"/>
      <c r="C116" s="187" t="s">
        <v>240</v>
      </c>
      <c r="D116" s="187" t="s">
        <v>127</v>
      </c>
      <c r="E116" s="188" t="s">
        <v>1840</v>
      </c>
      <c r="F116" s="189" t="s">
        <v>1841</v>
      </c>
      <c r="G116" s="190" t="s">
        <v>205</v>
      </c>
      <c r="H116" s="191">
        <v>9.12</v>
      </c>
      <c r="I116" s="192"/>
      <c r="J116" s="193">
        <f>ROUND(I116*H116,2)</f>
        <v>0</v>
      </c>
      <c r="K116" s="189" t="s">
        <v>19</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297</v>
      </c>
    </row>
    <row r="117" spans="1:65" s="2" customFormat="1" ht="16.5" customHeight="1">
      <c r="A117" s="37"/>
      <c r="B117" s="38"/>
      <c r="C117" s="187" t="s">
        <v>304</v>
      </c>
      <c r="D117" s="187" t="s">
        <v>127</v>
      </c>
      <c r="E117" s="188" t="s">
        <v>1700</v>
      </c>
      <c r="F117" s="189" t="s">
        <v>1701</v>
      </c>
      <c r="G117" s="190" t="s">
        <v>291</v>
      </c>
      <c r="H117" s="191">
        <v>1187</v>
      </c>
      <c r="I117" s="192"/>
      <c r="J117" s="193">
        <f>ROUND(I117*H117,2)</f>
        <v>0</v>
      </c>
      <c r="K117" s="189" t="s">
        <v>19</v>
      </c>
      <c r="L117" s="43"/>
      <c r="M117" s="194" t="s">
        <v>19</v>
      </c>
      <c r="N117" s="195" t="s">
        <v>40</v>
      </c>
      <c r="O117" s="83"/>
      <c r="P117" s="196">
        <f>O117*H117</f>
        <v>0</v>
      </c>
      <c r="Q117" s="196">
        <v>0</v>
      </c>
      <c r="R117" s="196">
        <f>Q117*H117</f>
        <v>0</v>
      </c>
      <c r="S117" s="196">
        <v>0</v>
      </c>
      <c r="T117" s="197">
        <f>S117*H117</f>
        <v>0</v>
      </c>
      <c r="U117" s="37"/>
      <c r="V117" s="37"/>
      <c r="W117" s="37"/>
      <c r="X117" s="37"/>
      <c r="Y117" s="37"/>
      <c r="Z117" s="37"/>
      <c r="AA117" s="37"/>
      <c r="AB117" s="37"/>
      <c r="AC117" s="37"/>
      <c r="AD117" s="37"/>
      <c r="AE117" s="37"/>
      <c r="AR117" s="198" t="s">
        <v>138</v>
      </c>
      <c r="AT117" s="198" t="s">
        <v>127</v>
      </c>
      <c r="AU117" s="198" t="s">
        <v>77</v>
      </c>
      <c r="AY117" s="16" t="s">
        <v>133</v>
      </c>
      <c r="BE117" s="199">
        <f>IF(N117="základní",J117,0)</f>
        <v>0</v>
      </c>
      <c r="BF117" s="199">
        <f>IF(N117="snížená",J117,0)</f>
        <v>0</v>
      </c>
      <c r="BG117" s="199">
        <f>IF(N117="zákl. přenesená",J117,0)</f>
        <v>0</v>
      </c>
      <c r="BH117" s="199">
        <f>IF(N117="sníž. přenesená",J117,0)</f>
        <v>0</v>
      </c>
      <c r="BI117" s="199">
        <f>IF(N117="nulová",J117,0)</f>
        <v>0</v>
      </c>
      <c r="BJ117" s="16" t="s">
        <v>77</v>
      </c>
      <c r="BK117" s="199">
        <f>ROUND(I117*H117,2)</f>
        <v>0</v>
      </c>
      <c r="BL117" s="16" t="s">
        <v>138</v>
      </c>
      <c r="BM117" s="198" t="s">
        <v>302</v>
      </c>
    </row>
    <row r="118" spans="1:65" s="2" customFormat="1" ht="16.5" customHeight="1">
      <c r="A118" s="37"/>
      <c r="B118" s="38"/>
      <c r="C118" s="229" t="s">
        <v>245</v>
      </c>
      <c r="D118" s="229" t="s">
        <v>298</v>
      </c>
      <c r="E118" s="230" t="s">
        <v>299</v>
      </c>
      <c r="F118" s="231" t="s">
        <v>300</v>
      </c>
      <c r="G118" s="232" t="s">
        <v>301</v>
      </c>
      <c r="H118" s="233">
        <v>35.61</v>
      </c>
      <c r="I118" s="234"/>
      <c r="J118" s="235">
        <f>ROUND(I118*H118,2)</f>
        <v>0</v>
      </c>
      <c r="K118" s="231" t="s">
        <v>131</v>
      </c>
      <c r="L118" s="236"/>
      <c r="M118" s="237" t="s">
        <v>19</v>
      </c>
      <c r="N118" s="238" t="s">
        <v>40</v>
      </c>
      <c r="O118" s="83"/>
      <c r="P118" s="196">
        <f>O118*H118</f>
        <v>0</v>
      </c>
      <c r="Q118" s="196">
        <v>0.001</v>
      </c>
      <c r="R118" s="196">
        <f>Q118*H118</f>
        <v>0.03561</v>
      </c>
      <c r="S118" s="196">
        <v>0</v>
      </c>
      <c r="T118" s="197">
        <f>S118*H118</f>
        <v>0</v>
      </c>
      <c r="U118" s="37"/>
      <c r="V118" s="37"/>
      <c r="W118" s="37"/>
      <c r="X118" s="37"/>
      <c r="Y118" s="37"/>
      <c r="Z118" s="37"/>
      <c r="AA118" s="37"/>
      <c r="AB118" s="37"/>
      <c r="AC118" s="37"/>
      <c r="AD118" s="37"/>
      <c r="AE118" s="37"/>
      <c r="AR118" s="198" t="s">
        <v>147</v>
      </c>
      <c r="AT118" s="198" t="s">
        <v>298</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1842</v>
      </c>
    </row>
    <row r="119" spans="1:65" s="2" customFormat="1" ht="16.5" customHeight="1">
      <c r="A119" s="37"/>
      <c r="B119" s="38"/>
      <c r="C119" s="187" t="s">
        <v>314</v>
      </c>
      <c r="D119" s="187" t="s">
        <v>127</v>
      </c>
      <c r="E119" s="188" t="s">
        <v>305</v>
      </c>
      <c r="F119" s="189" t="s">
        <v>306</v>
      </c>
      <c r="G119" s="190" t="s">
        <v>291</v>
      </c>
      <c r="H119" s="191">
        <v>3503.6</v>
      </c>
      <c r="I119" s="192"/>
      <c r="J119" s="193">
        <f>ROUND(I119*H119,2)</f>
        <v>0</v>
      </c>
      <c r="K119" s="189" t="s">
        <v>131</v>
      </c>
      <c r="L119" s="43"/>
      <c r="M119" s="194" t="s">
        <v>19</v>
      </c>
      <c r="N119" s="195" t="s">
        <v>40</v>
      </c>
      <c r="O119" s="83"/>
      <c r="P119" s="196">
        <f>O119*H119</f>
        <v>0</v>
      </c>
      <c r="Q119" s="196">
        <v>0</v>
      </c>
      <c r="R119" s="196">
        <f>Q119*H119</f>
        <v>0</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311</v>
      </c>
    </row>
    <row r="120" spans="1:47" s="2" customFormat="1" ht="12">
      <c r="A120" s="37"/>
      <c r="B120" s="38"/>
      <c r="C120" s="39"/>
      <c r="D120" s="200" t="s">
        <v>196</v>
      </c>
      <c r="E120" s="39"/>
      <c r="F120" s="201" t="s">
        <v>308</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196</v>
      </c>
      <c r="AU120" s="16" t="s">
        <v>77</v>
      </c>
    </row>
    <row r="121" spans="1:65" s="2" customFormat="1" ht="21.75" customHeight="1">
      <c r="A121" s="37"/>
      <c r="B121" s="38"/>
      <c r="C121" s="187" t="s">
        <v>249</v>
      </c>
      <c r="D121" s="187" t="s">
        <v>127</v>
      </c>
      <c r="E121" s="188" t="s">
        <v>683</v>
      </c>
      <c r="F121" s="189" t="s">
        <v>684</v>
      </c>
      <c r="G121" s="190" t="s">
        <v>291</v>
      </c>
      <c r="H121" s="191">
        <v>350.1</v>
      </c>
      <c r="I121" s="192"/>
      <c r="J121" s="193">
        <f>ROUND(I121*H121,2)</f>
        <v>0</v>
      </c>
      <c r="K121" s="189" t="s">
        <v>131</v>
      </c>
      <c r="L121" s="43"/>
      <c r="M121" s="194" t="s">
        <v>19</v>
      </c>
      <c r="N121" s="195" t="s">
        <v>40</v>
      </c>
      <c r="O121" s="83"/>
      <c r="P121" s="196">
        <f>O121*H121</f>
        <v>0</v>
      </c>
      <c r="Q121" s="196">
        <v>0</v>
      </c>
      <c r="R121" s="196">
        <f>Q121*H121</f>
        <v>0</v>
      </c>
      <c r="S121" s="196">
        <v>0</v>
      </c>
      <c r="T121" s="197">
        <f>S121*H121</f>
        <v>0</v>
      </c>
      <c r="U121" s="37"/>
      <c r="V121" s="37"/>
      <c r="W121" s="37"/>
      <c r="X121" s="37"/>
      <c r="Y121" s="37"/>
      <c r="Z121" s="37"/>
      <c r="AA121" s="37"/>
      <c r="AB121" s="37"/>
      <c r="AC121" s="37"/>
      <c r="AD121" s="37"/>
      <c r="AE121" s="37"/>
      <c r="AR121" s="198" t="s">
        <v>138</v>
      </c>
      <c r="AT121" s="198" t="s">
        <v>127</v>
      </c>
      <c r="AU121" s="198" t="s">
        <v>77</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317</v>
      </c>
    </row>
    <row r="122" spans="1:47" s="2" customFormat="1" ht="12">
      <c r="A122" s="37"/>
      <c r="B122" s="38"/>
      <c r="C122" s="39"/>
      <c r="D122" s="200" t="s">
        <v>196</v>
      </c>
      <c r="E122" s="39"/>
      <c r="F122" s="201" t="s">
        <v>327</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196</v>
      </c>
      <c r="AU122" s="16" t="s">
        <v>77</v>
      </c>
    </row>
    <row r="123" spans="1:65" s="2" customFormat="1" ht="21.75" customHeight="1">
      <c r="A123" s="37"/>
      <c r="B123" s="38"/>
      <c r="C123" s="187" t="s">
        <v>323</v>
      </c>
      <c r="D123" s="187" t="s">
        <v>127</v>
      </c>
      <c r="E123" s="188" t="s">
        <v>1843</v>
      </c>
      <c r="F123" s="189" t="s">
        <v>1844</v>
      </c>
      <c r="G123" s="190" t="s">
        <v>195</v>
      </c>
      <c r="H123" s="191">
        <v>26</v>
      </c>
      <c r="I123" s="192"/>
      <c r="J123" s="193">
        <f>ROUND(I123*H123,2)</f>
        <v>0</v>
      </c>
      <c r="K123" s="189" t="s">
        <v>131</v>
      </c>
      <c r="L123" s="43"/>
      <c r="M123" s="194" t="s">
        <v>19</v>
      </c>
      <c r="N123" s="195" t="s">
        <v>40</v>
      </c>
      <c r="O123" s="83"/>
      <c r="P123" s="196">
        <f>O123*H123</f>
        <v>0</v>
      </c>
      <c r="Q123" s="196">
        <v>0.1180808</v>
      </c>
      <c r="R123" s="196">
        <f>Q123*H123</f>
        <v>3.0701008</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321</v>
      </c>
    </row>
    <row r="124" spans="1:47" s="2" customFormat="1" ht="12">
      <c r="A124" s="37"/>
      <c r="B124" s="38"/>
      <c r="C124" s="39"/>
      <c r="D124" s="200" t="s">
        <v>196</v>
      </c>
      <c r="E124" s="39"/>
      <c r="F124" s="201" t="s">
        <v>1845</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196</v>
      </c>
      <c r="AU124" s="16" t="s">
        <v>77</v>
      </c>
    </row>
    <row r="125" spans="1:65" s="2" customFormat="1" ht="16.5" customHeight="1">
      <c r="A125" s="37"/>
      <c r="B125" s="38"/>
      <c r="C125" s="187" t="s">
        <v>255</v>
      </c>
      <c r="D125" s="187" t="s">
        <v>127</v>
      </c>
      <c r="E125" s="188" t="s">
        <v>1846</v>
      </c>
      <c r="F125" s="189" t="s">
        <v>1847</v>
      </c>
      <c r="G125" s="190" t="s">
        <v>195</v>
      </c>
      <c r="H125" s="191">
        <v>26</v>
      </c>
      <c r="I125" s="192"/>
      <c r="J125" s="193">
        <f>ROUND(I125*H125,2)</f>
        <v>0</v>
      </c>
      <c r="K125" s="189" t="s">
        <v>19</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326</v>
      </c>
    </row>
    <row r="126" spans="1:65" s="2" customFormat="1" ht="16.5" customHeight="1">
      <c r="A126" s="37"/>
      <c r="B126" s="38"/>
      <c r="C126" s="187" t="s">
        <v>335</v>
      </c>
      <c r="D126" s="187" t="s">
        <v>127</v>
      </c>
      <c r="E126" s="188" t="s">
        <v>1848</v>
      </c>
      <c r="F126" s="189" t="s">
        <v>1849</v>
      </c>
      <c r="G126" s="190" t="s">
        <v>291</v>
      </c>
      <c r="H126" s="191">
        <v>836.8</v>
      </c>
      <c r="I126" s="192"/>
      <c r="J126" s="193">
        <f>ROUND(I126*H126,2)</f>
        <v>0</v>
      </c>
      <c r="K126" s="189" t="s">
        <v>19</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331</v>
      </c>
    </row>
    <row r="127" spans="1:65" s="2" customFormat="1" ht="16.5" customHeight="1">
      <c r="A127" s="37"/>
      <c r="B127" s="38"/>
      <c r="C127" s="187" t="s">
        <v>341</v>
      </c>
      <c r="D127" s="187" t="s">
        <v>127</v>
      </c>
      <c r="E127" s="188" t="s">
        <v>1710</v>
      </c>
      <c r="F127" s="189" t="s">
        <v>1711</v>
      </c>
      <c r="G127" s="190" t="s">
        <v>291</v>
      </c>
      <c r="H127" s="191">
        <v>350.2</v>
      </c>
      <c r="I127" s="192"/>
      <c r="J127" s="193">
        <f>ROUND(I127*H127,2)</f>
        <v>0</v>
      </c>
      <c r="K127" s="189" t="s">
        <v>19</v>
      </c>
      <c r="L127" s="43"/>
      <c r="M127" s="194" t="s">
        <v>19</v>
      </c>
      <c r="N127" s="195" t="s">
        <v>40</v>
      </c>
      <c r="O127" s="83"/>
      <c r="P127" s="196">
        <f>O127*H127</f>
        <v>0</v>
      </c>
      <c r="Q127" s="196">
        <v>0</v>
      </c>
      <c r="R127" s="196">
        <f>Q127*H127</f>
        <v>0</v>
      </c>
      <c r="S127" s="196">
        <v>0</v>
      </c>
      <c r="T127" s="197">
        <f>S127*H127</f>
        <v>0</v>
      </c>
      <c r="U127" s="37"/>
      <c r="V127" s="37"/>
      <c r="W127" s="37"/>
      <c r="X127" s="37"/>
      <c r="Y127" s="37"/>
      <c r="Z127" s="37"/>
      <c r="AA127" s="37"/>
      <c r="AB127" s="37"/>
      <c r="AC127" s="37"/>
      <c r="AD127" s="37"/>
      <c r="AE127" s="37"/>
      <c r="AR127" s="198" t="s">
        <v>138</v>
      </c>
      <c r="AT127" s="198" t="s">
        <v>127</v>
      </c>
      <c r="AU127" s="198" t="s">
        <v>77</v>
      </c>
      <c r="AY127" s="16" t="s">
        <v>133</v>
      </c>
      <c r="BE127" s="199">
        <f>IF(N127="základní",J127,0)</f>
        <v>0</v>
      </c>
      <c r="BF127" s="199">
        <f>IF(N127="snížená",J127,0)</f>
        <v>0</v>
      </c>
      <c r="BG127" s="199">
        <f>IF(N127="zákl. přenesená",J127,0)</f>
        <v>0</v>
      </c>
      <c r="BH127" s="199">
        <f>IF(N127="sníž. přenesená",J127,0)</f>
        <v>0</v>
      </c>
      <c r="BI127" s="199">
        <f>IF(N127="nulová",J127,0)</f>
        <v>0</v>
      </c>
      <c r="BJ127" s="16" t="s">
        <v>77</v>
      </c>
      <c r="BK127" s="199">
        <f>ROUND(I127*H127,2)</f>
        <v>0</v>
      </c>
      <c r="BL127" s="16" t="s">
        <v>138</v>
      </c>
      <c r="BM127" s="198" t="s">
        <v>338</v>
      </c>
    </row>
    <row r="128" spans="1:63" s="11" customFormat="1" ht="25.9" customHeight="1">
      <c r="A128" s="11"/>
      <c r="B128" s="215"/>
      <c r="C128" s="216"/>
      <c r="D128" s="217" t="s">
        <v>68</v>
      </c>
      <c r="E128" s="218" t="s">
        <v>79</v>
      </c>
      <c r="F128" s="218" t="s">
        <v>1712</v>
      </c>
      <c r="G128" s="216"/>
      <c r="H128" s="216"/>
      <c r="I128" s="219"/>
      <c r="J128" s="220">
        <f>BK128</f>
        <v>0</v>
      </c>
      <c r="K128" s="216"/>
      <c r="L128" s="221"/>
      <c r="M128" s="222"/>
      <c r="N128" s="223"/>
      <c r="O128" s="223"/>
      <c r="P128" s="224">
        <f>SUM(P129:P133)</f>
        <v>0</v>
      </c>
      <c r="Q128" s="223"/>
      <c r="R128" s="224">
        <f>SUM(R129:R133)</f>
        <v>435.25458369999996</v>
      </c>
      <c r="S128" s="223"/>
      <c r="T128" s="225">
        <f>SUM(T129:T133)</f>
        <v>0</v>
      </c>
      <c r="U128" s="11"/>
      <c r="V128" s="11"/>
      <c r="W128" s="11"/>
      <c r="X128" s="11"/>
      <c r="Y128" s="11"/>
      <c r="Z128" s="11"/>
      <c r="AA128" s="11"/>
      <c r="AB128" s="11"/>
      <c r="AC128" s="11"/>
      <c r="AD128" s="11"/>
      <c r="AE128" s="11"/>
      <c r="AR128" s="226" t="s">
        <v>77</v>
      </c>
      <c r="AT128" s="227" t="s">
        <v>68</v>
      </c>
      <c r="AU128" s="227" t="s">
        <v>69</v>
      </c>
      <c r="AY128" s="226" t="s">
        <v>133</v>
      </c>
      <c r="BK128" s="228">
        <f>SUM(BK129:BK133)</f>
        <v>0</v>
      </c>
    </row>
    <row r="129" spans="1:65" s="2" customFormat="1" ht="16.5" customHeight="1">
      <c r="A129" s="37"/>
      <c r="B129" s="38"/>
      <c r="C129" s="187" t="s">
        <v>347</v>
      </c>
      <c r="D129" s="187" t="s">
        <v>127</v>
      </c>
      <c r="E129" s="188" t="s">
        <v>1713</v>
      </c>
      <c r="F129" s="189" t="s">
        <v>1714</v>
      </c>
      <c r="G129" s="190" t="s">
        <v>291</v>
      </c>
      <c r="H129" s="191">
        <v>553.3</v>
      </c>
      <c r="I129" s="192"/>
      <c r="J129" s="193">
        <f>ROUND(I129*H129,2)</f>
        <v>0</v>
      </c>
      <c r="K129" s="189" t="s">
        <v>19</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344</v>
      </c>
    </row>
    <row r="130" spans="1:65" s="2" customFormat="1" ht="16.5" customHeight="1">
      <c r="A130" s="37"/>
      <c r="B130" s="38"/>
      <c r="C130" s="187" t="s">
        <v>353</v>
      </c>
      <c r="D130" s="187" t="s">
        <v>127</v>
      </c>
      <c r="E130" s="188" t="s">
        <v>1715</v>
      </c>
      <c r="F130" s="189" t="s">
        <v>1716</v>
      </c>
      <c r="G130" s="190" t="s">
        <v>205</v>
      </c>
      <c r="H130" s="191">
        <v>83.529</v>
      </c>
      <c r="I130" s="192"/>
      <c r="J130" s="193">
        <f>ROUND(I130*H130,2)</f>
        <v>0</v>
      </c>
      <c r="K130" s="189" t="s">
        <v>19</v>
      </c>
      <c r="L130" s="43"/>
      <c r="M130" s="194" t="s">
        <v>19</v>
      </c>
      <c r="N130" s="195" t="s">
        <v>40</v>
      </c>
      <c r="O130" s="83"/>
      <c r="P130" s="196">
        <f>O130*H130</f>
        <v>0</v>
      </c>
      <c r="Q130" s="196">
        <v>1.9205</v>
      </c>
      <c r="R130" s="196">
        <f>Q130*H130</f>
        <v>160.4174445</v>
      </c>
      <c r="S130" s="196">
        <v>0</v>
      </c>
      <c r="T130" s="197">
        <f>S130*H130</f>
        <v>0</v>
      </c>
      <c r="U130" s="37"/>
      <c r="V130" s="37"/>
      <c r="W130" s="37"/>
      <c r="X130" s="37"/>
      <c r="Y130" s="37"/>
      <c r="Z130" s="37"/>
      <c r="AA130" s="37"/>
      <c r="AB130" s="37"/>
      <c r="AC130" s="37"/>
      <c r="AD130" s="37"/>
      <c r="AE130" s="37"/>
      <c r="AR130" s="198" t="s">
        <v>138</v>
      </c>
      <c r="AT130" s="198" t="s">
        <v>127</v>
      </c>
      <c r="AU130" s="198" t="s">
        <v>77</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350</v>
      </c>
    </row>
    <row r="131" spans="1:65" s="2" customFormat="1" ht="16.5" customHeight="1">
      <c r="A131" s="37"/>
      <c r="B131" s="38"/>
      <c r="C131" s="187" t="s">
        <v>357</v>
      </c>
      <c r="D131" s="187" t="s">
        <v>127</v>
      </c>
      <c r="E131" s="188" t="s">
        <v>1717</v>
      </c>
      <c r="F131" s="189" t="s">
        <v>1718</v>
      </c>
      <c r="G131" s="190" t="s">
        <v>205</v>
      </c>
      <c r="H131" s="191">
        <v>167.058</v>
      </c>
      <c r="I131" s="192"/>
      <c r="J131" s="193">
        <f>ROUND(I131*H131,2)</f>
        <v>0</v>
      </c>
      <c r="K131" s="189" t="s">
        <v>19</v>
      </c>
      <c r="L131" s="43"/>
      <c r="M131" s="194" t="s">
        <v>19</v>
      </c>
      <c r="N131" s="195" t="s">
        <v>40</v>
      </c>
      <c r="O131" s="83"/>
      <c r="P131" s="196">
        <f>O131*H131</f>
        <v>0</v>
      </c>
      <c r="Q131" s="196">
        <v>1.63</v>
      </c>
      <c r="R131" s="196">
        <f>Q131*H131</f>
        <v>272.30454</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356</v>
      </c>
    </row>
    <row r="132" spans="1:65" s="2" customFormat="1" ht="16.5" customHeight="1">
      <c r="A132" s="37"/>
      <c r="B132" s="38"/>
      <c r="C132" s="187" t="s">
        <v>265</v>
      </c>
      <c r="D132" s="187" t="s">
        <v>127</v>
      </c>
      <c r="E132" s="188" t="s">
        <v>1719</v>
      </c>
      <c r="F132" s="189" t="s">
        <v>1720</v>
      </c>
      <c r="G132" s="190" t="s">
        <v>291</v>
      </c>
      <c r="H132" s="191">
        <v>3341.16</v>
      </c>
      <c r="I132" s="192"/>
      <c r="J132" s="193">
        <f>ROUND(I132*H132,2)</f>
        <v>0</v>
      </c>
      <c r="K132" s="189" t="s">
        <v>19</v>
      </c>
      <c r="L132" s="43"/>
      <c r="M132" s="194" t="s">
        <v>19</v>
      </c>
      <c r="N132" s="195" t="s">
        <v>40</v>
      </c>
      <c r="O132" s="83"/>
      <c r="P132" s="196">
        <f>O132*H132</f>
        <v>0</v>
      </c>
      <c r="Q132" s="196">
        <v>0.00035</v>
      </c>
      <c r="R132" s="196">
        <f>Q132*H132</f>
        <v>1.169406</v>
      </c>
      <c r="S132" s="196">
        <v>0</v>
      </c>
      <c r="T132" s="197">
        <f>S132*H132</f>
        <v>0</v>
      </c>
      <c r="U132" s="37"/>
      <c r="V132" s="37"/>
      <c r="W132" s="37"/>
      <c r="X132" s="37"/>
      <c r="Y132" s="37"/>
      <c r="Z132" s="37"/>
      <c r="AA132" s="37"/>
      <c r="AB132" s="37"/>
      <c r="AC132" s="37"/>
      <c r="AD132" s="37"/>
      <c r="AE132" s="37"/>
      <c r="AR132" s="198" t="s">
        <v>138</v>
      </c>
      <c r="AT132" s="198" t="s">
        <v>127</v>
      </c>
      <c r="AU132" s="198" t="s">
        <v>77</v>
      </c>
      <c r="AY132" s="16" t="s">
        <v>133</v>
      </c>
      <c r="BE132" s="199">
        <f>IF(N132="základní",J132,0)</f>
        <v>0</v>
      </c>
      <c r="BF132" s="199">
        <f>IF(N132="snížená",J132,0)</f>
        <v>0</v>
      </c>
      <c r="BG132" s="199">
        <f>IF(N132="zákl. přenesená",J132,0)</f>
        <v>0</v>
      </c>
      <c r="BH132" s="199">
        <f>IF(N132="sníž. přenesená",J132,0)</f>
        <v>0</v>
      </c>
      <c r="BI132" s="199">
        <f>IF(N132="nulová",J132,0)</f>
        <v>0</v>
      </c>
      <c r="BJ132" s="16" t="s">
        <v>77</v>
      </c>
      <c r="BK132" s="199">
        <f>ROUND(I132*H132,2)</f>
        <v>0</v>
      </c>
      <c r="BL132" s="16" t="s">
        <v>138</v>
      </c>
      <c r="BM132" s="198" t="s">
        <v>360</v>
      </c>
    </row>
    <row r="133" spans="1:65" s="2" customFormat="1" ht="21.75" customHeight="1">
      <c r="A133" s="37"/>
      <c r="B133" s="38"/>
      <c r="C133" s="229" t="s">
        <v>366</v>
      </c>
      <c r="D133" s="229" t="s">
        <v>298</v>
      </c>
      <c r="E133" s="230" t="s">
        <v>1850</v>
      </c>
      <c r="F133" s="231" t="s">
        <v>1851</v>
      </c>
      <c r="G133" s="232" t="s">
        <v>195</v>
      </c>
      <c r="H133" s="233">
        <v>3407.983</v>
      </c>
      <c r="I133" s="234"/>
      <c r="J133" s="235">
        <f>ROUND(I133*H133,2)</f>
        <v>0</v>
      </c>
      <c r="K133" s="231" t="s">
        <v>131</v>
      </c>
      <c r="L133" s="236"/>
      <c r="M133" s="237" t="s">
        <v>19</v>
      </c>
      <c r="N133" s="238" t="s">
        <v>40</v>
      </c>
      <c r="O133" s="83"/>
      <c r="P133" s="196">
        <f>O133*H133</f>
        <v>0</v>
      </c>
      <c r="Q133" s="196">
        <v>0.0004</v>
      </c>
      <c r="R133" s="196">
        <f>Q133*H133</f>
        <v>1.3631932000000002</v>
      </c>
      <c r="S133" s="196">
        <v>0</v>
      </c>
      <c r="T133" s="197">
        <f>S133*H133</f>
        <v>0</v>
      </c>
      <c r="U133" s="37"/>
      <c r="V133" s="37"/>
      <c r="W133" s="37"/>
      <c r="X133" s="37"/>
      <c r="Y133" s="37"/>
      <c r="Z133" s="37"/>
      <c r="AA133" s="37"/>
      <c r="AB133" s="37"/>
      <c r="AC133" s="37"/>
      <c r="AD133" s="37"/>
      <c r="AE133" s="37"/>
      <c r="AR133" s="198" t="s">
        <v>147</v>
      </c>
      <c r="AT133" s="198" t="s">
        <v>298</v>
      </c>
      <c r="AU133" s="198" t="s">
        <v>77</v>
      </c>
      <c r="AY133" s="16" t="s">
        <v>133</v>
      </c>
      <c r="BE133" s="199">
        <f>IF(N133="základní",J133,0)</f>
        <v>0</v>
      </c>
      <c r="BF133" s="199">
        <f>IF(N133="snížená",J133,0)</f>
        <v>0</v>
      </c>
      <c r="BG133" s="199">
        <f>IF(N133="zákl. přenesená",J133,0)</f>
        <v>0</v>
      </c>
      <c r="BH133" s="199">
        <f>IF(N133="sníž. přenesená",J133,0)</f>
        <v>0</v>
      </c>
      <c r="BI133" s="199">
        <f>IF(N133="nulová",J133,0)</f>
        <v>0</v>
      </c>
      <c r="BJ133" s="16" t="s">
        <v>77</v>
      </c>
      <c r="BK133" s="199">
        <f>ROUND(I133*H133,2)</f>
        <v>0</v>
      </c>
      <c r="BL133" s="16" t="s">
        <v>138</v>
      </c>
      <c r="BM133" s="198" t="s">
        <v>1852</v>
      </c>
    </row>
    <row r="134" spans="1:63" s="11" customFormat="1" ht="25.9" customHeight="1">
      <c r="A134" s="11"/>
      <c r="B134" s="215"/>
      <c r="C134" s="216"/>
      <c r="D134" s="217" t="s">
        <v>68</v>
      </c>
      <c r="E134" s="218" t="s">
        <v>149</v>
      </c>
      <c r="F134" s="218" t="s">
        <v>1730</v>
      </c>
      <c r="G134" s="216"/>
      <c r="H134" s="216"/>
      <c r="I134" s="219"/>
      <c r="J134" s="220">
        <f>BK134</f>
        <v>0</v>
      </c>
      <c r="K134" s="216"/>
      <c r="L134" s="221"/>
      <c r="M134" s="222"/>
      <c r="N134" s="223"/>
      <c r="O134" s="223"/>
      <c r="P134" s="224">
        <f>SUM(P135:P142)</f>
        <v>0</v>
      </c>
      <c r="Q134" s="223"/>
      <c r="R134" s="224">
        <f>SUM(R135:R142)</f>
        <v>3986.1674134</v>
      </c>
      <c r="S134" s="223"/>
      <c r="T134" s="225">
        <f>SUM(T135:T142)</f>
        <v>0</v>
      </c>
      <c r="U134" s="11"/>
      <c r="V134" s="11"/>
      <c r="W134" s="11"/>
      <c r="X134" s="11"/>
      <c r="Y134" s="11"/>
      <c r="Z134" s="11"/>
      <c r="AA134" s="11"/>
      <c r="AB134" s="11"/>
      <c r="AC134" s="11"/>
      <c r="AD134" s="11"/>
      <c r="AE134" s="11"/>
      <c r="AR134" s="226" t="s">
        <v>77</v>
      </c>
      <c r="AT134" s="227" t="s">
        <v>68</v>
      </c>
      <c r="AU134" s="227" t="s">
        <v>69</v>
      </c>
      <c r="AY134" s="226" t="s">
        <v>133</v>
      </c>
      <c r="BK134" s="228">
        <f>SUM(BK135:BK142)</f>
        <v>0</v>
      </c>
    </row>
    <row r="135" spans="1:65" s="2" customFormat="1" ht="16.5" customHeight="1">
      <c r="A135" s="37"/>
      <c r="B135" s="38"/>
      <c r="C135" s="187" t="s">
        <v>270</v>
      </c>
      <c r="D135" s="187" t="s">
        <v>127</v>
      </c>
      <c r="E135" s="188" t="s">
        <v>1731</v>
      </c>
      <c r="F135" s="189" t="s">
        <v>1732</v>
      </c>
      <c r="G135" s="190" t="s">
        <v>291</v>
      </c>
      <c r="H135" s="191">
        <v>1751.8</v>
      </c>
      <c r="I135" s="192"/>
      <c r="J135" s="193">
        <f>ROUND(I135*H135,2)</f>
        <v>0</v>
      </c>
      <c r="K135" s="189" t="s">
        <v>19</v>
      </c>
      <c r="L135" s="43"/>
      <c r="M135" s="194" t="s">
        <v>19</v>
      </c>
      <c r="N135" s="195" t="s">
        <v>40</v>
      </c>
      <c r="O135" s="83"/>
      <c r="P135" s="196">
        <f>O135*H135</f>
        <v>0</v>
      </c>
      <c r="Q135" s="196">
        <v>0.46166</v>
      </c>
      <c r="R135" s="196">
        <f>Q135*H135</f>
        <v>808.735988</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369</v>
      </c>
    </row>
    <row r="136" spans="1:65" s="2" customFormat="1" ht="16.5" customHeight="1">
      <c r="A136" s="37"/>
      <c r="B136" s="38"/>
      <c r="C136" s="187" t="s">
        <v>377</v>
      </c>
      <c r="D136" s="187" t="s">
        <v>127</v>
      </c>
      <c r="E136" s="188" t="s">
        <v>1853</v>
      </c>
      <c r="F136" s="189" t="s">
        <v>1854</v>
      </c>
      <c r="G136" s="190" t="s">
        <v>291</v>
      </c>
      <c r="H136" s="191">
        <v>3249.66</v>
      </c>
      <c r="I136" s="192"/>
      <c r="J136" s="193">
        <f>ROUND(I136*H136,2)</f>
        <v>0</v>
      </c>
      <c r="K136" s="189" t="s">
        <v>19</v>
      </c>
      <c r="L136" s="43"/>
      <c r="M136" s="194" t="s">
        <v>19</v>
      </c>
      <c r="N136" s="195" t="s">
        <v>40</v>
      </c>
      <c r="O136" s="83"/>
      <c r="P136" s="196">
        <f>O136*H136</f>
        <v>0</v>
      </c>
      <c r="Q136" s="196">
        <v>0.3708</v>
      </c>
      <c r="R136" s="196">
        <f>Q136*H136</f>
        <v>1204.9739280000001</v>
      </c>
      <c r="S136" s="196">
        <v>0</v>
      </c>
      <c r="T136" s="197">
        <f>S136*H136</f>
        <v>0</v>
      </c>
      <c r="U136" s="37"/>
      <c r="V136" s="37"/>
      <c r="W136" s="37"/>
      <c r="X136" s="37"/>
      <c r="Y136" s="37"/>
      <c r="Z136" s="37"/>
      <c r="AA136" s="37"/>
      <c r="AB136" s="37"/>
      <c r="AC136" s="37"/>
      <c r="AD136" s="37"/>
      <c r="AE136" s="37"/>
      <c r="AR136" s="198" t="s">
        <v>138</v>
      </c>
      <c r="AT136" s="198" t="s">
        <v>127</v>
      </c>
      <c r="AU136" s="198" t="s">
        <v>77</v>
      </c>
      <c r="AY136" s="16" t="s">
        <v>133</v>
      </c>
      <c r="BE136" s="199">
        <f>IF(N136="základní",J136,0)</f>
        <v>0</v>
      </c>
      <c r="BF136" s="199">
        <f>IF(N136="snížená",J136,0)</f>
        <v>0</v>
      </c>
      <c r="BG136" s="199">
        <f>IF(N136="zákl. přenesená",J136,0)</f>
        <v>0</v>
      </c>
      <c r="BH136" s="199">
        <f>IF(N136="sníž. přenesená",J136,0)</f>
        <v>0</v>
      </c>
      <c r="BI136" s="199">
        <f>IF(N136="nulová",J136,0)</f>
        <v>0</v>
      </c>
      <c r="BJ136" s="16" t="s">
        <v>77</v>
      </c>
      <c r="BK136" s="199">
        <f>ROUND(I136*H136,2)</f>
        <v>0</v>
      </c>
      <c r="BL136" s="16" t="s">
        <v>138</v>
      </c>
      <c r="BM136" s="198" t="s">
        <v>374</v>
      </c>
    </row>
    <row r="137" spans="1:65" s="2" customFormat="1" ht="16.5" customHeight="1">
      <c r="A137" s="37"/>
      <c r="B137" s="38"/>
      <c r="C137" s="187" t="s">
        <v>381</v>
      </c>
      <c r="D137" s="187" t="s">
        <v>127</v>
      </c>
      <c r="E137" s="188" t="s">
        <v>1735</v>
      </c>
      <c r="F137" s="189" t="s">
        <v>1736</v>
      </c>
      <c r="G137" s="190" t="s">
        <v>291</v>
      </c>
      <c r="H137" s="191">
        <v>3503.6</v>
      </c>
      <c r="I137" s="192"/>
      <c r="J137" s="193">
        <f>ROUND(I137*H137,2)</f>
        <v>0</v>
      </c>
      <c r="K137" s="189" t="s">
        <v>19</v>
      </c>
      <c r="L137" s="43"/>
      <c r="M137" s="194" t="s">
        <v>19</v>
      </c>
      <c r="N137" s="195" t="s">
        <v>40</v>
      </c>
      <c r="O137" s="83"/>
      <c r="P137" s="196">
        <f>O137*H137</f>
        <v>0</v>
      </c>
      <c r="Q137" s="196">
        <v>0.0177</v>
      </c>
      <c r="R137" s="196">
        <f>Q137*H137</f>
        <v>62.01372</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380</v>
      </c>
    </row>
    <row r="138" spans="1:65" s="2" customFormat="1" ht="16.5" customHeight="1">
      <c r="A138" s="37"/>
      <c r="B138" s="38"/>
      <c r="C138" s="187" t="s">
        <v>387</v>
      </c>
      <c r="D138" s="187" t="s">
        <v>127</v>
      </c>
      <c r="E138" s="188" t="s">
        <v>1737</v>
      </c>
      <c r="F138" s="189" t="s">
        <v>1738</v>
      </c>
      <c r="G138" s="190" t="s">
        <v>291</v>
      </c>
      <c r="H138" s="191">
        <v>40466.58</v>
      </c>
      <c r="I138" s="192"/>
      <c r="J138" s="193">
        <f>ROUND(I138*H138,2)</f>
        <v>0</v>
      </c>
      <c r="K138" s="189" t="s">
        <v>19</v>
      </c>
      <c r="L138" s="43"/>
      <c r="M138" s="194" t="s">
        <v>19</v>
      </c>
      <c r="N138" s="195" t="s">
        <v>40</v>
      </c>
      <c r="O138" s="83"/>
      <c r="P138" s="196">
        <f>O138*H138</f>
        <v>0</v>
      </c>
      <c r="Q138" s="196">
        <v>0.00107</v>
      </c>
      <c r="R138" s="196">
        <f>Q138*H138</f>
        <v>43.299240600000005</v>
      </c>
      <c r="S138" s="196">
        <v>0</v>
      </c>
      <c r="T138" s="197">
        <f>S138*H138</f>
        <v>0</v>
      </c>
      <c r="U138" s="37"/>
      <c r="V138" s="37"/>
      <c r="W138" s="37"/>
      <c r="X138" s="37"/>
      <c r="Y138" s="37"/>
      <c r="Z138" s="37"/>
      <c r="AA138" s="37"/>
      <c r="AB138" s="37"/>
      <c r="AC138" s="37"/>
      <c r="AD138" s="37"/>
      <c r="AE138" s="37"/>
      <c r="AR138" s="198" t="s">
        <v>138</v>
      </c>
      <c r="AT138" s="198" t="s">
        <v>127</v>
      </c>
      <c r="AU138" s="198" t="s">
        <v>77</v>
      </c>
      <c r="AY138" s="16" t="s">
        <v>133</v>
      </c>
      <c r="BE138" s="199">
        <f>IF(N138="základní",J138,0)</f>
        <v>0</v>
      </c>
      <c r="BF138" s="199">
        <f>IF(N138="snížená",J138,0)</f>
        <v>0</v>
      </c>
      <c r="BG138" s="199">
        <f>IF(N138="zákl. přenesená",J138,0)</f>
        <v>0</v>
      </c>
      <c r="BH138" s="199">
        <f>IF(N138="sníž. přenesená",J138,0)</f>
        <v>0</v>
      </c>
      <c r="BI138" s="199">
        <f>IF(N138="nulová",J138,0)</f>
        <v>0</v>
      </c>
      <c r="BJ138" s="16" t="s">
        <v>77</v>
      </c>
      <c r="BK138" s="199">
        <f>ROUND(I138*H138,2)</f>
        <v>0</v>
      </c>
      <c r="BL138" s="16" t="s">
        <v>138</v>
      </c>
      <c r="BM138" s="198" t="s">
        <v>384</v>
      </c>
    </row>
    <row r="139" spans="1:65" s="2" customFormat="1" ht="16.5" customHeight="1">
      <c r="A139" s="37"/>
      <c r="B139" s="38"/>
      <c r="C139" s="187" t="s">
        <v>275</v>
      </c>
      <c r="D139" s="187" t="s">
        <v>127</v>
      </c>
      <c r="E139" s="188" t="s">
        <v>755</v>
      </c>
      <c r="F139" s="189" t="s">
        <v>756</v>
      </c>
      <c r="G139" s="190" t="s">
        <v>205</v>
      </c>
      <c r="H139" s="191">
        <v>250.752</v>
      </c>
      <c r="I139" s="192"/>
      <c r="J139" s="193">
        <f>ROUND(I139*H139,2)</f>
        <v>0</v>
      </c>
      <c r="K139" s="189" t="s">
        <v>131</v>
      </c>
      <c r="L139" s="43"/>
      <c r="M139" s="194" t="s">
        <v>19</v>
      </c>
      <c r="N139" s="195" t="s">
        <v>40</v>
      </c>
      <c r="O139" s="83"/>
      <c r="P139" s="196">
        <f>O139*H139</f>
        <v>0</v>
      </c>
      <c r="Q139" s="196">
        <v>0</v>
      </c>
      <c r="R139" s="196">
        <f>Q139*H139</f>
        <v>0</v>
      </c>
      <c r="S139" s="196">
        <v>0</v>
      </c>
      <c r="T139" s="197">
        <f>S139*H139</f>
        <v>0</v>
      </c>
      <c r="U139" s="37"/>
      <c r="V139" s="37"/>
      <c r="W139" s="37"/>
      <c r="X139" s="37"/>
      <c r="Y139" s="37"/>
      <c r="Z139" s="37"/>
      <c r="AA139" s="37"/>
      <c r="AB139" s="37"/>
      <c r="AC139" s="37"/>
      <c r="AD139" s="37"/>
      <c r="AE139" s="37"/>
      <c r="AR139" s="198" t="s">
        <v>138</v>
      </c>
      <c r="AT139" s="198" t="s">
        <v>127</v>
      </c>
      <c r="AU139" s="198" t="s">
        <v>77</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390</v>
      </c>
    </row>
    <row r="140" spans="1:47" s="2" customFormat="1" ht="12">
      <c r="A140" s="37"/>
      <c r="B140" s="38"/>
      <c r="C140" s="39"/>
      <c r="D140" s="200" t="s">
        <v>196</v>
      </c>
      <c r="E140" s="39"/>
      <c r="F140" s="201" t="s">
        <v>757</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196</v>
      </c>
      <c r="AU140" s="16" t="s">
        <v>77</v>
      </c>
    </row>
    <row r="141" spans="1:65" s="2" customFormat="1" ht="21.75" customHeight="1">
      <c r="A141" s="37"/>
      <c r="B141" s="38"/>
      <c r="C141" s="229" t="s">
        <v>398</v>
      </c>
      <c r="D141" s="229" t="s">
        <v>298</v>
      </c>
      <c r="E141" s="230" t="s">
        <v>1739</v>
      </c>
      <c r="F141" s="231" t="s">
        <v>1740</v>
      </c>
      <c r="G141" s="232" t="s">
        <v>330</v>
      </c>
      <c r="H141" s="233">
        <v>451.057</v>
      </c>
      <c r="I141" s="234"/>
      <c r="J141" s="235">
        <f>ROUND(I141*H141,2)</f>
        <v>0</v>
      </c>
      <c r="K141" s="231" t="s">
        <v>131</v>
      </c>
      <c r="L141" s="236"/>
      <c r="M141" s="237" t="s">
        <v>19</v>
      </c>
      <c r="N141" s="238" t="s">
        <v>40</v>
      </c>
      <c r="O141" s="83"/>
      <c r="P141" s="196">
        <f>O141*H141</f>
        <v>0</v>
      </c>
      <c r="Q141" s="196">
        <v>1</v>
      </c>
      <c r="R141" s="196">
        <f>Q141*H141</f>
        <v>451.057</v>
      </c>
      <c r="S141" s="196">
        <v>0</v>
      </c>
      <c r="T141" s="197">
        <f>S141*H141</f>
        <v>0</v>
      </c>
      <c r="U141" s="37"/>
      <c r="V141" s="37"/>
      <c r="W141" s="37"/>
      <c r="X141" s="37"/>
      <c r="Y141" s="37"/>
      <c r="Z141" s="37"/>
      <c r="AA141" s="37"/>
      <c r="AB141" s="37"/>
      <c r="AC141" s="37"/>
      <c r="AD141" s="37"/>
      <c r="AE141" s="37"/>
      <c r="AR141" s="198" t="s">
        <v>147</v>
      </c>
      <c r="AT141" s="198" t="s">
        <v>298</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1855</v>
      </c>
    </row>
    <row r="142" spans="1:65" s="2" customFormat="1" ht="16.5" customHeight="1">
      <c r="A142" s="37"/>
      <c r="B142" s="38"/>
      <c r="C142" s="187" t="s">
        <v>280</v>
      </c>
      <c r="D142" s="187" t="s">
        <v>127</v>
      </c>
      <c r="E142" s="188" t="s">
        <v>1856</v>
      </c>
      <c r="F142" s="189" t="s">
        <v>1857</v>
      </c>
      <c r="G142" s="190" t="s">
        <v>291</v>
      </c>
      <c r="H142" s="191">
        <v>2915.32</v>
      </c>
      <c r="I142" s="192"/>
      <c r="J142" s="193">
        <f>ROUND(I142*H142,2)</f>
        <v>0</v>
      </c>
      <c r="K142" s="189" t="s">
        <v>19</v>
      </c>
      <c r="L142" s="43"/>
      <c r="M142" s="194" t="s">
        <v>19</v>
      </c>
      <c r="N142" s="195" t="s">
        <v>40</v>
      </c>
      <c r="O142" s="83"/>
      <c r="P142" s="196">
        <f>O142*H142</f>
        <v>0</v>
      </c>
      <c r="Q142" s="196">
        <v>0.48574</v>
      </c>
      <c r="R142" s="196">
        <f>Q142*H142</f>
        <v>1416.0875368000002</v>
      </c>
      <c r="S142" s="196">
        <v>0</v>
      </c>
      <c r="T142" s="197">
        <f>S142*H142</f>
        <v>0</v>
      </c>
      <c r="U142" s="37"/>
      <c r="V142" s="37"/>
      <c r="W142" s="37"/>
      <c r="X142" s="37"/>
      <c r="Y142" s="37"/>
      <c r="Z142" s="37"/>
      <c r="AA142" s="37"/>
      <c r="AB142" s="37"/>
      <c r="AC142" s="37"/>
      <c r="AD142" s="37"/>
      <c r="AE142" s="37"/>
      <c r="AR142" s="198" t="s">
        <v>138</v>
      </c>
      <c r="AT142" s="198" t="s">
        <v>127</v>
      </c>
      <c r="AU142" s="198" t="s">
        <v>77</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401</v>
      </c>
    </row>
    <row r="143" spans="1:63" s="11" customFormat="1" ht="25.9" customHeight="1">
      <c r="A143" s="11"/>
      <c r="B143" s="215"/>
      <c r="C143" s="216"/>
      <c r="D143" s="217" t="s">
        <v>68</v>
      </c>
      <c r="E143" s="218" t="s">
        <v>167</v>
      </c>
      <c r="F143" s="218" t="s">
        <v>1763</v>
      </c>
      <c r="G143" s="216"/>
      <c r="H143" s="216"/>
      <c r="I143" s="219"/>
      <c r="J143" s="220">
        <f>BK143</f>
        <v>0</v>
      </c>
      <c r="K143" s="216"/>
      <c r="L143" s="221"/>
      <c r="M143" s="222"/>
      <c r="N143" s="223"/>
      <c r="O143" s="223"/>
      <c r="P143" s="224">
        <f>SUM(P144:P145)</f>
        <v>0</v>
      </c>
      <c r="Q143" s="223"/>
      <c r="R143" s="224">
        <f>SUM(R144:R145)</f>
        <v>0</v>
      </c>
      <c r="S143" s="223"/>
      <c r="T143" s="225">
        <f>SUM(T144:T145)</f>
        <v>0</v>
      </c>
      <c r="U143" s="11"/>
      <c r="V143" s="11"/>
      <c r="W143" s="11"/>
      <c r="X143" s="11"/>
      <c r="Y143" s="11"/>
      <c r="Z143" s="11"/>
      <c r="AA143" s="11"/>
      <c r="AB143" s="11"/>
      <c r="AC143" s="11"/>
      <c r="AD143" s="11"/>
      <c r="AE143" s="11"/>
      <c r="AR143" s="226" t="s">
        <v>77</v>
      </c>
      <c r="AT143" s="227" t="s">
        <v>68</v>
      </c>
      <c r="AU143" s="227" t="s">
        <v>69</v>
      </c>
      <c r="AY143" s="226" t="s">
        <v>133</v>
      </c>
      <c r="BK143" s="228">
        <f>SUM(BK144:BK145)</f>
        <v>0</v>
      </c>
    </row>
    <row r="144" spans="1:65" s="2" customFormat="1" ht="21.75" customHeight="1">
      <c r="A144" s="37"/>
      <c r="B144" s="38"/>
      <c r="C144" s="187" t="s">
        <v>408</v>
      </c>
      <c r="D144" s="187" t="s">
        <v>127</v>
      </c>
      <c r="E144" s="188" t="s">
        <v>1764</v>
      </c>
      <c r="F144" s="189" t="s">
        <v>1765</v>
      </c>
      <c r="G144" s="190" t="s">
        <v>330</v>
      </c>
      <c r="H144" s="191">
        <v>4569.5</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405</v>
      </c>
    </row>
    <row r="145" spans="1:47" s="2" customFormat="1" ht="12">
      <c r="A145" s="37"/>
      <c r="B145" s="38"/>
      <c r="C145" s="39"/>
      <c r="D145" s="200" t="s">
        <v>196</v>
      </c>
      <c r="E145" s="39"/>
      <c r="F145" s="201" t="s">
        <v>1766</v>
      </c>
      <c r="G145" s="39"/>
      <c r="H145" s="39"/>
      <c r="I145" s="135"/>
      <c r="J145" s="39"/>
      <c r="K145" s="39"/>
      <c r="L145" s="43"/>
      <c r="M145" s="204"/>
      <c r="N145" s="205"/>
      <c r="O145" s="206"/>
      <c r="P145" s="206"/>
      <c r="Q145" s="206"/>
      <c r="R145" s="206"/>
      <c r="S145" s="206"/>
      <c r="T145" s="207"/>
      <c r="U145" s="37"/>
      <c r="V145" s="37"/>
      <c r="W145" s="37"/>
      <c r="X145" s="37"/>
      <c r="Y145" s="37"/>
      <c r="Z145" s="37"/>
      <c r="AA145" s="37"/>
      <c r="AB145" s="37"/>
      <c r="AC145" s="37"/>
      <c r="AD145" s="37"/>
      <c r="AE145" s="37"/>
      <c r="AT145" s="16" t="s">
        <v>196</v>
      </c>
      <c r="AU145" s="16" t="s">
        <v>77</v>
      </c>
    </row>
    <row r="146" spans="1:31" s="2" customFormat="1" ht="6.95" customHeight="1">
      <c r="A146" s="37"/>
      <c r="B146" s="58"/>
      <c r="C146" s="59"/>
      <c r="D146" s="59"/>
      <c r="E146" s="59"/>
      <c r="F146" s="59"/>
      <c r="G146" s="59"/>
      <c r="H146" s="59"/>
      <c r="I146" s="165"/>
      <c r="J146" s="59"/>
      <c r="K146" s="59"/>
      <c r="L146" s="43"/>
      <c r="M146" s="37"/>
      <c r="O146" s="37"/>
      <c r="P146" s="37"/>
      <c r="Q146" s="37"/>
      <c r="R146" s="37"/>
      <c r="S146" s="37"/>
      <c r="T146" s="37"/>
      <c r="U146" s="37"/>
      <c r="V146" s="37"/>
      <c r="W146" s="37"/>
      <c r="X146" s="37"/>
      <c r="Y146" s="37"/>
      <c r="Z146" s="37"/>
      <c r="AA146" s="37"/>
      <c r="AB146" s="37"/>
      <c r="AC146" s="37"/>
      <c r="AD146" s="37"/>
      <c r="AE146" s="37"/>
    </row>
  </sheetData>
  <sheetProtection password="CC35" sheet="1" objects="1" scenarios="1" formatColumns="0" formatRows="0" autoFilter="0"/>
  <autoFilter ref="C82:K14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3" customWidth="1"/>
    <col min="2" max="2" width="1.7109375" style="263" customWidth="1"/>
    <col min="3" max="4" width="5.00390625" style="263" customWidth="1"/>
    <col min="5" max="5" width="11.7109375" style="263" customWidth="1"/>
    <col min="6" max="6" width="9.140625" style="263" customWidth="1"/>
    <col min="7" max="7" width="5.00390625" style="263" customWidth="1"/>
    <col min="8" max="8" width="77.8515625" style="263" customWidth="1"/>
    <col min="9" max="10" width="20.00390625" style="263" customWidth="1"/>
    <col min="11" max="11" width="1.7109375" style="263" customWidth="1"/>
  </cols>
  <sheetData>
    <row r="1" s="1" customFormat="1" ht="37.5" customHeight="1"/>
    <row r="2" spans="2:11" s="1" customFormat="1" ht="7.5" customHeight="1">
      <c r="B2" s="264"/>
      <c r="C2" s="265"/>
      <c r="D2" s="265"/>
      <c r="E2" s="265"/>
      <c r="F2" s="265"/>
      <c r="G2" s="265"/>
      <c r="H2" s="265"/>
      <c r="I2" s="265"/>
      <c r="J2" s="265"/>
      <c r="K2" s="266"/>
    </row>
    <row r="3" spans="2:11" s="14" customFormat="1" ht="45" customHeight="1">
      <c r="B3" s="267"/>
      <c r="C3" s="268" t="s">
        <v>1858</v>
      </c>
      <c r="D3" s="268"/>
      <c r="E3" s="268"/>
      <c r="F3" s="268"/>
      <c r="G3" s="268"/>
      <c r="H3" s="268"/>
      <c r="I3" s="268"/>
      <c r="J3" s="268"/>
      <c r="K3" s="269"/>
    </row>
    <row r="4" spans="2:11" s="1" customFormat="1" ht="25.5" customHeight="1">
      <c r="B4" s="270"/>
      <c r="C4" s="271" t="s">
        <v>1859</v>
      </c>
      <c r="D4" s="271"/>
      <c r="E4" s="271"/>
      <c r="F4" s="271"/>
      <c r="G4" s="271"/>
      <c r="H4" s="271"/>
      <c r="I4" s="271"/>
      <c r="J4" s="271"/>
      <c r="K4" s="272"/>
    </row>
    <row r="5" spans="2:11" s="1" customFormat="1" ht="5.25" customHeight="1">
      <c r="B5" s="270"/>
      <c r="C5" s="273"/>
      <c r="D5" s="273"/>
      <c r="E5" s="273"/>
      <c r="F5" s="273"/>
      <c r="G5" s="273"/>
      <c r="H5" s="273"/>
      <c r="I5" s="273"/>
      <c r="J5" s="273"/>
      <c r="K5" s="272"/>
    </row>
    <row r="6" spans="2:11" s="1" customFormat="1" ht="15" customHeight="1">
      <c r="B6" s="270"/>
      <c r="C6" s="274" t="s">
        <v>1860</v>
      </c>
      <c r="D6" s="274"/>
      <c r="E6" s="274"/>
      <c r="F6" s="274"/>
      <c r="G6" s="274"/>
      <c r="H6" s="274"/>
      <c r="I6" s="274"/>
      <c r="J6" s="274"/>
      <c r="K6" s="272"/>
    </row>
    <row r="7" spans="2:11" s="1" customFormat="1" ht="15" customHeight="1">
      <c r="B7" s="275"/>
      <c r="C7" s="274" t="s">
        <v>1861</v>
      </c>
      <c r="D7" s="274"/>
      <c r="E7" s="274"/>
      <c r="F7" s="274"/>
      <c r="G7" s="274"/>
      <c r="H7" s="274"/>
      <c r="I7" s="274"/>
      <c r="J7" s="274"/>
      <c r="K7" s="272"/>
    </row>
    <row r="8" spans="2:11" s="1" customFormat="1" ht="12.75" customHeight="1">
      <c r="B8" s="275"/>
      <c r="C8" s="274"/>
      <c r="D8" s="274"/>
      <c r="E8" s="274"/>
      <c r="F8" s="274"/>
      <c r="G8" s="274"/>
      <c r="H8" s="274"/>
      <c r="I8" s="274"/>
      <c r="J8" s="274"/>
      <c r="K8" s="272"/>
    </row>
    <row r="9" spans="2:11" s="1" customFormat="1" ht="15" customHeight="1">
      <c r="B9" s="275"/>
      <c r="C9" s="274" t="s">
        <v>1862</v>
      </c>
      <c r="D9" s="274"/>
      <c r="E9" s="274"/>
      <c r="F9" s="274"/>
      <c r="G9" s="274"/>
      <c r="H9" s="274"/>
      <c r="I9" s="274"/>
      <c r="J9" s="274"/>
      <c r="K9" s="272"/>
    </row>
    <row r="10" spans="2:11" s="1" customFormat="1" ht="15" customHeight="1">
      <c r="B10" s="275"/>
      <c r="C10" s="274"/>
      <c r="D10" s="274" t="s">
        <v>1863</v>
      </c>
      <c r="E10" s="274"/>
      <c r="F10" s="274"/>
      <c r="G10" s="274"/>
      <c r="H10" s="274"/>
      <c r="I10" s="274"/>
      <c r="J10" s="274"/>
      <c r="K10" s="272"/>
    </row>
    <row r="11" spans="2:11" s="1" customFormat="1" ht="15" customHeight="1">
      <c r="B11" s="275"/>
      <c r="C11" s="276"/>
      <c r="D11" s="274" t="s">
        <v>1864</v>
      </c>
      <c r="E11" s="274"/>
      <c r="F11" s="274"/>
      <c r="G11" s="274"/>
      <c r="H11" s="274"/>
      <c r="I11" s="274"/>
      <c r="J11" s="274"/>
      <c r="K11" s="272"/>
    </row>
    <row r="12" spans="2:11" s="1" customFormat="1" ht="15" customHeight="1">
      <c r="B12" s="275"/>
      <c r="C12" s="276"/>
      <c r="D12" s="274"/>
      <c r="E12" s="274"/>
      <c r="F12" s="274"/>
      <c r="G12" s="274"/>
      <c r="H12" s="274"/>
      <c r="I12" s="274"/>
      <c r="J12" s="274"/>
      <c r="K12" s="272"/>
    </row>
    <row r="13" spans="2:11" s="1" customFormat="1" ht="15" customHeight="1">
      <c r="B13" s="275"/>
      <c r="C13" s="276"/>
      <c r="D13" s="277" t="s">
        <v>1865</v>
      </c>
      <c r="E13" s="274"/>
      <c r="F13" s="274"/>
      <c r="G13" s="274"/>
      <c r="H13" s="274"/>
      <c r="I13" s="274"/>
      <c r="J13" s="274"/>
      <c r="K13" s="272"/>
    </row>
    <row r="14" spans="2:11" s="1" customFormat="1" ht="12.75" customHeight="1">
      <c r="B14" s="275"/>
      <c r="C14" s="276"/>
      <c r="D14" s="276"/>
      <c r="E14" s="276"/>
      <c r="F14" s="276"/>
      <c r="G14" s="276"/>
      <c r="H14" s="276"/>
      <c r="I14" s="276"/>
      <c r="J14" s="276"/>
      <c r="K14" s="272"/>
    </row>
    <row r="15" spans="2:11" s="1" customFormat="1" ht="15" customHeight="1">
      <c r="B15" s="275"/>
      <c r="C15" s="276"/>
      <c r="D15" s="274" t="s">
        <v>1866</v>
      </c>
      <c r="E15" s="274"/>
      <c r="F15" s="274"/>
      <c r="G15" s="274"/>
      <c r="H15" s="274"/>
      <c r="I15" s="274"/>
      <c r="J15" s="274"/>
      <c r="K15" s="272"/>
    </row>
    <row r="16" spans="2:11" s="1" customFormat="1" ht="15" customHeight="1">
      <c r="B16" s="275"/>
      <c r="C16" s="276"/>
      <c r="D16" s="274" t="s">
        <v>1867</v>
      </c>
      <c r="E16" s="274"/>
      <c r="F16" s="274"/>
      <c r="G16" s="274"/>
      <c r="H16" s="274"/>
      <c r="I16" s="274"/>
      <c r="J16" s="274"/>
      <c r="K16" s="272"/>
    </row>
    <row r="17" spans="2:11" s="1" customFormat="1" ht="15" customHeight="1">
      <c r="B17" s="275"/>
      <c r="C17" s="276"/>
      <c r="D17" s="274" t="s">
        <v>1868</v>
      </c>
      <c r="E17" s="274"/>
      <c r="F17" s="274"/>
      <c r="G17" s="274"/>
      <c r="H17" s="274"/>
      <c r="I17" s="274"/>
      <c r="J17" s="274"/>
      <c r="K17" s="272"/>
    </row>
    <row r="18" spans="2:11" s="1" customFormat="1" ht="15" customHeight="1">
      <c r="B18" s="275"/>
      <c r="C18" s="276"/>
      <c r="D18" s="276"/>
      <c r="E18" s="278" t="s">
        <v>76</v>
      </c>
      <c r="F18" s="274" t="s">
        <v>1869</v>
      </c>
      <c r="G18" s="274"/>
      <c r="H18" s="274"/>
      <c r="I18" s="274"/>
      <c r="J18" s="274"/>
      <c r="K18" s="272"/>
    </row>
    <row r="19" spans="2:11" s="1" customFormat="1" ht="15" customHeight="1">
      <c r="B19" s="275"/>
      <c r="C19" s="276"/>
      <c r="D19" s="276"/>
      <c r="E19" s="278" t="s">
        <v>1870</v>
      </c>
      <c r="F19" s="274" t="s">
        <v>1871</v>
      </c>
      <c r="G19" s="274"/>
      <c r="H19" s="274"/>
      <c r="I19" s="274"/>
      <c r="J19" s="274"/>
      <c r="K19" s="272"/>
    </row>
    <row r="20" spans="2:11" s="1" customFormat="1" ht="15" customHeight="1">
      <c r="B20" s="275"/>
      <c r="C20" s="276"/>
      <c r="D20" s="276"/>
      <c r="E20" s="278" t="s">
        <v>1872</v>
      </c>
      <c r="F20" s="274" t="s">
        <v>1873</v>
      </c>
      <c r="G20" s="274"/>
      <c r="H20" s="274"/>
      <c r="I20" s="274"/>
      <c r="J20" s="274"/>
      <c r="K20" s="272"/>
    </row>
    <row r="21" spans="2:11" s="1" customFormat="1" ht="15" customHeight="1">
      <c r="B21" s="275"/>
      <c r="C21" s="276"/>
      <c r="D21" s="276"/>
      <c r="E21" s="278" t="s">
        <v>1874</v>
      </c>
      <c r="F21" s="274" t="s">
        <v>1875</v>
      </c>
      <c r="G21" s="274"/>
      <c r="H21" s="274"/>
      <c r="I21" s="274"/>
      <c r="J21" s="274"/>
      <c r="K21" s="272"/>
    </row>
    <row r="22" spans="2:11" s="1" customFormat="1" ht="15" customHeight="1">
      <c r="B22" s="275"/>
      <c r="C22" s="276"/>
      <c r="D22" s="276"/>
      <c r="E22" s="278" t="s">
        <v>1876</v>
      </c>
      <c r="F22" s="274" t="s">
        <v>1877</v>
      </c>
      <c r="G22" s="274"/>
      <c r="H22" s="274"/>
      <c r="I22" s="274"/>
      <c r="J22" s="274"/>
      <c r="K22" s="272"/>
    </row>
    <row r="23" spans="2:11" s="1" customFormat="1" ht="15" customHeight="1">
      <c r="B23" s="275"/>
      <c r="C23" s="276"/>
      <c r="D23" s="276"/>
      <c r="E23" s="278" t="s">
        <v>1878</v>
      </c>
      <c r="F23" s="274" t="s">
        <v>1879</v>
      </c>
      <c r="G23" s="274"/>
      <c r="H23" s="274"/>
      <c r="I23" s="274"/>
      <c r="J23" s="274"/>
      <c r="K23" s="272"/>
    </row>
    <row r="24" spans="2:11" s="1" customFormat="1" ht="12.75" customHeight="1">
      <c r="B24" s="275"/>
      <c r="C24" s="276"/>
      <c r="D24" s="276"/>
      <c r="E24" s="276"/>
      <c r="F24" s="276"/>
      <c r="G24" s="276"/>
      <c r="H24" s="276"/>
      <c r="I24" s="276"/>
      <c r="J24" s="276"/>
      <c r="K24" s="272"/>
    </row>
    <row r="25" spans="2:11" s="1" customFormat="1" ht="15" customHeight="1">
      <c r="B25" s="275"/>
      <c r="C25" s="274" t="s">
        <v>1880</v>
      </c>
      <c r="D25" s="274"/>
      <c r="E25" s="274"/>
      <c r="F25" s="274"/>
      <c r="G25" s="274"/>
      <c r="H25" s="274"/>
      <c r="I25" s="274"/>
      <c r="J25" s="274"/>
      <c r="K25" s="272"/>
    </row>
    <row r="26" spans="2:11" s="1" customFormat="1" ht="15" customHeight="1">
      <c r="B26" s="275"/>
      <c r="C26" s="274" t="s">
        <v>1881</v>
      </c>
      <c r="D26" s="274"/>
      <c r="E26" s="274"/>
      <c r="F26" s="274"/>
      <c r="G26" s="274"/>
      <c r="H26" s="274"/>
      <c r="I26" s="274"/>
      <c r="J26" s="274"/>
      <c r="K26" s="272"/>
    </row>
    <row r="27" spans="2:11" s="1" customFormat="1" ht="15" customHeight="1">
      <c r="B27" s="275"/>
      <c r="C27" s="274"/>
      <c r="D27" s="274" t="s">
        <v>1882</v>
      </c>
      <c r="E27" s="274"/>
      <c r="F27" s="274"/>
      <c r="G27" s="274"/>
      <c r="H27" s="274"/>
      <c r="I27" s="274"/>
      <c r="J27" s="274"/>
      <c r="K27" s="272"/>
    </row>
    <row r="28" spans="2:11" s="1" customFormat="1" ht="15" customHeight="1">
      <c r="B28" s="275"/>
      <c r="C28" s="276"/>
      <c r="D28" s="274" t="s">
        <v>1883</v>
      </c>
      <c r="E28" s="274"/>
      <c r="F28" s="274"/>
      <c r="G28" s="274"/>
      <c r="H28" s="274"/>
      <c r="I28" s="274"/>
      <c r="J28" s="274"/>
      <c r="K28" s="272"/>
    </row>
    <row r="29" spans="2:11" s="1" customFormat="1" ht="12.75" customHeight="1">
      <c r="B29" s="275"/>
      <c r="C29" s="276"/>
      <c r="D29" s="276"/>
      <c r="E29" s="276"/>
      <c r="F29" s="276"/>
      <c r="G29" s="276"/>
      <c r="H29" s="276"/>
      <c r="I29" s="276"/>
      <c r="J29" s="276"/>
      <c r="K29" s="272"/>
    </row>
    <row r="30" spans="2:11" s="1" customFormat="1" ht="15" customHeight="1">
      <c r="B30" s="275"/>
      <c r="C30" s="276"/>
      <c r="D30" s="274" t="s">
        <v>1884</v>
      </c>
      <c r="E30" s="274"/>
      <c r="F30" s="274"/>
      <c r="G30" s="274"/>
      <c r="H30" s="274"/>
      <c r="I30" s="274"/>
      <c r="J30" s="274"/>
      <c r="K30" s="272"/>
    </row>
    <row r="31" spans="2:11" s="1" customFormat="1" ht="15" customHeight="1">
      <c r="B31" s="275"/>
      <c r="C31" s="276"/>
      <c r="D31" s="274" t="s">
        <v>1885</v>
      </c>
      <c r="E31" s="274"/>
      <c r="F31" s="274"/>
      <c r="G31" s="274"/>
      <c r="H31" s="274"/>
      <c r="I31" s="274"/>
      <c r="J31" s="274"/>
      <c r="K31" s="272"/>
    </row>
    <row r="32" spans="2:11" s="1" customFormat="1" ht="12.75" customHeight="1">
      <c r="B32" s="275"/>
      <c r="C32" s="276"/>
      <c r="D32" s="276"/>
      <c r="E32" s="276"/>
      <c r="F32" s="276"/>
      <c r="G32" s="276"/>
      <c r="H32" s="276"/>
      <c r="I32" s="276"/>
      <c r="J32" s="276"/>
      <c r="K32" s="272"/>
    </row>
    <row r="33" spans="2:11" s="1" customFormat="1" ht="15" customHeight="1">
      <c r="B33" s="275"/>
      <c r="C33" s="276"/>
      <c r="D33" s="274" t="s">
        <v>1886</v>
      </c>
      <c r="E33" s="274"/>
      <c r="F33" s="274"/>
      <c r="G33" s="274"/>
      <c r="H33" s="274"/>
      <c r="I33" s="274"/>
      <c r="J33" s="274"/>
      <c r="K33" s="272"/>
    </row>
    <row r="34" spans="2:11" s="1" customFormat="1" ht="15" customHeight="1">
      <c r="B34" s="275"/>
      <c r="C34" s="276"/>
      <c r="D34" s="274" t="s">
        <v>1887</v>
      </c>
      <c r="E34" s="274"/>
      <c r="F34" s="274"/>
      <c r="G34" s="274"/>
      <c r="H34" s="274"/>
      <c r="I34" s="274"/>
      <c r="J34" s="274"/>
      <c r="K34" s="272"/>
    </row>
    <row r="35" spans="2:11" s="1" customFormat="1" ht="15" customHeight="1">
      <c r="B35" s="275"/>
      <c r="C35" s="276"/>
      <c r="D35" s="274" t="s">
        <v>1888</v>
      </c>
      <c r="E35" s="274"/>
      <c r="F35" s="274"/>
      <c r="G35" s="274"/>
      <c r="H35" s="274"/>
      <c r="I35" s="274"/>
      <c r="J35" s="274"/>
      <c r="K35" s="272"/>
    </row>
    <row r="36" spans="2:11" s="1" customFormat="1" ht="15" customHeight="1">
      <c r="B36" s="275"/>
      <c r="C36" s="276"/>
      <c r="D36" s="274"/>
      <c r="E36" s="277" t="s">
        <v>115</v>
      </c>
      <c r="F36" s="274"/>
      <c r="G36" s="274" t="s">
        <v>1889</v>
      </c>
      <c r="H36" s="274"/>
      <c r="I36" s="274"/>
      <c r="J36" s="274"/>
      <c r="K36" s="272"/>
    </row>
    <row r="37" spans="2:11" s="1" customFormat="1" ht="30.75" customHeight="1">
      <c r="B37" s="275"/>
      <c r="C37" s="276"/>
      <c r="D37" s="274"/>
      <c r="E37" s="277" t="s">
        <v>1890</v>
      </c>
      <c r="F37" s="274"/>
      <c r="G37" s="274" t="s">
        <v>1891</v>
      </c>
      <c r="H37" s="274"/>
      <c r="I37" s="274"/>
      <c r="J37" s="274"/>
      <c r="K37" s="272"/>
    </row>
    <row r="38" spans="2:11" s="1" customFormat="1" ht="15" customHeight="1">
      <c r="B38" s="275"/>
      <c r="C38" s="276"/>
      <c r="D38" s="274"/>
      <c r="E38" s="277" t="s">
        <v>50</v>
      </c>
      <c r="F38" s="274"/>
      <c r="G38" s="274" t="s">
        <v>1892</v>
      </c>
      <c r="H38" s="274"/>
      <c r="I38" s="274"/>
      <c r="J38" s="274"/>
      <c r="K38" s="272"/>
    </row>
    <row r="39" spans="2:11" s="1" customFormat="1" ht="15" customHeight="1">
      <c r="B39" s="275"/>
      <c r="C39" s="276"/>
      <c r="D39" s="274"/>
      <c r="E39" s="277" t="s">
        <v>51</v>
      </c>
      <c r="F39" s="274"/>
      <c r="G39" s="274" t="s">
        <v>1893</v>
      </c>
      <c r="H39" s="274"/>
      <c r="I39" s="274"/>
      <c r="J39" s="274"/>
      <c r="K39" s="272"/>
    </row>
    <row r="40" spans="2:11" s="1" customFormat="1" ht="15" customHeight="1">
      <c r="B40" s="275"/>
      <c r="C40" s="276"/>
      <c r="D40" s="274"/>
      <c r="E40" s="277" t="s">
        <v>116</v>
      </c>
      <c r="F40" s="274"/>
      <c r="G40" s="274" t="s">
        <v>1894</v>
      </c>
      <c r="H40" s="274"/>
      <c r="I40" s="274"/>
      <c r="J40" s="274"/>
      <c r="K40" s="272"/>
    </row>
    <row r="41" spans="2:11" s="1" customFormat="1" ht="15" customHeight="1">
      <c r="B41" s="275"/>
      <c r="C41" s="276"/>
      <c r="D41" s="274"/>
      <c r="E41" s="277" t="s">
        <v>117</v>
      </c>
      <c r="F41" s="274"/>
      <c r="G41" s="274" t="s">
        <v>1895</v>
      </c>
      <c r="H41" s="274"/>
      <c r="I41" s="274"/>
      <c r="J41" s="274"/>
      <c r="K41" s="272"/>
    </row>
    <row r="42" spans="2:11" s="1" customFormat="1" ht="15" customHeight="1">
      <c r="B42" s="275"/>
      <c r="C42" s="276"/>
      <c r="D42" s="274"/>
      <c r="E42" s="277" t="s">
        <v>1896</v>
      </c>
      <c r="F42" s="274"/>
      <c r="G42" s="274" t="s">
        <v>1897</v>
      </c>
      <c r="H42" s="274"/>
      <c r="I42" s="274"/>
      <c r="J42" s="274"/>
      <c r="K42" s="272"/>
    </row>
    <row r="43" spans="2:11" s="1" customFormat="1" ht="15" customHeight="1">
      <c r="B43" s="275"/>
      <c r="C43" s="276"/>
      <c r="D43" s="274"/>
      <c r="E43" s="277"/>
      <c r="F43" s="274"/>
      <c r="G43" s="274" t="s">
        <v>1898</v>
      </c>
      <c r="H43" s="274"/>
      <c r="I43" s="274"/>
      <c r="J43" s="274"/>
      <c r="K43" s="272"/>
    </row>
    <row r="44" spans="2:11" s="1" customFormat="1" ht="15" customHeight="1">
      <c r="B44" s="275"/>
      <c r="C44" s="276"/>
      <c r="D44" s="274"/>
      <c r="E44" s="277" t="s">
        <v>1899</v>
      </c>
      <c r="F44" s="274"/>
      <c r="G44" s="274" t="s">
        <v>1900</v>
      </c>
      <c r="H44" s="274"/>
      <c r="I44" s="274"/>
      <c r="J44" s="274"/>
      <c r="K44" s="272"/>
    </row>
    <row r="45" spans="2:11" s="1" customFormat="1" ht="15" customHeight="1">
      <c r="B45" s="275"/>
      <c r="C45" s="276"/>
      <c r="D45" s="274"/>
      <c r="E45" s="277" t="s">
        <v>119</v>
      </c>
      <c r="F45" s="274"/>
      <c r="G45" s="274" t="s">
        <v>1901</v>
      </c>
      <c r="H45" s="274"/>
      <c r="I45" s="274"/>
      <c r="J45" s="274"/>
      <c r="K45" s="272"/>
    </row>
    <row r="46" spans="2:11" s="1" customFormat="1" ht="12.75" customHeight="1">
      <c r="B46" s="275"/>
      <c r="C46" s="276"/>
      <c r="D46" s="274"/>
      <c r="E46" s="274"/>
      <c r="F46" s="274"/>
      <c r="G46" s="274"/>
      <c r="H46" s="274"/>
      <c r="I46" s="274"/>
      <c r="J46" s="274"/>
      <c r="K46" s="272"/>
    </row>
    <row r="47" spans="2:11" s="1" customFormat="1" ht="15" customHeight="1">
      <c r="B47" s="275"/>
      <c r="C47" s="276"/>
      <c r="D47" s="274" t="s">
        <v>1902</v>
      </c>
      <c r="E47" s="274"/>
      <c r="F47" s="274"/>
      <c r="G47" s="274"/>
      <c r="H47" s="274"/>
      <c r="I47" s="274"/>
      <c r="J47" s="274"/>
      <c r="K47" s="272"/>
    </row>
    <row r="48" spans="2:11" s="1" customFormat="1" ht="15" customHeight="1">
      <c r="B48" s="275"/>
      <c r="C48" s="276"/>
      <c r="D48" s="276"/>
      <c r="E48" s="274" t="s">
        <v>1903</v>
      </c>
      <c r="F48" s="274"/>
      <c r="G48" s="274"/>
      <c r="H48" s="274"/>
      <c r="I48" s="274"/>
      <c r="J48" s="274"/>
      <c r="K48" s="272"/>
    </row>
    <row r="49" spans="2:11" s="1" customFormat="1" ht="15" customHeight="1">
      <c r="B49" s="275"/>
      <c r="C49" s="276"/>
      <c r="D49" s="276"/>
      <c r="E49" s="274" t="s">
        <v>1904</v>
      </c>
      <c r="F49" s="274"/>
      <c r="G49" s="274"/>
      <c r="H49" s="274"/>
      <c r="I49" s="274"/>
      <c r="J49" s="274"/>
      <c r="K49" s="272"/>
    </row>
    <row r="50" spans="2:11" s="1" customFormat="1" ht="15" customHeight="1">
      <c r="B50" s="275"/>
      <c r="C50" s="276"/>
      <c r="D50" s="276"/>
      <c r="E50" s="274" t="s">
        <v>1905</v>
      </c>
      <c r="F50" s="274"/>
      <c r="G50" s="274"/>
      <c r="H50" s="274"/>
      <c r="I50" s="274"/>
      <c r="J50" s="274"/>
      <c r="K50" s="272"/>
    </row>
    <row r="51" spans="2:11" s="1" customFormat="1" ht="15" customHeight="1">
      <c r="B51" s="275"/>
      <c r="C51" s="276"/>
      <c r="D51" s="274" t="s">
        <v>1906</v>
      </c>
      <c r="E51" s="274"/>
      <c r="F51" s="274"/>
      <c r="G51" s="274"/>
      <c r="H51" s="274"/>
      <c r="I51" s="274"/>
      <c r="J51" s="274"/>
      <c r="K51" s="272"/>
    </row>
    <row r="52" spans="2:11" s="1" customFormat="1" ht="25.5" customHeight="1">
      <c r="B52" s="270"/>
      <c r="C52" s="271" t="s">
        <v>1907</v>
      </c>
      <c r="D52" s="271"/>
      <c r="E52" s="271"/>
      <c r="F52" s="271"/>
      <c r="G52" s="271"/>
      <c r="H52" s="271"/>
      <c r="I52" s="271"/>
      <c r="J52" s="271"/>
      <c r="K52" s="272"/>
    </row>
    <row r="53" spans="2:11" s="1" customFormat="1" ht="5.25" customHeight="1">
      <c r="B53" s="270"/>
      <c r="C53" s="273"/>
      <c r="D53" s="273"/>
      <c r="E53" s="273"/>
      <c r="F53" s="273"/>
      <c r="G53" s="273"/>
      <c r="H53" s="273"/>
      <c r="I53" s="273"/>
      <c r="J53" s="273"/>
      <c r="K53" s="272"/>
    </row>
    <row r="54" spans="2:11" s="1" customFormat="1" ht="15" customHeight="1">
      <c r="B54" s="270"/>
      <c r="C54" s="274" t="s">
        <v>1908</v>
      </c>
      <c r="D54" s="274"/>
      <c r="E54" s="274"/>
      <c r="F54" s="274"/>
      <c r="G54" s="274"/>
      <c r="H54" s="274"/>
      <c r="I54" s="274"/>
      <c r="J54" s="274"/>
      <c r="K54" s="272"/>
    </row>
    <row r="55" spans="2:11" s="1" customFormat="1" ht="15" customHeight="1">
      <c r="B55" s="270"/>
      <c r="C55" s="274" t="s">
        <v>1909</v>
      </c>
      <c r="D55" s="274"/>
      <c r="E55" s="274"/>
      <c r="F55" s="274"/>
      <c r="G55" s="274"/>
      <c r="H55" s="274"/>
      <c r="I55" s="274"/>
      <c r="J55" s="274"/>
      <c r="K55" s="272"/>
    </row>
    <row r="56" spans="2:11" s="1" customFormat="1" ht="12.75" customHeight="1">
      <c r="B56" s="270"/>
      <c r="C56" s="274"/>
      <c r="D56" s="274"/>
      <c r="E56" s="274"/>
      <c r="F56" s="274"/>
      <c r="G56" s="274"/>
      <c r="H56" s="274"/>
      <c r="I56" s="274"/>
      <c r="J56" s="274"/>
      <c r="K56" s="272"/>
    </row>
    <row r="57" spans="2:11" s="1" customFormat="1" ht="15" customHeight="1">
      <c r="B57" s="270"/>
      <c r="C57" s="274" t="s">
        <v>1910</v>
      </c>
      <c r="D57" s="274"/>
      <c r="E57" s="274"/>
      <c r="F57" s="274"/>
      <c r="G57" s="274"/>
      <c r="H57" s="274"/>
      <c r="I57" s="274"/>
      <c r="J57" s="274"/>
      <c r="K57" s="272"/>
    </row>
    <row r="58" spans="2:11" s="1" customFormat="1" ht="15" customHeight="1">
      <c r="B58" s="270"/>
      <c r="C58" s="276"/>
      <c r="D58" s="274" t="s">
        <v>1911</v>
      </c>
      <c r="E58" s="274"/>
      <c r="F58" s="274"/>
      <c r="G58" s="274"/>
      <c r="H58" s="274"/>
      <c r="I58" s="274"/>
      <c r="J58" s="274"/>
      <c r="K58" s="272"/>
    </row>
    <row r="59" spans="2:11" s="1" customFormat="1" ht="15" customHeight="1">
      <c r="B59" s="270"/>
      <c r="C59" s="276"/>
      <c r="D59" s="274" t="s">
        <v>1912</v>
      </c>
      <c r="E59" s="274"/>
      <c r="F59" s="274"/>
      <c r="G59" s="274"/>
      <c r="H59" s="274"/>
      <c r="I59" s="274"/>
      <c r="J59" s="274"/>
      <c r="K59" s="272"/>
    </row>
    <row r="60" spans="2:11" s="1" customFormat="1" ht="15" customHeight="1">
      <c r="B60" s="270"/>
      <c r="C60" s="276"/>
      <c r="D60" s="274" t="s">
        <v>1913</v>
      </c>
      <c r="E60" s="274"/>
      <c r="F60" s="274"/>
      <c r="G60" s="274"/>
      <c r="H60" s="274"/>
      <c r="I60" s="274"/>
      <c r="J60" s="274"/>
      <c r="K60" s="272"/>
    </row>
    <row r="61" spans="2:11" s="1" customFormat="1" ht="15" customHeight="1">
      <c r="B61" s="270"/>
      <c r="C61" s="276"/>
      <c r="D61" s="274" t="s">
        <v>1914</v>
      </c>
      <c r="E61" s="274"/>
      <c r="F61" s="274"/>
      <c r="G61" s="274"/>
      <c r="H61" s="274"/>
      <c r="I61" s="274"/>
      <c r="J61" s="274"/>
      <c r="K61" s="272"/>
    </row>
    <row r="62" spans="2:11" s="1" customFormat="1" ht="15" customHeight="1">
      <c r="B62" s="270"/>
      <c r="C62" s="276"/>
      <c r="D62" s="279" t="s">
        <v>1915</v>
      </c>
      <c r="E62" s="279"/>
      <c r="F62" s="279"/>
      <c r="G62" s="279"/>
      <c r="H62" s="279"/>
      <c r="I62" s="279"/>
      <c r="J62" s="279"/>
      <c r="K62" s="272"/>
    </row>
    <row r="63" spans="2:11" s="1" customFormat="1" ht="15" customHeight="1">
      <c r="B63" s="270"/>
      <c r="C63" s="276"/>
      <c r="D63" s="274" t="s">
        <v>1916</v>
      </c>
      <c r="E63" s="274"/>
      <c r="F63" s="274"/>
      <c r="G63" s="274"/>
      <c r="H63" s="274"/>
      <c r="I63" s="274"/>
      <c r="J63" s="274"/>
      <c r="K63" s="272"/>
    </row>
    <row r="64" spans="2:11" s="1" customFormat="1" ht="12.75" customHeight="1">
      <c r="B64" s="270"/>
      <c r="C64" s="276"/>
      <c r="D64" s="276"/>
      <c r="E64" s="280"/>
      <c r="F64" s="276"/>
      <c r="G64" s="276"/>
      <c r="H64" s="276"/>
      <c r="I64" s="276"/>
      <c r="J64" s="276"/>
      <c r="K64" s="272"/>
    </row>
    <row r="65" spans="2:11" s="1" customFormat="1" ht="15" customHeight="1">
      <c r="B65" s="270"/>
      <c r="C65" s="276"/>
      <c r="D65" s="274" t="s">
        <v>1917</v>
      </c>
      <c r="E65" s="274"/>
      <c r="F65" s="274"/>
      <c r="G65" s="274"/>
      <c r="H65" s="274"/>
      <c r="I65" s="274"/>
      <c r="J65" s="274"/>
      <c r="K65" s="272"/>
    </row>
    <row r="66" spans="2:11" s="1" customFormat="1" ht="15" customHeight="1">
      <c r="B66" s="270"/>
      <c r="C66" s="276"/>
      <c r="D66" s="279" t="s">
        <v>1918</v>
      </c>
      <c r="E66" s="279"/>
      <c r="F66" s="279"/>
      <c r="G66" s="279"/>
      <c r="H66" s="279"/>
      <c r="I66" s="279"/>
      <c r="J66" s="279"/>
      <c r="K66" s="272"/>
    </row>
    <row r="67" spans="2:11" s="1" customFormat="1" ht="15" customHeight="1">
      <c r="B67" s="270"/>
      <c r="C67" s="276"/>
      <c r="D67" s="274" t="s">
        <v>1919</v>
      </c>
      <c r="E67" s="274"/>
      <c r="F67" s="274"/>
      <c r="G67" s="274"/>
      <c r="H67" s="274"/>
      <c r="I67" s="274"/>
      <c r="J67" s="274"/>
      <c r="K67" s="272"/>
    </row>
    <row r="68" spans="2:11" s="1" customFormat="1" ht="15" customHeight="1">
      <c r="B68" s="270"/>
      <c r="C68" s="276"/>
      <c r="D68" s="274" t="s">
        <v>1920</v>
      </c>
      <c r="E68" s="274"/>
      <c r="F68" s="274"/>
      <c r="G68" s="274"/>
      <c r="H68" s="274"/>
      <c r="I68" s="274"/>
      <c r="J68" s="274"/>
      <c r="K68" s="272"/>
    </row>
    <row r="69" spans="2:11" s="1" customFormat="1" ht="15" customHeight="1">
      <c r="B69" s="270"/>
      <c r="C69" s="276"/>
      <c r="D69" s="274" t="s">
        <v>1921</v>
      </c>
      <c r="E69" s="274"/>
      <c r="F69" s="274"/>
      <c r="G69" s="274"/>
      <c r="H69" s="274"/>
      <c r="I69" s="274"/>
      <c r="J69" s="274"/>
      <c r="K69" s="272"/>
    </row>
    <row r="70" spans="2:11" s="1" customFormat="1" ht="15" customHeight="1">
      <c r="B70" s="270"/>
      <c r="C70" s="276"/>
      <c r="D70" s="274" t="s">
        <v>1922</v>
      </c>
      <c r="E70" s="274"/>
      <c r="F70" s="274"/>
      <c r="G70" s="274"/>
      <c r="H70" s="274"/>
      <c r="I70" s="274"/>
      <c r="J70" s="274"/>
      <c r="K70" s="272"/>
    </row>
    <row r="71" spans="2:11" s="1" customFormat="1" ht="12.75" customHeight="1">
      <c r="B71" s="281"/>
      <c r="C71" s="282"/>
      <c r="D71" s="282"/>
      <c r="E71" s="282"/>
      <c r="F71" s="282"/>
      <c r="G71" s="282"/>
      <c r="H71" s="282"/>
      <c r="I71" s="282"/>
      <c r="J71" s="282"/>
      <c r="K71" s="283"/>
    </row>
    <row r="72" spans="2:11" s="1" customFormat="1" ht="18.75" customHeight="1">
      <c r="B72" s="284"/>
      <c r="C72" s="284"/>
      <c r="D72" s="284"/>
      <c r="E72" s="284"/>
      <c r="F72" s="284"/>
      <c r="G72" s="284"/>
      <c r="H72" s="284"/>
      <c r="I72" s="284"/>
      <c r="J72" s="284"/>
      <c r="K72" s="285"/>
    </row>
    <row r="73" spans="2:11" s="1" customFormat="1" ht="18.75" customHeight="1">
      <c r="B73" s="285"/>
      <c r="C73" s="285"/>
      <c r="D73" s="285"/>
      <c r="E73" s="285"/>
      <c r="F73" s="285"/>
      <c r="G73" s="285"/>
      <c r="H73" s="285"/>
      <c r="I73" s="285"/>
      <c r="J73" s="285"/>
      <c r="K73" s="285"/>
    </row>
    <row r="74" spans="2:11" s="1" customFormat="1" ht="7.5" customHeight="1">
      <c r="B74" s="286"/>
      <c r="C74" s="287"/>
      <c r="D74" s="287"/>
      <c r="E74" s="287"/>
      <c r="F74" s="287"/>
      <c r="G74" s="287"/>
      <c r="H74" s="287"/>
      <c r="I74" s="287"/>
      <c r="J74" s="287"/>
      <c r="K74" s="288"/>
    </row>
    <row r="75" spans="2:11" s="1" customFormat="1" ht="45" customHeight="1">
      <c r="B75" s="289"/>
      <c r="C75" s="290" t="s">
        <v>1923</v>
      </c>
      <c r="D75" s="290"/>
      <c r="E75" s="290"/>
      <c r="F75" s="290"/>
      <c r="G75" s="290"/>
      <c r="H75" s="290"/>
      <c r="I75" s="290"/>
      <c r="J75" s="290"/>
      <c r="K75" s="291"/>
    </row>
    <row r="76" spans="2:11" s="1" customFormat="1" ht="17.25" customHeight="1">
      <c r="B76" s="289"/>
      <c r="C76" s="292" t="s">
        <v>1924</v>
      </c>
      <c r="D76" s="292"/>
      <c r="E76" s="292"/>
      <c r="F76" s="292" t="s">
        <v>1925</v>
      </c>
      <c r="G76" s="293"/>
      <c r="H76" s="292" t="s">
        <v>51</v>
      </c>
      <c r="I76" s="292" t="s">
        <v>54</v>
      </c>
      <c r="J76" s="292" t="s">
        <v>1926</v>
      </c>
      <c r="K76" s="291"/>
    </row>
    <row r="77" spans="2:11" s="1" customFormat="1" ht="17.25" customHeight="1">
      <c r="B77" s="289"/>
      <c r="C77" s="294" t="s">
        <v>1927</v>
      </c>
      <c r="D77" s="294"/>
      <c r="E77" s="294"/>
      <c r="F77" s="295" t="s">
        <v>1928</v>
      </c>
      <c r="G77" s="296"/>
      <c r="H77" s="294"/>
      <c r="I77" s="294"/>
      <c r="J77" s="294" t="s">
        <v>1929</v>
      </c>
      <c r="K77" s="291"/>
    </row>
    <row r="78" spans="2:11" s="1" customFormat="1" ht="5.25" customHeight="1">
      <c r="B78" s="289"/>
      <c r="C78" s="297"/>
      <c r="D78" s="297"/>
      <c r="E78" s="297"/>
      <c r="F78" s="297"/>
      <c r="G78" s="298"/>
      <c r="H78" s="297"/>
      <c r="I78" s="297"/>
      <c r="J78" s="297"/>
      <c r="K78" s="291"/>
    </row>
    <row r="79" spans="2:11" s="1" customFormat="1" ht="15" customHeight="1">
      <c r="B79" s="289"/>
      <c r="C79" s="277" t="s">
        <v>50</v>
      </c>
      <c r="D79" s="297"/>
      <c r="E79" s="297"/>
      <c r="F79" s="299" t="s">
        <v>1930</v>
      </c>
      <c r="G79" s="298"/>
      <c r="H79" s="277" t="s">
        <v>1931</v>
      </c>
      <c r="I79" s="277" t="s">
        <v>1932</v>
      </c>
      <c r="J79" s="277">
        <v>20</v>
      </c>
      <c r="K79" s="291"/>
    </row>
    <row r="80" spans="2:11" s="1" customFormat="1" ht="15" customHeight="1">
      <c r="B80" s="289"/>
      <c r="C80" s="277" t="s">
        <v>1933</v>
      </c>
      <c r="D80" s="277"/>
      <c r="E80" s="277"/>
      <c r="F80" s="299" t="s">
        <v>1930</v>
      </c>
      <c r="G80" s="298"/>
      <c r="H80" s="277" t="s">
        <v>1934</v>
      </c>
      <c r="I80" s="277" t="s">
        <v>1932</v>
      </c>
      <c r="J80" s="277">
        <v>120</v>
      </c>
      <c r="K80" s="291"/>
    </row>
    <row r="81" spans="2:11" s="1" customFormat="1" ht="15" customHeight="1">
      <c r="B81" s="300"/>
      <c r="C81" s="277" t="s">
        <v>1935</v>
      </c>
      <c r="D81" s="277"/>
      <c r="E81" s="277"/>
      <c r="F81" s="299" t="s">
        <v>1936</v>
      </c>
      <c r="G81" s="298"/>
      <c r="H81" s="277" t="s">
        <v>1937</v>
      </c>
      <c r="I81" s="277" t="s">
        <v>1932</v>
      </c>
      <c r="J81" s="277">
        <v>50</v>
      </c>
      <c r="K81" s="291"/>
    </row>
    <row r="82" spans="2:11" s="1" customFormat="1" ht="15" customHeight="1">
      <c r="B82" s="300"/>
      <c r="C82" s="277" t="s">
        <v>1938</v>
      </c>
      <c r="D82" s="277"/>
      <c r="E82" s="277"/>
      <c r="F82" s="299" t="s">
        <v>1930</v>
      </c>
      <c r="G82" s="298"/>
      <c r="H82" s="277" t="s">
        <v>1939</v>
      </c>
      <c r="I82" s="277" t="s">
        <v>1940</v>
      </c>
      <c r="J82" s="277"/>
      <c r="K82" s="291"/>
    </row>
    <row r="83" spans="2:11" s="1" customFormat="1" ht="15" customHeight="1">
      <c r="B83" s="300"/>
      <c r="C83" s="301" t="s">
        <v>1941</v>
      </c>
      <c r="D83" s="301"/>
      <c r="E83" s="301"/>
      <c r="F83" s="302" t="s">
        <v>1936</v>
      </c>
      <c r="G83" s="301"/>
      <c r="H83" s="301" t="s">
        <v>1942</v>
      </c>
      <c r="I83" s="301" t="s">
        <v>1932</v>
      </c>
      <c r="J83" s="301">
        <v>15</v>
      </c>
      <c r="K83" s="291"/>
    </row>
    <row r="84" spans="2:11" s="1" customFormat="1" ht="15" customHeight="1">
      <c r="B84" s="300"/>
      <c r="C84" s="301" t="s">
        <v>1943</v>
      </c>
      <c r="D84" s="301"/>
      <c r="E84" s="301"/>
      <c r="F84" s="302" t="s">
        <v>1936</v>
      </c>
      <c r="G84" s="301"/>
      <c r="H84" s="301" t="s">
        <v>1944</v>
      </c>
      <c r="I84" s="301" t="s">
        <v>1932</v>
      </c>
      <c r="J84" s="301">
        <v>15</v>
      </c>
      <c r="K84" s="291"/>
    </row>
    <row r="85" spans="2:11" s="1" customFormat="1" ht="15" customHeight="1">
      <c r="B85" s="300"/>
      <c r="C85" s="301" t="s">
        <v>1945</v>
      </c>
      <c r="D85" s="301"/>
      <c r="E85" s="301"/>
      <c r="F85" s="302" t="s">
        <v>1936</v>
      </c>
      <c r="G85" s="301"/>
      <c r="H85" s="301" t="s">
        <v>1946</v>
      </c>
      <c r="I85" s="301" t="s">
        <v>1932</v>
      </c>
      <c r="J85" s="301">
        <v>20</v>
      </c>
      <c r="K85" s="291"/>
    </row>
    <row r="86" spans="2:11" s="1" customFormat="1" ht="15" customHeight="1">
      <c r="B86" s="300"/>
      <c r="C86" s="301" t="s">
        <v>1947</v>
      </c>
      <c r="D86" s="301"/>
      <c r="E86" s="301"/>
      <c r="F86" s="302" t="s">
        <v>1936</v>
      </c>
      <c r="G86" s="301"/>
      <c r="H86" s="301" t="s">
        <v>1948</v>
      </c>
      <c r="I86" s="301" t="s">
        <v>1932</v>
      </c>
      <c r="J86" s="301">
        <v>20</v>
      </c>
      <c r="K86" s="291"/>
    </row>
    <row r="87" spans="2:11" s="1" customFormat="1" ht="15" customHeight="1">
      <c r="B87" s="300"/>
      <c r="C87" s="277" t="s">
        <v>1949</v>
      </c>
      <c r="D87" s="277"/>
      <c r="E87" s="277"/>
      <c r="F87" s="299" t="s">
        <v>1936</v>
      </c>
      <c r="G87" s="298"/>
      <c r="H87" s="277" t="s">
        <v>1950</v>
      </c>
      <c r="I87" s="277" t="s">
        <v>1932</v>
      </c>
      <c r="J87" s="277">
        <v>50</v>
      </c>
      <c r="K87" s="291"/>
    </row>
    <row r="88" spans="2:11" s="1" customFormat="1" ht="15" customHeight="1">
      <c r="B88" s="300"/>
      <c r="C88" s="277" t="s">
        <v>1951</v>
      </c>
      <c r="D88" s="277"/>
      <c r="E88" s="277"/>
      <c r="F88" s="299" t="s">
        <v>1936</v>
      </c>
      <c r="G88" s="298"/>
      <c r="H88" s="277" t="s">
        <v>1952</v>
      </c>
      <c r="I88" s="277" t="s">
        <v>1932</v>
      </c>
      <c r="J88" s="277">
        <v>20</v>
      </c>
      <c r="K88" s="291"/>
    </row>
    <row r="89" spans="2:11" s="1" customFormat="1" ht="15" customHeight="1">
      <c r="B89" s="300"/>
      <c r="C89" s="277" t="s">
        <v>1953</v>
      </c>
      <c r="D89" s="277"/>
      <c r="E89" s="277"/>
      <c r="F89" s="299" t="s">
        <v>1936</v>
      </c>
      <c r="G89" s="298"/>
      <c r="H89" s="277" t="s">
        <v>1954</v>
      </c>
      <c r="I89" s="277" t="s">
        <v>1932</v>
      </c>
      <c r="J89" s="277">
        <v>20</v>
      </c>
      <c r="K89" s="291"/>
    </row>
    <row r="90" spans="2:11" s="1" customFormat="1" ht="15" customHeight="1">
      <c r="B90" s="300"/>
      <c r="C90" s="277" t="s">
        <v>1955</v>
      </c>
      <c r="D90" s="277"/>
      <c r="E90" s="277"/>
      <c r="F90" s="299" t="s">
        <v>1936</v>
      </c>
      <c r="G90" s="298"/>
      <c r="H90" s="277" t="s">
        <v>1956</v>
      </c>
      <c r="I90" s="277" t="s">
        <v>1932</v>
      </c>
      <c r="J90" s="277">
        <v>50</v>
      </c>
      <c r="K90" s="291"/>
    </row>
    <row r="91" spans="2:11" s="1" customFormat="1" ht="15" customHeight="1">
      <c r="B91" s="300"/>
      <c r="C91" s="277" t="s">
        <v>1957</v>
      </c>
      <c r="D91" s="277"/>
      <c r="E91" s="277"/>
      <c r="F91" s="299" t="s">
        <v>1936</v>
      </c>
      <c r="G91" s="298"/>
      <c r="H91" s="277" t="s">
        <v>1957</v>
      </c>
      <c r="I91" s="277" t="s">
        <v>1932</v>
      </c>
      <c r="J91" s="277">
        <v>50</v>
      </c>
      <c r="K91" s="291"/>
    </row>
    <row r="92" spans="2:11" s="1" customFormat="1" ht="15" customHeight="1">
      <c r="B92" s="300"/>
      <c r="C92" s="277" t="s">
        <v>1958</v>
      </c>
      <c r="D92" s="277"/>
      <c r="E92" s="277"/>
      <c r="F92" s="299" t="s">
        <v>1936</v>
      </c>
      <c r="G92" s="298"/>
      <c r="H92" s="277" t="s">
        <v>1959</v>
      </c>
      <c r="I92" s="277" t="s">
        <v>1932</v>
      </c>
      <c r="J92" s="277">
        <v>255</v>
      </c>
      <c r="K92" s="291"/>
    </row>
    <row r="93" spans="2:11" s="1" customFormat="1" ht="15" customHeight="1">
      <c r="B93" s="300"/>
      <c r="C93" s="277" t="s">
        <v>1960</v>
      </c>
      <c r="D93" s="277"/>
      <c r="E93" s="277"/>
      <c r="F93" s="299" t="s">
        <v>1930</v>
      </c>
      <c r="G93" s="298"/>
      <c r="H93" s="277" t="s">
        <v>1961</v>
      </c>
      <c r="I93" s="277" t="s">
        <v>1962</v>
      </c>
      <c r="J93" s="277"/>
      <c r="K93" s="291"/>
    </row>
    <row r="94" spans="2:11" s="1" customFormat="1" ht="15" customHeight="1">
      <c r="B94" s="300"/>
      <c r="C94" s="277" t="s">
        <v>1963</v>
      </c>
      <c r="D94" s="277"/>
      <c r="E94" s="277"/>
      <c r="F94" s="299" t="s">
        <v>1930</v>
      </c>
      <c r="G94" s="298"/>
      <c r="H94" s="277" t="s">
        <v>1964</v>
      </c>
      <c r="I94" s="277" t="s">
        <v>1965</v>
      </c>
      <c r="J94" s="277"/>
      <c r="K94" s="291"/>
    </row>
    <row r="95" spans="2:11" s="1" customFormat="1" ht="15" customHeight="1">
      <c r="B95" s="300"/>
      <c r="C95" s="277" t="s">
        <v>1966</v>
      </c>
      <c r="D95" s="277"/>
      <c r="E95" s="277"/>
      <c r="F95" s="299" t="s">
        <v>1930</v>
      </c>
      <c r="G95" s="298"/>
      <c r="H95" s="277" t="s">
        <v>1966</v>
      </c>
      <c r="I95" s="277" t="s">
        <v>1965</v>
      </c>
      <c r="J95" s="277"/>
      <c r="K95" s="291"/>
    </row>
    <row r="96" spans="2:11" s="1" customFormat="1" ht="15" customHeight="1">
      <c r="B96" s="300"/>
      <c r="C96" s="277" t="s">
        <v>35</v>
      </c>
      <c r="D96" s="277"/>
      <c r="E96" s="277"/>
      <c r="F96" s="299" t="s">
        <v>1930</v>
      </c>
      <c r="G96" s="298"/>
      <c r="H96" s="277" t="s">
        <v>1967</v>
      </c>
      <c r="I96" s="277" t="s">
        <v>1965</v>
      </c>
      <c r="J96" s="277"/>
      <c r="K96" s="291"/>
    </row>
    <row r="97" spans="2:11" s="1" customFormat="1" ht="15" customHeight="1">
      <c r="B97" s="300"/>
      <c r="C97" s="277" t="s">
        <v>45</v>
      </c>
      <c r="D97" s="277"/>
      <c r="E97" s="277"/>
      <c r="F97" s="299" t="s">
        <v>1930</v>
      </c>
      <c r="G97" s="298"/>
      <c r="H97" s="277" t="s">
        <v>1968</v>
      </c>
      <c r="I97" s="277" t="s">
        <v>1965</v>
      </c>
      <c r="J97" s="277"/>
      <c r="K97" s="291"/>
    </row>
    <row r="98" spans="2:11" s="1" customFormat="1" ht="15" customHeight="1">
      <c r="B98" s="303"/>
      <c r="C98" s="304"/>
      <c r="D98" s="304"/>
      <c r="E98" s="304"/>
      <c r="F98" s="304"/>
      <c r="G98" s="304"/>
      <c r="H98" s="304"/>
      <c r="I98" s="304"/>
      <c r="J98" s="304"/>
      <c r="K98" s="305"/>
    </row>
    <row r="99" spans="2:11" s="1" customFormat="1" ht="18.75" customHeight="1">
      <c r="B99" s="306"/>
      <c r="C99" s="307"/>
      <c r="D99" s="307"/>
      <c r="E99" s="307"/>
      <c r="F99" s="307"/>
      <c r="G99" s="307"/>
      <c r="H99" s="307"/>
      <c r="I99" s="307"/>
      <c r="J99" s="307"/>
      <c r="K99" s="306"/>
    </row>
    <row r="100" spans="2:11" s="1" customFormat="1" ht="18.75" customHeight="1">
      <c r="B100" s="285"/>
      <c r="C100" s="285"/>
      <c r="D100" s="285"/>
      <c r="E100" s="285"/>
      <c r="F100" s="285"/>
      <c r="G100" s="285"/>
      <c r="H100" s="285"/>
      <c r="I100" s="285"/>
      <c r="J100" s="285"/>
      <c r="K100" s="285"/>
    </row>
    <row r="101" spans="2:11" s="1" customFormat="1" ht="7.5" customHeight="1">
      <c r="B101" s="286"/>
      <c r="C101" s="287"/>
      <c r="D101" s="287"/>
      <c r="E101" s="287"/>
      <c r="F101" s="287"/>
      <c r="G101" s="287"/>
      <c r="H101" s="287"/>
      <c r="I101" s="287"/>
      <c r="J101" s="287"/>
      <c r="K101" s="288"/>
    </row>
    <row r="102" spans="2:11" s="1" customFormat="1" ht="45" customHeight="1">
      <c r="B102" s="289"/>
      <c r="C102" s="290" t="s">
        <v>1969</v>
      </c>
      <c r="D102" s="290"/>
      <c r="E102" s="290"/>
      <c r="F102" s="290"/>
      <c r="G102" s="290"/>
      <c r="H102" s="290"/>
      <c r="I102" s="290"/>
      <c r="J102" s="290"/>
      <c r="K102" s="291"/>
    </row>
    <row r="103" spans="2:11" s="1" customFormat="1" ht="17.25" customHeight="1">
      <c r="B103" s="289"/>
      <c r="C103" s="292" t="s">
        <v>1924</v>
      </c>
      <c r="D103" s="292"/>
      <c r="E103" s="292"/>
      <c r="F103" s="292" t="s">
        <v>1925</v>
      </c>
      <c r="G103" s="293"/>
      <c r="H103" s="292" t="s">
        <v>51</v>
      </c>
      <c r="I103" s="292" t="s">
        <v>54</v>
      </c>
      <c r="J103" s="292" t="s">
        <v>1926</v>
      </c>
      <c r="K103" s="291"/>
    </row>
    <row r="104" spans="2:11" s="1" customFormat="1" ht="17.25" customHeight="1">
      <c r="B104" s="289"/>
      <c r="C104" s="294" t="s">
        <v>1927</v>
      </c>
      <c r="D104" s="294"/>
      <c r="E104" s="294"/>
      <c r="F104" s="295" t="s">
        <v>1928</v>
      </c>
      <c r="G104" s="296"/>
      <c r="H104" s="294"/>
      <c r="I104" s="294"/>
      <c r="J104" s="294" t="s">
        <v>1929</v>
      </c>
      <c r="K104" s="291"/>
    </row>
    <row r="105" spans="2:11" s="1" customFormat="1" ht="5.25" customHeight="1">
      <c r="B105" s="289"/>
      <c r="C105" s="292"/>
      <c r="D105" s="292"/>
      <c r="E105" s="292"/>
      <c r="F105" s="292"/>
      <c r="G105" s="308"/>
      <c r="H105" s="292"/>
      <c r="I105" s="292"/>
      <c r="J105" s="292"/>
      <c r="K105" s="291"/>
    </row>
    <row r="106" spans="2:11" s="1" customFormat="1" ht="15" customHeight="1">
      <c r="B106" s="289"/>
      <c r="C106" s="277" t="s">
        <v>50</v>
      </c>
      <c r="D106" s="297"/>
      <c r="E106" s="297"/>
      <c r="F106" s="299" t="s">
        <v>1930</v>
      </c>
      <c r="G106" s="308"/>
      <c r="H106" s="277" t="s">
        <v>1970</v>
      </c>
      <c r="I106" s="277" t="s">
        <v>1932</v>
      </c>
      <c r="J106" s="277">
        <v>20</v>
      </c>
      <c r="K106" s="291"/>
    </row>
    <row r="107" spans="2:11" s="1" customFormat="1" ht="15" customHeight="1">
      <c r="B107" s="289"/>
      <c r="C107" s="277" t="s">
        <v>1933</v>
      </c>
      <c r="D107" s="277"/>
      <c r="E107" s="277"/>
      <c r="F107" s="299" t="s">
        <v>1930</v>
      </c>
      <c r="G107" s="277"/>
      <c r="H107" s="277" t="s">
        <v>1970</v>
      </c>
      <c r="I107" s="277" t="s">
        <v>1932</v>
      </c>
      <c r="J107" s="277">
        <v>120</v>
      </c>
      <c r="K107" s="291"/>
    </row>
    <row r="108" spans="2:11" s="1" customFormat="1" ht="15" customHeight="1">
      <c r="B108" s="300"/>
      <c r="C108" s="277" t="s">
        <v>1935</v>
      </c>
      <c r="D108" s="277"/>
      <c r="E108" s="277"/>
      <c r="F108" s="299" t="s">
        <v>1936</v>
      </c>
      <c r="G108" s="277"/>
      <c r="H108" s="277" t="s">
        <v>1970</v>
      </c>
      <c r="I108" s="277" t="s">
        <v>1932</v>
      </c>
      <c r="J108" s="277">
        <v>50</v>
      </c>
      <c r="K108" s="291"/>
    </row>
    <row r="109" spans="2:11" s="1" customFormat="1" ht="15" customHeight="1">
      <c r="B109" s="300"/>
      <c r="C109" s="277" t="s">
        <v>1938</v>
      </c>
      <c r="D109" s="277"/>
      <c r="E109" s="277"/>
      <c r="F109" s="299" t="s">
        <v>1930</v>
      </c>
      <c r="G109" s="277"/>
      <c r="H109" s="277" t="s">
        <v>1970</v>
      </c>
      <c r="I109" s="277" t="s">
        <v>1940</v>
      </c>
      <c r="J109" s="277"/>
      <c r="K109" s="291"/>
    </row>
    <row r="110" spans="2:11" s="1" customFormat="1" ht="15" customHeight="1">
      <c r="B110" s="300"/>
      <c r="C110" s="277" t="s">
        <v>1949</v>
      </c>
      <c r="D110" s="277"/>
      <c r="E110" s="277"/>
      <c r="F110" s="299" t="s">
        <v>1936</v>
      </c>
      <c r="G110" s="277"/>
      <c r="H110" s="277" t="s">
        <v>1970</v>
      </c>
      <c r="I110" s="277" t="s">
        <v>1932</v>
      </c>
      <c r="J110" s="277">
        <v>50</v>
      </c>
      <c r="K110" s="291"/>
    </row>
    <row r="111" spans="2:11" s="1" customFormat="1" ht="15" customHeight="1">
      <c r="B111" s="300"/>
      <c r="C111" s="277" t="s">
        <v>1957</v>
      </c>
      <c r="D111" s="277"/>
      <c r="E111" s="277"/>
      <c r="F111" s="299" t="s">
        <v>1936</v>
      </c>
      <c r="G111" s="277"/>
      <c r="H111" s="277" t="s">
        <v>1970</v>
      </c>
      <c r="I111" s="277" t="s">
        <v>1932</v>
      </c>
      <c r="J111" s="277">
        <v>50</v>
      </c>
      <c r="K111" s="291"/>
    </row>
    <row r="112" spans="2:11" s="1" customFormat="1" ht="15" customHeight="1">
      <c r="B112" s="300"/>
      <c r="C112" s="277" t="s">
        <v>1955</v>
      </c>
      <c r="D112" s="277"/>
      <c r="E112" s="277"/>
      <c r="F112" s="299" t="s">
        <v>1936</v>
      </c>
      <c r="G112" s="277"/>
      <c r="H112" s="277" t="s">
        <v>1970</v>
      </c>
      <c r="I112" s="277" t="s">
        <v>1932</v>
      </c>
      <c r="J112" s="277">
        <v>50</v>
      </c>
      <c r="K112" s="291"/>
    </row>
    <row r="113" spans="2:11" s="1" customFormat="1" ht="15" customHeight="1">
      <c r="B113" s="300"/>
      <c r="C113" s="277" t="s">
        <v>50</v>
      </c>
      <c r="D113" s="277"/>
      <c r="E113" s="277"/>
      <c r="F113" s="299" t="s">
        <v>1930</v>
      </c>
      <c r="G113" s="277"/>
      <c r="H113" s="277" t="s">
        <v>1971</v>
      </c>
      <c r="I113" s="277" t="s">
        <v>1932</v>
      </c>
      <c r="J113" s="277">
        <v>20</v>
      </c>
      <c r="K113" s="291"/>
    </row>
    <row r="114" spans="2:11" s="1" customFormat="1" ht="15" customHeight="1">
      <c r="B114" s="300"/>
      <c r="C114" s="277" t="s">
        <v>1972</v>
      </c>
      <c r="D114" s="277"/>
      <c r="E114" s="277"/>
      <c r="F114" s="299" t="s">
        <v>1930</v>
      </c>
      <c r="G114" s="277"/>
      <c r="H114" s="277" t="s">
        <v>1973</v>
      </c>
      <c r="I114" s="277" t="s">
        <v>1932</v>
      </c>
      <c r="J114" s="277">
        <v>120</v>
      </c>
      <c r="K114" s="291"/>
    </row>
    <row r="115" spans="2:11" s="1" customFormat="1" ht="15" customHeight="1">
      <c r="B115" s="300"/>
      <c r="C115" s="277" t="s">
        <v>35</v>
      </c>
      <c r="D115" s="277"/>
      <c r="E115" s="277"/>
      <c r="F115" s="299" t="s">
        <v>1930</v>
      </c>
      <c r="G115" s="277"/>
      <c r="H115" s="277" t="s">
        <v>1974</v>
      </c>
      <c r="I115" s="277" t="s">
        <v>1965</v>
      </c>
      <c r="J115" s="277"/>
      <c r="K115" s="291"/>
    </row>
    <row r="116" spans="2:11" s="1" customFormat="1" ht="15" customHeight="1">
      <c r="B116" s="300"/>
      <c r="C116" s="277" t="s">
        <v>45</v>
      </c>
      <c r="D116" s="277"/>
      <c r="E116" s="277"/>
      <c r="F116" s="299" t="s">
        <v>1930</v>
      </c>
      <c r="G116" s="277"/>
      <c r="H116" s="277" t="s">
        <v>1975</v>
      </c>
      <c r="I116" s="277" t="s">
        <v>1965</v>
      </c>
      <c r="J116" s="277"/>
      <c r="K116" s="291"/>
    </row>
    <row r="117" spans="2:11" s="1" customFormat="1" ht="15" customHeight="1">
      <c r="B117" s="300"/>
      <c r="C117" s="277" t="s">
        <v>54</v>
      </c>
      <c r="D117" s="277"/>
      <c r="E117" s="277"/>
      <c r="F117" s="299" t="s">
        <v>1930</v>
      </c>
      <c r="G117" s="277"/>
      <c r="H117" s="277" t="s">
        <v>1976</v>
      </c>
      <c r="I117" s="277" t="s">
        <v>1977</v>
      </c>
      <c r="J117" s="277"/>
      <c r="K117" s="291"/>
    </row>
    <row r="118" spans="2:11" s="1" customFormat="1" ht="15" customHeight="1">
      <c r="B118" s="303"/>
      <c r="C118" s="309"/>
      <c r="D118" s="309"/>
      <c r="E118" s="309"/>
      <c r="F118" s="309"/>
      <c r="G118" s="309"/>
      <c r="H118" s="309"/>
      <c r="I118" s="309"/>
      <c r="J118" s="309"/>
      <c r="K118" s="305"/>
    </row>
    <row r="119" spans="2:11" s="1" customFormat="1" ht="18.75" customHeight="1">
      <c r="B119" s="310"/>
      <c r="C119" s="274"/>
      <c r="D119" s="274"/>
      <c r="E119" s="274"/>
      <c r="F119" s="311"/>
      <c r="G119" s="274"/>
      <c r="H119" s="274"/>
      <c r="I119" s="274"/>
      <c r="J119" s="274"/>
      <c r="K119" s="310"/>
    </row>
    <row r="120" spans="2:11" s="1" customFormat="1" ht="18.75" customHeight="1">
      <c r="B120" s="285"/>
      <c r="C120" s="285"/>
      <c r="D120" s="285"/>
      <c r="E120" s="285"/>
      <c r="F120" s="285"/>
      <c r="G120" s="285"/>
      <c r="H120" s="285"/>
      <c r="I120" s="285"/>
      <c r="J120" s="285"/>
      <c r="K120" s="285"/>
    </row>
    <row r="121" spans="2:11" s="1" customFormat="1" ht="7.5" customHeight="1">
      <c r="B121" s="312"/>
      <c r="C121" s="313"/>
      <c r="D121" s="313"/>
      <c r="E121" s="313"/>
      <c r="F121" s="313"/>
      <c r="G121" s="313"/>
      <c r="H121" s="313"/>
      <c r="I121" s="313"/>
      <c r="J121" s="313"/>
      <c r="K121" s="314"/>
    </row>
    <row r="122" spans="2:11" s="1" customFormat="1" ht="45" customHeight="1">
      <c r="B122" s="315"/>
      <c r="C122" s="268" t="s">
        <v>1978</v>
      </c>
      <c r="D122" s="268"/>
      <c r="E122" s="268"/>
      <c r="F122" s="268"/>
      <c r="G122" s="268"/>
      <c r="H122" s="268"/>
      <c r="I122" s="268"/>
      <c r="J122" s="268"/>
      <c r="K122" s="316"/>
    </row>
    <row r="123" spans="2:11" s="1" customFormat="1" ht="17.25" customHeight="1">
      <c r="B123" s="317"/>
      <c r="C123" s="292" t="s">
        <v>1924</v>
      </c>
      <c r="D123" s="292"/>
      <c r="E123" s="292"/>
      <c r="F123" s="292" t="s">
        <v>1925</v>
      </c>
      <c r="G123" s="293"/>
      <c r="H123" s="292" t="s">
        <v>51</v>
      </c>
      <c r="I123" s="292" t="s">
        <v>54</v>
      </c>
      <c r="J123" s="292" t="s">
        <v>1926</v>
      </c>
      <c r="K123" s="318"/>
    </row>
    <row r="124" spans="2:11" s="1" customFormat="1" ht="17.25" customHeight="1">
      <c r="B124" s="317"/>
      <c r="C124" s="294" t="s">
        <v>1927</v>
      </c>
      <c r="D124" s="294"/>
      <c r="E124" s="294"/>
      <c r="F124" s="295" t="s">
        <v>1928</v>
      </c>
      <c r="G124" s="296"/>
      <c r="H124" s="294"/>
      <c r="I124" s="294"/>
      <c r="J124" s="294" t="s">
        <v>1929</v>
      </c>
      <c r="K124" s="318"/>
    </row>
    <row r="125" spans="2:11" s="1" customFormat="1" ht="5.25" customHeight="1">
      <c r="B125" s="319"/>
      <c r="C125" s="297"/>
      <c r="D125" s="297"/>
      <c r="E125" s="297"/>
      <c r="F125" s="297"/>
      <c r="G125" s="277"/>
      <c r="H125" s="297"/>
      <c r="I125" s="297"/>
      <c r="J125" s="297"/>
      <c r="K125" s="320"/>
    </row>
    <row r="126" spans="2:11" s="1" customFormat="1" ht="15" customHeight="1">
      <c r="B126" s="319"/>
      <c r="C126" s="277" t="s">
        <v>1933</v>
      </c>
      <c r="D126" s="297"/>
      <c r="E126" s="297"/>
      <c r="F126" s="299" t="s">
        <v>1930</v>
      </c>
      <c r="G126" s="277"/>
      <c r="H126" s="277" t="s">
        <v>1970</v>
      </c>
      <c r="I126" s="277" t="s">
        <v>1932</v>
      </c>
      <c r="J126" s="277">
        <v>120</v>
      </c>
      <c r="K126" s="321"/>
    </row>
    <row r="127" spans="2:11" s="1" customFormat="1" ht="15" customHeight="1">
      <c r="B127" s="319"/>
      <c r="C127" s="277" t="s">
        <v>1979</v>
      </c>
      <c r="D127" s="277"/>
      <c r="E127" s="277"/>
      <c r="F127" s="299" t="s">
        <v>1930</v>
      </c>
      <c r="G127" s="277"/>
      <c r="H127" s="277" t="s">
        <v>1980</v>
      </c>
      <c r="I127" s="277" t="s">
        <v>1932</v>
      </c>
      <c r="J127" s="277" t="s">
        <v>1981</v>
      </c>
      <c r="K127" s="321"/>
    </row>
    <row r="128" spans="2:11" s="1" customFormat="1" ht="15" customHeight="1">
      <c r="B128" s="319"/>
      <c r="C128" s="277" t="s">
        <v>1878</v>
      </c>
      <c r="D128" s="277"/>
      <c r="E128" s="277"/>
      <c r="F128" s="299" t="s">
        <v>1930</v>
      </c>
      <c r="G128" s="277"/>
      <c r="H128" s="277" t="s">
        <v>1982</v>
      </c>
      <c r="I128" s="277" t="s">
        <v>1932</v>
      </c>
      <c r="J128" s="277" t="s">
        <v>1981</v>
      </c>
      <c r="K128" s="321"/>
    </row>
    <row r="129" spans="2:11" s="1" customFormat="1" ht="15" customHeight="1">
      <c r="B129" s="319"/>
      <c r="C129" s="277" t="s">
        <v>1941</v>
      </c>
      <c r="D129" s="277"/>
      <c r="E129" s="277"/>
      <c r="F129" s="299" t="s">
        <v>1936</v>
      </c>
      <c r="G129" s="277"/>
      <c r="H129" s="277" t="s">
        <v>1942</v>
      </c>
      <c r="I129" s="277" t="s">
        <v>1932</v>
      </c>
      <c r="J129" s="277">
        <v>15</v>
      </c>
      <c r="K129" s="321"/>
    </row>
    <row r="130" spans="2:11" s="1" customFormat="1" ht="15" customHeight="1">
      <c r="B130" s="319"/>
      <c r="C130" s="301" t="s">
        <v>1943</v>
      </c>
      <c r="D130" s="301"/>
      <c r="E130" s="301"/>
      <c r="F130" s="302" t="s">
        <v>1936</v>
      </c>
      <c r="G130" s="301"/>
      <c r="H130" s="301" t="s">
        <v>1944</v>
      </c>
      <c r="I130" s="301" t="s">
        <v>1932</v>
      </c>
      <c r="J130" s="301">
        <v>15</v>
      </c>
      <c r="K130" s="321"/>
    </row>
    <row r="131" spans="2:11" s="1" customFormat="1" ht="15" customHeight="1">
      <c r="B131" s="319"/>
      <c r="C131" s="301" t="s">
        <v>1945</v>
      </c>
      <c r="D131" s="301"/>
      <c r="E131" s="301"/>
      <c r="F131" s="302" t="s">
        <v>1936</v>
      </c>
      <c r="G131" s="301"/>
      <c r="H131" s="301" t="s">
        <v>1946</v>
      </c>
      <c r="I131" s="301" t="s">
        <v>1932</v>
      </c>
      <c r="J131" s="301">
        <v>20</v>
      </c>
      <c r="K131" s="321"/>
    </row>
    <row r="132" spans="2:11" s="1" customFormat="1" ht="15" customHeight="1">
      <c r="B132" s="319"/>
      <c r="C132" s="301" t="s">
        <v>1947</v>
      </c>
      <c r="D132" s="301"/>
      <c r="E132" s="301"/>
      <c r="F132" s="302" t="s">
        <v>1936</v>
      </c>
      <c r="G132" s="301"/>
      <c r="H132" s="301" t="s">
        <v>1948</v>
      </c>
      <c r="I132" s="301" t="s">
        <v>1932</v>
      </c>
      <c r="J132" s="301">
        <v>20</v>
      </c>
      <c r="K132" s="321"/>
    </row>
    <row r="133" spans="2:11" s="1" customFormat="1" ht="15" customHeight="1">
      <c r="B133" s="319"/>
      <c r="C133" s="277" t="s">
        <v>1935</v>
      </c>
      <c r="D133" s="277"/>
      <c r="E133" s="277"/>
      <c r="F133" s="299" t="s">
        <v>1936</v>
      </c>
      <c r="G133" s="277"/>
      <c r="H133" s="277" t="s">
        <v>1970</v>
      </c>
      <c r="I133" s="277" t="s">
        <v>1932</v>
      </c>
      <c r="J133" s="277">
        <v>50</v>
      </c>
      <c r="K133" s="321"/>
    </row>
    <row r="134" spans="2:11" s="1" customFormat="1" ht="15" customHeight="1">
      <c r="B134" s="319"/>
      <c r="C134" s="277" t="s">
        <v>1949</v>
      </c>
      <c r="D134" s="277"/>
      <c r="E134" s="277"/>
      <c r="F134" s="299" t="s">
        <v>1936</v>
      </c>
      <c r="G134" s="277"/>
      <c r="H134" s="277" t="s">
        <v>1970</v>
      </c>
      <c r="I134" s="277" t="s">
        <v>1932</v>
      </c>
      <c r="J134" s="277">
        <v>50</v>
      </c>
      <c r="K134" s="321"/>
    </row>
    <row r="135" spans="2:11" s="1" customFormat="1" ht="15" customHeight="1">
      <c r="B135" s="319"/>
      <c r="C135" s="277" t="s">
        <v>1955</v>
      </c>
      <c r="D135" s="277"/>
      <c r="E135" s="277"/>
      <c r="F135" s="299" t="s">
        <v>1936</v>
      </c>
      <c r="G135" s="277"/>
      <c r="H135" s="277" t="s">
        <v>1970</v>
      </c>
      <c r="I135" s="277" t="s">
        <v>1932</v>
      </c>
      <c r="J135" s="277">
        <v>50</v>
      </c>
      <c r="K135" s="321"/>
    </row>
    <row r="136" spans="2:11" s="1" customFormat="1" ht="15" customHeight="1">
      <c r="B136" s="319"/>
      <c r="C136" s="277" t="s">
        <v>1957</v>
      </c>
      <c r="D136" s="277"/>
      <c r="E136" s="277"/>
      <c r="F136" s="299" t="s">
        <v>1936</v>
      </c>
      <c r="G136" s="277"/>
      <c r="H136" s="277" t="s">
        <v>1970</v>
      </c>
      <c r="I136" s="277" t="s">
        <v>1932</v>
      </c>
      <c r="J136" s="277">
        <v>50</v>
      </c>
      <c r="K136" s="321"/>
    </row>
    <row r="137" spans="2:11" s="1" customFormat="1" ht="15" customHeight="1">
      <c r="B137" s="319"/>
      <c r="C137" s="277" t="s">
        <v>1958</v>
      </c>
      <c r="D137" s="277"/>
      <c r="E137" s="277"/>
      <c r="F137" s="299" t="s">
        <v>1936</v>
      </c>
      <c r="G137" s="277"/>
      <c r="H137" s="277" t="s">
        <v>1983</v>
      </c>
      <c r="I137" s="277" t="s">
        <v>1932</v>
      </c>
      <c r="J137" s="277">
        <v>255</v>
      </c>
      <c r="K137" s="321"/>
    </row>
    <row r="138" spans="2:11" s="1" customFormat="1" ht="15" customHeight="1">
      <c r="B138" s="319"/>
      <c r="C138" s="277" t="s">
        <v>1960</v>
      </c>
      <c r="D138" s="277"/>
      <c r="E138" s="277"/>
      <c r="F138" s="299" t="s">
        <v>1930</v>
      </c>
      <c r="G138" s="277"/>
      <c r="H138" s="277" t="s">
        <v>1984</v>
      </c>
      <c r="I138" s="277" t="s">
        <v>1962</v>
      </c>
      <c r="J138" s="277"/>
      <c r="K138" s="321"/>
    </row>
    <row r="139" spans="2:11" s="1" customFormat="1" ht="15" customHeight="1">
      <c r="B139" s="319"/>
      <c r="C139" s="277" t="s">
        <v>1963</v>
      </c>
      <c r="D139" s="277"/>
      <c r="E139" s="277"/>
      <c r="F139" s="299" t="s">
        <v>1930</v>
      </c>
      <c r="G139" s="277"/>
      <c r="H139" s="277" t="s">
        <v>1985</v>
      </c>
      <c r="I139" s="277" t="s">
        <v>1965</v>
      </c>
      <c r="J139" s="277"/>
      <c r="K139" s="321"/>
    </row>
    <row r="140" spans="2:11" s="1" customFormat="1" ht="15" customHeight="1">
      <c r="B140" s="319"/>
      <c r="C140" s="277" t="s">
        <v>1966</v>
      </c>
      <c r="D140" s="277"/>
      <c r="E140" s="277"/>
      <c r="F140" s="299" t="s">
        <v>1930</v>
      </c>
      <c r="G140" s="277"/>
      <c r="H140" s="277" t="s">
        <v>1966</v>
      </c>
      <c r="I140" s="277" t="s">
        <v>1965</v>
      </c>
      <c r="J140" s="277"/>
      <c r="K140" s="321"/>
    </row>
    <row r="141" spans="2:11" s="1" customFormat="1" ht="15" customHeight="1">
      <c r="B141" s="319"/>
      <c r="C141" s="277" t="s">
        <v>35</v>
      </c>
      <c r="D141" s="277"/>
      <c r="E141" s="277"/>
      <c r="F141" s="299" t="s">
        <v>1930</v>
      </c>
      <c r="G141" s="277"/>
      <c r="H141" s="277" t="s">
        <v>1986</v>
      </c>
      <c r="I141" s="277" t="s">
        <v>1965</v>
      </c>
      <c r="J141" s="277"/>
      <c r="K141" s="321"/>
    </row>
    <row r="142" spans="2:11" s="1" customFormat="1" ht="15" customHeight="1">
      <c r="B142" s="319"/>
      <c r="C142" s="277" t="s">
        <v>1987</v>
      </c>
      <c r="D142" s="277"/>
      <c r="E142" s="277"/>
      <c r="F142" s="299" t="s">
        <v>1930</v>
      </c>
      <c r="G142" s="277"/>
      <c r="H142" s="277" t="s">
        <v>1988</v>
      </c>
      <c r="I142" s="277" t="s">
        <v>1965</v>
      </c>
      <c r="J142" s="277"/>
      <c r="K142" s="321"/>
    </row>
    <row r="143" spans="2:11" s="1" customFormat="1" ht="15" customHeight="1">
      <c r="B143" s="322"/>
      <c r="C143" s="323"/>
      <c r="D143" s="323"/>
      <c r="E143" s="323"/>
      <c r="F143" s="323"/>
      <c r="G143" s="323"/>
      <c r="H143" s="323"/>
      <c r="I143" s="323"/>
      <c r="J143" s="323"/>
      <c r="K143" s="324"/>
    </row>
    <row r="144" spans="2:11" s="1" customFormat="1" ht="18.75" customHeight="1">
      <c r="B144" s="274"/>
      <c r="C144" s="274"/>
      <c r="D144" s="274"/>
      <c r="E144" s="274"/>
      <c r="F144" s="311"/>
      <c r="G144" s="274"/>
      <c r="H144" s="274"/>
      <c r="I144" s="274"/>
      <c r="J144" s="274"/>
      <c r="K144" s="274"/>
    </row>
    <row r="145" spans="2:11" s="1" customFormat="1" ht="18.75" customHeight="1">
      <c r="B145" s="285"/>
      <c r="C145" s="285"/>
      <c r="D145" s="285"/>
      <c r="E145" s="285"/>
      <c r="F145" s="285"/>
      <c r="G145" s="285"/>
      <c r="H145" s="285"/>
      <c r="I145" s="285"/>
      <c r="J145" s="285"/>
      <c r="K145" s="285"/>
    </row>
    <row r="146" spans="2:11" s="1" customFormat="1" ht="7.5" customHeight="1">
      <c r="B146" s="286"/>
      <c r="C146" s="287"/>
      <c r="D146" s="287"/>
      <c r="E146" s="287"/>
      <c r="F146" s="287"/>
      <c r="G146" s="287"/>
      <c r="H146" s="287"/>
      <c r="I146" s="287"/>
      <c r="J146" s="287"/>
      <c r="K146" s="288"/>
    </row>
    <row r="147" spans="2:11" s="1" customFormat="1" ht="45" customHeight="1">
      <c r="B147" s="289"/>
      <c r="C147" s="290" t="s">
        <v>1989</v>
      </c>
      <c r="D147" s="290"/>
      <c r="E147" s="290"/>
      <c r="F147" s="290"/>
      <c r="G147" s="290"/>
      <c r="H147" s="290"/>
      <c r="I147" s="290"/>
      <c r="J147" s="290"/>
      <c r="K147" s="291"/>
    </row>
    <row r="148" spans="2:11" s="1" customFormat="1" ht="17.25" customHeight="1">
      <c r="B148" s="289"/>
      <c r="C148" s="292" t="s">
        <v>1924</v>
      </c>
      <c r="D148" s="292"/>
      <c r="E148" s="292"/>
      <c r="F148" s="292" t="s">
        <v>1925</v>
      </c>
      <c r="G148" s="293"/>
      <c r="H148" s="292" t="s">
        <v>51</v>
      </c>
      <c r="I148" s="292" t="s">
        <v>54</v>
      </c>
      <c r="J148" s="292" t="s">
        <v>1926</v>
      </c>
      <c r="K148" s="291"/>
    </row>
    <row r="149" spans="2:11" s="1" customFormat="1" ht="17.25" customHeight="1">
      <c r="B149" s="289"/>
      <c r="C149" s="294" t="s">
        <v>1927</v>
      </c>
      <c r="D149" s="294"/>
      <c r="E149" s="294"/>
      <c r="F149" s="295" t="s">
        <v>1928</v>
      </c>
      <c r="G149" s="296"/>
      <c r="H149" s="294"/>
      <c r="I149" s="294"/>
      <c r="J149" s="294" t="s">
        <v>1929</v>
      </c>
      <c r="K149" s="291"/>
    </row>
    <row r="150" spans="2:11" s="1" customFormat="1" ht="5.25" customHeight="1">
      <c r="B150" s="300"/>
      <c r="C150" s="297"/>
      <c r="D150" s="297"/>
      <c r="E150" s="297"/>
      <c r="F150" s="297"/>
      <c r="G150" s="298"/>
      <c r="H150" s="297"/>
      <c r="I150" s="297"/>
      <c r="J150" s="297"/>
      <c r="K150" s="321"/>
    </row>
    <row r="151" spans="2:11" s="1" customFormat="1" ht="15" customHeight="1">
      <c r="B151" s="300"/>
      <c r="C151" s="325" t="s">
        <v>1933</v>
      </c>
      <c r="D151" s="277"/>
      <c r="E151" s="277"/>
      <c r="F151" s="326" t="s">
        <v>1930</v>
      </c>
      <c r="G151" s="277"/>
      <c r="H151" s="325" t="s">
        <v>1970</v>
      </c>
      <c r="I151" s="325" t="s">
        <v>1932</v>
      </c>
      <c r="J151" s="325">
        <v>120</v>
      </c>
      <c r="K151" s="321"/>
    </row>
    <row r="152" spans="2:11" s="1" customFormat="1" ht="15" customHeight="1">
      <c r="B152" s="300"/>
      <c r="C152" s="325" t="s">
        <v>1979</v>
      </c>
      <c r="D152" s="277"/>
      <c r="E152" s="277"/>
      <c r="F152" s="326" t="s">
        <v>1930</v>
      </c>
      <c r="G152" s="277"/>
      <c r="H152" s="325" t="s">
        <v>1990</v>
      </c>
      <c r="I152" s="325" t="s">
        <v>1932</v>
      </c>
      <c r="J152" s="325" t="s">
        <v>1981</v>
      </c>
      <c r="K152" s="321"/>
    </row>
    <row r="153" spans="2:11" s="1" customFormat="1" ht="15" customHeight="1">
      <c r="B153" s="300"/>
      <c r="C153" s="325" t="s">
        <v>1878</v>
      </c>
      <c r="D153" s="277"/>
      <c r="E153" s="277"/>
      <c r="F153" s="326" t="s">
        <v>1930</v>
      </c>
      <c r="G153" s="277"/>
      <c r="H153" s="325" t="s">
        <v>1991</v>
      </c>
      <c r="I153" s="325" t="s">
        <v>1932</v>
      </c>
      <c r="J153" s="325" t="s">
        <v>1981</v>
      </c>
      <c r="K153" s="321"/>
    </row>
    <row r="154" spans="2:11" s="1" customFormat="1" ht="15" customHeight="1">
      <c r="B154" s="300"/>
      <c r="C154" s="325" t="s">
        <v>1935</v>
      </c>
      <c r="D154" s="277"/>
      <c r="E154" s="277"/>
      <c r="F154" s="326" t="s">
        <v>1936</v>
      </c>
      <c r="G154" s="277"/>
      <c r="H154" s="325" t="s">
        <v>1970</v>
      </c>
      <c r="I154" s="325" t="s">
        <v>1932</v>
      </c>
      <c r="J154" s="325">
        <v>50</v>
      </c>
      <c r="K154" s="321"/>
    </row>
    <row r="155" spans="2:11" s="1" customFormat="1" ht="15" customHeight="1">
      <c r="B155" s="300"/>
      <c r="C155" s="325" t="s">
        <v>1938</v>
      </c>
      <c r="D155" s="277"/>
      <c r="E155" s="277"/>
      <c r="F155" s="326" t="s">
        <v>1930</v>
      </c>
      <c r="G155" s="277"/>
      <c r="H155" s="325" t="s">
        <v>1970</v>
      </c>
      <c r="I155" s="325" t="s">
        <v>1940</v>
      </c>
      <c r="J155" s="325"/>
      <c r="K155" s="321"/>
    </row>
    <row r="156" spans="2:11" s="1" customFormat="1" ht="15" customHeight="1">
      <c r="B156" s="300"/>
      <c r="C156" s="325" t="s">
        <v>1949</v>
      </c>
      <c r="D156" s="277"/>
      <c r="E156" s="277"/>
      <c r="F156" s="326" t="s">
        <v>1936</v>
      </c>
      <c r="G156" s="277"/>
      <c r="H156" s="325" t="s">
        <v>1970</v>
      </c>
      <c r="I156" s="325" t="s">
        <v>1932</v>
      </c>
      <c r="J156" s="325">
        <v>50</v>
      </c>
      <c r="K156" s="321"/>
    </row>
    <row r="157" spans="2:11" s="1" customFormat="1" ht="15" customHeight="1">
      <c r="B157" s="300"/>
      <c r="C157" s="325" t="s">
        <v>1957</v>
      </c>
      <c r="D157" s="277"/>
      <c r="E157" s="277"/>
      <c r="F157" s="326" t="s">
        <v>1936</v>
      </c>
      <c r="G157" s="277"/>
      <c r="H157" s="325" t="s">
        <v>1970</v>
      </c>
      <c r="I157" s="325" t="s">
        <v>1932</v>
      </c>
      <c r="J157" s="325">
        <v>50</v>
      </c>
      <c r="K157" s="321"/>
    </row>
    <row r="158" spans="2:11" s="1" customFormat="1" ht="15" customHeight="1">
      <c r="B158" s="300"/>
      <c r="C158" s="325" t="s">
        <v>1955</v>
      </c>
      <c r="D158" s="277"/>
      <c r="E158" s="277"/>
      <c r="F158" s="326" t="s">
        <v>1936</v>
      </c>
      <c r="G158" s="277"/>
      <c r="H158" s="325" t="s">
        <v>1970</v>
      </c>
      <c r="I158" s="325" t="s">
        <v>1932</v>
      </c>
      <c r="J158" s="325">
        <v>50</v>
      </c>
      <c r="K158" s="321"/>
    </row>
    <row r="159" spans="2:11" s="1" customFormat="1" ht="15" customHeight="1">
      <c r="B159" s="300"/>
      <c r="C159" s="325" t="s">
        <v>111</v>
      </c>
      <c r="D159" s="277"/>
      <c r="E159" s="277"/>
      <c r="F159" s="326" t="s">
        <v>1930</v>
      </c>
      <c r="G159" s="277"/>
      <c r="H159" s="325" t="s">
        <v>1992</v>
      </c>
      <c r="I159" s="325" t="s">
        <v>1932</v>
      </c>
      <c r="J159" s="325" t="s">
        <v>1993</v>
      </c>
      <c r="K159" s="321"/>
    </row>
    <row r="160" spans="2:11" s="1" customFormat="1" ht="15" customHeight="1">
      <c r="B160" s="300"/>
      <c r="C160" s="325" t="s">
        <v>1994</v>
      </c>
      <c r="D160" s="277"/>
      <c r="E160" s="277"/>
      <c r="F160" s="326" t="s">
        <v>1930</v>
      </c>
      <c r="G160" s="277"/>
      <c r="H160" s="325" t="s">
        <v>1995</v>
      </c>
      <c r="I160" s="325" t="s">
        <v>1965</v>
      </c>
      <c r="J160" s="325"/>
      <c r="K160" s="321"/>
    </row>
    <row r="161" spans="2:11" s="1" customFormat="1" ht="15" customHeight="1">
      <c r="B161" s="327"/>
      <c r="C161" s="309"/>
      <c r="D161" s="309"/>
      <c r="E161" s="309"/>
      <c r="F161" s="309"/>
      <c r="G161" s="309"/>
      <c r="H161" s="309"/>
      <c r="I161" s="309"/>
      <c r="J161" s="309"/>
      <c r="K161" s="328"/>
    </row>
    <row r="162" spans="2:11" s="1" customFormat="1" ht="18.75" customHeight="1">
      <c r="B162" s="274"/>
      <c r="C162" s="277"/>
      <c r="D162" s="277"/>
      <c r="E162" s="277"/>
      <c r="F162" s="299"/>
      <c r="G162" s="277"/>
      <c r="H162" s="277"/>
      <c r="I162" s="277"/>
      <c r="J162" s="277"/>
      <c r="K162" s="274"/>
    </row>
    <row r="163" spans="2:11" s="1" customFormat="1" ht="18.75" customHeight="1">
      <c r="B163" s="285"/>
      <c r="C163" s="285"/>
      <c r="D163" s="285"/>
      <c r="E163" s="285"/>
      <c r="F163" s="285"/>
      <c r="G163" s="285"/>
      <c r="H163" s="285"/>
      <c r="I163" s="285"/>
      <c r="J163" s="285"/>
      <c r="K163" s="285"/>
    </row>
    <row r="164" spans="2:11" s="1" customFormat="1" ht="7.5" customHeight="1">
      <c r="B164" s="264"/>
      <c r="C164" s="265"/>
      <c r="D164" s="265"/>
      <c r="E164" s="265"/>
      <c r="F164" s="265"/>
      <c r="G164" s="265"/>
      <c r="H164" s="265"/>
      <c r="I164" s="265"/>
      <c r="J164" s="265"/>
      <c r="K164" s="266"/>
    </row>
    <row r="165" spans="2:11" s="1" customFormat="1" ht="45" customHeight="1">
      <c r="B165" s="267"/>
      <c r="C165" s="268" t="s">
        <v>1996</v>
      </c>
      <c r="D165" s="268"/>
      <c r="E165" s="268"/>
      <c r="F165" s="268"/>
      <c r="G165" s="268"/>
      <c r="H165" s="268"/>
      <c r="I165" s="268"/>
      <c r="J165" s="268"/>
      <c r="K165" s="269"/>
    </row>
    <row r="166" spans="2:11" s="1" customFormat="1" ht="17.25" customHeight="1">
      <c r="B166" s="267"/>
      <c r="C166" s="292" t="s">
        <v>1924</v>
      </c>
      <c r="D166" s="292"/>
      <c r="E166" s="292"/>
      <c r="F166" s="292" t="s">
        <v>1925</v>
      </c>
      <c r="G166" s="329"/>
      <c r="H166" s="330" t="s">
        <v>51</v>
      </c>
      <c r="I166" s="330" t="s">
        <v>54</v>
      </c>
      <c r="J166" s="292" t="s">
        <v>1926</v>
      </c>
      <c r="K166" s="269"/>
    </row>
    <row r="167" spans="2:11" s="1" customFormat="1" ht="17.25" customHeight="1">
      <c r="B167" s="270"/>
      <c r="C167" s="294" t="s">
        <v>1927</v>
      </c>
      <c r="D167" s="294"/>
      <c r="E167" s="294"/>
      <c r="F167" s="295" t="s">
        <v>1928</v>
      </c>
      <c r="G167" s="331"/>
      <c r="H167" s="332"/>
      <c r="I167" s="332"/>
      <c r="J167" s="294" t="s">
        <v>1929</v>
      </c>
      <c r="K167" s="272"/>
    </row>
    <row r="168" spans="2:11" s="1" customFormat="1" ht="5.25" customHeight="1">
      <c r="B168" s="300"/>
      <c r="C168" s="297"/>
      <c r="D168" s="297"/>
      <c r="E168" s="297"/>
      <c r="F168" s="297"/>
      <c r="G168" s="298"/>
      <c r="H168" s="297"/>
      <c r="I168" s="297"/>
      <c r="J168" s="297"/>
      <c r="K168" s="321"/>
    </row>
    <row r="169" spans="2:11" s="1" customFormat="1" ht="15" customHeight="1">
      <c r="B169" s="300"/>
      <c r="C169" s="277" t="s">
        <v>1933</v>
      </c>
      <c r="D169" s="277"/>
      <c r="E169" s="277"/>
      <c r="F169" s="299" t="s">
        <v>1930</v>
      </c>
      <c r="G169" s="277"/>
      <c r="H169" s="277" t="s">
        <v>1970</v>
      </c>
      <c r="I169" s="277" t="s">
        <v>1932</v>
      </c>
      <c r="J169" s="277">
        <v>120</v>
      </c>
      <c r="K169" s="321"/>
    </row>
    <row r="170" spans="2:11" s="1" customFormat="1" ht="15" customHeight="1">
      <c r="B170" s="300"/>
      <c r="C170" s="277" t="s">
        <v>1979</v>
      </c>
      <c r="D170" s="277"/>
      <c r="E170" s="277"/>
      <c r="F170" s="299" t="s">
        <v>1930</v>
      </c>
      <c r="G170" s="277"/>
      <c r="H170" s="277" t="s">
        <v>1980</v>
      </c>
      <c r="I170" s="277" t="s">
        <v>1932</v>
      </c>
      <c r="J170" s="277" t="s">
        <v>1981</v>
      </c>
      <c r="K170" s="321"/>
    </row>
    <row r="171" spans="2:11" s="1" customFormat="1" ht="15" customHeight="1">
      <c r="B171" s="300"/>
      <c r="C171" s="277" t="s">
        <v>1878</v>
      </c>
      <c r="D171" s="277"/>
      <c r="E171" s="277"/>
      <c r="F171" s="299" t="s">
        <v>1930</v>
      </c>
      <c r="G171" s="277"/>
      <c r="H171" s="277" t="s">
        <v>1997</v>
      </c>
      <c r="I171" s="277" t="s">
        <v>1932</v>
      </c>
      <c r="J171" s="277" t="s">
        <v>1981</v>
      </c>
      <c r="K171" s="321"/>
    </row>
    <row r="172" spans="2:11" s="1" customFormat="1" ht="15" customHeight="1">
      <c r="B172" s="300"/>
      <c r="C172" s="277" t="s">
        <v>1935</v>
      </c>
      <c r="D172" s="277"/>
      <c r="E172" s="277"/>
      <c r="F172" s="299" t="s">
        <v>1936</v>
      </c>
      <c r="G172" s="277"/>
      <c r="H172" s="277" t="s">
        <v>1997</v>
      </c>
      <c r="I172" s="277" t="s">
        <v>1932</v>
      </c>
      <c r="J172" s="277">
        <v>50</v>
      </c>
      <c r="K172" s="321"/>
    </row>
    <row r="173" spans="2:11" s="1" customFormat="1" ht="15" customHeight="1">
      <c r="B173" s="300"/>
      <c r="C173" s="277" t="s">
        <v>1938</v>
      </c>
      <c r="D173" s="277"/>
      <c r="E173" s="277"/>
      <c r="F173" s="299" t="s">
        <v>1930</v>
      </c>
      <c r="G173" s="277"/>
      <c r="H173" s="277" t="s">
        <v>1997</v>
      </c>
      <c r="I173" s="277" t="s">
        <v>1940</v>
      </c>
      <c r="J173" s="277"/>
      <c r="K173" s="321"/>
    </row>
    <row r="174" spans="2:11" s="1" customFormat="1" ht="15" customHeight="1">
      <c r="B174" s="300"/>
      <c r="C174" s="277" t="s">
        <v>1949</v>
      </c>
      <c r="D174" s="277"/>
      <c r="E174" s="277"/>
      <c r="F174" s="299" t="s">
        <v>1936</v>
      </c>
      <c r="G174" s="277"/>
      <c r="H174" s="277" t="s">
        <v>1997</v>
      </c>
      <c r="I174" s="277" t="s">
        <v>1932</v>
      </c>
      <c r="J174" s="277">
        <v>50</v>
      </c>
      <c r="K174" s="321"/>
    </row>
    <row r="175" spans="2:11" s="1" customFormat="1" ht="15" customHeight="1">
      <c r="B175" s="300"/>
      <c r="C175" s="277" t="s">
        <v>1957</v>
      </c>
      <c r="D175" s="277"/>
      <c r="E175" s="277"/>
      <c r="F175" s="299" t="s">
        <v>1936</v>
      </c>
      <c r="G175" s="277"/>
      <c r="H175" s="277" t="s">
        <v>1997</v>
      </c>
      <c r="I175" s="277" t="s">
        <v>1932</v>
      </c>
      <c r="J175" s="277">
        <v>50</v>
      </c>
      <c r="K175" s="321"/>
    </row>
    <row r="176" spans="2:11" s="1" customFormat="1" ht="15" customHeight="1">
      <c r="B176" s="300"/>
      <c r="C176" s="277" t="s">
        <v>1955</v>
      </c>
      <c r="D176" s="277"/>
      <c r="E176" s="277"/>
      <c r="F176" s="299" t="s">
        <v>1936</v>
      </c>
      <c r="G176" s="277"/>
      <c r="H176" s="277" t="s">
        <v>1997</v>
      </c>
      <c r="I176" s="277" t="s">
        <v>1932</v>
      </c>
      <c r="J176" s="277">
        <v>50</v>
      </c>
      <c r="K176" s="321"/>
    </row>
    <row r="177" spans="2:11" s="1" customFormat="1" ht="15" customHeight="1">
      <c r="B177" s="300"/>
      <c r="C177" s="277" t="s">
        <v>115</v>
      </c>
      <c r="D177" s="277"/>
      <c r="E177" s="277"/>
      <c r="F177" s="299" t="s">
        <v>1930</v>
      </c>
      <c r="G177" s="277"/>
      <c r="H177" s="277" t="s">
        <v>1998</v>
      </c>
      <c r="I177" s="277" t="s">
        <v>1999</v>
      </c>
      <c r="J177" s="277"/>
      <c r="K177" s="321"/>
    </row>
    <row r="178" spans="2:11" s="1" customFormat="1" ht="15" customHeight="1">
      <c r="B178" s="300"/>
      <c r="C178" s="277" t="s">
        <v>54</v>
      </c>
      <c r="D178" s="277"/>
      <c r="E178" s="277"/>
      <c r="F178" s="299" t="s">
        <v>1930</v>
      </c>
      <c r="G178" s="277"/>
      <c r="H178" s="277" t="s">
        <v>2000</v>
      </c>
      <c r="I178" s="277" t="s">
        <v>2001</v>
      </c>
      <c r="J178" s="277">
        <v>1</v>
      </c>
      <c r="K178" s="321"/>
    </row>
    <row r="179" spans="2:11" s="1" customFormat="1" ht="15" customHeight="1">
      <c r="B179" s="300"/>
      <c r="C179" s="277" t="s">
        <v>50</v>
      </c>
      <c r="D179" s="277"/>
      <c r="E179" s="277"/>
      <c r="F179" s="299" t="s">
        <v>1930</v>
      </c>
      <c r="G179" s="277"/>
      <c r="H179" s="277" t="s">
        <v>2002</v>
      </c>
      <c r="I179" s="277" t="s">
        <v>1932</v>
      </c>
      <c r="J179" s="277">
        <v>20</v>
      </c>
      <c r="K179" s="321"/>
    </row>
    <row r="180" spans="2:11" s="1" customFormat="1" ht="15" customHeight="1">
      <c r="B180" s="300"/>
      <c r="C180" s="277" t="s">
        <v>51</v>
      </c>
      <c r="D180" s="277"/>
      <c r="E180" s="277"/>
      <c r="F180" s="299" t="s">
        <v>1930</v>
      </c>
      <c r="G180" s="277"/>
      <c r="H180" s="277" t="s">
        <v>2003</v>
      </c>
      <c r="I180" s="277" t="s">
        <v>1932</v>
      </c>
      <c r="J180" s="277">
        <v>255</v>
      </c>
      <c r="K180" s="321"/>
    </row>
    <row r="181" spans="2:11" s="1" customFormat="1" ht="15" customHeight="1">
      <c r="B181" s="300"/>
      <c r="C181" s="277" t="s">
        <v>116</v>
      </c>
      <c r="D181" s="277"/>
      <c r="E181" s="277"/>
      <c r="F181" s="299" t="s">
        <v>1930</v>
      </c>
      <c r="G181" s="277"/>
      <c r="H181" s="277" t="s">
        <v>1894</v>
      </c>
      <c r="I181" s="277" t="s">
        <v>1932</v>
      </c>
      <c r="J181" s="277">
        <v>10</v>
      </c>
      <c r="K181" s="321"/>
    </row>
    <row r="182" spans="2:11" s="1" customFormat="1" ht="15" customHeight="1">
      <c r="B182" s="300"/>
      <c r="C182" s="277" t="s">
        <v>117</v>
      </c>
      <c r="D182" s="277"/>
      <c r="E182" s="277"/>
      <c r="F182" s="299" t="s">
        <v>1930</v>
      </c>
      <c r="G182" s="277"/>
      <c r="H182" s="277" t="s">
        <v>2004</v>
      </c>
      <c r="I182" s="277" t="s">
        <v>1965</v>
      </c>
      <c r="J182" s="277"/>
      <c r="K182" s="321"/>
    </row>
    <row r="183" spans="2:11" s="1" customFormat="1" ht="15" customHeight="1">
      <c r="B183" s="300"/>
      <c r="C183" s="277" t="s">
        <v>2005</v>
      </c>
      <c r="D183" s="277"/>
      <c r="E183" s="277"/>
      <c r="F183" s="299" t="s">
        <v>1930</v>
      </c>
      <c r="G183" s="277"/>
      <c r="H183" s="277" t="s">
        <v>2006</v>
      </c>
      <c r="I183" s="277" t="s">
        <v>1965</v>
      </c>
      <c r="J183" s="277"/>
      <c r="K183" s="321"/>
    </row>
    <row r="184" spans="2:11" s="1" customFormat="1" ht="15" customHeight="1">
      <c r="B184" s="300"/>
      <c r="C184" s="277" t="s">
        <v>1994</v>
      </c>
      <c r="D184" s="277"/>
      <c r="E184" s="277"/>
      <c r="F184" s="299" t="s">
        <v>1930</v>
      </c>
      <c r="G184" s="277"/>
      <c r="H184" s="277" t="s">
        <v>2007</v>
      </c>
      <c r="I184" s="277" t="s">
        <v>1965</v>
      </c>
      <c r="J184" s="277"/>
      <c r="K184" s="321"/>
    </row>
    <row r="185" spans="2:11" s="1" customFormat="1" ht="15" customHeight="1">
      <c r="B185" s="300"/>
      <c r="C185" s="277" t="s">
        <v>119</v>
      </c>
      <c r="D185" s="277"/>
      <c r="E185" s="277"/>
      <c r="F185" s="299" t="s">
        <v>1936</v>
      </c>
      <c r="G185" s="277"/>
      <c r="H185" s="277" t="s">
        <v>2008</v>
      </c>
      <c r="I185" s="277" t="s">
        <v>1932</v>
      </c>
      <c r="J185" s="277">
        <v>50</v>
      </c>
      <c r="K185" s="321"/>
    </row>
    <row r="186" spans="2:11" s="1" customFormat="1" ht="15" customHeight="1">
      <c r="B186" s="300"/>
      <c r="C186" s="277" t="s">
        <v>2009</v>
      </c>
      <c r="D186" s="277"/>
      <c r="E186" s="277"/>
      <c r="F186" s="299" t="s">
        <v>1936</v>
      </c>
      <c r="G186" s="277"/>
      <c r="H186" s="277" t="s">
        <v>2010</v>
      </c>
      <c r="I186" s="277" t="s">
        <v>2011</v>
      </c>
      <c r="J186" s="277"/>
      <c r="K186" s="321"/>
    </row>
    <row r="187" spans="2:11" s="1" customFormat="1" ht="15" customHeight="1">
      <c r="B187" s="300"/>
      <c r="C187" s="277" t="s">
        <v>2012</v>
      </c>
      <c r="D187" s="277"/>
      <c r="E187" s="277"/>
      <c r="F187" s="299" t="s">
        <v>1936</v>
      </c>
      <c r="G187" s="277"/>
      <c r="H187" s="277" t="s">
        <v>2013</v>
      </c>
      <c r="I187" s="277" t="s">
        <v>2011</v>
      </c>
      <c r="J187" s="277"/>
      <c r="K187" s="321"/>
    </row>
    <row r="188" spans="2:11" s="1" customFormat="1" ht="15" customHeight="1">
      <c r="B188" s="300"/>
      <c r="C188" s="277" t="s">
        <v>2014</v>
      </c>
      <c r="D188" s="277"/>
      <c r="E188" s="277"/>
      <c r="F188" s="299" t="s">
        <v>1936</v>
      </c>
      <c r="G188" s="277"/>
      <c r="H188" s="277" t="s">
        <v>2015</v>
      </c>
      <c r="I188" s="277" t="s">
        <v>2011</v>
      </c>
      <c r="J188" s="277"/>
      <c r="K188" s="321"/>
    </row>
    <row r="189" spans="2:11" s="1" customFormat="1" ht="15" customHeight="1">
      <c r="B189" s="300"/>
      <c r="C189" s="333" t="s">
        <v>2016</v>
      </c>
      <c r="D189" s="277"/>
      <c r="E189" s="277"/>
      <c r="F189" s="299" t="s">
        <v>1936</v>
      </c>
      <c r="G189" s="277"/>
      <c r="H189" s="277" t="s">
        <v>2017</v>
      </c>
      <c r="I189" s="277" t="s">
        <v>2018</v>
      </c>
      <c r="J189" s="334" t="s">
        <v>2019</v>
      </c>
      <c r="K189" s="321"/>
    </row>
    <row r="190" spans="2:11" s="1" customFormat="1" ht="15" customHeight="1">
      <c r="B190" s="300"/>
      <c r="C190" s="284" t="s">
        <v>39</v>
      </c>
      <c r="D190" s="277"/>
      <c r="E190" s="277"/>
      <c r="F190" s="299" t="s">
        <v>1930</v>
      </c>
      <c r="G190" s="277"/>
      <c r="H190" s="274" t="s">
        <v>2020</v>
      </c>
      <c r="I190" s="277" t="s">
        <v>2021</v>
      </c>
      <c r="J190" s="277"/>
      <c r="K190" s="321"/>
    </row>
    <row r="191" spans="2:11" s="1" customFormat="1" ht="15" customHeight="1">
      <c r="B191" s="300"/>
      <c r="C191" s="284" t="s">
        <v>2022</v>
      </c>
      <c r="D191" s="277"/>
      <c r="E191" s="277"/>
      <c r="F191" s="299" t="s">
        <v>1930</v>
      </c>
      <c r="G191" s="277"/>
      <c r="H191" s="277" t="s">
        <v>2023</v>
      </c>
      <c r="I191" s="277" t="s">
        <v>1965</v>
      </c>
      <c r="J191" s="277"/>
      <c r="K191" s="321"/>
    </row>
    <row r="192" spans="2:11" s="1" customFormat="1" ht="15" customHeight="1">
      <c r="B192" s="300"/>
      <c r="C192" s="284" t="s">
        <v>2024</v>
      </c>
      <c r="D192" s="277"/>
      <c r="E192" s="277"/>
      <c r="F192" s="299" t="s">
        <v>1930</v>
      </c>
      <c r="G192" s="277"/>
      <c r="H192" s="277" t="s">
        <v>2025</v>
      </c>
      <c r="I192" s="277" t="s">
        <v>1965</v>
      </c>
      <c r="J192" s="277"/>
      <c r="K192" s="321"/>
    </row>
    <row r="193" spans="2:11" s="1" customFormat="1" ht="15" customHeight="1">
      <c r="B193" s="300"/>
      <c r="C193" s="284" t="s">
        <v>2026</v>
      </c>
      <c r="D193" s="277"/>
      <c r="E193" s="277"/>
      <c r="F193" s="299" t="s">
        <v>1936</v>
      </c>
      <c r="G193" s="277"/>
      <c r="H193" s="277" t="s">
        <v>2027</v>
      </c>
      <c r="I193" s="277" t="s">
        <v>1965</v>
      </c>
      <c r="J193" s="277"/>
      <c r="K193" s="321"/>
    </row>
    <row r="194" spans="2:11" s="1" customFormat="1" ht="15" customHeight="1">
      <c r="B194" s="327"/>
      <c r="C194" s="335"/>
      <c r="D194" s="309"/>
      <c r="E194" s="309"/>
      <c r="F194" s="309"/>
      <c r="G194" s="309"/>
      <c r="H194" s="309"/>
      <c r="I194" s="309"/>
      <c r="J194" s="309"/>
      <c r="K194" s="328"/>
    </row>
    <row r="195" spans="2:11" s="1" customFormat="1" ht="18.75" customHeight="1">
      <c r="B195" s="274"/>
      <c r="C195" s="277"/>
      <c r="D195" s="277"/>
      <c r="E195" s="277"/>
      <c r="F195" s="299"/>
      <c r="G195" s="277"/>
      <c r="H195" s="277"/>
      <c r="I195" s="277"/>
      <c r="J195" s="277"/>
      <c r="K195" s="274"/>
    </row>
    <row r="196" spans="2:11" s="1" customFormat="1" ht="18.75" customHeight="1">
      <c r="B196" s="274"/>
      <c r="C196" s="277"/>
      <c r="D196" s="277"/>
      <c r="E196" s="277"/>
      <c r="F196" s="299"/>
      <c r="G196" s="277"/>
      <c r="H196" s="277"/>
      <c r="I196" s="277"/>
      <c r="J196" s="277"/>
      <c r="K196" s="274"/>
    </row>
    <row r="197" spans="2:11" s="1" customFormat="1" ht="18.75" customHeight="1">
      <c r="B197" s="285"/>
      <c r="C197" s="285"/>
      <c r="D197" s="285"/>
      <c r="E197" s="285"/>
      <c r="F197" s="285"/>
      <c r="G197" s="285"/>
      <c r="H197" s="285"/>
      <c r="I197" s="285"/>
      <c r="J197" s="285"/>
      <c r="K197" s="285"/>
    </row>
    <row r="198" spans="2:11" s="1" customFormat="1" ht="13.5">
      <c r="B198" s="264"/>
      <c r="C198" s="265"/>
      <c r="D198" s="265"/>
      <c r="E198" s="265"/>
      <c r="F198" s="265"/>
      <c r="G198" s="265"/>
      <c r="H198" s="265"/>
      <c r="I198" s="265"/>
      <c r="J198" s="265"/>
      <c r="K198" s="266"/>
    </row>
    <row r="199" spans="2:11" s="1" customFormat="1" ht="21">
      <c r="B199" s="267"/>
      <c r="C199" s="268" t="s">
        <v>2028</v>
      </c>
      <c r="D199" s="268"/>
      <c r="E199" s="268"/>
      <c r="F199" s="268"/>
      <c r="G199" s="268"/>
      <c r="H199" s="268"/>
      <c r="I199" s="268"/>
      <c r="J199" s="268"/>
      <c r="K199" s="269"/>
    </row>
    <row r="200" spans="2:11" s="1" customFormat="1" ht="25.5" customHeight="1">
      <c r="B200" s="267"/>
      <c r="C200" s="336" t="s">
        <v>2029</v>
      </c>
      <c r="D200" s="336"/>
      <c r="E200" s="336"/>
      <c r="F200" s="336" t="s">
        <v>2030</v>
      </c>
      <c r="G200" s="337"/>
      <c r="H200" s="336" t="s">
        <v>2031</v>
      </c>
      <c r="I200" s="336"/>
      <c r="J200" s="336"/>
      <c r="K200" s="269"/>
    </row>
    <row r="201" spans="2:11" s="1" customFormat="1" ht="5.25" customHeight="1">
      <c r="B201" s="300"/>
      <c r="C201" s="297"/>
      <c r="D201" s="297"/>
      <c r="E201" s="297"/>
      <c r="F201" s="297"/>
      <c r="G201" s="277"/>
      <c r="H201" s="297"/>
      <c r="I201" s="297"/>
      <c r="J201" s="297"/>
      <c r="K201" s="321"/>
    </row>
    <row r="202" spans="2:11" s="1" customFormat="1" ht="15" customHeight="1">
      <c r="B202" s="300"/>
      <c r="C202" s="277" t="s">
        <v>2021</v>
      </c>
      <c r="D202" s="277"/>
      <c r="E202" s="277"/>
      <c r="F202" s="299" t="s">
        <v>40</v>
      </c>
      <c r="G202" s="277"/>
      <c r="H202" s="277" t="s">
        <v>2032</v>
      </c>
      <c r="I202" s="277"/>
      <c r="J202" s="277"/>
      <c r="K202" s="321"/>
    </row>
    <row r="203" spans="2:11" s="1" customFormat="1" ht="15" customHeight="1">
      <c r="B203" s="300"/>
      <c r="C203" s="306"/>
      <c r="D203" s="277"/>
      <c r="E203" s="277"/>
      <c r="F203" s="299" t="s">
        <v>41</v>
      </c>
      <c r="G203" s="277"/>
      <c r="H203" s="277" t="s">
        <v>2033</v>
      </c>
      <c r="I203" s="277"/>
      <c r="J203" s="277"/>
      <c r="K203" s="321"/>
    </row>
    <row r="204" spans="2:11" s="1" customFormat="1" ht="15" customHeight="1">
      <c r="B204" s="300"/>
      <c r="C204" s="306"/>
      <c r="D204" s="277"/>
      <c r="E204" s="277"/>
      <c r="F204" s="299" t="s">
        <v>44</v>
      </c>
      <c r="G204" s="277"/>
      <c r="H204" s="277" t="s">
        <v>2034</v>
      </c>
      <c r="I204" s="277"/>
      <c r="J204" s="277"/>
      <c r="K204" s="321"/>
    </row>
    <row r="205" spans="2:11" s="1" customFormat="1" ht="15" customHeight="1">
      <c r="B205" s="300"/>
      <c r="C205" s="277"/>
      <c r="D205" s="277"/>
      <c r="E205" s="277"/>
      <c r="F205" s="299" t="s">
        <v>42</v>
      </c>
      <c r="G205" s="277"/>
      <c r="H205" s="277" t="s">
        <v>2035</v>
      </c>
      <c r="I205" s="277"/>
      <c r="J205" s="277"/>
      <c r="K205" s="321"/>
    </row>
    <row r="206" spans="2:11" s="1" customFormat="1" ht="15" customHeight="1">
      <c r="B206" s="300"/>
      <c r="C206" s="277"/>
      <c r="D206" s="277"/>
      <c r="E206" s="277"/>
      <c r="F206" s="299" t="s">
        <v>43</v>
      </c>
      <c r="G206" s="277"/>
      <c r="H206" s="277" t="s">
        <v>2036</v>
      </c>
      <c r="I206" s="277"/>
      <c r="J206" s="277"/>
      <c r="K206" s="321"/>
    </row>
    <row r="207" spans="2:11" s="1" customFormat="1" ht="15" customHeight="1">
      <c r="B207" s="300"/>
      <c r="C207" s="277"/>
      <c r="D207" s="277"/>
      <c r="E207" s="277"/>
      <c r="F207" s="299"/>
      <c r="G207" s="277"/>
      <c r="H207" s="277"/>
      <c r="I207" s="277"/>
      <c r="J207" s="277"/>
      <c r="K207" s="321"/>
    </row>
    <row r="208" spans="2:11" s="1" customFormat="1" ht="15" customHeight="1">
      <c r="B208" s="300"/>
      <c r="C208" s="277" t="s">
        <v>1977</v>
      </c>
      <c r="D208" s="277"/>
      <c r="E208" s="277"/>
      <c r="F208" s="299" t="s">
        <v>76</v>
      </c>
      <c r="G208" s="277"/>
      <c r="H208" s="277" t="s">
        <v>2037</v>
      </c>
      <c r="I208" s="277"/>
      <c r="J208" s="277"/>
      <c r="K208" s="321"/>
    </row>
    <row r="209" spans="2:11" s="1" customFormat="1" ht="15" customHeight="1">
      <c r="B209" s="300"/>
      <c r="C209" s="306"/>
      <c r="D209" s="277"/>
      <c r="E209" s="277"/>
      <c r="F209" s="299" t="s">
        <v>1872</v>
      </c>
      <c r="G209" s="277"/>
      <c r="H209" s="277" t="s">
        <v>1873</v>
      </c>
      <c r="I209" s="277"/>
      <c r="J209" s="277"/>
      <c r="K209" s="321"/>
    </row>
    <row r="210" spans="2:11" s="1" customFormat="1" ht="15" customHeight="1">
      <c r="B210" s="300"/>
      <c r="C210" s="277"/>
      <c r="D210" s="277"/>
      <c r="E210" s="277"/>
      <c r="F210" s="299" t="s">
        <v>1870</v>
      </c>
      <c r="G210" s="277"/>
      <c r="H210" s="277" t="s">
        <v>2038</v>
      </c>
      <c r="I210" s="277"/>
      <c r="J210" s="277"/>
      <c r="K210" s="321"/>
    </row>
    <row r="211" spans="2:11" s="1" customFormat="1" ht="15" customHeight="1">
      <c r="B211" s="338"/>
      <c r="C211" s="306"/>
      <c r="D211" s="306"/>
      <c r="E211" s="306"/>
      <c r="F211" s="299" t="s">
        <v>1874</v>
      </c>
      <c r="G211" s="284"/>
      <c r="H211" s="325" t="s">
        <v>1875</v>
      </c>
      <c r="I211" s="325"/>
      <c r="J211" s="325"/>
      <c r="K211" s="339"/>
    </row>
    <row r="212" spans="2:11" s="1" customFormat="1" ht="15" customHeight="1">
      <c r="B212" s="338"/>
      <c r="C212" s="306"/>
      <c r="D212" s="306"/>
      <c r="E212" s="306"/>
      <c r="F212" s="299" t="s">
        <v>1876</v>
      </c>
      <c r="G212" s="284"/>
      <c r="H212" s="325" t="s">
        <v>2039</v>
      </c>
      <c r="I212" s="325"/>
      <c r="J212" s="325"/>
      <c r="K212" s="339"/>
    </row>
    <row r="213" spans="2:11" s="1" customFormat="1" ht="15" customHeight="1">
      <c r="B213" s="338"/>
      <c r="C213" s="306"/>
      <c r="D213" s="306"/>
      <c r="E213" s="306"/>
      <c r="F213" s="340"/>
      <c r="G213" s="284"/>
      <c r="H213" s="341"/>
      <c r="I213" s="341"/>
      <c r="J213" s="341"/>
      <c r="K213" s="339"/>
    </row>
    <row r="214" spans="2:11" s="1" customFormat="1" ht="15" customHeight="1">
      <c r="B214" s="338"/>
      <c r="C214" s="277" t="s">
        <v>2001</v>
      </c>
      <c r="D214" s="306"/>
      <c r="E214" s="306"/>
      <c r="F214" s="299">
        <v>1</v>
      </c>
      <c r="G214" s="284"/>
      <c r="H214" s="325" t="s">
        <v>2040</v>
      </c>
      <c r="I214" s="325"/>
      <c r="J214" s="325"/>
      <c r="K214" s="339"/>
    </row>
    <row r="215" spans="2:11" s="1" customFormat="1" ht="15" customHeight="1">
      <c r="B215" s="338"/>
      <c r="C215" s="306"/>
      <c r="D215" s="306"/>
      <c r="E215" s="306"/>
      <c r="F215" s="299">
        <v>2</v>
      </c>
      <c r="G215" s="284"/>
      <c r="H215" s="325" t="s">
        <v>2041</v>
      </c>
      <c r="I215" s="325"/>
      <c r="J215" s="325"/>
      <c r="K215" s="339"/>
    </row>
    <row r="216" spans="2:11" s="1" customFormat="1" ht="15" customHeight="1">
      <c r="B216" s="338"/>
      <c r="C216" s="306"/>
      <c r="D216" s="306"/>
      <c r="E216" s="306"/>
      <c r="F216" s="299">
        <v>3</v>
      </c>
      <c r="G216" s="284"/>
      <c r="H216" s="325" t="s">
        <v>2042</v>
      </c>
      <c r="I216" s="325"/>
      <c r="J216" s="325"/>
      <c r="K216" s="339"/>
    </row>
    <row r="217" spans="2:11" s="1" customFormat="1" ht="15" customHeight="1">
      <c r="B217" s="338"/>
      <c r="C217" s="306"/>
      <c r="D217" s="306"/>
      <c r="E217" s="306"/>
      <c r="F217" s="299">
        <v>4</v>
      </c>
      <c r="G217" s="284"/>
      <c r="H217" s="325" t="s">
        <v>2043</v>
      </c>
      <c r="I217" s="325"/>
      <c r="J217" s="325"/>
      <c r="K217" s="339"/>
    </row>
    <row r="218" spans="2:11" s="1" customFormat="1" ht="12.75" customHeight="1">
      <c r="B218" s="342"/>
      <c r="C218" s="343"/>
      <c r="D218" s="343"/>
      <c r="E218" s="343"/>
      <c r="F218" s="343"/>
      <c r="G218" s="343"/>
      <c r="H218" s="343"/>
      <c r="I218" s="343"/>
      <c r="J218" s="343"/>
      <c r="K218" s="34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78</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109</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ROUND(J79,2)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ROUND((SUM(BE79:BE101)),2)</f>
        <v>0</v>
      </c>
      <c r="G33" s="37"/>
      <c r="H33" s="37"/>
      <c r="I33" s="154">
        <v>0.21</v>
      </c>
      <c r="J33" s="153">
        <f>ROUND(((SUM(BE79:BE101))*I33),2)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ROUND((SUM(BF79:BF101)),2)</f>
        <v>0</v>
      </c>
      <c r="G34" s="37"/>
      <c r="H34" s="37"/>
      <c r="I34" s="154">
        <v>0.15</v>
      </c>
      <c r="J34" s="153">
        <f>ROUND(((SUM(BF79:BF101))*I34),2)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ROUND((SUM(BG79:BG101)),2)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ROUND((SUM(BH79:BH101)),2)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ROUND((SUM(BI79:BI101)),2)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00 - VRN</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J79</f>
        <v>0</v>
      </c>
      <c r="K59" s="39"/>
      <c r="L59" s="136"/>
      <c r="S59" s="37"/>
      <c r="T59" s="37"/>
      <c r="U59" s="37"/>
      <c r="V59" s="37"/>
      <c r="W59" s="37"/>
      <c r="X59" s="37"/>
      <c r="Y59" s="37"/>
      <c r="Z59" s="37"/>
      <c r="AA59" s="37"/>
      <c r="AB59" s="37"/>
      <c r="AC59" s="37"/>
      <c r="AD59" s="37"/>
      <c r="AE59" s="37"/>
      <c r="AU59" s="16" t="s">
        <v>113</v>
      </c>
    </row>
    <row r="60" spans="1:31" s="2" customFormat="1" ht="21.8" customHeight="1">
      <c r="A60" s="37"/>
      <c r="B60" s="38"/>
      <c r="C60" s="39"/>
      <c r="D60" s="39"/>
      <c r="E60" s="39"/>
      <c r="F60" s="39"/>
      <c r="G60" s="39"/>
      <c r="H60" s="39"/>
      <c r="I60" s="135"/>
      <c r="J60" s="39"/>
      <c r="K60" s="39"/>
      <c r="L60" s="136"/>
      <c r="S60" s="37"/>
      <c r="T60" s="37"/>
      <c r="U60" s="37"/>
      <c r="V60" s="37"/>
      <c r="W60" s="37"/>
      <c r="X60" s="37"/>
      <c r="Y60" s="37"/>
      <c r="Z60" s="37"/>
      <c r="AA60" s="37"/>
      <c r="AB60" s="37"/>
      <c r="AC60" s="37"/>
      <c r="AD60" s="37"/>
      <c r="AE60" s="37"/>
    </row>
    <row r="61" spans="1:31" s="2" customFormat="1" ht="6.95" customHeight="1">
      <c r="A61" s="37"/>
      <c r="B61" s="58"/>
      <c r="C61" s="59"/>
      <c r="D61" s="59"/>
      <c r="E61" s="59"/>
      <c r="F61" s="59"/>
      <c r="G61" s="59"/>
      <c r="H61" s="59"/>
      <c r="I61" s="165"/>
      <c r="J61" s="59"/>
      <c r="K61" s="59"/>
      <c r="L61" s="136"/>
      <c r="S61" s="37"/>
      <c r="T61" s="37"/>
      <c r="U61" s="37"/>
      <c r="V61" s="37"/>
      <c r="W61" s="37"/>
      <c r="X61" s="37"/>
      <c r="Y61" s="37"/>
      <c r="Z61" s="37"/>
      <c r="AA61" s="37"/>
      <c r="AB61" s="37"/>
      <c r="AC61" s="37"/>
      <c r="AD61" s="37"/>
      <c r="AE61" s="37"/>
    </row>
    <row r="65" spans="1:31" s="2" customFormat="1" ht="6.95" customHeight="1">
      <c r="A65" s="37"/>
      <c r="B65" s="60"/>
      <c r="C65" s="61"/>
      <c r="D65" s="61"/>
      <c r="E65" s="61"/>
      <c r="F65" s="61"/>
      <c r="G65" s="61"/>
      <c r="H65" s="61"/>
      <c r="I65" s="168"/>
      <c r="J65" s="61"/>
      <c r="K65" s="61"/>
      <c r="L65" s="136"/>
      <c r="S65" s="37"/>
      <c r="T65" s="37"/>
      <c r="U65" s="37"/>
      <c r="V65" s="37"/>
      <c r="W65" s="37"/>
      <c r="X65" s="37"/>
      <c r="Y65" s="37"/>
      <c r="Z65" s="37"/>
      <c r="AA65" s="37"/>
      <c r="AB65" s="37"/>
      <c r="AC65" s="37"/>
      <c r="AD65" s="37"/>
      <c r="AE65" s="37"/>
    </row>
    <row r="66" spans="1:31" s="2" customFormat="1" ht="24.95" customHeight="1">
      <c r="A66" s="37"/>
      <c r="B66" s="38"/>
      <c r="C66" s="22" t="s">
        <v>114</v>
      </c>
      <c r="D66" s="39"/>
      <c r="E66" s="39"/>
      <c r="F66" s="39"/>
      <c r="G66" s="39"/>
      <c r="H66" s="39"/>
      <c r="I66" s="135"/>
      <c r="J66" s="39"/>
      <c r="K66" s="39"/>
      <c r="L66" s="136"/>
      <c r="S66" s="37"/>
      <c r="T66" s="37"/>
      <c r="U66" s="37"/>
      <c r="V66" s="37"/>
      <c r="W66" s="37"/>
      <c r="X66" s="37"/>
      <c r="Y66" s="37"/>
      <c r="Z66" s="37"/>
      <c r="AA66" s="37"/>
      <c r="AB66" s="37"/>
      <c r="AC66" s="37"/>
      <c r="AD66" s="37"/>
      <c r="AE66" s="37"/>
    </row>
    <row r="67" spans="1:31" s="2" customFormat="1" ht="6.95" customHeight="1">
      <c r="A67" s="37"/>
      <c r="B67" s="38"/>
      <c r="C67" s="39"/>
      <c r="D67" s="39"/>
      <c r="E67" s="39"/>
      <c r="F67" s="39"/>
      <c r="G67" s="39"/>
      <c r="H67" s="39"/>
      <c r="I67" s="135"/>
      <c r="J67" s="39"/>
      <c r="K67" s="39"/>
      <c r="L67" s="136"/>
      <c r="S67" s="37"/>
      <c r="T67" s="37"/>
      <c r="U67" s="37"/>
      <c r="V67" s="37"/>
      <c r="W67" s="37"/>
      <c r="X67" s="37"/>
      <c r="Y67" s="37"/>
      <c r="Z67" s="37"/>
      <c r="AA67" s="37"/>
      <c r="AB67" s="37"/>
      <c r="AC67" s="37"/>
      <c r="AD67" s="37"/>
      <c r="AE67" s="37"/>
    </row>
    <row r="68" spans="1:31" s="2" customFormat="1" ht="12" customHeight="1">
      <c r="A68" s="37"/>
      <c r="B68" s="38"/>
      <c r="C68" s="31" t="s">
        <v>16</v>
      </c>
      <c r="D68" s="39"/>
      <c r="E68" s="39"/>
      <c r="F68" s="39"/>
      <c r="G68" s="39"/>
      <c r="H68" s="39"/>
      <c r="I68" s="135"/>
      <c r="J68" s="39"/>
      <c r="K68" s="39"/>
      <c r="L68" s="136"/>
      <c r="S68" s="37"/>
      <c r="T68" s="37"/>
      <c r="U68" s="37"/>
      <c r="V68" s="37"/>
      <c r="W68" s="37"/>
      <c r="X68" s="37"/>
      <c r="Y68" s="37"/>
      <c r="Z68" s="37"/>
      <c r="AA68" s="37"/>
      <c r="AB68" s="37"/>
      <c r="AC68" s="37"/>
      <c r="AD68" s="37"/>
      <c r="AE68" s="37"/>
    </row>
    <row r="69" spans="1:31" s="2" customFormat="1" ht="16.5" customHeight="1">
      <c r="A69" s="37"/>
      <c r="B69" s="38"/>
      <c r="C69" s="39"/>
      <c r="D69" s="39"/>
      <c r="E69" s="169" t="str">
        <f>E7</f>
        <v>Společná zařízení v k.ú. Senice na Hané</v>
      </c>
      <c r="F69" s="31"/>
      <c r="G69" s="31"/>
      <c r="H69" s="31"/>
      <c r="I69" s="135"/>
      <c r="J69" s="39"/>
      <c r="K69" s="39"/>
      <c r="L69" s="136"/>
      <c r="S69" s="37"/>
      <c r="T69" s="37"/>
      <c r="U69" s="37"/>
      <c r="V69" s="37"/>
      <c r="W69" s="37"/>
      <c r="X69" s="37"/>
      <c r="Y69" s="37"/>
      <c r="Z69" s="37"/>
      <c r="AA69" s="37"/>
      <c r="AB69" s="37"/>
      <c r="AC69" s="37"/>
      <c r="AD69" s="37"/>
      <c r="AE69" s="37"/>
    </row>
    <row r="70" spans="1:31" s="2" customFormat="1" ht="12" customHeight="1">
      <c r="A70" s="37"/>
      <c r="B70" s="38"/>
      <c r="C70" s="31" t="s">
        <v>108</v>
      </c>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16.5" customHeight="1">
      <c r="A71" s="37"/>
      <c r="B71" s="38"/>
      <c r="C71" s="39"/>
      <c r="D71" s="39"/>
      <c r="E71" s="68" t="str">
        <f>E9</f>
        <v>SO 00 - VRN</v>
      </c>
      <c r="F71" s="39"/>
      <c r="G71" s="39"/>
      <c r="H71" s="39"/>
      <c r="I71" s="135"/>
      <c r="J71" s="39"/>
      <c r="K71" s="39"/>
      <c r="L71" s="136"/>
      <c r="S71" s="37"/>
      <c r="T71" s="37"/>
      <c r="U71" s="37"/>
      <c r="V71" s="37"/>
      <c r="W71" s="37"/>
      <c r="X71" s="37"/>
      <c r="Y71" s="37"/>
      <c r="Z71" s="37"/>
      <c r="AA71" s="37"/>
      <c r="AB71" s="37"/>
      <c r="AC71" s="37"/>
      <c r="AD71" s="37"/>
      <c r="AE71" s="37"/>
    </row>
    <row r="72" spans="1:31" s="2" customFormat="1" ht="6.95" customHeight="1">
      <c r="A72" s="37"/>
      <c r="B72" s="38"/>
      <c r="C72" s="39"/>
      <c r="D72" s="39"/>
      <c r="E72" s="39"/>
      <c r="F72" s="39"/>
      <c r="G72" s="39"/>
      <c r="H72" s="39"/>
      <c r="I72" s="135"/>
      <c r="J72" s="39"/>
      <c r="K72" s="39"/>
      <c r="L72" s="136"/>
      <c r="S72" s="37"/>
      <c r="T72" s="37"/>
      <c r="U72" s="37"/>
      <c r="V72" s="37"/>
      <c r="W72" s="37"/>
      <c r="X72" s="37"/>
      <c r="Y72" s="37"/>
      <c r="Z72" s="37"/>
      <c r="AA72" s="37"/>
      <c r="AB72" s="37"/>
      <c r="AC72" s="37"/>
      <c r="AD72" s="37"/>
      <c r="AE72" s="37"/>
    </row>
    <row r="73" spans="1:31" s="2" customFormat="1" ht="12" customHeight="1">
      <c r="A73" s="37"/>
      <c r="B73" s="38"/>
      <c r="C73" s="31" t="s">
        <v>21</v>
      </c>
      <c r="D73" s="39"/>
      <c r="E73" s="39"/>
      <c r="F73" s="26" t="str">
        <f>F12</f>
        <v xml:space="preserve"> </v>
      </c>
      <c r="G73" s="39"/>
      <c r="H73" s="39"/>
      <c r="I73" s="139" t="s">
        <v>23</v>
      </c>
      <c r="J73" s="71" t="str">
        <f>IF(J12="","",J12)</f>
        <v>11. 5. 2020</v>
      </c>
      <c r="K73" s="39"/>
      <c r="L73" s="136"/>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5.15" customHeight="1">
      <c r="A75" s="37"/>
      <c r="B75" s="38"/>
      <c r="C75" s="31" t="s">
        <v>25</v>
      </c>
      <c r="D75" s="39"/>
      <c r="E75" s="39"/>
      <c r="F75" s="26" t="str">
        <f>E15</f>
        <v xml:space="preserve"> </v>
      </c>
      <c r="G75" s="39"/>
      <c r="H75" s="39"/>
      <c r="I75" s="139" t="s">
        <v>30</v>
      </c>
      <c r="J75" s="35" t="str">
        <f>E21</f>
        <v xml:space="preserve"> </v>
      </c>
      <c r="K75" s="39"/>
      <c r="L75" s="136"/>
      <c r="S75" s="37"/>
      <c r="T75" s="37"/>
      <c r="U75" s="37"/>
      <c r="V75" s="37"/>
      <c r="W75" s="37"/>
      <c r="X75" s="37"/>
      <c r="Y75" s="37"/>
      <c r="Z75" s="37"/>
      <c r="AA75" s="37"/>
      <c r="AB75" s="37"/>
      <c r="AC75" s="37"/>
      <c r="AD75" s="37"/>
      <c r="AE75" s="37"/>
    </row>
    <row r="76" spans="1:31" s="2" customFormat="1" ht="15.15" customHeight="1">
      <c r="A76" s="37"/>
      <c r="B76" s="38"/>
      <c r="C76" s="31" t="s">
        <v>28</v>
      </c>
      <c r="D76" s="39"/>
      <c r="E76" s="39"/>
      <c r="F76" s="26" t="str">
        <f>IF(E18="","",E18)</f>
        <v>Vyplň údaj</v>
      </c>
      <c r="G76" s="39"/>
      <c r="H76" s="39"/>
      <c r="I76" s="139" t="s">
        <v>32</v>
      </c>
      <c r="J76" s="35" t="str">
        <f>E24</f>
        <v xml:space="preserve"> </v>
      </c>
      <c r="K76" s="39"/>
      <c r="L76" s="136"/>
      <c r="S76" s="37"/>
      <c r="T76" s="37"/>
      <c r="U76" s="37"/>
      <c r="V76" s="37"/>
      <c r="W76" s="37"/>
      <c r="X76" s="37"/>
      <c r="Y76" s="37"/>
      <c r="Z76" s="37"/>
      <c r="AA76" s="37"/>
      <c r="AB76" s="37"/>
      <c r="AC76" s="37"/>
      <c r="AD76" s="37"/>
      <c r="AE76" s="37"/>
    </row>
    <row r="77" spans="1:31" s="2" customFormat="1" ht="10.3"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9" customFormat="1" ht="29.25" customHeight="1">
      <c r="A78" s="175"/>
      <c r="B78" s="176"/>
      <c r="C78" s="177" t="s">
        <v>115</v>
      </c>
      <c r="D78" s="178" t="s">
        <v>54</v>
      </c>
      <c r="E78" s="178" t="s">
        <v>50</v>
      </c>
      <c r="F78" s="178" t="s">
        <v>51</v>
      </c>
      <c r="G78" s="178" t="s">
        <v>116</v>
      </c>
      <c r="H78" s="178" t="s">
        <v>117</v>
      </c>
      <c r="I78" s="179" t="s">
        <v>118</v>
      </c>
      <c r="J78" s="178" t="s">
        <v>112</v>
      </c>
      <c r="K78" s="180" t="s">
        <v>119</v>
      </c>
      <c r="L78" s="181"/>
      <c r="M78" s="91" t="s">
        <v>19</v>
      </c>
      <c r="N78" s="92" t="s">
        <v>39</v>
      </c>
      <c r="O78" s="92" t="s">
        <v>120</v>
      </c>
      <c r="P78" s="92" t="s">
        <v>121</v>
      </c>
      <c r="Q78" s="92" t="s">
        <v>122</v>
      </c>
      <c r="R78" s="92" t="s">
        <v>123</v>
      </c>
      <c r="S78" s="92" t="s">
        <v>124</v>
      </c>
      <c r="T78" s="93" t="s">
        <v>125</v>
      </c>
      <c r="U78" s="175"/>
      <c r="V78" s="175"/>
      <c r="W78" s="175"/>
      <c r="X78" s="175"/>
      <c r="Y78" s="175"/>
      <c r="Z78" s="175"/>
      <c r="AA78" s="175"/>
      <c r="AB78" s="175"/>
      <c r="AC78" s="175"/>
      <c r="AD78" s="175"/>
      <c r="AE78" s="175"/>
    </row>
    <row r="79" spans="1:63" s="2" customFormat="1" ht="22.8" customHeight="1">
      <c r="A79" s="37"/>
      <c r="B79" s="38"/>
      <c r="C79" s="98" t="s">
        <v>126</v>
      </c>
      <c r="D79" s="39"/>
      <c r="E79" s="39"/>
      <c r="F79" s="39"/>
      <c r="G79" s="39"/>
      <c r="H79" s="39"/>
      <c r="I79" s="135"/>
      <c r="J79" s="182">
        <f>BK79</f>
        <v>0</v>
      </c>
      <c r="K79" s="39"/>
      <c r="L79" s="43"/>
      <c r="M79" s="94"/>
      <c r="N79" s="183"/>
      <c r="O79" s="95"/>
      <c r="P79" s="184">
        <f>SUM(P80:P101)</f>
        <v>0</v>
      </c>
      <c r="Q79" s="95"/>
      <c r="R79" s="184">
        <f>SUM(R80:R101)</f>
        <v>0</v>
      </c>
      <c r="S79" s="95"/>
      <c r="T79" s="185">
        <f>SUM(T80:T101)</f>
        <v>0</v>
      </c>
      <c r="U79" s="37"/>
      <c r="V79" s="37"/>
      <c r="W79" s="37"/>
      <c r="X79" s="37"/>
      <c r="Y79" s="37"/>
      <c r="Z79" s="37"/>
      <c r="AA79" s="37"/>
      <c r="AB79" s="37"/>
      <c r="AC79" s="37"/>
      <c r="AD79" s="37"/>
      <c r="AE79" s="37"/>
      <c r="AT79" s="16" t="s">
        <v>68</v>
      </c>
      <c r="AU79" s="16" t="s">
        <v>113</v>
      </c>
      <c r="BK79" s="186">
        <f>SUM(BK80:BK101)</f>
        <v>0</v>
      </c>
    </row>
    <row r="80" spans="1:65" s="2" customFormat="1" ht="16.5" customHeight="1">
      <c r="A80" s="37"/>
      <c r="B80" s="38"/>
      <c r="C80" s="187" t="s">
        <v>77</v>
      </c>
      <c r="D80" s="187" t="s">
        <v>127</v>
      </c>
      <c r="E80" s="188" t="s">
        <v>128</v>
      </c>
      <c r="F80" s="189" t="s">
        <v>129</v>
      </c>
      <c r="G80" s="190" t="s">
        <v>130</v>
      </c>
      <c r="H80" s="191">
        <v>1</v>
      </c>
      <c r="I80" s="192"/>
      <c r="J80" s="193">
        <f>ROUND(I80*H80,2)</f>
        <v>0</v>
      </c>
      <c r="K80" s="189" t="s">
        <v>131</v>
      </c>
      <c r="L80" s="43"/>
      <c r="M80" s="194" t="s">
        <v>19</v>
      </c>
      <c r="N80" s="195" t="s">
        <v>40</v>
      </c>
      <c r="O80" s="83"/>
      <c r="P80" s="196">
        <f>O80*H80</f>
        <v>0</v>
      </c>
      <c r="Q80" s="196">
        <v>0</v>
      </c>
      <c r="R80" s="196">
        <f>Q80*H80</f>
        <v>0</v>
      </c>
      <c r="S80" s="196">
        <v>0</v>
      </c>
      <c r="T80" s="197">
        <f>S80*H80</f>
        <v>0</v>
      </c>
      <c r="U80" s="37"/>
      <c r="V80" s="37"/>
      <c r="W80" s="37"/>
      <c r="X80" s="37"/>
      <c r="Y80" s="37"/>
      <c r="Z80" s="37"/>
      <c r="AA80" s="37"/>
      <c r="AB80" s="37"/>
      <c r="AC80" s="37"/>
      <c r="AD80" s="37"/>
      <c r="AE80" s="37"/>
      <c r="AR80" s="198" t="s">
        <v>132</v>
      </c>
      <c r="AT80" s="198" t="s">
        <v>127</v>
      </c>
      <c r="AU80" s="198" t="s">
        <v>69</v>
      </c>
      <c r="AY80" s="16" t="s">
        <v>133</v>
      </c>
      <c r="BE80" s="199">
        <f>IF(N80="základní",J80,0)</f>
        <v>0</v>
      </c>
      <c r="BF80" s="199">
        <f>IF(N80="snížená",J80,0)</f>
        <v>0</v>
      </c>
      <c r="BG80" s="199">
        <f>IF(N80="zákl. přenesená",J80,0)</f>
        <v>0</v>
      </c>
      <c r="BH80" s="199">
        <f>IF(N80="sníž. přenesená",J80,0)</f>
        <v>0</v>
      </c>
      <c r="BI80" s="199">
        <f>IF(N80="nulová",J80,0)</f>
        <v>0</v>
      </c>
      <c r="BJ80" s="16" t="s">
        <v>77</v>
      </c>
      <c r="BK80" s="199">
        <f>ROUND(I80*H80,2)</f>
        <v>0</v>
      </c>
      <c r="BL80" s="16" t="s">
        <v>132</v>
      </c>
      <c r="BM80" s="198" t="s">
        <v>79</v>
      </c>
    </row>
    <row r="81" spans="1:47" s="2" customFormat="1" ht="12">
      <c r="A81" s="37"/>
      <c r="B81" s="38"/>
      <c r="C81" s="39"/>
      <c r="D81" s="200" t="s">
        <v>134</v>
      </c>
      <c r="E81" s="39"/>
      <c r="F81" s="201" t="s">
        <v>135</v>
      </c>
      <c r="G81" s="39"/>
      <c r="H81" s="39"/>
      <c r="I81" s="135"/>
      <c r="J81" s="39"/>
      <c r="K81" s="39"/>
      <c r="L81" s="43"/>
      <c r="M81" s="202"/>
      <c r="N81" s="203"/>
      <c r="O81" s="83"/>
      <c r="P81" s="83"/>
      <c r="Q81" s="83"/>
      <c r="R81" s="83"/>
      <c r="S81" s="83"/>
      <c r="T81" s="84"/>
      <c r="U81" s="37"/>
      <c r="V81" s="37"/>
      <c r="W81" s="37"/>
      <c r="X81" s="37"/>
      <c r="Y81" s="37"/>
      <c r="Z81" s="37"/>
      <c r="AA81" s="37"/>
      <c r="AB81" s="37"/>
      <c r="AC81" s="37"/>
      <c r="AD81" s="37"/>
      <c r="AE81" s="37"/>
      <c r="AT81" s="16" t="s">
        <v>134</v>
      </c>
      <c r="AU81" s="16" t="s">
        <v>69</v>
      </c>
    </row>
    <row r="82" spans="1:65" s="2" customFormat="1" ht="16.5" customHeight="1">
      <c r="A82" s="37"/>
      <c r="B82" s="38"/>
      <c r="C82" s="187" t="s">
        <v>79</v>
      </c>
      <c r="D82" s="187" t="s">
        <v>127</v>
      </c>
      <c r="E82" s="188" t="s">
        <v>136</v>
      </c>
      <c r="F82" s="189" t="s">
        <v>137</v>
      </c>
      <c r="G82" s="190" t="s">
        <v>130</v>
      </c>
      <c r="H82" s="191">
        <v>1</v>
      </c>
      <c r="I82" s="192"/>
      <c r="J82" s="193">
        <f>ROUND(I82*H82,2)</f>
        <v>0</v>
      </c>
      <c r="K82" s="189" t="s">
        <v>131</v>
      </c>
      <c r="L82" s="43"/>
      <c r="M82" s="194" t="s">
        <v>19</v>
      </c>
      <c r="N82" s="195" t="s">
        <v>40</v>
      </c>
      <c r="O82" s="83"/>
      <c r="P82" s="196">
        <f>O82*H82</f>
        <v>0</v>
      </c>
      <c r="Q82" s="196">
        <v>0</v>
      </c>
      <c r="R82" s="196">
        <f>Q82*H82</f>
        <v>0</v>
      </c>
      <c r="S82" s="196">
        <v>0</v>
      </c>
      <c r="T82" s="197">
        <f>S82*H82</f>
        <v>0</v>
      </c>
      <c r="U82" s="37"/>
      <c r="V82" s="37"/>
      <c r="W82" s="37"/>
      <c r="X82" s="37"/>
      <c r="Y82" s="37"/>
      <c r="Z82" s="37"/>
      <c r="AA82" s="37"/>
      <c r="AB82" s="37"/>
      <c r="AC82" s="37"/>
      <c r="AD82" s="37"/>
      <c r="AE82" s="37"/>
      <c r="AR82" s="198" t="s">
        <v>132</v>
      </c>
      <c r="AT82" s="198" t="s">
        <v>127</v>
      </c>
      <c r="AU82" s="198" t="s">
        <v>69</v>
      </c>
      <c r="AY82" s="16" t="s">
        <v>133</v>
      </c>
      <c r="BE82" s="199">
        <f>IF(N82="základní",J82,0)</f>
        <v>0</v>
      </c>
      <c r="BF82" s="199">
        <f>IF(N82="snížená",J82,0)</f>
        <v>0</v>
      </c>
      <c r="BG82" s="199">
        <f>IF(N82="zákl. přenesená",J82,0)</f>
        <v>0</v>
      </c>
      <c r="BH82" s="199">
        <f>IF(N82="sníž. přenesená",J82,0)</f>
        <v>0</v>
      </c>
      <c r="BI82" s="199">
        <f>IF(N82="nulová",J82,0)</f>
        <v>0</v>
      </c>
      <c r="BJ82" s="16" t="s">
        <v>77</v>
      </c>
      <c r="BK82" s="199">
        <f>ROUND(I82*H82,2)</f>
        <v>0</v>
      </c>
      <c r="BL82" s="16" t="s">
        <v>132</v>
      </c>
      <c r="BM82" s="198" t="s">
        <v>138</v>
      </c>
    </row>
    <row r="83" spans="1:47" s="2" customFormat="1" ht="12">
      <c r="A83" s="37"/>
      <c r="B83" s="38"/>
      <c r="C83" s="39"/>
      <c r="D83" s="200" t="s">
        <v>134</v>
      </c>
      <c r="E83" s="39"/>
      <c r="F83" s="201" t="s">
        <v>139</v>
      </c>
      <c r="G83" s="39"/>
      <c r="H83" s="39"/>
      <c r="I83" s="135"/>
      <c r="J83" s="39"/>
      <c r="K83" s="39"/>
      <c r="L83" s="43"/>
      <c r="M83" s="202"/>
      <c r="N83" s="203"/>
      <c r="O83" s="83"/>
      <c r="P83" s="83"/>
      <c r="Q83" s="83"/>
      <c r="R83" s="83"/>
      <c r="S83" s="83"/>
      <c r="T83" s="84"/>
      <c r="U83" s="37"/>
      <c r="V83" s="37"/>
      <c r="W83" s="37"/>
      <c r="X83" s="37"/>
      <c r="Y83" s="37"/>
      <c r="Z83" s="37"/>
      <c r="AA83" s="37"/>
      <c r="AB83" s="37"/>
      <c r="AC83" s="37"/>
      <c r="AD83" s="37"/>
      <c r="AE83" s="37"/>
      <c r="AT83" s="16" t="s">
        <v>134</v>
      </c>
      <c r="AU83" s="16" t="s">
        <v>69</v>
      </c>
    </row>
    <row r="84" spans="1:65" s="2" customFormat="1" ht="16.5" customHeight="1">
      <c r="A84" s="37"/>
      <c r="B84" s="38"/>
      <c r="C84" s="187" t="s">
        <v>140</v>
      </c>
      <c r="D84" s="187" t="s">
        <v>127</v>
      </c>
      <c r="E84" s="188" t="s">
        <v>141</v>
      </c>
      <c r="F84" s="189" t="s">
        <v>142</v>
      </c>
      <c r="G84" s="190" t="s">
        <v>130</v>
      </c>
      <c r="H84" s="191">
        <v>1</v>
      </c>
      <c r="I84" s="192"/>
      <c r="J84" s="193">
        <f>ROUND(I84*H84,2)</f>
        <v>0</v>
      </c>
      <c r="K84" s="189" t="s">
        <v>131</v>
      </c>
      <c r="L84" s="43"/>
      <c r="M84" s="194" t="s">
        <v>19</v>
      </c>
      <c r="N84" s="195" t="s">
        <v>40</v>
      </c>
      <c r="O84" s="83"/>
      <c r="P84" s="196">
        <f>O84*H84</f>
        <v>0</v>
      </c>
      <c r="Q84" s="196">
        <v>0</v>
      </c>
      <c r="R84" s="196">
        <f>Q84*H84</f>
        <v>0</v>
      </c>
      <c r="S84" s="196">
        <v>0</v>
      </c>
      <c r="T84" s="197">
        <f>S84*H84</f>
        <v>0</v>
      </c>
      <c r="U84" s="37"/>
      <c r="V84" s="37"/>
      <c r="W84" s="37"/>
      <c r="X84" s="37"/>
      <c r="Y84" s="37"/>
      <c r="Z84" s="37"/>
      <c r="AA84" s="37"/>
      <c r="AB84" s="37"/>
      <c r="AC84" s="37"/>
      <c r="AD84" s="37"/>
      <c r="AE84" s="37"/>
      <c r="AR84" s="198" t="s">
        <v>132</v>
      </c>
      <c r="AT84" s="198" t="s">
        <v>127</v>
      </c>
      <c r="AU84" s="198" t="s">
        <v>69</v>
      </c>
      <c r="AY84" s="16" t="s">
        <v>133</v>
      </c>
      <c r="BE84" s="199">
        <f>IF(N84="základní",J84,0)</f>
        <v>0</v>
      </c>
      <c r="BF84" s="199">
        <f>IF(N84="snížená",J84,0)</f>
        <v>0</v>
      </c>
      <c r="BG84" s="199">
        <f>IF(N84="zákl. přenesená",J84,0)</f>
        <v>0</v>
      </c>
      <c r="BH84" s="199">
        <f>IF(N84="sníž. přenesená",J84,0)</f>
        <v>0</v>
      </c>
      <c r="BI84" s="199">
        <f>IF(N84="nulová",J84,0)</f>
        <v>0</v>
      </c>
      <c r="BJ84" s="16" t="s">
        <v>77</v>
      </c>
      <c r="BK84" s="199">
        <f>ROUND(I84*H84,2)</f>
        <v>0</v>
      </c>
      <c r="BL84" s="16" t="s">
        <v>132</v>
      </c>
      <c r="BM84" s="198" t="s">
        <v>143</v>
      </c>
    </row>
    <row r="85" spans="1:47" s="2" customFormat="1" ht="12">
      <c r="A85" s="37"/>
      <c r="B85" s="38"/>
      <c r="C85" s="39"/>
      <c r="D85" s="200" t="s">
        <v>134</v>
      </c>
      <c r="E85" s="39"/>
      <c r="F85" s="201" t="s">
        <v>144</v>
      </c>
      <c r="G85" s="39"/>
      <c r="H85" s="39"/>
      <c r="I85" s="135"/>
      <c r="J85" s="39"/>
      <c r="K85" s="39"/>
      <c r="L85" s="43"/>
      <c r="M85" s="202"/>
      <c r="N85" s="203"/>
      <c r="O85" s="83"/>
      <c r="P85" s="83"/>
      <c r="Q85" s="83"/>
      <c r="R85" s="83"/>
      <c r="S85" s="83"/>
      <c r="T85" s="84"/>
      <c r="U85" s="37"/>
      <c r="V85" s="37"/>
      <c r="W85" s="37"/>
      <c r="X85" s="37"/>
      <c r="Y85" s="37"/>
      <c r="Z85" s="37"/>
      <c r="AA85" s="37"/>
      <c r="AB85" s="37"/>
      <c r="AC85" s="37"/>
      <c r="AD85" s="37"/>
      <c r="AE85" s="37"/>
      <c r="AT85" s="16" t="s">
        <v>134</v>
      </c>
      <c r="AU85" s="16" t="s">
        <v>69</v>
      </c>
    </row>
    <row r="86" spans="1:65" s="2" customFormat="1" ht="16.5" customHeight="1">
      <c r="A86" s="37"/>
      <c r="B86" s="38"/>
      <c r="C86" s="187" t="s">
        <v>138</v>
      </c>
      <c r="D86" s="187" t="s">
        <v>127</v>
      </c>
      <c r="E86" s="188" t="s">
        <v>145</v>
      </c>
      <c r="F86" s="189" t="s">
        <v>146</v>
      </c>
      <c r="G86" s="190" t="s">
        <v>130</v>
      </c>
      <c r="H86" s="191">
        <v>1</v>
      </c>
      <c r="I86" s="192"/>
      <c r="J86" s="193">
        <f>ROUND(I86*H86,2)</f>
        <v>0</v>
      </c>
      <c r="K86" s="189" t="s">
        <v>131</v>
      </c>
      <c r="L86" s="43"/>
      <c r="M86" s="194" t="s">
        <v>19</v>
      </c>
      <c r="N86" s="195" t="s">
        <v>40</v>
      </c>
      <c r="O86" s="83"/>
      <c r="P86" s="196">
        <f>O86*H86</f>
        <v>0</v>
      </c>
      <c r="Q86" s="196">
        <v>0</v>
      </c>
      <c r="R86" s="196">
        <f>Q86*H86</f>
        <v>0</v>
      </c>
      <c r="S86" s="196">
        <v>0</v>
      </c>
      <c r="T86" s="197">
        <f>S86*H86</f>
        <v>0</v>
      </c>
      <c r="U86" s="37"/>
      <c r="V86" s="37"/>
      <c r="W86" s="37"/>
      <c r="X86" s="37"/>
      <c r="Y86" s="37"/>
      <c r="Z86" s="37"/>
      <c r="AA86" s="37"/>
      <c r="AB86" s="37"/>
      <c r="AC86" s="37"/>
      <c r="AD86" s="37"/>
      <c r="AE86" s="37"/>
      <c r="AR86" s="198" t="s">
        <v>132</v>
      </c>
      <c r="AT86" s="198" t="s">
        <v>127</v>
      </c>
      <c r="AU86" s="198" t="s">
        <v>69</v>
      </c>
      <c r="AY86" s="16" t="s">
        <v>133</v>
      </c>
      <c r="BE86" s="199">
        <f>IF(N86="základní",J86,0)</f>
        <v>0</v>
      </c>
      <c r="BF86" s="199">
        <f>IF(N86="snížená",J86,0)</f>
        <v>0</v>
      </c>
      <c r="BG86" s="199">
        <f>IF(N86="zákl. přenesená",J86,0)</f>
        <v>0</v>
      </c>
      <c r="BH86" s="199">
        <f>IF(N86="sníž. přenesená",J86,0)</f>
        <v>0</v>
      </c>
      <c r="BI86" s="199">
        <f>IF(N86="nulová",J86,0)</f>
        <v>0</v>
      </c>
      <c r="BJ86" s="16" t="s">
        <v>77</v>
      </c>
      <c r="BK86" s="199">
        <f>ROUND(I86*H86,2)</f>
        <v>0</v>
      </c>
      <c r="BL86" s="16" t="s">
        <v>132</v>
      </c>
      <c r="BM86" s="198" t="s">
        <v>147</v>
      </c>
    </row>
    <row r="87" spans="1:47" s="2" customFormat="1" ht="12">
      <c r="A87" s="37"/>
      <c r="B87" s="38"/>
      <c r="C87" s="39"/>
      <c r="D87" s="200" t="s">
        <v>134</v>
      </c>
      <c r="E87" s="39"/>
      <c r="F87" s="201" t="s">
        <v>148</v>
      </c>
      <c r="G87" s="39"/>
      <c r="H87" s="39"/>
      <c r="I87" s="135"/>
      <c r="J87" s="39"/>
      <c r="K87" s="39"/>
      <c r="L87" s="43"/>
      <c r="M87" s="202"/>
      <c r="N87" s="203"/>
      <c r="O87" s="83"/>
      <c r="P87" s="83"/>
      <c r="Q87" s="83"/>
      <c r="R87" s="83"/>
      <c r="S87" s="83"/>
      <c r="T87" s="84"/>
      <c r="U87" s="37"/>
      <c r="V87" s="37"/>
      <c r="W87" s="37"/>
      <c r="X87" s="37"/>
      <c r="Y87" s="37"/>
      <c r="Z87" s="37"/>
      <c r="AA87" s="37"/>
      <c r="AB87" s="37"/>
      <c r="AC87" s="37"/>
      <c r="AD87" s="37"/>
      <c r="AE87" s="37"/>
      <c r="AT87" s="16" t="s">
        <v>134</v>
      </c>
      <c r="AU87" s="16" t="s">
        <v>69</v>
      </c>
    </row>
    <row r="88" spans="1:65" s="2" customFormat="1" ht="16.5" customHeight="1">
      <c r="A88" s="37"/>
      <c r="B88" s="38"/>
      <c r="C88" s="187" t="s">
        <v>149</v>
      </c>
      <c r="D88" s="187" t="s">
        <v>127</v>
      </c>
      <c r="E88" s="188" t="s">
        <v>150</v>
      </c>
      <c r="F88" s="189" t="s">
        <v>151</v>
      </c>
      <c r="G88" s="190" t="s">
        <v>130</v>
      </c>
      <c r="H88" s="191">
        <v>1</v>
      </c>
      <c r="I88" s="192"/>
      <c r="J88" s="193">
        <f>ROUND(I88*H88,2)</f>
        <v>0</v>
      </c>
      <c r="K88" s="189" t="s">
        <v>131</v>
      </c>
      <c r="L88" s="43"/>
      <c r="M88" s="194" t="s">
        <v>19</v>
      </c>
      <c r="N88" s="195" t="s">
        <v>40</v>
      </c>
      <c r="O88" s="83"/>
      <c r="P88" s="196">
        <f>O88*H88</f>
        <v>0</v>
      </c>
      <c r="Q88" s="196">
        <v>0</v>
      </c>
      <c r="R88" s="196">
        <f>Q88*H88</f>
        <v>0</v>
      </c>
      <c r="S88" s="196">
        <v>0</v>
      </c>
      <c r="T88" s="197">
        <f>S88*H88</f>
        <v>0</v>
      </c>
      <c r="U88" s="37"/>
      <c r="V88" s="37"/>
      <c r="W88" s="37"/>
      <c r="X88" s="37"/>
      <c r="Y88" s="37"/>
      <c r="Z88" s="37"/>
      <c r="AA88" s="37"/>
      <c r="AB88" s="37"/>
      <c r="AC88" s="37"/>
      <c r="AD88" s="37"/>
      <c r="AE88" s="37"/>
      <c r="AR88" s="198" t="s">
        <v>132</v>
      </c>
      <c r="AT88" s="198" t="s">
        <v>127</v>
      </c>
      <c r="AU88" s="198" t="s">
        <v>69</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132</v>
      </c>
      <c r="BM88" s="198" t="s">
        <v>152</v>
      </c>
    </row>
    <row r="89" spans="1:47" s="2" customFormat="1" ht="12">
      <c r="A89" s="37"/>
      <c r="B89" s="38"/>
      <c r="C89" s="39"/>
      <c r="D89" s="200" t="s">
        <v>134</v>
      </c>
      <c r="E89" s="39"/>
      <c r="F89" s="201" t="s">
        <v>153</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134</v>
      </c>
      <c r="AU89" s="16" t="s">
        <v>69</v>
      </c>
    </row>
    <row r="90" spans="1:65" s="2" customFormat="1" ht="16.5" customHeight="1">
      <c r="A90" s="37"/>
      <c r="B90" s="38"/>
      <c r="C90" s="187" t="s">
        <v>143</v>
      </c>
      <c r="D90" s="187" t="s">
        <v>127</v>
      </c>
      <c r="E90" s="188" t="s">
        <v>154</v>
      </c>
      <c r="F90" s="189" t="s">
        <v>155</v>
      </c>
      <c r="G90" s="190" t="s">
        <v>130</v>
      </c>
      <c r="H90" s="191">
        <v>1</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132</v>
      </c>
      <c r="AT90" s="198" t="s">
        <v>127</v>
      </c>
      <c r="AU90" s="198" t="s">
        <v>69</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132</v>
      </c>
      <c r="BM90" s="198" t="s">
        <v>156</v>
      </c>
    </row>
    <row r="91" spans="1:47" s="2" customFormat="1" ht="12">
      <c r="A91" s="37"/>
      <c r="B91" s="38"/>
      <c r="C91" s="39"/>
      <c r="D91" s="200" t="s">
        <v>134</v>
      </c>
      <c r="E91" s="39"/>
      <c r="F91" s="201" t="s">
        <v>157</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134</v>
      </c>
      <c r="AU91" s="16" t="s">
        <v>69</v>
      </c>
    </row>
    <row r="92" spans="1:65" s="2" customFormat="1" ht="21.75" customHeight="1">
      <c r="A92" s="37"/>
      <c r="B92" s="38"/>
      <c r="C92" s="187" t="s">
        <v>158</v>
      </c>
      <c r="D92" s="187" t="s">
        <v>127</v>
      </c>
      <c r="E92" s="188" t="s">
        <v>159</v>
      </c>
      <c r="F92" s="189" t="s">
        <v>160</v>
      </c>
      <c r="G92" s="190" t="s">
        <v>130</v>
      </c>
      <c r="H92" s="191">
        <v>1</v>
      </c>
      <c r="I92" s="192"/>
      <c r="J92" s="193">
        <f>ROUND(I92*H92,2)</f>
        <v>0</v>
      </c>
      <c r="K92" s="189" t="s">
        <v>131</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132</v>
      </c>
      <c r="AT92" s="198" t="s">
        <v>127</v>
      </c>
      <c r="AU92" s="198" t="s">
        <v>69</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132</v>
      </c>
      <c r="BM92" s="198" t="s">
        <v>161</v>
      </c>
    </row>
    <row r="93" spans="1:47" s="2" customFormat="1" ht="12">
      <c r="A93" s="37"/>
      <c r="B93" s="38"/>
      <c r="C93" s="39"/>
      <c r="D93" s="200" t="s">
        <v>134</v>
      </c>
      <c r="E93" s="39"/>
      <c r="F93" s="201" t="s">
        <v>162</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134</v>
      </c>
      <c r="AU93" s="16" t="s">
        <v>69</v>
      </c>
    </row>
    <row r="94" spans="1:65" s="2" customFormat="1" ht="16.5" customHeight="1">
      <c r="A94" s="37"/>
      <c r="B94" s="38"/>
      <c r="C94" s="187" t="s">
        <v>147</v>
      </c>
      <c r="D94" s="187" t="s">
        <v>127</v>
      </c>
      <c r="E94" s="188" t="s">
        <v>163</v>
      </c>
      <c r="F94" s="189" t="s">
        <v>164</v>
      </c>
      <c r="G94" s="190" t="s">
        <v>130</v>
      </c>
      <c r="H94" s="191">
        <v>1</v>
      </c>
      <c r="I94" s="192"/>
      <c r="J94" s="193">
        <f>ROUND(I94*H94,2)</f>
        <v>0</v>
      </c>
      <c r="K94" s="189" t="s">
        <v>131</v>
      </c>
      <c r="L94" s="43"/>
      <c r="M94" s="194" t="s">
        <v>19</v>
      </c>
      <c r="N94" s="195" t="s">
        <v>40</v>
      </c>
      <c r="O94" s="83"/>
      <c r="P94" s="196">
        <f>O94*H94</f>
        <v>0</v>
      </c>
      <c r="Q94" s="196">
        <v>0</v>
      </c>
      <c r="R94" s="196">
        <f>Q94*H94</f>
        <v>0</v>
      </c>
      <c r="S94" s="196">
        <v>0</v>
      </c>
      <c r="T94" s="197">
        <f>S94*H94</f>
        <v>0</v>
      </c>
      <c r="U94" s="37"/>
      <c r="V94" s="37"/>
      <c r="W94" s="37"/>
      <c r="X94" s="37"/>
      <c r="Y94" s="37"/>
      <c r="Z94" s="37"/>
      <c r="AA94" s="37"/>
      <c r="AB94" s="37"/>
      <c r="AC94" s="37"/>
      <c r="AD94" s="37"/>
      <c r="AE94" s="37"/>
      <c r="AR94" s="198" t="s">
        <v>132</v>
      </c>
      <c r="AT94" s="198" t="s">
        <v>127</v>
      </c>
      <c r="AU94" s="198" t="s">
        <v>69</v>
      </c>
      <c r="AY94" s="16" t="s">
        <v>133</v>
      </c>
      <c r="BE94" s="199">
        <f>IF(N94="základní",J94,0)</f>
        <v>0</v>
      </c>
      <c r="BF94" s="199">
        <f>IF(N94="snížená",J94,0)</f>
        <v>0</v>
      </c>
      <c r="BG94" s="199">
        <f>IF(N94="zákl. přenesená",J94,0)</f>
        <v>0</v>
      </c>
      <c r="BH94" s="199">
        <f>IF(N94="sníž. přenesená",J94,0)</f>
        <v>0</v>
      </c>
      <c r="BI94" s="199">
        <f>IF(N94="nulová",J94,0)</f>
        <v>0</v>
      </c>
      <c r="BJ94" s="16" t="s">
        <v>77</v>
      </c>
      <c r="BK94" s="199">
        <f>ROUND(I94*H94,2)</f>
        <v>0</v>
      </c>
      <c r="BL94" s="16" t="s">
        <v>132</v>
      </c>
      <c r="BM94" s="198" t="s">
        <v>165</v>
      </c>
    </row>
    <row r="95" spans="1:47" s="2" customFormat="1" ht="12">
      <c r="A95" s="37"/>
      <c r="B95" s="38"/>
      <c r="C95" s="39"/>
      <c r="D95" s="200" t="s">
        <v>134</v>
      </c>
      <c r="E95" s="39"/>
      <c r="F95" s="201" t="s">
        <v>166</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69</v>
      </c>
    </row>
    <row r="96" spans="1:65" s="2" customFormat="1" ht="21.75" customHeight="1">
      <c r="A96" s="37"/>
      <c r="B96" s="38"/>
      <c r="C96" s="187" t="s">
        <v>167</v>
      </c>
      <c r="D96" s="187" t="s">
        <v>127</v>
      </c>
      <c r="E96" s="188" t="s">
        <v>168</v>
      </c>
      <c r="F96" s="189" t="s">
        <v>169</v>
      </c>
      <c r="G96" s="190" t="s">
        <v>130</v>
      </c>
      <c r="H96" s="191">
        <v>1</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132</v>
      </c>
      <c r="AT96" s="198" t="s">
        <v>127</v>
      </c>
      <c r="AU96" s="198" t="s">
        <v>69</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132</v>
      </c>
      <c r="BM96" s="198" t="s">
        <v>170</v>
      </c>
    </row>
    <row r="97" spans="1:47" s="2" customFormat="1" ht="12">
      <c r="A97" s="37"/>
      <c r="B97" s="38"/>
      <c r="C97" s="39"/>
      <c r="D97" s="200" t="s">
        <v>134</v>
      </c>
      <c r="E97" s="39"/>
      <c r="F97" s="201" t="s">
        <v>171</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69</v>
      </c>
    </row>
    <row r="98" spans="1:65" s="2" customFormat="1" ht="21.75" customHeight="1">
      <c r="A98" s="37"/>
      <c r="B98" s="38"/>
      <c r="C98" s="187" t="s">
        <v>152</v>
      </c>
      <c r="D98" s="187" t="s">
        <v>127</v>
      </c>
      <c r="E98" s="188" t="s">
        <v>172</v>
      </c>
      <c r="F98" s="189" t="s">
        <v>173</v>
      </c>
      <c r="G98" s="190" t="s">
        <v>130</v>
      </c>
      <c r="H98" s="191">
        <v>1</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132</v>
      </c>
      <c r="AT98" s="198" t="s">
        <v>127</v>
      </c>
      <c r="AU98" s="198" t="s">
        <v>69</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132</v>
      </c>
      <c r="BM98" s="198" t="s">
        <v>174</v>
      </c>
    </row>
    <row r="99" spans="1:47" s="2" customFormat="1" ht="12">
      <c r="A99" s="37"/>
      <c r="B99" s="38"/>
      <c r="C99" s="39"/>
      <c r="D99" s="200" t="s">
        <v>134</v>
      </c>
      <c r="E99" s="39"/>
      <c r="F99" s="201" t="s">
        <v>175</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134</v>
      </c>
      <c r="AU99" s="16" t="s">
        <v>69</v>
      </c>
    </row>
    <row r="100" spans="1:65" s="2" customFormat="1" ht="16.5" customHeight="1">
      <c r="A100" s="37"/>
      <c r="B100" s="38"/>
      <c r="C100" s="187" t="s">
        <v>176</v>
      </c>
      <c r="D100" s="187" t="s">
        <v>127</v>
      </c>
      <c r="E100" s="188" t="s">
        <v>177</v>
      </c>
      <c r="F100" s="189" t="s">
        <v>178</v>
      </c>
      <c r="G100" s="190" t="s">
        <v>130</v>
      </c>
      <c r="H100" s="191">
        <v>1</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132</v>
      </c>
      <c r="AT100" s="198" t="s">
        <v>127</v>
      </c>
      <c r="AU100" s="198" t="s">
        <v>69</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132</v>
      </c>
      <c r="BM100" s="198" t="s">
        <v>179</v>
      </c>
    </row>
    <row r="101" spans="1:47" s="2" customFormat="1" ht="12">
      <c r="A101" s="37"/>
      <c r="B101" s="38"/>
      <c r="C101" s="39"/>
      <c r="D101" s="200" t="s">
        <v>134</v>
      </c>
      <c r="E101" s="39"/>
      <c r="F101" s="201" t="s">
        <v>180</v>
      </c>
      <c r="G101" s="39"/>
      <c r="H101" s="39"/>
      <c r="I101" s="135"/>
      <c r="J101" s="39"/>
      <c r="K101" s="39"/>
      <c r="L101" s="43"/>
      <c r="M101" s="204"/>
      <c r="N101" s="205"/>
      <c r="O101" s="206"/>
      <c r="P101" s="206"/>
      <c r="Q101" s="206"/>
      <c r="R101" s="206"/>
      <c r="S101" s="206"/>
      <c r="T101" s="207"/>
      <c r="U101" s="37"/>
      <c r="V101" s="37"/>
      <c r="W101" s="37"/>
      <c r="X101" s="37"/>
      <c r="Y101" s="37"/>
      <c r="Z101" s="37"/>
      <c r="AA101" s="37"/>
      <c r="AB101" s="37"/>
      <c r="AC101" s="37"/>
      <c r="AD101" s="37"/>
      <c r="AE101" s="37"/>
      <c r="AT101" s="16" t="s">
        <v>134</v>
      </c>
      <c r="AU101" s="16" t="s">
        <v>69</v>
      </c>
    </row>
    <row r="102" spans="1:31" s="2" customFormat="1" ht="6.95" customHeight="1">
      <c r="A102" s="37"/>
      <c r="B102" s="58"/>
      <c r="C102" s="59"/>
      <c r="D102" s="59"/>
      <c r="E102" s="59"/>
      <c r="F102" s="59"/>
      <c r="G102" s="59"/>
      <c r="H102" s="59"/>
      <c r="I102" s="165"/>
      <c r="J102" s="59"/>
      <c r="K102" s="59"/>
      <c r="L102" s="43"/>
      <c r="M102" s="37"/>
      <c r="O102" s="37"/>
      <c r="P102" s="37"/>
      <c r="Q102" s="37"/>
      <c r="R102" s="37"/>
      <c r="S102" s="37"/>
      <c r="T102" s="37"/>
      <c r="U102" s="37"/>
      <c r="V102" s="37"/>
      <c r="W102" s="37"/>
      <c r="X102" s="37"/>
      <c r="Y102" s="37"/>
      <c r="Z102" s="37"/>
      <c r="AA102" s="37"/>
      <c r="AB102" s="37"/>
      <c r="AC102" s="37"/>
      <c r="AD102" s="37"/>
      <c r="AE102" s="37"/>
    </row>
  </sheetData>
  <sheetProtection password="CC35" sheet="1" objects="1" scenarios="1" formatColumns="0" formatRows="0" autoFilter="0"/>
  <autoFilter ref="C78:K101"/>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3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82</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181</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182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ROUND(J87,2)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ROUND((SUM(BE87:BE330)),2)</f>
        <v>0</v>
      </c>
      <c r="G33" s="37"/>
      <c r="H33" s="37"/>
      <c r="I33" s="154">
        <v>0.21</v>
      </c>
      <c r="J33" s="153">
        <f>ROUND(((SUM(BE87:BE330))*I33),2)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ROUND((SUM(BF87:BF330)),2)</f>
        <v>0</v>
      </c>
      <c r="G34" s="37"/>
      <c r="H34" s="37"/>
      <c r="I34" s="154">
        <v>0.15</v>
      </c>
      <c r="J34" s="153">
        <f>ROUND(((SUM(BF87:BF330))*I34),2)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ROUND((SUM(BG87:BG330)),2)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ROUND((SUM(BH87:BH330)),2)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ROUND((SUM(BI87:BI330)),2)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01 - Výpustné zařízení</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Senice na Hané</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J87</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183</v>
      </c>
      <c r="E60" s="211"/>
      <c r="F60" s="211"/>
      <c r="G60" s="211"/>
      <c r="H60" s="211"/>
      <c r="I60" s="212"/>
      <c r="J60" s="213">
        <f>J88</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184</v>
      </c>
      <c r="E61" s="211"/>
      <c r="F61" s="211"/>
      <c r="G61" s="211"/>
      <c r="H61" s="211"/>
      <c r="I61" s="212"/>
      <c r="J61" s="213">
        <f>J169</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185</v>
      </c>
      <c r="E62" s="211"/>
      <c r="F62" s="211"/>
      <c r="G62" s="211"/>
      <c r="H62" s="211"/>
      <c r="I62" s="212"/>
      <c r="J62" s="213">
        <f>J186</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186</v>
      </c>
      <c r="E63" s="211"/>
      <c r="F63" s="211"/>
      <c r="G63" s="211"/>
      <c r="H63" s="211"/>
      <c r="I63" s="212"/>
      <c r="J63" s="213">
        <f>J220</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187</v>
      </c>
      <c r="E64" s="211"/>
      <c r="F64" s="211"/>
      <c r="G64" s="211"/>
      <c r="H64" s="211"/>
      <c r="I64" s="212"/>
      <c r="J64" s="213">
        <f>J254</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188</v>
      </c>
      <c r="E65" s="211"/>
      <c r="F65" s="211"/>
      <c r="G65" s="211"/>
      <c r="H65" s="211"/>
      <c r="I65" s="212"/>
      <c r="J65" s="213">
        <f>J270</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189</v>
      </c>
      <c r="E66" s="211"/>
      <c r="F66" s="211"/>
      <c r="G66" s="211"/>
      <c r="H66" s="211"/>
      <c r="I66" s="212"/>
      <c r="J66" s="213">
        <f>J299</f>
        <v>0</v>
      </c>
      <c r="K66" s="209"/>
      <c r="L66" s="214"/>
      <c r="S66" s="10"/>
      <c r="T66" s="10"/>
      <c r="U66" s="10"/>
      <c r="V66" s="10"/>
      <c r="W66" s="10"/>
      <c r="X66" s="10"/>
      <c r="Y66" s="10"/>
      <c r="Z66" s="10"/>
      <c r="AA66" s="10"/>
      <c r="AB66" s="10"/>
      <c r="AC66" s="10"/>
      <c r="AD66" s="10"/>
      <c r="AE66" s="10"/>
    </row>
    <row r="67" spans="1:31" s="10" customFormat="1" ht="24.95" customHeight="1">
      <c r="A67" s="10"/>
      <c r="B67" s="208"/>
      <c r="C67" s="209"/>
      <c r="D67" s="210" t="s">
        <v>190</v>
      </c>
      <c r="E67" s="211"/>
      <c r="F67" s="211"/>
      <c r="G67" s="211"/>
      <c r="H67" s="211"/>
      <c r="I67" s="212"/>
      <c r="J67" s="213">
        <f>J323</f>
        <v>0</v>
      </c>
      <c r="K67" s="209"/>
      <c r="L67" s="214"/>
      <c r="S67" s="10"/>
      <c r="T67" s="10"/>
      <c r="U67" s="10"/>
      <c r="V67" s="10"/>
      <c r="W67" s="10"/>
      <c r="X67" s="10"/>
      <c r="Y67" s="10"/>
      <c r="Z67" s="10"/>
      <c r="AA67" s="10"/>
      <c r="AB67" s="10"/>
      <c r="AC67" s="10"/>
      <c r="AD67" s="10"/>
      <c r="AE67" s="10"/>
    </row>
    <row r="68" spans="1:31" s="2" customFormat="1" ht="21.8" customHeight="1">
      <c r="A68" s="37"/>
      <c r="B68" s="38"/>
      <c r="C68" s="39"/>
      <c r="D68" s="39"/>
      <c r="E68" s="39"/>
      <c r="F68" s="39"/>
      <c r="G68" s="39"/>
      <c r="H68" s="39"/>
      <c r="I68" s="135"/>
      <c r="J68" s="39"/>
      <c r="K68" s="39"/>
      <c r="L68" s="136"/>
      <c r="S68" s="37"/>
      <c r="T68" s="37"/>
      <c r="U68" s="37"/>
      <c r="V68" s="37"/>
      <c r="W68" s="37"/>
      <c r="X68" s="37"/>
      <c r="Y68" s="37"/>
      <c r="Z68" s="37"/>
      <c r="AA68" s="37"/>
      <c r="AB68" s="37"/>
      <c r="AC68" s="37"/>
      <c r="AD68" s="37"/>
      <c r="AE68" s="37"/>
    </row>
    <row r="69" spans="1:31" s="2" customFormat="1" ht="6.95" customHeight="1">
      <c r="A69" s="37"/>
      <c r="B69" s="58"/>
      <c r="C69" s="59"/>
      <c r="D69" s="59"/>
      <c r="E69" s="59"/>
      <c r="F69" s="59"/>
      <c r="G69" s="59"/>
      <c r="H69" s="59"/>
      <c r="I69" s="165"/>
      <c r="J69" s="59"/>
      <c r="K69" s="59"/>
      <c r="L69" s="136"/>
      <c r="S69" s="37"/>
      <c r="T69" s="37"/>
      <c r="U69" s="37"/>
      <c r="V69" s="37"/>
      <c r="W69" s="37"/>
      <c r="X69" s="37"/>
      <c r="Y69" s="37"/>
      <c r="Z69" s="37"/>
      <c r="AA69" s="37"/>
      <c r="AB69" s="37"/>
      <c r="AC69" s="37"/>
      <c r="AD69" s="37"/>
      <c r="AE69" s="37"/>
    </row>
    <row r="73" spans="1:31" s="2" customFormat="1" ht="6.95" customHeight="1">
      <c r="A73" s="37"/>
      <c r="B73" s="60"/>
      <c r="C73" s="61"/>
      <c r="D73" s="61"/>
      <c r="E73" s="61"/>
      <c r="F73" s="61"/>
      <c r="G73" s="61"/>
      <c r="H73" s="61"/>
      <c r="I73" s="168"/>
      <c r="J73" s="61"/>
      <c r="K73" s="61"/>
      <c r="L73" s="136"/>
      <c r="S73" s="37"/>
      <c r="T73" s="37"/>
      <c r="U73" s="37"/>
      <c r="V73" s="37"/>
      <c r="W73" s="37"/>
      <c r="X73" s="37"/>
      <c r="Y73" s="37"/>
      <c r="Z73" s="37"/>
      <c r="AA73" s="37"/>
      <c r="AB73" s="37"/>
      <c r="AC73" s="37"/>
      <c r="AD73" s="37"/>
      <c r="AE73" s="37"/>
    </row>
    <row r="74" spans="1:31" s="2" customFormat="1" ht="24.95" customHeight="1">
      <c r="A74" s="37"/>
      <c r="B74" s="38"/>
      <c r="C74" s="22" t="s">
        <v>114</v>
      </c>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2" customHeight="1">
      <c r="A76" s="37"/>
      <c r="B76" s="38"/>
      <c r="C76" s="31" t="s">
        <v>16</v>
      </c>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16.5" customHeight="1">
      <c r="A77" s="37"/>
      <c r="B77" s="38"/>
      <c r="C77" s="39"/>
      <c r="D77" s="39"/>
      <c r="E77" s="169" t="str">
        <f>E7</f>
        <v>Společná zařízení v k.ú. Senice na Hané</v>
      </c>
      <c r="F77" s="31"/>
      <c r="G77" s="31"/>
      <c r="H77" s="31"/>
      <c r="I77" s="135"/>
      <c r="J77" s="39"/>
      <c r="K77" s="39"/>
      <c r="L77" s="136"/>
      <c r="S77" s="37"/>
      <c r="T77" s="37"/>
      <c r="U77" s="37"/>
      <c r="V77" s="37"/>
      <c r="W77" s="37"/>
      <c r="X77" s="37"/>
      <c r="Y77" s="37"/>
      <c r="Z77" s="37"/>
      <c r="AA77" s="37"/>
      <c r="AB77" s="37"/>
      <c r="AC77" s="37"/>
      <c r="AD77" s="37"/>
      <c r="AE77" s="37"/>
    </row>
    <row r="78" spans="1:31" s="2" customFormat="1" ht="12" customHeight="1">
      <c r="A78" s="37"/>
      <c r="B78" s="38"/>
      <c r="C78" s="31" t="s">
        <v>108</v>
      </c>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6.5" customHeight="1">
      <c r="A79" s="37"/>
      <c r="B79" s="38"/>
      <c r="C79" s="39"/>
      <c r="D79" s="39"/>
      <c r="E79" s="68" t="str">
        <f>E9</f>
        <v>SO 01 - Výpustné zařízení</v>
      </c>
      <c r="F79" s="39"/>
      <c r="G79" s="39"/>
      <c r="H79" s="39"/>
      <c r="I79" s="135"/>
      <c r="J79" s="39"/>
      <c r="K79" s="39"/>
      <c r="L79" s="136"/>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135"/>
      <c r="J80" s="39"/>
      <c r="K80" s="39"/>
      <c r="L80" s="136"/>
      <c r="S80" s="37"/>
      <c r="T80" s="37"/>
      <c r="U80" s="37"/>
      <c r="V80" s="37"/>
      <c r="W80" s="37"/>
      <c r="X80" s="37"/>
      <c r="Y80" s="37"/>
      <c r="Z80" s="37"/>
      <c r="AA80" s="37"/>
      <c r="AB80" s="37"/>
      <c r="AC80" s="37"/>
      <c r="AD80" s="37"/>
      <c r="AE80" s="37"/>
    </row>
    <row r="81" spans="1:31" s="2" customFormat="1" ht="12" customHeight="1">
      <c r="A81" s="37"/>
      <c r="B81" s="38"/>
      <c r="C81" s="31" t="s">
        <v>21</v>
      </c>
      <c r="D81" s="39"/>
      <c r="E81" s="39"/>
      <c r="F81" s="26" t="str">
        <f>F12</f>
        <v>Senice na Hané</v>
      </c>
      <c r="G81" s="39"/>
      <c r="H81" s="39"/>
      <c r="I81" s="139" t="s">
        <v>23</v>
      </c>
      <c r="J81" s="71" t="str">
        <f>IF(J12="","",J12)</f>
        <v>11. 5. 2020</v>
      </c>
      <c r="K81" s="39"/>
      <c r="L81" s="13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135"/>
      <c r="J82" s="39"/>
      <c r="K82" s="39"/>
      <c r="L82" s="136"/>
      <c r="S82" s="37"/>
      <c r="T82" s="37"/>
      <c r="U82" s="37"/>
      <c r="V82" s="37"/>
      <c r="W82" s="37"/>
      <c r="X82" s="37"/>
      <c r="Y82" s="37"/>
      <c r="Z82" s="37"/>
      <c r="AA82" s="37"/>
      <c r="AB82" s="37"/>
      <c r="AC82" s="37"/>
      <c r="AD82" s="37"/>
      <c r="AE82" s="37"/>
    </row>
    <row r="83" spans="1:31" s="2" customFormat="1" ht="15.15" customHeight="1">
      <c r="A83" s="37"/>
      <c r="B83" s="38"/>
      <c r="C83" s="31" t="s">
        <v>25</v>
      </c>
      <c r="D83" s="39"/>
      <c r="E83" s="39"/>
      <c r="F83" s="26" t="str">
        <f>E15</f>
        <v xml:space="preserve"> </v>
      </c>
      <c r="G83" s="39"/>
      <c r="H83" s="39"/>
      <c r="I83" s="139" t="s">
        <v>30</v>
      </c>
      <c r="J83" s="35" t="str">
        <f>E21</f>
        <v xml:space="preserve"> </v>
      </c>
      <c r="K83" s="39"/>
      <c r="L83" s="136"/>
      <c r="S83" s="37"/>
      <c r="T83" s="37"/>
      <c r="U83" s="37"/>
      <c r="V83" s="37"/>
      <c r="W83" s="37"/>
      <c r="X83" s="37"/>
      <c r="Y83" s="37"/>
      <c r="Z83" s="37"/>
      <c r="AA83" s="37"/>
      <c r="AB83" s="37"/>
      <c r="AC83" s="37"/>
      <c r="AD83" s="37"/>
      <c r="AE83" s="37"/>
    </row>
    <row r="84" spans="1:31" s="2" customFormat="1" ht="15.15" customHeight="1">
      <c r="A84" s="37"/>
      <c r="B84" s="38"/>
      <c r="C84" s="31" t="s">
        <v>28</v>
      </c>
      <c r="D84" s="39"/>
      <c r="E84" s="39"/>
      <c r="F84" s="26" t="str">
        <f>IF(E18="","",E18)</f>
        <v>Vyplň údaj</v>
      </c>
      <c r="G84" s="39"/>
      <c r="H84" s="39"/>
      <c r="I84" s="139" t="s">
        <v>32</v>
      </c>
      <c r="J84" s="35" t="str">
        <f>E24</f>
        <v xml:space="preserve"> </v>
      </c>
      <c r="K84" s="39"/>
      <c r="L84" s="136"/>
      <c r="S84" s="37"/>
      <c r="T84" s="37"/>
      <c r="U84" s="37"/>
      <c r="V84" s="37"/>
      <c r="W84" s="37"/>
      <c r="X84" s="37"/>
      <c r="Y84" s="37"/>
      <c r="Z84" s="37"/>
      <c r="AA84" s="37"/>
      <c r="AB84" s="37"/>
      <c r="AC84" s="37"/>
      <c r="AD84" s="37"/>
      <c r="AE84" s="37"/>
    </row>
    <row r="85" spans="1:31" s="2" customFormat="1" ht="10.3" customHeight="1">
      <c r="A85" s="37"/>
      <c r="B85" s="38"/>
      <c r="C85" s="39"/>
      <c r="D85" s="39"/>
      <c r="E85" s="39"/>
      <c r="F85" s="39"/>
      <c r="G85" s="39"/>
      <c r="H85" s="39"/>
      <c r="I85" s="135"/>
      <c r="J85" s="39"/>
      <c r="K85" s="39"/>
      <c r="L85" s="136"/>
      <c r="S85" s="37"/>
      <c r="T85" s="37"/>
      <c r="U85" s="37"/>
      <c r="V85" s="37"/>
      <c r="W85" s="37"/>
      <c r="X85" s="37"/>
      <c r="Y85" s="37"/>
      <c r="Z85" s="37"/>
      <c r="AA85" s="37"/>
      <c r="AB85" s="37"/>
      <c r="AC85" s="37"/>
      <c r="AD85" s="37"/>
      <c r="AE85" s="37"/>
    </row>
    <row r="86" spans="1:31" s="9" customFormat="1" ht="29.25" customHeight="1">
      <c r="A86" s="175"/>
      <c r="B86" s="176"/>
      <c r="C86" s="177" t="s">
        <v>115</v>
      </c>
      <c r="D86" s="178" t="s">
        <v>54</v>
      </c>
      <c r="E86" s="178" t="s">
        <v>50</v>
      </c>
      <c r="F86" s="178" t="s">
        <v>51</v>
      </c>
      <c r="G86" s="178" t="s">
        <v>116</v>
      </c>
      <c r="H86" s="178" t="s">
        <v>117</v>
      </c>
      <c r="I86" s="179" t="s">
        <v>118</v>
      </c>
      <c r="J86" s="178" t="s">
        <v>112</v>
      </c>
      <c r="K86" s="180" t="s">
        <v>119</v>
      </c>
      <c r="L86" s="181"/>
      <c r="M86" s="91" t="s">
        <v>19</v>
      </c>
      <c r="N86" s="92" t="s">
        <v>39</v>
      </c>
      <c r="O86" s="92" t="s">
        <v>120</v>
      </c>
      <c r="P86" s="92" t="s">
        <v>121</v>
      </c>
      <c r="Q86" s="92" t="s">
        <v>122</v>
      </c>
      <c r="R86" s="92" t="s">
        <v>123</v>
      </c>
      <c r="S86" s="92" t="s">
        <v>124</v>
      </c>
      <c r="T86" s="93" t="s">
        <v>125</v>
      </c>
      <c r="U86" s="175"/>
      <c r="V86" s="175"/>
      <c r="W86" s="175"/>
      <c r="X86" s="175"/>
      <c r="Y86" s="175"/>
      <c r="Z86" s="175"/>
      <c r="AA86" s="175"/>
      <c r="AB86" s="175"/>
      <c r="AC86" s="175"/>
      <c r="AD86" s="175"/>
      <c r="AE86" s="175"/>
    </row>
    <row r="87" spans="1:63" s="2" customFormat="1" ht="22.8" customHeight="1">
      <c r="A87" s="37"/>
      <c r="B87" s="38"/>
      <c r="C87" s="98" t="s">
        <v>126</v>
      </c>
      <c r="D87" s="39"/>
      <c r="E87" s="39"/>
      <c r="F87" s="39"/>
      <c r="G87" s="39"/>
      <c r="H87" s="39"/>
      <c r="I87" s="135"/>
      <c r="J87" s="182">
        <f>BK87</f>
        <v>0</v>
      </c>
      <c r="K87" s="39"/>
      <c r="L87" s="43"/>
      <c r="M87" s="94"/>
      <c r="N87" s="183"/>
      <c r="O87" s="95"/>
      <c r="P87" s="184">
        <f>P88+P169+P186+P220+P254+P270+P299+P323</f>
        <v>0</v>
      </c>
      <c r="Q87" s="95"/>
      <c r="R87" s="184">
        <f>R88+R169+R186+R220+R254+R270+R299+R323</f>
        <v>715.33064874612</v>
      </c>
      <c r="S87" s="95"/>
      <c r="T87" s="185">
        <f>T88+T169+T186+T220+T254+T270+T299+T323</f>
        <v>0</v>
      </c>
      <c r="U87" s="37"/>
      <c r="V87" s="37"/>
      <c r="W87" s="37"/>
      <c r="X87" s="37"/>
      <c r="Y87" s="37"/>
      <c r="Z87" s="37"/>
      <c r="AA87" s="37"/>
      <c r="AB87" s="37"/>
      <c r="AC87" s="37"/>
      <c r="AD87" s="37"/>
      <c r="AE87" s="37"/>
      <c r="AT87" s="16" t="s">
        <v>68</v>
      </c>
      <c r="AU87" s="16" t="s">
        <v>113</v>
      </c>
      <c r="BK87" s="186">
        <f>BK88+BK169+BK186+BK220+BK254+BK270+BK299+BK323</f>
        <v>0</v>
      </c>
    </row>
    <row r="88" spans="1:63" s="11" customFormat="1" ht="25.9" customHeight="1">
      <c r="A88" s="11"/>
      <c r="B88" s="215"/>
      <c r="C88" s="216"/>
      <c r="D88" s="217" t="s">
        <v>68</v>
      </c>
      <c r="E88" s="218" t="s">
        <v>191</v>
      </c>
      <c r="F88" s="218" t="s">
        <v>192</v>
      </c>
      <c r="G88" s="216"/>
      <c r="H88" s="216"/>
      <c r="I88" s="219"/>
      <c r="J88" s="220">
        <f>BK88</f>
        <v>0</v>
      </c>
      <c r="K88" s="216"/>
      <c r="L88" s="221"/>
      <c r="M88" s="222"/>
      <c r="N88" s="223"/>
      <c r="O88" s="223"/>
      <c r="P88" s="224">
        <f>SUM(P89:P168)</f>
        <v>0</v>
      </c>
      <c r="Q88" s="223"/>
      <c r="R88" s="224">
        <f>SUM(R89:R168)</f>
        <v>0.415673475</v>
      </c>
      <c r="S88" s="223"/>
      <c r="T88" s="225">
        <f>SUM(T89:T168)</f>
        <v>0</v>
      </c>
      <c r="U88" s="11"/>
      <c r="V88" s="11"/>
      <c r="W88" s="11"/>
      <c r="X88" s="11"/>
      <c r="Y88" s="11"/>
      <c r="Z88" s="11"/>
      <c r="AA88" s="11"/>
      <c r="AB88" s="11"/>
      <c r="AC88" s="11"/>
      <c r="AD88" s="11"/>
      <c r="AE88" s="11"/>
      <c r="AR88" s="226" t="s">
        <v>77</v>
      </c>
      <c r="AT88" s="227" t="s">
        <v>68</v>
      </c>
      <c r="AU88" s="227" t="s">
        <v>69</v>
      </c>
      <c r="AY88" s="226" t="s">
        <v>133</v>
      </c>
      <c r="BK88" s="228">
        <f>SUM(BK89:BK168)</f>
        <v>0</v>
      </c>
    </row>
    <row r="89" spans="1:65" s="2" customFormat="1" ht="16.5" customHeight="1">
      <c r="A89" s="37"/>
      <c r="B89" s="38"/>
      <c r="C89" s="187" t="s">
        <v>77</v>
      </c>
      <c r="D89" s="187" t="s">
        <v>127</v>
      </c>
      <c r="E89" s="188" t="s">
        <v>193</v>
      </c>
      <c r="F89" s="189" t="s">
        <v>194</v>
      </c>
      <c r="G89" s="190" t="s">
        <v>195</v>
      </c>
      <c r="H89" s="191">
        <v>50</v>
      </c>
      <c r="I89" s="192"/>
      <c r="J89" s="193">
        <f>ROUND(I89*H89,2)</f>
        <v>0</v>
      </c>
      <c r="K89" s="189" t="s">
        <v>131</v>
      </c>
      <c r="L89" s="43"/>
      <c r="M89" s="194" t="s">
        <v>19</v>
      </c>
      <c r="N89" s="195" t="s">
        <v>40</v>
      </c>
      <c r="O89" s="83"/>
      <c r="P89" s="196">
        <f>O89*H89</f>
        <v>0</v>
      </c>
      <c r="Q89" s="196">
        <v>0.0078934695</v>
      </c>
      <c r="R89" s="196">
        <f>Q89*H89</f>
        <v>0.394673475</v>
      </c>
      <c r="S89" s="196">
        <v>0</v>
      </c>
      <c r="T89" s="197">
        <f>S89*H89</f>
        <v>0</v>
      </c>
      <c r="U89" s="37"/>
      <c r="V89" s="37"/>
      <c r="W89" s="37"/>
      <c r="X89" s="37"/>
      <c r="Y89" s="37"/>
      <c r="Z89" s="37"/>
      <c r="AA89" s="37"/>
      <c r="AB89" s="37"/>
      <c r="AC89" s="37"/>
      <c r="AD89" s="37"/>
      <c r="AE89" s="37"/>
      <c r="AR89" s="198" t="s">
        <v>138</v>
      </c>
      <c r="AT89" s="198" t="s">
        <v>127</v>
      </c>
      <c r="AU89" s="198" t="s">
        <v>77</v>
      </c>
      <c r="AY89" s="16" t="s">
        <v>133</v>
      </c>
      <c r="BE89" s="199">
        <f>IF(N89="základní",J89,0)</f>
        <v>0</v>
      </c>
      <c r="BF89" s="199">
        <f>IF(N89="snížená",J89,0)</f>
        <v>0</v>
      </c>
      <c r="BG89" s="199">
        <f>IF(N89="zákl. přenesená",J89,0)</f>
        <v>0</v>
      </c>
      <c r="BH89" s="199">
        <f>IF(N89="sníž. přenesená",J89,0)</f>
        <v>0</v>
      </c>
      <c r="BI89" s="199">
        <f>IF(N89="nulová",J89,0)</f>
        <v>0</v>
      </c>
      <c r="BJ89" s="16" t="s">
        <v>77</v>
      </c>
      <c r="BK89" s="199">
        <f>ROUND(I89*H89,2)</f>
        <v>0</v>
      </c>
      <c r="BL89" s="16" t="s">
        <v>138</v>
      </c>
      <c r="BM89" s="198" t="s">
        <v>79</v>
      </c>
    </row>
    <row r="90" spans="1:47" s="2" customFormat="1" ht="12">
      <c r="A90" s="37"/>
      <c r="B90" s="38"/>
      <c r="C90" s="39"/>
      <c r="D90" s="200" t="s">
        <v>196</v>
      </c>
      <c r="E90" s="39"/>
      <c r="F90" s="201" t="s">
        <v>197</v>
      </c>
      <c r="G90" s="39"/>
      <c r="H90" s="39"/>
      <c r="I90" s="135"/>
      <c r="J90" s="39"/>
      <c r="K90" s="39"/>
      <c r="L90" s="43"/>
      <c r="M90" s="202"/>
      <c r="N90" s="203"/>
      <c r="O90" s="83"/>
      <c r="P90" s="83"/>
      <c r="Q90" s="83"/>
      <c r="R90" s="83"/>
      <c r="S90" s="83"/>
      <c r="T90" s="84"/>
      <c r="U90" s="37"/>
      <c r="V90" s="37"/>
      <c r="W90" s="37"/>
      <c r="X90" s="37"/>
      <c r="Y90" s="37"/>
      <c r="Z90" s="37"/>
      <c r="AA90" s="37"/>
      <c r="AB90" s="37"/>
      <c r="AC90" s="37"/>
      <c r="AD90" s="37"/>
      <c r="AE90" s="37"/>
      <c r="AT90" s="16" t="s">
        <v>196</v>
      </c>
      <c r="AU90" s="16" t="s">
        <v>77</v>
      </c>
    </row>
    <row r="91" spans="1:65" s="2" customFormat="1" ht="16.5" customHeight="1">
      <c r="A91" s="37"/>
      <c r="B91" s="38"/>
      <c r="C91" s="187" t="s">
        <v>79</v>
      </c>
      <c r="D91" s="187" t="s">
        <v>127</v>
      </c>
      <c r="E91" s="188" t="s">
        <v>198</v>
      </c>
      <c r="F91" s="189" t="s">
        <v>199</v>
      </c>
      <c r="G91" s="190" t="s">
        <v>200</v>
      </c>
      <c r="H91" s="191">
        <v>1440</v>
      </c>
      <c r="I91" s="192"/>
      <c r="J91" s="193">
        <f>ROUND(I91*H91,2)</f>
        <v>0</v>
      </c>
      <c r="K91" s="189" t="s">
        <v>131</v>
      </c>
      <c r="L91" s="43"/>
      <c r="M91" s="194" t="s">
        <v>19</v>
      </c>
      <c r="N91" s="195" t="s">
        <v>40</v>
      </c>
      <c r="O91" s="83"/>
      <c r="P91" s="196">
        <f>O91*H91</f>
        <v>0</v>
      </c>
      <c r="Q91" s="196">
        <v>0</v>
      </c>
      <c r="R91" s="196">
        <f>Q91*H91</f>
        <v>0</v>
      </c>
      <c r="S91" s="196">
        <v>0</v>
      </c>
      <c r="T91" s="197">
        <f>S91*H91</f>
        <v>0</v>
      </c>
      <c r="U91" s="37"/>
      <c r="V91" s="37"/>
      <c r="W91" s="37"/>
      <c r="X91" s="37"/>
      <c r="Y91" s="37"/>
      <c r="Z91" s="37"/>
      <c r="AA91" s="37"/>
      <c r="AB91" s="37"/>
      <c r="AC91" s="37"/>
      <c r="AD91" s="37"/>
      <c r="AE91" s="37"/>
      <c r="AR91" s="198" t="s">
        <v>138</v>
      </c>
      <c r="AT91" s="198" t="s">
        <v>127</v>
      </c>
      <c r="AU91" s="198" t="s">
        <v>77</v>
      </c>
      <c r="AY91" s="16" t="s">
        <v>133</v>
      </c>
      <c r="BE91" s="199">
        <f>IF(N91="základní",J91,0)</f>
        <v>0</v>
      </c>
      <c r="BF91" s="199">
        <f>IF(N91="snížená",J91,0)</f>
        <v>0</v>
      </c>
      <c r="BG91" s="199">
        <f>IF(N91="zákl. přenesená",J91,0)</f>
        <v>0</v>
      </c>
      <c r="BH91" s="199">
        <f>IF(N91="sníž. přenesená",J91,0)</f>
        <v>0</v>
      </c>
      <c r="BI91" s="199">
        <f>IF(N91="nulová",J91,0)</f>
        <v>0</v>
      </c>
      <c r="BJ91" s="16" t="s">
        <v>77</v>
      </c>
      <c r="BK91" s="199">
        <f>ROUND(I91*H91,2)</f>
        <v>0</v>
      </c>
      <c r="BL91" s="16" t="s">
        <v>138</v>
      </c>
      <c r="BM91" s="198" t="s">
        <v>138</v>
      </c>
    </row>
    <row r="92" spans="1:47" s="2" customFormat="1" ht="12">
      <c r="A92" s="37"/>
      <c r="B92" s="38"/>
      <c r="C92" s="39"/>
      <c r="D92" s="200" t="s">
        <v>196</v>
      </c>
      <c r="E92" s="39"/>
      <c r="F92" s="201" t="s">
        <v>201</v>
      </c>
      <c r="G92" s="39"/>
      <c r="H92" s="39"/>
      <c r="I92" s="135"/>
      <c r="J92" s="39"/>
      <c r="K92" s="39"/>
      <c r="L92" s="43"/>
      <c r="M92" s="202"/>
      <c r="N92" s="203"/>
      <c r="O92" s="83"/>
      <c r="P92" s="83"/>
      <c r="Q92" s="83"/>
      <c r="R92" s="83"/>
      <c r="S92" s="83"/>
      <c r="T92" s="84"/>
      <c r="U92" s="37"/>
      <c r="V92" s="37"/>
      <c r="W92" s="37"/>
      <c r="X92" s="37"/>
      <c r="Y92" s="37"/>
      <c r="Z92" s="37"/>
      <c r="AA92" s="37"/>
      <c r="AB92" s="37"/>
      <c r="AC92" s="37"/>
      <c r="AD92" s="37"/>
      <c r="AE92" s="37"/>
      <c r="AT92" s="16" t="s">
        <v>196</v>
      </c>
      <c r="AU92" s="16" t="s">
        <v>77</v>
      </c>
    </row>
    <row r="93" spans="1:47" s="2" customFormat="1" ht="12">
      <c r="A93" s="37"/>
      <c r="B93" s="38"/>
      <c r="C93" s="39"/>
      <c r="D93" s="200" t="s">
        <v>134</v>
      </c>
      <c r="E93" s="39"/>
      <c r="F93" s="201" t="s">
        <v>202</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134</v>
      </c>
      <c r="AU93" s="16" t="s">
        <v>77</v>
      </c>
    </row>
    <row r="94" spans="1:65" s="2" customFormat="1" ht="21.75" customHeight="1">
      <c r="A94" s="37"/>
      <c r="B94" s="38"/>
      <c r="C94" s="187" t="s">
        <v>140</v>
      </c>
      <c r="D94" s="187" t="s">
        <v>127</v>
      </c>
      <c r="E94" s="188" t="s">
        <v>203</v>
      </c>
      <c r="F94" s="189" t="s">
        <v>204</v>
      </c>
      <c r="G94" s="190" t="s">
        <v>205</v>
      </c>
      <c r="H94" s="191">
        <v>31</v>
      </c>
      <c r="I94" s="192"/>
      <c r="J94" s="193">
        <f>ROUND(I94*H94,2)</f>
        <v>0</v>
      </c>
      <c r="K94" s="189" t="s">
        <v>131</v>
      </c>
      <c r="L94" s="43"/>
      <c r="M94" s="194" t="s">
        <v>19</v>
      </c>
      <c r="N94" s="195" t="s">
        <v>40</v>
      </c>
      <c r="O94" s="83"/>
      <c r="P94" s="196">
        <f>O94*H94</f>
        <v>0</v>
      </c>
      <c r="Q94" s="196">
        <v>0</v>
      </c>
      <c r="R94" s="196">
        <f>Q94*H94</f>
        <v>0</v>
      </c>
      <c r="S94" s="196">
        <v>0</v>
      </c>
      <c r="T94" s="197">
        <f>S94*H94</f>
        <v>0</v>
      </c>
      <c r="U94" s="37"/>
      <c r="V94" s="37"/>
      <c r="W94" s="37"/>
      <c r="X94" s="37"/>
      <c r="Y94" s="37"/>
      <c r="Z94" s="37"/>
      <c r="AA94" s="37"/>
      <c r="AB94" s="37"/>
      <c r="AC94" s="37"/>
      <c r="AD94" s="37"/>
      <c r="AE94" s="37"/>
      <c r="AR94" s="198" t="s">
        <v>138</v>
      </c>
      <c r="AT94" s="198" t="s">
        <v>127</v>
      </c>
      <c r="AU94" s="198" t="s">
        <v>77</v>
      </c>
      <c r="AY94" s="16" t="s">
        <v>133</v>
      </c>
      <c r="BE94" s="199">
        <f>IF(N94="základní",J94,0)</f>
        <v>0</v>
      </c>
      <c r="BF94" s="199">
        <f>IF(N94="snížená",J94,0)</f>
        <v>0</v>
      </c>
      <c r="BG94" s="199">
        <f>IF(N94="zákl. přenesená",J94,0)</f>
        <v>0</v>
      </c>
      <c r="BH94" s="199">
        <f>IF(N94="sníž. přenesená",J94,0)</f>
        <v>0</v>
      </c>
      <c r="BI94" s="199">
        <f>IF(N94="nulová",J94,0)</f>
        <v>0</v>
      </c>
      <c r="BJ94" s="16" t="s">
        <v>77</v>
      </c>
      <c r="BK94" s="199">
        <f>ROUND(I94*H94,2)</f>
        <v>0</v>
      </c>
      <c r="BL94" s="16" t="s">
        <v>138</v>
      </c>
      <c r="BM94" s="198" t="s">
        <v>143</v>
      </c>
    </row>
    <row r="95" spans="1:47" s="2" customFormat="1" ht="12">
      <c r="A95" s="37"/>
      <c r="B95" s="38"/>
      <c r="C95" s="39"/>
      <c r="D95" s="200" t="s">
        <v>196</v>
      </c>
      <c r="E95" s="39"/>
      <c r="F95" s="201" t="s">
        <v>206</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196</v>
      </c>
      <c r="AU95" s="16" t="s">
        <v>77</v>
      </c>
    </row>
    <row r="96" spans="1:65" s="2" customFormat="1" ht="21.75" customHeight="1">
      <c r="A96" s="37"/>
      <c r="B96" s="38"/>
      <c r="C96" s="187" t="s">
        <v>138</v>
      </c>
      <c r="D96" s="187" t="s">
        <v>127</v>
      </c>
      <c r="E96" s="188" t="s">
        <v>207</v>
      </c>
      <c r="F96" s="189" t="s">
        <v>208</v>
      </c>
      <c r="G96" s="190" t="s">
        <v>205</v>
      </c>
      <c r="H96" s="191">
        <v>942</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209</v>
      </c>
    </row>
    <row r="97" spans="1:47" s="2" customFormat="1" ht="12">
      <c r="A97" s="37"/>
      <c r="B97" s="38"/>
      <c r="C97" s="39"/>
      <c r="D97" s="200" t="s">
        <v>196</v>
      </c>
      <c r="E97" s="39"/>
      <c r="F97" s="201" t="s">
        <v>206</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196</v>
      </c>
      <c r="AU97" s="16" t="s">
        <v>77</v>
      </c>
    </row>
    <row r="98" spans="1:65" s="2" customFormat="1" ht="21.75" customHeight="1">
      <c r="A98" s="37"/>
      <c r="B98" s="38"/>
      <c r="C98" s="187" t="s">
        <v>149</v>
      </c>
      <c r="D98" s="187" t="s">
        <v>127</v>
      </c>
      <c r="E98" s="188" t="s">
        <v>210</v>
      </c>
      <c r="F98" s="189" t="s">
        <v>211</v>
      </c>
      <c r="G98" s="190" t="s">
        <v>205</v>
      </c>
      <c r="H98" s="191">
        <v>1690</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147</v>
      </c>
    </row>
    <row r="99" spans="1:47" s="2" customFormat="1" ht="12">
      <c r="A99" s="37"/>
      <c r="B99" s="38"/>
      <c r="C99" s="39"/>
      <c r="D99" s="200" t="s">
        <v>196</v>
      </c>
      <c r="E99" s="39"/>
      <c r="F99" s="201" t="s">
        <v>212</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65" s="2" customFormat="1" ht="21.75" customHeight="1">
      <c r="A100" s="37"/>
      <c r="B100" s="38"/>
      <c r="C100" s="187" t="s">
        <v>143</v>
      </c>
      <c r="D100" s="187" t="s">
        <v>127</v>
      </c>
      <c r="E100" s="188" t="s">
        <v>213</v>
      </c>
      <c r="F100" s="189" t="s">
        <v>214</v>
      </c>
      <c r="G100" s="190" t="s">
        <v>205</v>
      </c>
      <c r="H100" s="191">
        <v>1690</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152</v>
      </c>
    </row>
    <row r="101" spans="1:47" s="2" customFormat="1" ht="12">
      <c r="A101" s="37"/>
      <c r="B101" s="38"/>
      <c r="C101" s="39"/>
      <c r="D101" s="200" t="s">
        <v>196</v>
      </c>
      <c r="E101" s="39"/>
      <c r="F101" s="201" t="s">
        <v>212</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21.75" customHeight="1">
      <c r="A102" s="37"/>
      <c r="B102" s="38"/>
      <c r="C102" s="187" t="s">
        <v>158</v>
      </c>
      <c r="D102" s="187" t="s">
        <v>127</v>
      </c>
      <c r="E102" s="188" t="s">
        <v>215</v>
      </c>
      <c r="F102" s="189" t="s">
        <v>216</v>
      </c>
      <c r="G102" s="190" t="s">
        <v>205</v>
      </c>
      <c r="H102" s="191">
        <v>48</v>
      </c>
      <c r="I102" s="192"/>
      <c r="J102" s="193">
        <f>ROUND(I102*H102,2)</f>
        <v>0</v>
      </c>
      <c r="K102" s="189" t="s">
        <v>131</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156</v>
      </c>
    </row>
    <row r="103" spans="1:47" s="2" customFormat="1" ht="12">
      <c r="A103" s="37"/>
      <c r="B103" s="38"/>
      <c r="C103" s="39"/>
      <c r="D103" s="200" t="s">
        <v>196</v>
      </c>
      <c r="E103" s="39"/>
      <c r="F103" s="201" t="s">
        <v>217</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47" s="2" customFormat="1" ht="12">
      <c r="A104" s="37"/>
      <c r="B104" s="38"/>
      <c r="C104" s="39"/>
      <c r="D104" s="200" t="s">
        <v>134</v>
      </c>
      <c r="E104" s="39"/>
      <c r="F104" s="201" t="s">
        <v>218</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134</v>
      </c>
      <c r="AU104" s="16" t="s">
        <v>77</v>
      </c>
    </row>
    <row r="105" spans="1:65" s="2" customFormat="1" ht="21.75" customHeight="1">
      <c r="A105" s="37"/>
      <c r="B105" s="38"/>
      <c r="C105" s="187" t="s">
        <v>147</v>
      </c>
      <c r="D105" s="187" t="s">
        <v>127</v>
      </c>
      <c r="E105" s="188" t="s">
        <v>219</v>
      </c>
      <c r="F105" s="189" t="s">
        <v>220</v>
      </c>
      <c r="G105" s="190" t="s">
        <v>205</v>
      </c>
      <c r="H105" s="191">
        <v>149.7</v>
      </c>
      <c r="I105" s="192"/>
      <c r="J105" s="193">
        <f>ROUND(I105*H105,2)</f>
        <v>0</v>
      </c>
      <c r="K105" s="189" t="s">
        <v>131</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161</v>
      </c>
    </row>
    <row r="106" spans="1:47" s="2" customFormat="1" ht="12">
      <c r="A106" s="37"/>
      <c r="B106" s="38"/>
      <c r="C106" s="39"/>
      <c r="D106" s="200" t="s">
        <v>196</v>
      </c>
      <c r="E106" s="39"/>
      <c r="F106" s="201" t="s">
        <v>221</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196</v>
      </c>
      <c r="AU106" s="16" t="s">
        <v>77</v>
      </c>
    </row>
    <row r="107" spans="1:47" s="2" customFormat="1" ht="12">
      <c r="A107" s="37"/>
      <c r="B107" s="38"/>
      <c r="C107" s="39"/>
      <c r="D107" s="200" t="s">
        <v>134</v>
      </c>
      <c r="E107" s="39"/>
      <c r="F107" s="201" t="s">
        <v>222</v>
      </c>
      <c r="G107" s="39"/>
      <c r="H107" s="39"/>
      <c r="I107" s="135"/>
      <c r="J107" s="39"/>
      <c r="K107" s="39"/>
      <c r="L107" s="43"/>
      <c r="M107" s="202"/>
      <c r="N107" s="203"/>
      <c r="O107" s="83"/>
      <c r="P107" s="83"/>
      <c r="Q107" s="83"/>
      <c r="R107" s="83"/>
      <c r="S107" s="83"/>
      <c r="T107" s="84"/>
      <c r="U107" s="37"/>
      <c r="V107" s="37"/>
      <c r="W107" s="37"/>
      <c r="X107" s="37"/>
      <c r="Y107" s="37"/>
      <c r="Z107" s="37"/>
      <c r="AA107" s="37"/>
      <c r="AB107" s="37"/>
      <c r="AC107" s="37"/>
      <c r="AD107" s="37"/>
      <c r="AE107" s="37"/>
      <c r="AT107" s="16" t="s">
        <v>134</v>
      </c>
      <c r="AU107" s="16" t="s">
        <v>77</v>
      </c>
    </row>
    <row r="108" spans="1:65" s="2" customFormat="1" ht="21.75" customHeight="1">
      <c r="A108" s="37"/>
      <c r="B108" s="38"/>
      <c r="C108" s="187" t="s">
        <v>167</v>
      </c>
      <c r="D108" s="187" t="s">
        <v>127</v>
      </c>
      <c r="E108" s="188" t="s">
        <v>223</v>
      </c>
      <c r="F108" s="189" t="s">
        <v>224</v>
      </c>
      <c r="G108" s="190" t="s">
        <v>205</v>
      </c>
      <c r="H108" s="191">
        <v>149.7</v>
      </c>
      <c r="I108" s="192"/>
      <c r="J108" s="193">
        <f>ROUND(I108*H108,2)</f>
        <v>0</v>
      </c>
      <c r="K108" s="189" t="s">
        <v>131</v>
      </c>
      <c r="L108" s="43"/>
      <c r="M108" s="194" t="s">
        <v>19</v>
      </c>
      <c r="N108" s="195" t="s">
        <v>40</v>
      </c>
      <c r="O108" s="83"/>
      <c r="P108" s="196">
        <f>O108*H108</f>
        <v>0</v>
      </c>
      <c r="Q108" s="196">
        <v>0</v>
      </c>
      <c r="R108" s="196">
        <f>Q108*H108</f>
        <v>0</v>
      </c>
      <c r="S108" s="196">
        <v>0</v>
      </c>
      <c r="T108" s="197">
        <f>S108*H108</f>
        <v>0</v>
      </c>
      <c r="U108" s="37"/>
      <c r="V108" s="37"/>
      <c r="W108" s="37"/>
      <c r="X108" s="37"/>
      <c r="Y108" s="37"/>
      <c r="Z108" s="37"/>
      <c r="AA108" s="37"/>
      <c r="AB108" s="37"/>
      <c r="AC108" s="37"/>
      <c r="AD108" s="37"/>
      <c r="AE108" s="37"/>
      <c r="AR108" s="198" t="s">
        <v>138</v>
      </c>
      <c r="AT108" s="198" t="s">
        <v>127</v>
      </c>
      <c r="AU108" s="198" t="s">
        <v>77</v>
      </c>
      <c r="AY108" s="16" t="s">
        <v>133</v>
      </c>
      <c r="BE108" s="199">
        <f>IF(N108="základní",J108,0)</f>
        <v>0</v>
      </c>
      <c r="BF108" s="199">
        <f>IF(N108="snížená",J108,0)</f>
        <v>0</v>
      </c>
      <c r="BG108" s="199">
        <f>IF(N108="zákl. přenesená",J108,0)</f>
        <v>0</v>
      </c>
      <c r="BH108" s="199">
        <f>IF(N108="sníž. přenesená",J108,0)</f>
        <v>0</v>
      </c>
      <c r="BI108" s="199">
        <f>IF(N108="nulová",J108,0)</f>
        <v>0</v>
      </c>
      <c r="BJ108" s="16" t="s">
        <v>77</v>
      </c>
      <c r="BK108" s="199">
        <f>ROUND(I108*H108,2)</f>
        <v>0</v>
      </c>
      <c r="BL108" s="16" t="s">
        <v>138</v>
      </c>
      <c r="BM108" s="198" t="s">
        <v>165</v>
      </c>
    </row>
    <row r="109" spans="1:47" s="2" customFormat="1" ht="12">
      <c r="A109" s="37"/>
      <c r="B109" s="38"/>
      <c r="C109" s="39"/>
      <c r="D109" s="200" t="s">
        <v>196</v>
      </c>
      <c r="E109" s="39"/>
      <c r="F109" s="201" t="s">
        <v>225</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196</v>
      </c>
      <c r="AU109" s="16" t="s">
        <v>77</v>
      </c>
    </row>
    <row r="110" spans="1:65" s="2" customFormat="1" ht="21.75" customHeight="1">
      <c r="A110" s="37"/>
      <c r="B110" s="38"/>
      <c r="C110" s="187" t="s">
        <v>152</v>
      </c>
      <c r="D110" s="187" t="s">
        <v>127</v>
      </c>
      <c r="E110" s="188" t="s">
        <v>226</v>
      </c>
      <c r="F110" s="189" t="s">
        <v>227</v>
      </c>
      <c r="G110" s="190" t="s">
        <v>205</v>
      </c>
      <c r="H110" s="191">
        <v>10.8</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170</v>
      </c>
    </row>
    <row r="111" spans="1:47" s="2" customFormat="1" ht="12">
      <c r="A111" s="37"/>
      <c r="B111" s="38"/>
      <c r="C111" s="39"/>
      <c r="D111" s="200" t="s">
        <v>196</v>
      </c>
      <c r="E111" s="39"/>
      <c r="F111" s="201" t="s">
        <v>225</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228</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176</v>
      </c>
      <c r="D113" s="187" t="s">
        <v>127</v>
      </c>
      <c r="E113" s="188" t="s">
        <v>223</v>
      </c>
      <c r="F113" s="189" t="s">
        <v>224</v>
      </c>
      <c r="G113" s="190" t="s">
        <v>205</v>
      </c>
      <c r="H113" s="191">
        <v>10.8</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174</v>
      </c>
    </row>
    <row r="114" spans="1:47" s="2" customFormat="1" ht="12">
      <c r="A114" s="37"/>
      <c r="B114" s="38"/>
      <c r="C114" s="39"/>
      <c r="D114" s="200" t="s">
        <v>196</v>
      </c>
      <c r="E114" s="39"/>
      <c r="F114" s="201" t="s">
        <v>225</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156</v>
      </c>
      <c r="D115" s="187" t="s">
        <v>127</v>
      </c>
      <c r="E115" s="188" t="s">
        <v>229</v>
      </c>
      <c r="F115" s="189" t="s">
        <v>230</v>
      </c>
      <c r="G115" s="190" t="s">
        <v>205</v>
      </c>
      <c r="H115" s="191">
        <v>70.3</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231</v>
      </c>
    </row>
    <row r="116" spans="1:47" s="2" customFormat="1" ht="12">
      <c r="A116" s="37"/>
      <c r="B116" s="38"/>
      <c r="C116" s="39"/>
      <c r="D116" s="200" t="s">
        <v>196</v>
      </c>
      <c r="E116" s="39"/>
      <c r="F116" s="201" t="s">
        <v>232</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233</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234</v>
      </c>
      <c r="D118" s="187" t="s">
        <v>127</v>
      </c>
      <c r="E118" s="188" t="s">
        <v>235</v>
      </c>
      <c r="F118" s="189" t="s">
        <v>236</v>
      </c>
      <c r="G118" s="190" t="s">
        <v>205</v>
      </c>
      <c r="H118" s="191">
        <v>70.3</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237</v>
      </c>
    </row>
    <row r="119" spans="1:47" s="2" customFormat="1" ht="12">
      <c r="A119" s="37"/>
      <c r="B119" s="38"/>
      <c r="C119" s="39"/>
      <c r="D119" s="200" t="s">
        <v>196</v>
      </c>
      <c r="E119" s="39"/>
      <c r="F119" s="201" t="s">
        <v>232</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65" s="2" customFormat="1" ht="21.75" customHeight="1">
      <c r="A120" s="37"/>
      <c r="B120" s="38"/>
      <c r="C120" s="187" t="s">
        <v>161</v>
      </c>
      <c r="D120" s="187" t="s">
        <v>127</v>
      </c>
      <c r="E120" s="188" t="s">
        <v>238</v>
      </c>
      <c r="F120" s="189" t="s">
        <v>239</v>
      </c>
      <c r="G120" s="190" t="s">
        <v>205</v>
      </c>
      <c r="H120" s="191">
        <v>48</v>
      </c>
      <c r="I120" s="192"/>
      <c r="J120" s="193">
        <f>ROUND(I120*H120,2)</f>
        <v>0</v>
      </c>
      <c r="K120" s="189" t="s">
        <v>131</v>
      </c>
      <c r="L120" s="43"/>
      <c r="M120" s="194" t="s">
        <v>19</v>
      </c>
      <c r="N120" s="195" t="s">
        <v>40</v>
      </c>
      <c r="O120" s="83"/>
      <c r="P120" s="196">
        <f>O120*H120</f>
        <v>0</v>
      </c>
      <c r="Q120" s="196">
        <v>0</v>
      </c>
      <c r="R120" s="196">
        <f>Q120*H120</f>
        <v>0</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240</v>
      </c>
    </row>
    <row r="121" spans="1:47" s="2" customFormat="1" ht="12">
      <c r="A121" s="37"/>
      <c r="B121" s="38"/>
      <c r="C121" s="39"/>
      <c r="D121" s="200" t="s">
        <v>196</v>
      </c>
      <c r="E121" s="39"/>
      <c r="F121" s="201" t="s">
        <v>241</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196</v>
      </c>
      <c r="AU121" s="16" t="s">
        <v>77</v>
      </c>
    </row>
    <row r="122" spans="1:47" s="2" customFormat="1" ht="12">
      <c r="A122" s="37"/>
      <c r="B122" s="38"/>
      <c r="C122" s="39"/>
      <c r="D122" s="200" t="s">
        <v>134</v>
      </c>
      <c r="E122" s="39"/>
      <c r="F122" s="201" t="s">
        <v>242</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134</v>
      </c>
      <c r="AU122" s="16" t="s">
        <v>77</v>
      </c>
    </row>
    <row r="123" spans="1:65" s="2" customFormat="1" ht="16.5" customHeight="1">
      <c r="A123" s="37"/>
      <c r="B123" s="38"/>
      <c r="C123" s="187" t="s">
        <v>8</v>
      </c>
      <c r="D123" s="187" t="s">
        <v>127</v>
      </c>
      <c r="E123" s="188" t="s">
        <v>243</v>
      </c>
      <c r="F123" s="189" t="s">
        <v>244</v>
      </c>
      <c r="G123" s="190" t="s">
        <v>195</v>
      </c>
      <c r="H123" s="191">
        <v>40</v>
      </c>
      <c r="I123" s="192"/>
      <c r="J123" s="193">
        <f>ROUND(I123*H123,2)</f>
        <v>0</v>
      </c>
      <c r="K123" s="189" t="s">
        <v>19</v>
      </c>
      <c r="L123" s="43"/>
      <c r="M123" s="194" t="s">
        <v>19</v>
      </c>
      <c r="N123" s="195" t="s">
        <v>40</v>
      </c>
      <c r="O123" s="83"/>
      <c r="P123" s="196">
        <f>O123*H123</f>
        <v>0</v>
      </c>
      <c r="Q123" s="196">
        <v>0</v>
      </c>
      <c r="R123" s="196">
        <f>Q123*H123</f>
        <v>0</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245</v>
      </c>
    </row>
    <row r="124" spans="1:47" s="2" customFormat="1" ht="12">
      <c r="A124" s="37"/>
      <c r="B124" s="38"/>
      <c r="C124" s="39"/>
      <c r="D124" s="200" t="s">
        <v>134</v>
      </c>
      <c r="E124" s="39"/>
      <c r="F124" s="201" t="s">
        <v>246</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134</v>
      </c>
      <c r="AU124" s="16" t="s">
        <v>77</v>
      </c>
    </row>
    <row r="125" spans="1:65" s="2" customFormat="1" ht="21.75" customHeight="1">
      <c r="A125" s="37"/>
      <c r="B125" s="38"/>
      <c r="C125" s="187" t="s">
        <v>165</v>
      </c>
      <c r="D125" s="187" t="s">
        <v>127</v>
      </c>
      <c r="E125" s="188" t="s">
        <v>247</v>
      </c>
      <c r="F125" s="189" t="s">
        <v>248</v>
      </c>
      <c r="G125" s="190" t="s">
        <v>205</v>
      </c>
      <c r="H125" s="191">
        <v>2219</v>
      </c>
      <c r="I125" s="192"/>
      <c r="J125" s="193">
        <f>ROUND(I125*H125,2)</f>
        <v>0</v>
      </c>
      <c r="K125" s="189" t="s">
        <v>131</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249</v>
      </c>
    </row>
    <row r="126" spans="1:47" s="2" customFormat="1" ht="12">
      <c r="A126" s="37"/>
      <c r="B126" s="38"/>
      <c r="C126" s="39"/>
      <c r="D126" s="200" t="s">
        <v>196</v>
      </c>
      <c r="E126" s="39"/>
      <c r="F126" s="201" t="s">
        <v>250</v>
      </c>
      <c r="G126" s="39"/>
      <c r="H126" s="39"/>
      <c r="I126" s="135"/>
      <c r="J126" s="39"/>
      <c r="K126" s="39"/>
      <c r="L126" s="43"/>
      <c r="M126" s="202"/>
      <c r="N126" s="203"/>
      <c r="O126" s="83"/>
      <c r="P126" s="83"/>
      <c r="Q126" s="83"/>
      <c r="R126" s="83"/>
      <c r="S126" s="83"/>
      <c r="T126" s="84"/>
      <c r="U126" s="37"/>
      <c r="V126" s="37"/>
      <c r="W126" s="37"/>
      <c r="X126" s="37"/>
      <c r="Y126" s="37"/>
      <c r="Z126" s="37"/>
      <c r="AA126" s="37"/>
      <c r="AB126" s="37"/>
      <c r="AC126" s="37"/>
      <c r="AD126" s="37"/>
      <c r="AE126" s="37"/>
      <c r="AT126" s="16" t="s">
        <v>196</v>
      </c>
      <c r="AU126" s="16" t="s">
        <v>77</v>
      </c>
    </row>
    <row r="127" spans="1:47" s="2" customFormat="1" ht="12">
      <c r="A127" s="37"/>
      <c r="B127" s="38"/>
      <c r="C127" s="39"/>
      <c r="D127" s="200" t="s">
        <v>134</v>
      </c>
      <c r="E127" s="39"/>
      <c r="F127" s="201" t="s">
        <v>251</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134</v>
      </c>
      <c r="AU127" s="16" t="s">
        <v>77</v>
      </c>
    </row>
    <row r="128" spans="1:65" s="2" customFormat="1" ht="21.75" customHeight="1">
      <c r="A128" s="37"/>
      <c r="B128" s="38"/>
      <c r="C128" s="187" t="s">
        <v>252</v>
      </c>
      <c r="D128" s="187" t="s">
        <v>127</v>
      </c>
      <c r="E128" s="188" t="s">
        <v>253</v>
      </c>
      <c r="F128" s="189" t="s">
        <v>254</v>
      </c>
      <c r="G128" s="190" t="s">
        <v>205</v>
      </c>
      <c r="H128" s="191">
        <v>795</v>
      </c>
      <c r="I128" s="192"/>
      <c r="J128" s="193">
        <f>ROUND(I128*H128,2)</f>
        <v>0</v>
      </c>
      <c r="K128" s="189" t="s">
        <v>131</v>
      </c>
      <c r="L128" s="43"/>
      <c r="M128" s="194" t="s">
        <v>19</v>
      </c>
      <c r="N128" s="195" t="s">
        <v>40</v>
      </c>
      <c r="O128" s="83"/>
      <c r="P128" s="196">
        <f>O128*H128</f>
        <v>0</v>
      </c>
      <c r="Q128" s="196">
        <v>0</v>
      </c>
      <c r="R128" s="196">
        <f>Q128*H128</f>
        <v>0</v>
      </c>
      <c r="S128" s="196">
        <v>0</v>
      </c>
      <c r="T128" s="197">
        <f>S128*H128</f>
        <v>0</v>
      </c>
      <c r="U128" s="37"/>
      <c r="V128" s="37"/>
      <c r="W128" s="37"/>
      <c r="X128" s="37"/>
      <c r="Y128" s="37"/>
      <c r="Z128" s="37"/>
      <c r="AA128" s="37"/>
      <c r="AB128" s="37"/>
      <c r="AC128" s="37"/>
      <c r="AD128" s="37"/>
      <c r="AE128" s="37"/>
      <c r="AR128" s="198" t="s">
        <v>138</v>
      </c>
      <c r="AT128" s="198" t="s">
        <v>127</v>
      </c>
      <c r="AU128" s="198" t="s">
        <v>77</v>
      </c>
      <c r="AY128" s="16" t="s">
        <v>133</v>
      </c>
      <c r="BE128" s="199">
        <f>IF(N128="základní",J128,0)</f>
        <v>0</v>
      </c>
      <c r="BF128" s="199">
        <f>IF(N128="snížená",J128,0)</f>
        <v>0</v>
      </c>
      <c r="BG128" s="199">
        <f>IF(N128="zákl. přenesená",J128,0)</f>
        <v>0</v>
      </c>
      <c r="BH128" s="199">
        <f>IF(N128="sníž. přenesená",J128,0)</f>
        <v>0</v>
      </c>
      <c r="BI128" s="199">
        <f>IF(N128="nulová",J128,0)</f>
        <v>0</v>
      </c>
      <c r="BJ128" s="16" t="s">
        <v>77</v>
      </c>
      <c r="BK128" s="199">
        <f>ROUND(I128*H128,2)</f>
        <v>0</v>
      </c>
      <c r="BL128" s="16" t="s">
        <v>138</v>
      </c>
      <c r="BM128" s="198" t="s">
        <v>255</v>
      </c>
    </row>
    <row r="129" spans="1:47" s="2" customFormat="1" ht="12">
      <c r="A129" s="37"/>
      <c r="B129" s="38"/>
      <c r="C129" s="39"/>
      <c r="D129" s="200" t="s">
        <v>196</v>
      </c>
      <c r="E129" s="39"/>
      <c r="F129" s="201" t="s">
        <v>250</v>
      </c>
      <c r="G129" s="39"/>
      <c r="H129" s="39"/>
      <c r="I129" s="135"/>
      <c r="J129" s="39"/>
      <c r="K129" s="39"/>
      <c r="L129" s="43"/>
      <c r="M129" s="202"/>
      <c r="N129" s="203"/>
      <c r="O129" s="83"/>
      <c r="P129" s="83"/>
      <c r="Q129" s="83"/>
      <c r="R129" s="83"/>
      <c r="S129" s="83"/>
      <c r="T129" s="84"/>
      <c r="U129" s="37"/>
      <c r="V129" s="37"/>
      <c r="W129" s="37"/>
      <c r="X129" s="37"/>
      <c r="Y129" s="37"/>
      <c r="Z129" s="37"/>
      <c r="AA129" s="37"/>
      <c r="AB129" s="37"/>
      <c r="AC129" s="37"/>
      <c r="AD129" s="37"/>
      <c r="AE129" s="37"/>
      <c r="AT129" s="16" t="s">
        <v>196</v>
      </c>
      <c r="AU129" s="16" t="s">
        <v>77</v>
      </c>
    </row>
    <row r="130" spans="1:47" s="2" customFormat="1" ht="12">
      <c r="A130" s="37"/>
      <c r="B130" s="38"/>
      <c r="C130" s="39"/>
      <c r="D130" s="200" t="s">
        <v>134</v>
      </c>
      <c r="E130" s="39"/>
      <c r="F130" s="201" t="s">
        <v>256</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134</v>
      </c>
      <c r="AU130" s="16" t="s">
        <v>77</v>
      </c>
    </row>
    <row r="131" spans="1:65" s="2" customFormat="1" ht="21.75" customHeight="1">
      <c r="A131" s="37"/>
      <c r="B131" s="38"/>
      <c r="C131" s="187" t="s">
        <v>170</v>
      </c>
      <c r="D131" s="187" t="s">
        <v>127</v>
      </c>
      <c r="E131" s="188" t="s">
        <v>257</v>
      </c>
      <c r="F131" s="189" t="s">
        <v>258</v>
      </c>
      <c r="G131" s="190" t="s">
        <v>205</v>
      </c>
      <c r="H131" s="191">
        <v>1093.2</v>
      </c>
      <c r="I131" s="192"/>
      <c r="J131" s="193">
        <f>ROUND(I131*H131,2)</f>
        <v>0</v>
      </c>
      <c r="K131" s="189" t="s">
        <v>131</v>
      </c>
      <c r="L131" s="43"/>
      <c r="M131" s="194" t="s">
        <v>19</v>
      </c>
      <c r="N131" s="195" t="s">
        <v>40</v>
      </c>
      <c r="O131" s="83"/>
      <c r="P131" s="196">
        <f>O131*H131</f>
        <v>0</v>
      </c>
      <c r="Q131" s="196">
        <v>0</v>
      </c>
      <c r="R131" s="196">
        <f>Q131*H131</f>
        <v>0</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259</v>
      </c>
    </row>
    <row r="132" spans="1:47" s="2" customFormat="1" ht="12">
      <c r="A132" s="37"/>
      <c r="B132" s="38"/>
      <c r="C132" s="39"/>
      <c r="D132" s="200" t="s">
        <v>196</v>
      </c>
      <c r="E132" s="39"/>
      <c r="F132" s="201" t="s">
        <v>260</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47" s="2" customFormat="1" ht="12">
      <c r="A133" s="37"/>
      <c r="B133" s="38"/>
      <c r="C133" s="39"/>
      <c r="D133" s="200" t="s">
        <v>134</v>
      </c>
      <c r="E133" s="39"/>
      <c r="F133" s="201" t="s">
        <v>261</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134</v>
      </c>
      <c r="AU133" s="16" t="s">
        <v>77</v>
      </c>
    </row>
    <row r="134" spans="1:65" s="2" customFormat="1" ht="33" customHeight="1">
      <c r="A134" s="37"/>
      <c r="B134" s="38"/>
      <c r="C134" s="187" t="s">
        <v>262</v>
      </c>
      <c r="D134" s="187" t="s">
        <v>127</v>
      </c>
      <c r="E134" s="188" t="s">
        <v>263</v>
      </c>
      <c r="F134" s="189" t="s">
        <v>264</v>
      </c>
      <c r="G134" s="190" t="s">
        <v>205</v>
      </c>
      <c r="H134" s="191">
        <v>31</v>
      </c>
      <c r="I134" s="192"/>
      <c r="J134" s="193">
        <f>ROUND(I134*H134,2)</f>
        <v>0</v>
      </c>
      <c r="K134" s="189" t="s">
        <v>131</v>
      </c>
      <c r="L134" s="43"/>
      <c r="M134" s="194" t="s">
        <v>19</v>
      </c>
      <c r="N134" s="195" t="s">
        <v>40</v>
      </c>
      <c r="O134" s="83"/>
      <c r="P134" s="196">
        <f>O134*H134</f>
        <v>0</v>
      </c>
      <c r="Q134" s="196">
        <v>0</v>
      </c>
      <c r="R134" s="196">
        <f>Q134*H134</f>
        <v>0</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265</v>
      </c>
    </row>
    <row r="135" spans="1:47" s="2" customFormat="1" ht="12">
      <c r="A135" s="37"/>
      <c r="B135" s="38"/>
      <c r="C135" s="39"/>
      <c r="D135" s="200" t="s">
        <v>196</v>
      </c>
      <c r="E135" s="39"/>
      <c r="F135" s="201" t="s">
        <v>266</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47" s="2" customFormat="1" ht="12">
      <c r="A136" s="37"/>
      <c r="B136" s="38"/>
      <c r="C136" s="39"/>
      <c r="D136" s="200" t="s">
        <v>134</v>
      </c>
      <c r="E136" s="39"/>
      <c r="F136" s="201" t="s">
        <v>267</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134</v>
      </c>
      <c r="AU136" s="16" t="s">
        <v>77</v>
      </c>
    </row>
    <row r="137" spans="1:65" s="2" customFormat="1" ht="16.5" customHeight="1">
      <c r="A137" s="37"/>
      <c r="B137" s="38"/>
      <c r="C137" s="187" t="s">
        <v>174</v>
      </c>
      <c r="D137" s="187" t="s">
        <v>127</v>
      </c>
      <c r="E137" s="188" t="s">
        <v>268</v>
      </c>
      <c r="F137" s="189" t="s">
        <v>269</v>
      </c>
      <c r="G137" s="190" t="s">
        <v>205</v>
      </c>
      <c r="H137" s="191">
        <v>942</v>
      </c>
      <c r="I137" s="192"/>
      <c r="J137" s="193">
        <f>ROUND(I137*H137,2)</f>
        <v>0</v>
      </c>
      <c r="K137" s="189" t="s">
        <v>131</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270</v>
      </c>
    </row>
    <row r="138" spans="1:47" s="2" customFormat="1" ht="12">
      <c r="A138" s="37"/>
      <c r="B138" s="38"/>
      <c r="C138" s="39"/>
      <c r="D138" s="200" t="s">
        <v>196</v>
      </c>
      <c r="E138" s="39"/>
      <c r="F138" s="201" t="s">
        <v>271</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196</v>
      </c>
      <c r="AU138" s="16" t="s">
        <v>77</v>
      </c>
    </row>
    <row r="139" spans="1:47" s="2" customFormat="1" ht="12">
      <c r="A139" s="37"/>
      <c r="B139" s="38"/>
      <c r="C139" s="39"/>
      <c r="D139" s="200" t="s">
        <v>134</v>
      </c>
      <c r="E139" s="39"/>
      <c r="F139" s="201" t="s">
        <v>272</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134</v>
      </c>
      <c r="AU139" s="16" t="s">
        <v>77</v>
      </c>
    </row>
    <row r="140" spans="1:65" s="2" customFormat="1" ht="21.75" customHeight="1">
      <c r="A140" s="37"/>
      <c r="B140" s="38"/>
      <c r="C140" s="187" t="s">
        <v>7</v>
      </c>
      <c r="D140" s="187" t="s">
        <v>127</v>
      </c>
      <c r="E140" s="188" t="s">
        <v>273</v>
      </c>
      <c r="F140" s="189" t="s">
        <v>274</v>
      </c>
      <c r="G140" s="190" t="s">
        <v>205</v>
      </c>
      <c r="H140" s="191">
        <v>91</v>
      </c>
      <c r="I140" s="192"/>
      <c r="J140" s="193">
        <f>ROUND(I140*H140,2)</f>
        <v>0</v>
      </c>
      <c r="K140" s="189" t="s">
        <v>131</v>
      </c>
      <c r="L140" s="43"/>
      <c r="M140" s="194" t="s">
        <v>19</v>
      </c>
      <c r="N140" s="195" t="s">
        <v>40</v>
      </c>
      <c r="O140" s="83"/>
      <c r="P140" s="196">
        <f>O140*H140</f>
        <v>0</v>
      </c>
      <c r="Q140" s="196">
        <v>0</v>
      </c>
      <c r="R140" s="196">
        <f>Q140*H140</f>
        <v>0</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275</v>
      </c>
    </row>
    <row r="141" spans="1:47" s="2" customFormat="1" ht="12">
      <c r="A141" s="37"/>
      <c r="B141" s="38"/>
      <c r="C141" s="39"/>
      <c r="D141" s="200" t="s">
        <v>196</v>
      </c>
      <c r="E141" s="39"/>
      <c r="F141" s="201" t="s">
        <v>276</v>
      </c>
      <c r="G141" s="39"/>
      <c r="H141" s="39"/>
      <c r="I141" s="135"/>
      <c r="J141" s="39"/>
      <c r="K141" s="39"/>
      <c r="L141" s="43"/>
      <c r="M141" s="202"/>
      <c r="N141" s="203"/>
      <c r="O141" s="83"/>
      <c r="P141" s="83"/>
      <c r="Q141" s="83"/>
      <c r="R141" s="83"/>
      <c r="S141" s="83"/>
      <c r="T141" s="84"/>
      <c r="U141" s="37"/>
      <c r="V141" s="37"/>
      <c r="W141" s="37"/>
      <c r="X141" s="37"/>
      <c r="Y141" s="37"/>
      <c r="Z141" s="37"/>
      <c r="AA141" s="37"/>
      <c r="AB141" s="37"/>
      <c r="AC141" s="37"/>
      <c r="AD141" s="37"/>
      <c r="AE141" s="37"/>
      <c r="AT141" s="16" t="s">
        <v>196</v>
      </c>
      <c r="AU141" s="16" t="s">
        <v>77</v>
      </c>
    </row>
    <row r="142" spans="1:47" s="2" customFormat="1" ht="12">
      <c r="A142" s="37"/>
      <c r="B142" s="38"/>
      <c r="C142" s="39"/>
      <c r="D142" s="200" t="s">
        <v>134</v>
      </c>
      <c r="E142" s="39"/>
      <c r="F142" s="201" t="s">
        <v>277</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134</v>
      </c>
      <c r="AU142" s="16" t="s">
        <v>77</v>
      </c>
    </row>
    <row r="143" spans="1:65" s="2" customFormat="1" ht="21.75" customHeight="1">
      <c r="A143" s="37"/>
      <c r="B143" s="38"/>
      <c r="C143" s="187" t="s">
        <v>231</v>
      </c>
      <c r="D143" s="187" t="s">
        <v>127</v>
      </c>
      <c r="E143" s="188" t="s">
        <v>278</v>
      </c>
      <c r="F143" s="189" t="s">
        <v>279</v>
      </c>
      <c r="G143" s="190" t="s">
        <v>205</v>
      </c>
      <c r="H143" s="191">
        <v>46.5</v>
      </c>
      <c r="I143" s="192"/>
      <c r="J143" s="193">
        <f>ROUND(I143*H143,2)</f>
        <v>0</v>
      </c>
      <c r="K143" s="189" t="s">
        <v>131</v>
      </c>
      <c r="L143" s="43"/>
      <c r="M143" s="194" t="s">
        <v>19</v>
      </c>
      <c r="N143" s="195" t="s">
        <v>40</v>
      </c>
      <c r="O143" s="83"/>
      <c r="P143" s="196">
        <f>O143*H143</f>
        <v>0</v>
      </c>
      <c r="Q143" s="196">
        <v>0</v>
      </c>
      <c r="R143" s="196">
        <f>Q143*H143</f>
        <v>0</v>
      </c>
      <c r="S143" s="196">
        <v>0</v>
      </c>
      <c r="T143" s="197">
        <f>S143*H143</f>
        <v>0</v>
      </c>
      <c r="U143" s="37"/>
      <c r="V143" s="37"/>
      <c r="W143" s="37"/>
      <c r="X143" s="37"/>
      <c r="Y143" s="37"/>
      <c r="Z143" s="37"/>
      <c r="AA143" s="37"/>
      <c r="AB143" s="37"/>
      <c r="AC143" s="37"/>
      <c r="AD143" s="37"/>
      <c r="AE143" s="37"/>
      <c r="AR143" s="198" t="s">
        <v>138</v>
      </c>
      <c r="AT143" s="198" t="s">
        <v>127</v>
      </c>
      <c r="AU143" s="198" t="s">
        <v>77</v>
      </c>
      <c r="AY143" s="16" t="s">
        <v>133</v>
      </c>
      <c r="BE143" s="199">
        <f>IF(N143="základní",J143,0)</f>
        <v>0</v>
      </c>
      <c r="BF143" s="199">
        <f>IF(N143="snížená",J143,0)</f>
        <v>0</v>
      </c>
      <c r="BG143" s="199">
        <f>IF(N143="zákl. přenesená",J143,0)</f>
        <v>0</v>
      </c>
      <c r="BH143" s="199">
        <f>IF(N143="sníž. přenesená",J143,0)</f>
        <v>0</v>
      </c>
      <c r="BI143" s="199">
        <f>IF(N143="nulová",J143,0)</f>
        <v>0</v>
      </c>
      <c r="BJ143" s="16" t="s">
        <v>77</v>
      </c>
      <c r="BK143" s="199">
        <f>ROUND(I143*H143,2)</f>
        <v>0</v>
      </c>
      <c r="BL143" s="16" t="s">
        <v>138</v>
      </c>
      <c r="BM143" s="198" t="s">
        <v>280</v>
      </c>
    </row>
    <row r="144" spans="1:47" s="2" customFormat="1" ht="12">
      <c r="A144" s="37"/>
      <c r="B144" s="38"/>
      <c r="C144" s="39"/>
      <c r="D144" s="200" t="s">
        <v>196</v>
      </c>
      <c r="E144" s="39"/>
      <c r="F144" s="201" t="s">
        <v>281</v>
      </c>
      <c r="G144" s="39"/>
      <c r="H144" s="39"/>
      <c r="I144" s="135"/>
      <c r="J144" s="39"/>
      <c r="K144" s="39"/>
      <c r="L144" s="43"/>
      <c r="M144" s="202"/>
      <c r="N144" s="203"/>
      <c r="O144" s="83"/>
      <c r="P144" s="83"/>
      <c r="Q144" s="83"/>
      <c r="R144" s="83"/>
      <c r="S144" s="83"/>
      <c r="T144" s="84"/>
      <c r="U144" s="37"/>
      <c r="V144" s="37"/>
      <c r="W144" s="37"/>
      <c r="X144" s="37"/>
      <c r="Y144" s="37"/>
      <c r="Z144" s="37"/>
      <c r="AA144" s="37"/>
      <c r="AB144" s="37"/>
      <c r="AC144" s="37"/>
      <c r="AD144" s="37"/>
      <c r="AE144" s="37"/>
      <c r="AT144" s="16" t="s">
        <v>196</v>
      </c>
      <c r="AU144" s="16" t="s">
        <v>77</v>
      </c>
    </row>
    <row r="145" spans="1:47" s="2" customFormat="1" ht="12">
      <c r="A145" s="37"/>
      <c r="B145" s="38"/>
      <c r="C145" s="39"/>
      <c r="D145" s="200" t="s">
        <v>134</v>
      </c>
      <c r="E145" s="39"/>
      <c r="F145" s="201" t="s">
        <v>282</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134</v>
      </c>
      <c r="AU145" s="16" t="s">
        <v>77</v>
      </c>
    </row>
    <row r="146" spans="1:65" s="2" customFormat="1" ht="21.75" customHeight="1">
      <c r="A146" s="37"/>
      <c r="B146" s="38"/>
      <c r="C146" s="187" t="s">
        <v>283</v>
      </c>
      <c r="D146" s="187" t="s">
        <v>127</v>
      </c>
      <c r="E146" s="188" t="s">
        <v>284</v>
      </c>
      <c r="F146" s="189" t="s">
        <v>285</v>
      </c>
      <c r="G146" s="190" t="s">
        <v>205</v>
      </c>
      <c r="H146" s="191">
        <v>41.7</v>
      </c>
      <c r="I146" s="192"/>
      <c r="J146" s="193">
        <f>ROUND(I146*H146,2)</f>
        <v>0</v>
      </c>
      <c r="K146" s="189" t="s">
        <v>131</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286</v>
      </c>
    </row>
    <row r="147" spans="1:47" s="2" customFormat="1" ht="12">
      <c r="A147" s="37"/>
      <c r="B147" s="38"/>
      <c r="C147" s="39"/>
      <c r="D147" s="200" t="s">
        <v>196</v>
      </c>
      <c r="E147" s="39"/>
      <c r="F147" s="201" t="s">
        <v>287</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288</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21.75" customHeight="1">
      <c r="A149" s="37"/>
      <c r="B149" s="38"/>
      <c r="C149" s="187" t="s">
        <v>237</v>
      </c>
      <c r="D149" s="187" t="s">
        <v>127</v>
      </c>
      <c r="E149" s="188" t="s">
        <v>289</v>
      </c>
      <c r="F149" s="189" t="s">
        <v>290</v>
      </c>
      <c r="G149" s="190" t="s">
        <v>291</v>
      </c>
      <c r="H149" s="191">
        <v>570</v>
      </c>
      <c r="I149" s="192"/>
      <c r="J149" s="193">
        <f>ROUND(I149*H149,2)</f>
        <v>0</v>
      </c>
      <c r="K149" s="189" t="s">
        <v>131</v>
      </c>
      <c r="L149" s="43"/>
      <c r="M149" s="194" t="s">
        <v>19</v>
      </c>
      <c r="N149" s="195" t="s">
        <v>40</v>
      </c>
      <c r="O149" s="83"/>
      <c r="P149" s="196">
        <f>O149*H149</f>
        <v>0</v>
      </c>
      <c r="Q149" s="196">
        <v>0</v>
      </c>
      <c r="R149" s="196">
        <f>Q149*H149</f>
        <v>0</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292</v>
      </c>
    </row>
    <row r="150" spans="1:47" s="2" customFormat="1" ht="12">
      <c r="A150" s="37"/>
      <c r="B150" s="38"/>
      <c r="C150" s="39"/>
      <c r="D150" s="200" t="s">
        <v>196</v>
      </c>
      <c r="E150" s="39"/>
      <c r="F150" s="201" t="s">
        <v>293</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196</v>
      </c>
      <c r="AU150" s="16" t="s">
        <v>77</v>
      </c>
    </row>
    <row r="151" spans="1:65" s="2" customFormat="1" ht="21.75" customHeight="1">
      <c r="A151" s="37"/>
      <c r="B151" s="38"/>
      <c r="C151" s="187" t="s">
        <v>294</v>
      </c>
      <c r="D151" s="187" t="s">
        <v>127</v>
      </c>
      <c r="E151" s="188" t="s">
        <v>295</v>
      </c>
      <c r="F151" s="189" t="s">
        <v>296</v>
      </c>
      <c r="G151" s="190" t="s">
        <v>291</v>
      </c>
      <c r="H151" s="191">
        <v>470</v>
      </c>
      <c r="I151" s="192"/>
      <c r="J151" s="193">
        <f>ROUND(I151*H151,2)</f>
        <v>0</v>
      </c>
      <c r="K151" s="189" t="s">
        <v>131</v>
      </c>
      <c r="L151" s="43"/>
      <c r="M151" s="194" t="s">
        <v>19</v>
      </c>
      <c r="N151" s="195" t="s">
        <v>40</v>
      </c>
      <c r="O151" s="83"/>
      <c r="P151" s="196">
        <f>O151*H151</f>
        <v>0</v>
      </c>
      <c r="Q151" s="196">
        <v>0</v>
      </c>
      <c r="R151" s="196">
        <f>Q151*H151</f>
        <v>0</v>
      </c>
      <c r="S151" s="196">
        <v>0</v>
      </c>
      <c r="T151" s="197">
        <f>S151*H151</f>
        <v>0</v>
      </c>
      <c r="U151" s="37"/>
      <c r="V151" s="37"/>
      <c r="W151" s="37"/>
      <c r="X151" s="37"/>
      <c r="Y151" s="37"/>
      <c r="Z151" s="37"/>
      <c r="AA151" s="37"/>
      <c r="AB151" s="37"/>
      <c r="AC151" s="37"/>
      <c r="AD151" s="37"/>
      <c r="AE151" s="37"/>
      <c r="AR151" s="198" t="s">
        <v>138</v>
      </c>
      <c r="AT151" s="198" t="s">
        <v>127</v>
      </c>
      <c r="AU151" s="198" t="s">
        <v>77</v>
      </c>
      <c r="AY151" s="16" t="s">
        <v>133</v>
      </c>
      <c r="BE151" s="199">
        <f>IF(N151="základní",J151,0)</f>
        <v>0</v>
      </c>
      <c r="BF151" s="199">
        <f>IF(N151="snížená",J151,0)</f>
        <v>0</v>
      </c>
      <c r="BG151" s="199">
        <f>IF(N151="zákl. přenesená",J151,0)</f>
        <v>0</v>
      </c>
      <c r="BH151" s="199">
        <f>IF(N151="sníž. přenesená",J151,0)</f>
        <v>0</v>
      </c>
      <c r="BI151" s="199">
        <f>IF(N151="nulová",J151,0)</f>
        <v>0</v>
      </c>
      <c r="BJ151" s="16" t="s">
        <v>77</v>
      </c>
      <c r="BK151" s="199">
        <f>ROUND(I151*H151,2)</f>
        <v>0</v>
      </c>
      <c r="BL151" s="16" t="s">
        <v>138</v>
      </c>
      <c r="BM151" s="198" t="s">
        <v>297</v>
      </c>
    </row>
    <row r="152" spans="1:47" s="2" customFormat="1" ht="12">
      <c r="A152" s="37"/>
      <c r="B152" s="38"/>
      <c r="C152" s="39"/>
      <c r="D152" s="200" t="s">
        <v>196</v>
      </c>
      <c r="E152" s="39"/>
      <c r="F152" s="201" t="s">
        <v>293</v>
      </c>
      <c r="G152" s="39"/>
      <c r="H152" s="39"/>
      <c r="I152" s="135"/>
      <c r="J152" s="39"/>
      <c r="K152" s="39"/>
      <c r="L152" s="43"/>
      <c r="M152" s="202"/>
      <c r="N152" s="203"/>
      <c r="O152" s="83"/>
      <c r="P152" s="83"/>
      <c r="Q152" s="83"/>
      <c r="R152" s="83"/>
      <c r="S152" s="83"/>
      <c r="T152" s="84"/>
      <c r="U152" s="37"/>
      <c r="V152" s="37"/>
      <c r="W152" s="37"/>
      <c r="X152" s="37"/>
      <c r="Y152" s="37"/>
      <c r="Z152" s="37"/>
      <c r="AA152" s="37"/>
      <c r="AB152" s="37"/>
      <c r="AC152" s="37"/>
      <c r="AD152" s="37"/>
      <c r="AE152" s="37"/>
      <c r="AT152" s="16" t="s">
        <v>196</v>
      </c>
      <c r="AU152" s="16" t="s">
        <v>77</v>
      </c>
    </row>
    <row r="153" spans="1:65" s="2" customFormat="1" ht="16.5" customHeight="1">
      <c r="A153" s="37"/>
      <c r="B153" s="38"/>
      <c r="C153" s="229" t="s">
        <v>240</v>
      </c>
      <c r="D153" s="229" t="s">
        <v>298</v>
      </c>
      <c r="E153" s="230" t="s">
        <v>299</v>
      </c>
      <c r="F153" s="231" t="s">
        <v>300</v>
      </c>
      <c r="G153" s="232" t="s">
        <v>301</v>
      </c>
      <c r="H153" s="233">
        <v>21</v>
      </c>
      <c r="I153" s="234"/>
      <c r="J153" s="235">
        <f>ROUND(I153*H153,2)</f>
        <v>0</v>
      </c>
      <c r="K153" s="231" t="s">
        <v>131</v>
      </c>
      <c r="L153" s="236"/>
      <c r="M153" s="237" t="s">
        <v>19</v>
      </c>
      <c r="N153" s="238" t="s">
        <v>40</v>
      </c>
      <c r="O153" s="83"/>
      <c r="P153" s="196">
        <f>O153*H153</f>
        <v>0</v>
      </c>
      <c r="Q153" s="196">
        <v>0.001</v>
      </c>
      <c r="R153" s="196">
        <f>Q153*H153</f>
        <v>0.021</v>
      </c>
      <c r="S153" s="196">
        <v>0</v>
      </c>
      <c r="T153" s="197">
        <f>S153*H153</f>
        <v>0</v>
      </c>
      <c r="U153" s="37"/>
      <c r="V153" s="37"/>
      <c r="W153" s="37"/>
      <c r="X153" s="37"/>
      <c r="Y153" s="37"/>
      <c r="Z153" s="37"/>
      <c r="AA153" s="37"/>
      <c r="AB153" s="37"/>
      <c r="AC153" s="37"/>
      <c r="AD153" s="37"/>
      <c r="AE153" s="37"/>
      <c r="AR153" s="198" t="s">
        <v>147</v>
      </c>
      <c r="AT153" s="198" t="s">
        <v>298</v>
      </c>
      <c r="AU153" s="198" t="s">
        <v>77</v>
      </c>
      <c r="AY153" s="16" t="s">
        <v>133</v>
      </c>
      <c r="BE153" s="199">
        <f>IF(N153="základní",J153,0)</f>
        <v>0</v>
      </c>
      <c r="BF153" s="199">
        <f>IF(N153="snížená",J153,0)</f>
        <v>0</v>
      </c>
      <c r="BG153" s="199">
        <f>IF(N153="zákl. přenesená",J153,0)</f>
        <v>0</v>
      </c>
      <c r="BH153" s="199">
        <f>IF(N153="sníž. přenesená",J153,0)</f>
        <v>0</v>
      </c>
      <c r="BI153" s="199">
        <f>IF(N153="nulová",J153,0)</f>
        <v>0</v>
      </c>
      <c r="BJ153" s="16" t="s">
        <v>77</v>
      </c>
      <c r="BK153" s="199">
        <f>ROUND(I153*H153,2)</f>
        <v>0</v>
      </c>
      <c r="BL153" s="16" t="s">
        <v>138</v>
      </c>
      <c r="BM153" s="198" t="s">
        <v>302</v>
      </c>
    </row>
    <row r="154" spans="1:47" s="2" customFormat="1" ht="12">
      <c r="A154" s="37"/>
      <c r="B154" s="38"/>
      <c r="C154" s="39"/>
      <c r="D154" s="200" t="s">
        <v>134</v>
      </c>
      <c r="E154" s="39"/>
      <c r="F154" s="201" t="s">
        <v>303</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16.5" customHeight="1">
      <c r="A155" s="37"/>
      <c r="B155" s="38"/>
      <c r="C155" s="187" t="s">
        <v>304</v>
      </c>
      <c r="D155" s="187" t="s">
        <v>127</v>
      </c>
      <c r="E155" s="188" t="s">
        <v>305</v>
      </c>
      <c r="F155" s="189" t="s">
        <v>306</v>
      </c>
      <c r="G155" s="190" t="s">
        <v>291</v>
      </c>
      <c r="H155" s="191">
        <v>1328</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307</v>
      </c>
    </row>
    <row r="156" spans="1:47" s="2" customFormat="1" ht="12">
      <c r="A156" s="37"/>
      <c r="B156" s="38"/>
      <c r="C156" s="39"/>
      <c r="D156" s="200" t="s">
        <v>196</v>
      </c>
      <c r="E156" s="39"/>
      <c r="F156" s="201" t="s">
        <v>308</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5" s="2" customFormat="1" ht="21.75" customHeight="1">
      <c r="A157" s="37"/>
      <c r="B157" s="38"/>
      <c r="C157" s="187" t="s">
        <v>245</v>
      </c>
      <c r="D157" s="187" t="s">
        <v>127</v>
      </c>
      <c r="E157" s="188" t="s">
        <v>309</v>
      </c>
      <c r="F157" s="189" t="s">
        <v>310</v>
      </c>
      <c r="G157" s="190" t="s">
        <v>291</v>
      </c>
      <c r="H157" s="191">
        <v>625</v>
      </c>
      <c r="I157" s="192"/>
      <c r="J157" s="193">
        <f>ROUND(I157*H157,2)</f>
        <v>0</v>
      </c>
      <c r="K157" s="189" t="s">
        <v>131</v>
      </c>
      <c r="L157" s="43"/>
      <c r="M157" s="194" t="s">
        <v>19</v>
      </c>
      <c r="N157" s="195" t="s">
        <v>40</v>
      </c>
      <c r="O157" s="83"/>
      <c r="P157" s="196">
        <f>O157*H157</f>
        <v>0</v>
      </c>
      <c r="Q157" s="196">
        <v>0</v>
      </c>
      <c r="R157" s="196">
        <f>Q157*H157</f>
        <v>0</v>
      </c>
      <c r="S157" s="196">
        <v>0</v>
      </c>
      <c r="T157" s="197">
        <f>S157*H157</f>
        <v>0</v>
      </c>
      <c r="U157" s="37"/>
      <c r="V157" s="37"/>
      <c r="W157" s="37"/>
      <c r="X157" s="37"/>
      <c r="Y157" s="37"/>
      <c r="Z157" s="37"/>
      <c r="AA157" s="37"/>
      <c r="AB157" s="37"/>
      <c r="AC157" s="37"/>
      <c r="AD157" s="37"/>
      <c r="AE157" s="37"/>
      <c r="AR157" s="198" t="s">
        <v>138</v>
      </c>
      <c r="AT157" s="198" t="s">
        <v>127</v>
      </c>
      <c r="AU157" s="198" t="s">
        <v>77</v>
      </c>
      <c r="AY157" s="16" t="s">
        <v>133</v>
      </c>
      <c r="BE157" s="199">
        <f>IF(N157="základní",J157,0)</f>
        <v>0</v>
      </c>
      <c r="BF157" s="199">
        <f>IF(N157="snížená",J157,0)</f>
        <v>0</v>
      </c>
      <c r="BG157" s="199">
        <f>IF(N157="zákl. přenesená",J157,0)</f>
        <v>0</v>
      </c>
      <c r="BH157" s="199">
        <f>IF(N157="sníž. přenesená",J157,0)</f>
        <v>0</v>
      </c>
      <c r="BI157" s="199">
        <f>IF(N157="nulová",J157,0)</f>
        <v>0</v>
      </c>
      <c r="BJ157" s="16" t="s">
        <v>77</v>
      </c>
      <c r="BK157" s="199">
        <f>ROUND(I157*H157,2)</f>
        <v>0</v>
      </c>
      <c r="BL157" s="16" t="s">
        <v>138</v>
      </c>
      <c r="BM157" s="198" t="s">
        <v>311</v>
      </c>
    </row>
    <row r="158" spans="1:47" s="2" customFormat="1" ht="12">
      <c r="A158" s="37"/>
      <c r="B158" s="38"/>
      <c r="C158" s="39"/>
      <c r="D158" s="200" t="s">
        <v>196</v>
      </c>
      <c r="E158" s="39"/>
      <c r="F158" s="201" t="s">
        <v>312</v>
      </c>
      <c r="G158" s="39"/>
      <c r="H158" s="39"/>
      <c r="I158" s="135"/>
      <c r="J158" s="39"/>
      <c r="K158" s="39"/>
      <c r="L158" s="43"/>
      <c r="M158" s="202"/>
      <c r="N158" s="203"/>
      <c r="O158" s="83"/>
      <c r="P158" s="83"/>
      <c r="Q158" s="83"/>
      <c r="R158" s="83"/>
      <c r="S158" s="83"/>
      <c r="T158" s="84"/>
      <c r="U158" s="37"/>
      <c r="V158" s="37"/>
      <c r="W158" s="37"/>
      <c r="X158" s="37"/>
      <c r="Y158" s="37"/>
      <c r="Z158" s="37"/>
      <c r="AA158" s="37"/>
      <c r="AB158" s="37"/>
      <c r="AC158" s="37"/>
      <c r="AD158" s="37"/>
      <c r="AE158" s="37"/>
      <c r="AT158" s="16" t="s">
        <v>196</v>
      </c>
      <c r="AU158" s="16" t="s">
        <v>77</v>
      </c>
    </row>
    <row r="159" spans="1:47" s="2" customFormat="1" ht="12">
      <c r="A159" s="37"/>
      <c r="B159" s="38"/>
      <c r="C159" s="39"/>
      <c r="D159" s="200" t="s">
        <v>134</v>
      </c>
      <c r="E159" s="39"/>
      <c r="F159" s="201" t="s">
        <v>313</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134</v>
      </c>
      <c r="AU159" s="16" t="s">
        <v>77</v>
      </c>
    </row>
    <row r="160" spans="1:65" s="2" customFormat="1" ht="21.75" customHeight="1">
      <c r="A160" s="37"/>
      <c r="B160" s="38"/>
      <c r="C160" s="187" t="s">
        <v>314</v>
      </c>
      <c r="D160" s="187" t="s">
        <v>127</v>
      </c>
      <c r="E160" s="188" t="s">
        <v>315</v>
      </c>
      <c r="F160" s="189" t="s">
        <v>316</v>
      </c>
      <c r="G160" s="190" t="s">
        <v>291</v>
      </c>
      <c r="H160" s="191">
        <v>3614</v>
      </c>
      <c r="I160" s="192"/>
      <c r="J160" s="193">
        <f>ROUND(I160*H160,2)</f>
        <v>0</v>
      </c>
      <c r="K160" s="189" t="s">
        <v>131</v>
      </c>
      <c r="L160" s="43"/>
      <c r="M160" s="194" t="s">
        <v>19</v>
      </c>
      <c r="N160" s="195" t="s">
        <v>40</v>
      </c>
      <c r="O160" s="83"/>
      <c r="P160" s="196">
        <f>O160*H160</f>
        <v>0</v>
      </c>
      <c r="Q160" s="196">
        <v>0</v>
      </c>
      <c r="R160" s="196">
        <f>Q160*H160</f>
        <v>0</v>
      </c>
      <c r="S160" s="196">
        <v>0</v>
      </c>
      <c r="T160" s="197">
        <f>S160*H160</f>
        <v>0</v>
      </c>
      <c r="U160" s="37"/>
      <c r="V160" s="37"/>
      <c r="W160" s="37"/>
      <c r="X160" s="37"/>
      <c r="Y160" s="37"/>
      <c r="Z160" s="37"/>
      <c r="AA160" s="37"/>
      <c r="AB160" s="37"/>
      <c r="AC160" s="37"/>
      <c r="AD160" s="37"/>
      <c r="AE160" s="37"/>
      <c r="AR160" s="198" t="s">
        <v>138</v>
      </c>
      <c r="AT160" s="198" t="s">
        <v>127</v>
      </c>
      <c r="AU160" s="198" t="s">
        <v>77</v>
      </c>
      <c r="AY160" s="16" t="s">
        <v>133</v>
      </c>
      <c r="BE160" s="199">
        <f>IF(N160="základní",J160,0)</f>
        <v>0</v>
      </c>
      <c r="BF160" s="199">
        <f>IF(N160="snížená",J160,0)</f>
        <v>0</v>
      </c>
      <c r="BG160" s="199">
        <f>IF(N160="zákl. přenesená",J160,0)</f>
        <v>0</v>
      </c>
      <c r="BH160" s="199">
        <f>IF(N160="sníž. přenesená",J160,0)</f>
        <v>0</v>
      </c>
      <c r="BI160" s="199">
        <f>IF(N160="nulová",J160,0)</f>
        <v>0</v>
      </c>
      <c r="BJ160" s="16" t="s">
        <v>77</v>
      </c>
      <c r="BK160" s="199">
        <f>ROUND(I160*H160,2)</f>
        <v>0</v>
      </c>
      <c r="BL160" s="16" t="s">
        <v>138</v>
      </c>
      <c r="BM160" s="198" t="s">
        <v>317</v>
      </c>
    </row>
    <row r="161" spans="1:47" s="2" customFormat="1" ht="12">
      <c r="A161" s="37"/>
      <c r="B161" s="38"/>
      <c r="C161" s="39"/>
      <c r="D161" s="200" t="s">
        <v>196</v>
      </c>
      <c r="E161" s="39"/>
      <c r="F161" s="201" t="s">
        <v>312</v>
      </c>
      <c r="G161" s="39"/>
      <c r="H161" s="39"/>
      <c r="I161" s="135"/>
      <c r="J161" s="39"/>
      <c r="K161" s="39"/>
      <c r="L161" s="43"/>
      <c r="M161" s="202"/>
      <c r="N161" s="203"/>
      <c r="O161" s="83"/>
      <c r="P161" s="83"/>
      <c r="Q161" s="83"/>
      <c r="R161" s="83"/>
      <c r="S161" s="83"/>
      <c r="T161" s="84"/>
      <c r="U161" s="37"/>
      <c r="V161" s="37"/>
      <c r="W161" s="37"/>
      <c r="X161" s="37"/>
      <c r="Y161" s="37"/>
      <c r="Z161" s="37"/>
      <c r="AA161" s="37"/>
      <c r="AB161" s="37"/>
      <c r="AC161" s="37"/>
      <c r="AD161" s="37"/>
      <c r="AE161" s="37"/>
      <c r="AT161" s="16" t="s">
        <v>196</v>
      </c>
      <c r="AU161" s="16" t="s">
        <v>77</v>
      </c>
    </row>
    <row r="162" spans="1:47" s="2" customFormat="1" ht="12">
      <c r="A162" s="37"/>
      <c r="B162" s="38"/>
      <c r="C162" s="39"/>
      <c r="D162" s="200" t="s">
        <v>134</v>
      </c>
      <c r="E162" s="39"/>
      <c r="F162" s="201" t="s">
        <v>318</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134</v>
      </c>
      <c r="AU162" s="16" t="s">
        <v>77</v>
      </c>
    </row>
    <row r="163" spans="1:65" s="2" customFormat="1" ht="21.75" customHeight="1">
      <c r="A163" s="37"/>
      <c r="B163" s="38"/>
      <c r="C163" s="187" t="s">
        <v>249</v>
      </c>
      <c r="D163" s="187" t="s">
        <v>127</v>
      </c>
      <c r="E163" s="188" t="s">
        <v>319</v>
      </c>
      <c r="F163" s="189" t="s">
        <v>320</v>
      </c>
      <c r="G163" s="190" t="s">
        <v>291</v>
      </c>
      <c r="H163" s="191">
        <v>354</v>
      </c>
      <c r="I163" s="192"/>
      <c r="J163" s="193">
        <f>ROUND(I163*H163,2)</f>
        <v>0</v>
      </c>
      <c r="K163" s="189" t="s">
        <v>131</v>
      </c>
      <c r="L163" s="43"/>
      <c r="M163" s="194" t="s">
        <v>19</v>
      </c>
      <c r="N163" s="195" t="s">
        <v>40</v>
      </c>
      <c r="O163" s="83"/>
      <c r="P163" s="196">
        <f>O163*H163</f>
        <v>0</v>
      </c>
      <c r="Q163" s="196">
        <v>0</v>
      </c>
      <c r="R163" s="196">
        <f>Q163*H163</f>
        <v>0</v>
      </c>
      <c r="S163" s="196">
        <v>0</v>
      </c>
      <c r="T163" s="197">
        <f>S163*H163</f>
        <v>0</v>
      </c>
      <c r="U163" s="37"/>
      <c r="V163" s="37"/>
      <c r="W163" s="37"/>
      <c r="X163" s="37"/>
      <c r="Y163" s="37"/>
      <c r="Z163" s="37"/>
      <c r="AA163" s="37"/>
      <c r="AB163" s="37"/>
      <c r="AC163" s="37"/>
      <c r="AD163" s="37"/>
      <c r="AE163" s="37"/>
      <c r="AR163" s="198" t="s">
        <v>138</v>
      </c>
      <c r="AT163" s="198" t="s">
        <v>127</v>
      </c>
      <c r="AU163" s="198" t="s">
        <v>77</v>
      </c>
      <c r="AY163" s="16" t="s">
        <v>133</v>
      </c>
      <c r="BE163" s="199">
        <f>IF(N163="základní",J163,0)</f>
        <v>0</v>
      </c>
      <c r="BF163" s="199">
        <f>IF(N163="snížená",J163,0)</f>
        <v>0</v>
      </c>
      <c r="BG163" s="199">
        <f>IF(N163="zákl. přenesená",J163,0)</f>
        <v>0</v>
      </c>
      <c r="BH163" s="199">
        <f>IF(N163="sníž. přenesená",J163,0)</f>
        <v>0</v>
      </c>
      <c r="BI163" s="199">
        <f>IF(N163="nulová",J163,0)</f>
        <v>0</v>
      </c>
      <c r="BJ163" s="16" t="s">
        <v>77</v>
      </c>
      <c r="BK163" s="199">
        <f>ROUND(I163*H163,2)</f>
        <v>0</v>
      </c>
      <c r="BL163" s="16" t="s">
        <v>138</v>
      </c>
      <c r="BM163" s="198" t="s">
        <v>321</v>
      </c>
    </row>
    <row r="164" spans="1:47" s="2" customFormat="1" ht="12">
      <c r="A164" s="37"/>
      <c r="B164" s="38"/>
      <c r="C164" s="39"/>
      <c r="D164" s="200" t="s">
        <v>196</v>
      </c>
      <c r="E164" s="39"/>
      <c r="F164" s="201" t="s">
        <v>322</v>
      </c>
      <c r="G164" s="39"/>
      <c r="H164" s="39"/>
      <c r="I164" s="135"/>
      <c r="J164" s="39"/>
      <c r="K164" s="39"/>
      <c r="L164" s="43"/>
      <c r="M164" s="202"/>
      <c r="N164" s="203"/>
      <c r="O164" s="83"/>
      <c r="P164" s="83"/>
      <c r="Q164" s="83"/>
      <c r="R164" s="83"/>
      <c r="S164" s="83"/>
      <c r="T164" s="84"/>
      <c r="U164" s="37"/>
      <c r="V164" s="37"/>
      <c r="W164" s="37"/>
      <c r="X164" s="37"/>
      <c r="Y164" s="37"/>
      <c r="Z164" s="37"/>
      <c r="AA164" s="37"/>
      <c r="AB164" s="37"/>
      <c r="AC164" s="37"/>
      <c r="AD164" s="37"/>
      <c r="AE164" s="37"/>
      <c r="AT164" s="16" t="s">
        <v>196</v>
      </c>
      <c r="AU164" s="16" t="s">
        <v>77</v>
      </c>
    </row>
    <row r="165" spans="1:65" s="2" customFormat="1" ht="21.75" customHeight="1">
      <c r="A165" s="37"/>
      <c r="B165" s="38"/>
      <c r="C165" s="187" t="s">
        <v>323</v>
      </c>
      <c r="D165" s="187" t="s">
        <v>127</v>
      </c>
      <c r="E165" s="188" t="s">
        <v>324</v>
      </c>
      <c r="F165" s="189" t="s">
        <v>325</v>
      </c>
      <c r="G165" s="190" t="s">
        <v>291</v>
      </c>
      <c r="H165" s="191">
        <v>1006</v>
      </c>
      <c r="I165" s="192"/>
      <c r="J165" s="193">
        <f>ROUND(I165*H165,2)</f>
        <v>0</v>
      </c>
      <c r="K165" s="189" t="s">
        <v>131</v>
      </c>
      <c r="L165" s="43"/>
      <c r="M165" s="194" t="s">
        <v>19</v>
      </c>
      <c r="N165" s="195" t="s">
        <v>40</v>
      </c>
      <c r="O165" s="83"/>
      <c r="P165" s="196">
        <f>O165*H165</f>
        <v>0</v>
      </c>
      <c r="Q165" s="196">
        <v>0</v>
      </c>
      <c r="R165" s="196">
        <f>Q165*H165</f>
        <v>0</v>
      </c>
      <c r="S165" s="196">
        <v>0</v>
      </c>
      <c r="T165" s="197">
        <f>S165*H165</f>
        <v>0</v>
      </c>
      <c r="U165" s="37"/>
      <c r="V165" s="37"/>
      <c r="W165" s="37"/>
      <c r="X165" s="37"/>
      <c r="Y165" s="37"/>
      <c r="Z165" s="37"/>
      <c r="AA165" s="37"/>
      <c r="AB165" s="37"/>
      <c r="AC165" s="37"/>
      <c r="AD165" s="37"/>
      <c r="AE165" s="37"/>
      <c r="AR165" s="198" t="s">
        <v>138</v>
      </c>
      <c r="AT165" s="198" t="s">
        <v>127</v>
      </c>
      <c r="AU165" s="198" t="s">
        <v>77</v>
      </c>
      <c r="AY165" s="16" t="s">
        <v>133</v>
      </c>
      <c r="BE165" s="199">
        <f>IF(N165="základní",J165,0)</f>
        <v>0</v>
      </c>
      <c r="BF165" s="199">
        <f>IF(N165="snížená",J165,0)</f>
        <v>0</v>
      </c>
      <c r="BG165" s="199">
        <f>IF(N165="zákl. přenesená",J165,0)</f>
        <v>0</v>
      </c>
      <c r="BH165" s="199">
        <f>IF(N165="sníž. přenesená",J165,0)</f>
        <v>0</v>
      </c>
      <c r="BI165" s="199">
        <f>IF(N165="nulová",J165,0)</f>
        <v>0</v>
      </c>
      <c r="BJ165" s="16" t="s">
        <v>77</v>
      </c>
      <c r="BK165" s="199">
        <f>ROUND(I165*H165,2)</f>
        <v>0</v>
      </c>
      <c r="BL165" s="16" t="s">
        <v>138</v>
      </c>
      <c r="BM165" s="198" t="s">
        <v>326</v>
      </c>
    </row>
    <row r="166" spans="1:47" s="2" customFormat="1" ht="12">
      <c r="A166" s="37"/>
      <c r="B166" s="38"/>
      <c r="C166" s="39"/>
      <c r="D166" s="200" t="s">
        <v>196</v>
      </c>
      <c r="E166" s="39"/>
      <c r="F166" s="201" t="s">
        <v>327</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196</v>
      </c>
      <c r="AU166" s="16" t="s">
        <v>77</v>
      </c>
    </row>
    <row r="167" spans="1:65" s="2" customFormat="1" ht="16.5" customHeight="1">
      <c r="A167" s="37"/>
      <c r="B167" s="38"/>
      <c r="C167" s="187" t="s">
        <v>255</v>
      </c>
      <c r="D167" s="187" t="s">
        <v>127</v>
      </c>
      <c r="E167" s="188" t="s">
        <v>328</v>
      </c>
      <c r="F167" s="189" t="s">
        <v>329</v>
      </c>
      <c r="G167" s="190" t="s">
        <v>330</v>
      </c>
      <c r="H167" s="191">
        <v>0.42</v>
      </c>
      <c r="I167" s="192"/>
      <c r="J167" s="193">
        <f>ROUND(I167*H167,2)</f>
        <v>0</v>
      </c>
      <c r="K167" s="189" t="s">
        <v>131</v>
      </c>
      <c r="L167" s="43"/>
      <c r="M167" s="194" t="s">
        <v>19</v>
      </c>
      <c r="N167" s="195" t="s">
        <v>40</v>
      </c>
      <c r="O167" s="83"/>
      <c r="P167" s="196">
        <f>O167*H167</f>
        <v>0</v>
      </c>
      <c r="Q167" s="196">
        <v>0</v>
      </c>
      <c r="R167" s="196">
        <f>Q167*H167</f>
        <v>0</v>
      </c>
      <c r="S167" s="196">
        <v>0</v>
      </c>
      <c r="T167" s="197">
        <f>S167*H167</f>
        <v>0</v>
      </c>
      <c r="U167" s="37"/>
      <c r="V167" s="37"/>
      <c r="W167" s="37"/>
      <c r="X167" s="37"/>
      <c r="Y167" s="37"/>
      <c r="Z167" s="37"/>
      <c r="AA167" s="37"/>
      <c r="AB167" s="37"/>
      <c r="AC167" s="37"/>
      <c r="AD167" s="37"/>
      <c r="AE167" s="37"/>
      <c r="AR167" s="198" t="s">
        <v>138</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331</v>
      </c>
    </row>
    <row r="168" spans="1:47" s="2" customFormat="1" ht="12">
      <c r="A168" s="37"/>
      <c r="B168" s="38"/>
      <c r="C168" s="39"/>
      <c r="D168" s="200" t="s">
        <v>196</v>
      </c>
      <c r="E168" s="39"/>
      <c r="F168" s="201" t="s">
        <v>332</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196</v>
      </c>
      <c r="AU168" s="16" t="s">
        <v>77</v>
      </c>
    </row>
    <row r="169" spans="1:63" s="11" customFormat="1" ht="25.9" customHeight="1">
      <c r="A169" s="11"/>
      <c r="B169" s="215"/>
      <c r="C169" s="216"/>
      <c r="D169" s="217" t="s">
        <v>68</v>
      </c>
      <c r="E169" s="218" t="s">
        <v>333</v>
      </c>
      <c r="F169" s="218" t="s">
        <v>334</v>
      </c>
      <c r="G169" s="216"/>
      <c r="H169" s="216"/>
      <c r="I169" s="219"/>
      <c r="J169" s="220">
        <f>BK169</f>
        <v>0</v>
      </c>
      <c r="K169" s="216"/>
      <c r="L169" s="221"/>
      <c r="M169" s="222"/>
      <c r="N169" s="223"/>
      <c r="O169" s="223"/>
      <c r="P169" s="224">
        <f>SUM(P170:P185)</f>
        <v>0</v>
      </c>
      <c r="Q169" s="223"/>
      <c r="R169" s="224">
        <f>SUM(R170:R185)</f>
        <v>0.43178429999999995</v>
      </c>
      <c r="S169" s="223"/>
      <c r="T169" s="225">
        <f>SUM(T170:T185)</f>
        <v>0</v>
      </c>
      <c r="U169" s="11"/>
      <c r="V169" s="11"/>
      <c r="W169" s="11"/>
      <c r="X169" s="11"/>
      <c r="Y169" s="11"/>
      <c r="Z169" s="11"/>
      <c r="AA169" s="11"/>
      <c r="AB169" s="11"/>
      <c r="AC169" s="11"/>
      <c r="AD169" s="11"/>
      <c r="AE169" s="11"/>
      <c r="AR169" s="226" t="s">
        <v>77</v>
      </c>
      <c r="AT169" s="227" t="s">
        <v>68</v>
      </c>
      <c r="AU169" s="227" t="s">
        <v>69</v>
      </c>
      <c r="AY169" s="226" t="s">
        <v>133</v>
      </c>
      <c r="BK169" s="228">
        <f>SUM(BK170:BK185)</f>
        <v>0</v>
      </c>
    </row>
    <row r="170" spans="1:65" s="2" customFormat="1" ht="16.5" customHeight="1">
      <c r="A170" s="37"/>
      <c r="B170" s="38"/>
      <c r="C170" s="187" t="s">
        <v>335</v>
      </c>
      <c r="D170" s="187" t="s">
        <v>127</v>
      </c>
      <c r="E170" s="188" t="s">
        <v>336</v>
      </c>
      <c r="F170" s="189" t="s">
        <v>337</v>
      </c>
      <c r="G170" s="190" t="s">
        <v>205</v>
      </c>
      <c r="H170" s="191">
        <v>10.55</v>
      </c>
      <c r="I170" s="192"/>
      <c r="J170" s="193">
        <f>ROUND(I170*H170,2)</f>
        <v>0</v>
      </c>
      <c r="K170" s="189" t="s">
        <v>131</v>
      </c>
      <c r="L170" s="43"/>
      <c r="M170" s="194" t="s">
        <v>19</v>
      </c>
      <c r="N170" s="195" t="s">
        <v>40</v>
      </c>
      <c r="O170" s="83"/>
      <c r="P170" s="196">
        <f>O170*H170</f>
        <v>0</v>
      </c>
      <c r="Q170" s="196">
        <v>0</v>
      </c>
      <c r="R170" s="196">
        <f>Q170*H170</f>
        <v>0</v>
      </c>
      <c r="S170" s="196">
        <v>0</v>
      </c>
      <c r="T170" s="197">
        <f>S170*H170</f>
        <v>0</v>
      </c>
      <c r="U170" s="37"/>
      <c r="V170" s="37"/>
      <c r="W170" s="37"/>
      <c r="X170" s="37"/>
      <c r="Y170" s="37"/>
      <c r="Z170" s="37"/>
      <c r="AA170" s="37"/>
      <c r="AB170" s="37"/>
      <c r="AC170" s="37"/>
      <c r="AD170" s="37"/>
      <c r="AE170" s="37"/>
      <c r="AR170" s="198" t="s">
        <v>138</v>
      </c>
      <c r="AT170" s="198" t="s">
        <v>127</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338</v>
      </c>
    </row>
    <row r="171" spans="1:47" s="2" customFormat="1" ht="12">
      <c r="A171" s="37"/>
      <c r="B171" s="38"/>
      <c r="C171" s="39"/>
      <c r="D171" s="200" t="s">
        <v>196</v>
      </c>
      <c r="E171" s="39"/>
      <c r="F171" s="201" t="s">
        <v>339</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196</v>
      </c>
      <c r="AU171" s="16" t="s">
        <v>77</v>
      </c>
    </row>
    <row r="172" spans="1:47" s="2" customFormat="1" ht="12">
      <c r="A172" s="37"/>
      <c r="B172" s="38"/>
      <c r="C172" s="39"/>
      <c r="D172" s="200" t="s">
        <v>134</v>
      </c>
      <c r="E172" s="39"/>
      <c r="F172" s="201" t="s">
        <v>340</v>
      </c>
      <c r="G172" s="39"/>
      <c r="H172" s="39"/>
      <c r="I172" s="135"/>
      <c r="J172" s="39"/>
      <c r="K172" s="39"/>
      <c r="L172" s="43"/>
      <c r="M172" s="202"/>
      <c r="N172" s="203"/>
      <c r="O172" s="83"/>
      <c r="P172" s="83"/>
      <c r="Q172" s="83"/>
      <c r="R172" s="83"/>
      <c r="S172" s="83"/>
      <c r="T172" s="84"/>
      <c r="U172" s="37"/>
      <c r="V172" s="37"/>
      <c r="W172" s="37"/>
      <c r="X172" s="37"/>
      <c r="Y172" s="37"/>
      <c r="Z172" s="37"/>
      <c r="AA172" s="37"/>
      <c r="AB172" s="37"/>
      <c r="AC172" s="37"/>
      <c r="AD172" s="37"/>
      <c r="AE172" s="37"/>
      <c r="AT172" s="16" t="s">
        <v>134</v>
      </c>
      <c r="AU172" s="16" t="s">
        <v>77</v>
      </c>
    </row>
    <row r="173" spans="1:65" s="2" customFormat="1" ht="16.5" customHeight="1">
      <c r="A173" s="37"/>
      <c r="B173" s="38"/>
      <c r="C173" s="187" t="s">
        <v>341</v>
      </c>
      <c r="D173" s="187" t="s">
        <v>127</v>
      </c>
      <c r="E173" s="188" t="s">
        <v>342</v>
      </c>
      <c r="F173" s="189" t="s">
        <v>343</v>
      </c>
      <c r="G173" s="190" t="s">
        <v>205</v>
      </c>
      <c r="H173" s="191">
        <v>6.7</v>
      </c>
      <c r="I173" s="192"/>
      <c r="J173" s="193">
        <f>ROUND(I173*H173,2)</f>
        <v>0</v>
      </c>
      <c r="K173" s="189" t="s">
        <v>131</v>
      </c>
      <c r="L173" s="43"/>
      <c r="M173" s="194" t="s">
        <v>19</v>
      </c>
      <c r="N173" s="195" t="s">
        <v>40</v>
      </c>
      <c r="O173" s="83"/>
      <c r="P173" s="196">
        <f>O173*H173</f>
        <v>0</v>
      </c>
      <c r="Q173" s="196">
        <v>0</v>
      </c>
      <c r="R173" s="196">
        <f>Q173*H173</f>
        <v>0</v>
      </c>
      <c r="S173" s="196">
        <v>0</v>
      </c>
      <c r="T173" s="197">
        <f>S173*H173</f>
        <v>0</v>
      </c>
      <c r="U173" s="37"/>
      <c r="V173" s="37"/>
      <c r="W173" s="37"/>
      <c r="X173" s="37"/>
      <c r="Y173" s="37"/>
      <c r="Z173" s="37"/>
      <c r="AA173" s="37"/>
      <c r="AB173" s="37"/>
      <c r="AC173" s="37"/>
      <c r="AD173" s="37"/>
      <c r="AE173" s="37"/>
      <c r="AR173" s="198" t="s">
        <v>138</v>
      </c>
      <c r="AT173" s="198" t="s">
        <v>127</v>
      </c>
      <c r="AU173" s="198" t="s">
        <v>77</v>
      </c>
      <c r="AY173" s="16" t="s">
        <v>133</v>
      </c>
      <c r="BE173" s="199">
        <f>IF(N173="základní",J173,0)</f>
        <v>0</v>
      </c>
      <c r="BF173" s="199">
        <f>IF(N173="snížená",J173,0)</f>
        <v>0</v>
      </c>
      <c r="BG173" s="199">
        <f>IF(N173="zákl. přenesená",J173,0)</f>
        <v>0</v>
      </c>
      <c r="BH173" s="199">
        <f>IF(N173="sníž. přenesená",J173,0)</f>
        <v>0</v>
      </c>
      <c r="BI173" s="199">
        <f>IF(N173="nulová",J173,0)</f>
        <v>0</v>
      </c>
      <c r="BJ173" s="16" t="s">
        <v>77</v>
      </c>
      <c r="BK173" s="199">
        <f>ROUND(I173*H173,2)</f>
        <v>0</v>
      </c>
      <c r="BL173" s="16" t="s">
        <v>138</v>
      </c>
      <c r="BM173" s="198" t="s">
        <v>344</v>
      </c>
    </row>
    <row r="174" spans="1:47" s="2" customFormat="1" ht="12">
      <c r="A174" s="37"/>
      <c r="B174" s="38"/>
      <c r="C174" s="39"/>
      <c r="D174" s="200" t="s">
        <v>196</v>
      </c>
      <c r="E174" s="39"/>
      <c r="F174" s="201" t="s">
        <v>345</v>
      </c>
      <c r="G174" s="39"/>
      <c r="H174" s="39"/>
      <c r="I174" s="135"/>
      <c r="J174" s="39"/>
      <c r="K174" s="39"/>
      <c r="L174" s="43"/>
      <c r="M174" s="202"/>
      <c r="N174" s="203"/>
      <c r="O174" s="83"/>
      <c r="P174" s="83"/>
      <c r="Q174" s="83"/>
      <c r="R174" s="83"/>
      <c r="S174" s="83"/>
      <c r="T174" s="84"/>
      <c r="U174" s="37"/>
      <c r="V174" s="37"/>
      <c r="W174" s="37"/>
      <c r="X174" s="37"/>
      <c r="Y174" s="37"/>
      <c r="Z174" s="37"/>
      <c r="AA174" s="37"/>
      <c r="AB174" s="37"/>
      <c r="AC174" s="37"/>
      <c r="AD174" s="37"/>
      <c r="AE174" s="37"/>
      <c r="AT174" s="16" t="s">
        <v>196</v>
      </c>
      <c r="AU174" s="16" t="s">
        <v>77</v>
      </c>
    </row>
    <row r="175" spans="1:47" s="2" customFormat="1" ht="12">
      <c r="A175" s="37"/>
      <c r="B175" s="38"/>
      <c r="C175" s="39"/>
      <c r="D175" s="200" t="s">
        <v>134</v>
      </c>
      <c r="E175" s="39"/>
      <c r="F175" s="201" t="s">
        <v>346</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134</v>
      </c>
      <c r="AU175" s="16" t="s">
        <v>77</v>
      </c>
    </row>
    <row r="176" spans="1:65" s="2" customFormat="1" ht="16.5" customHeight="1">
      <c r="A176" s="37"/>
      <c r="B176" s="38"/>
      <c r="C176" s="187" t="s">
        <v>347</v>
      </c>
      <c r="D176" s="187" t="s">
        <v>127</v>
      </c>
      <c r="E176" s="188" t="s">
        <v>348</v>
      </c>
      <c r="F176" s="189" t="s">
        <v>349</v>
      </c>
      <c r="G176" s="190" t="s">
        <v>291</v>
      </c>
      <c r="H176" s="191">
        <v>6.4</v>
      </c>
      <c r="I176" s="192"/>
      <c r="J176" s="193">
        <f>ROUND(I176*H176,2)</f>
        <v>0</v>
      </c>
      <c r="K176" s="189" t="s">
        <v>131</v>
      </c>
      <c r="L176" s="43"/>
      <c r="M176" s="194" t="s">
        <v>19</v>
      </c>
      <c r="N176" s="195" t="s">
        <v>40</v>
      </c>
      <c r="O176" s="83"/>
      <c r="P176" s="196">
        <f>O176*H176</f>
        <v>0</v>
      </c>
      <c r="Q176" s="196">
        <v>0.00144</v>
      </c>
      <c r="R176" s="196">
        <f>Q176*H176</f>
        <v>0.009216</v>
      </c>
      <c r="S176" s="196">
        <v>0</v>
      </c>
      <c r="T176" s="197">
        <f>S176*H176</f>
        <v>0</v>
      </c>
      <c r="U176" s="37"/>
      <c r="V176" s="37"/>
      <c r="W176" s="37"/>
      <c r="X176" s="37"/>
      <c r="Y176" s="37"/>
      <c r="Z176" s="37"/>
      <c r="AA176" s="37"/>
      <c r="AB176" s="37"/>
      <c r="AC176" s="37"/>
      <c r="AD176" s="37"/>
      <c r="AE176" s="37"/>
      <c r="AR176" s="198" t="s">
        <v>138</v>
      </c>
      <c r="AT176" s="198" t="s">
        <v>127</v>
      </c>
      <c r="AU176" s="198" t="s">
        <v>77</v>
      </c>
      <c r="AY176" s="16" t="s">
        <v>133</v>
      </c>
      <c r="BE176" s="199">
        <f>IF(N176="základní",J176,0)</f>
        <v>0</v>
      </c>
      <c r="BF176" s="199">
        <f>IF(N176="snížená",J176,0)</f>
        <v>0</v>
      </c>
      <c r="BG176" s="199">
        <f>IF(N176="zákl. přenesená",J176,0)</f>
        <v>0</v>
      </c>
      <c r="BH176" s="199">
        <f>IF(N176="sníž. přenesená",J176,0)</f>
        <v>0</v>
      </c>
      <c r="BI176" s="199">
        <f>IF(N176="nulová",J176,0)</f>
        <v>0</v>
      </c>
      <c r="BJ176" s="16" t="s">
        <v>77</v>
      </c>
      <c r="BK176" s="199">
        <f>ROUND(I176*H176,2)</f>
        <v>0</v>
      </c>
      <c r="BL176" s="16" t="s">
        <v>138</v>
      </c>
      <c r="BM176" s="198" t="s">
        <v>350</v>
      </c>
    </row>
    <row r="177" spans="1:47" s="2" customFormat="1" ht="12">
      <c r="A177" s="37"/>
      <c r="B177" s="38"/>
      <c r="C177" s="39"/>
      <c r="D177" s="200" t="s">
        <v>196</v>
      </c>
      <c r="E177" s="39"/>
      <c r="F177" s="201" t="s">
        <v>351</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196</v>
      </c>
      <c r="AU177" s="16" t="s">
        <v>77</v>
      </c>
    </row>
    <row r="178" spans="1:47" s="2" customFormat="1" ht="12">
      <c r="A178" s="37"/>
      <c r="B178" s="38"/>
      <c r="C178" s="39"/>
      <c r="D178" s="200" t="s">
        <v>134</v>
      </c>
      <c r="E178" s="39"/>
      <c r="F178" s="201" t="s">
        <v>352</v>
      </c>
      <c r="G178" s="39"/>
      <c r="H178" s="39"/>
      <c r="I178" s="135"/>
      <c r="J178" s="39"/>
      <c r="K178" s="39"/>
      <c r="L178" s="43"/>
      <c r="M178" s="202"/>
      <c r="N178" s="203"/>
      <c r="O178" s="83"/>
      <c r="P178" s="83"/>
      <c r="Q178" s="83"/>
      <c r="R178" s="83"/>
      <c r="S178" s="83"/>
      <c r="T178" s="84"/>
      <c r="U178" s="37"/>
      <c r="V178" s="37"/>
      <c r="W178" s="37"/>
      <c r="X178" s="37"/>
      <c r="Y178" s="37"/>
      <c r="Z178" s="37"/>
      <c r="AA178" s="37"/>
      <c r="AB178" s="37"/>
      <c r="AC178" s="37"/>
      <c r="AD178" s="37"/>
      <c r="AE178" s="37"/>
      <c r="AT178" s="16" t="s">
        <v>134</v>
      </c>
      <c r="AU178" s="16" t="s">
        <v>77</v>
      </c>
    </row>
    <row r="179" spans="1:65" s="2" customFormat="1" ht="16.5" customHeight="1">
      <c r="A179" s="37"/>
      <c r="B179" s="38"/>
      <c r="C179" s="187" t="s">
        <v>353</v>
      </c>
      <c r="D179" s="187" t="s">
        <v>127</v>
      </c>
      <c r="E179" s="188" t="s">
        <v>354</v>
      </c>
      <c r="F179" s="189" t="s">
        <v>355</v>
      </c>
      <c r="G179" s="190" t="s">
        <v>291</v>
      </c>
      <c r="H179" s="191">
        <v>6.4</v>
      </c>
      <c r="I179" s="192"/>
      <c r="J179" s="193">
        <f>ROUND(I179*H179,2)</f>
        <v>0</v>
      </c>
      <c r="K179" s="189" t="s">
        <v>131</v>
      </c>
      <c r="L179" s="43"/>
      <c r="M179" s="194" t="s">
        <v>19</v>
      </c>
      <c r="N179" s="195" t="s">
        <v>40</v>
      </c>
      <c r="O179" s="83"/>
      <c r="P179" s="196">
        <f>O179*H179</f>
        <v>0</v>
      </c>
      <c r="Q179" s="196">
        <v>4E-05</v>
      </c>
      <c r="R179" s="196">
        <f>Q179*H179</f>
        <v>0.00025600000000000004</v>
      </c>
      <c r="S179" s="196">
        <v>0</v>
      </c>
      <c r="T179" s="197">
        <f>S179*H179</f>
        <v>0</v>
      </c>
      <c r="U179" s="37"/>
      <c r="V179" s="37"/>
      <c r="W179" s="37"/>
      <c r="X179" s="37"/>
      <c r="Y179" s="37"/>
      <c r="Z179" s="37"/>
      <c r="AA179" s="37"/>
      <c r="AB179" s="37"/>
      <c r="AC179" s="37"/>
      <c r="AD179" s="37"/>
      <c r="AE179" s="37"/>
      <c r="AR179" s="198" t="s">
        <v>138</v>
      </c>
      <c r="AT179" s="198" t="s">
        <v>127</v>
      </c>
      <c r="AU179" s="198" t="s">
        <v>77</v>
      </c>
      <c r="AY179" s="16" t="s">
        <v>133</v>
      </c>
      <c r="BE179" s="199">
        <f>IF(N179="základní",J179,0)</f>
        <v>0</v>
      </c>
      <c r="BF179" s="199">
        <f>IF(N179="snížená",J179,0)</f>
        <v>0</v>
      </c>
      <c r="BG179" s="199">
        <f>IF(N179="zákl. přenesená",J179,0)</f>
        <v>0</v>
      </c>
      <c r="BH179" s="199">
        <f>IF(N179="sníž. přenesená",J179,0)</f>
        <v>0</v>
      </c>
      <c r="BI179" s="199">
        <f>IF(N179="nulová",J179,0)</f>
        <v>0</v>
      </c>
      <c r="BJ179" s="16" t="s">
        <v>77</v>
      </c>
      <c r="BK179" s="199">
        <f>ROUND(I179*H179,2)</f>
        <v>0</v>
      </c>
      <c r="BL179" s="16" t="s">
        <v>138</v>
      </c>
      <c r="BM179" s="198" t="s">
        <v>356</v>
      </c>
    </row>
    <row r="180" spans="1:47" s="2" customFormat="1" ht="12">
      <c r="A180" s="37"/>
      <c r="B180" s="38"/>
      <c r="C180" s="39"/>
      <c r="D180" s="200" t="s">
        <v>196</v>
      </c>
      <c r="E180" s="39"/>
      <c r="F180" s="201" t="s">
        <v>351</v>
      </c>
      <c r="G180" s="39"/>
      <c r="H180" s="39"/>
      <c r="I180" s="135"/>
      <c r="J180" s="39"/>
      <c r="K180" s="39"/>
      <c r="L180" s="43"/>
      <c r="M180" s="202"/>
      <c r="N180" s="203"/>
      <c r="O180" s="83"/>
      <c r="P180" s="83"/>
      <c r="Q180" s="83"/>
      <c r="R180" s="83"/>
      <c r="S180" s="83"/>
      <c r="T180" s="84"/>
      <c r="U180" s="37"/>
      <c r="V180" s="37"/>
      <c r="W180" s="37"/>
      <c r="X180" s="37"/>
      <c r="Y180" s="37"/>
      <c r="Z180" s="37"/>
      <c r="AA180" s="37"/>
      <c r="AB180" s="37"/>
      <c r="AC180" s="37"/>
      <c r="AD180" s="37"/>
      <c r="AE180" s="37"/>
      <c r="AT180" s="16" t="s">
        <v>196</v>
      </c>
      <c r="AU180" s="16" t="s">
        <v>77</v>
      </c>
    </row>
    <row r="181" spans="1:65" s="2" customFormat="1" ht="44.25" customHeight="1">
      <c r="A181" s="37"/>
      <c r="B181" s="38"/>
      <c r="C181" s="187" t="s">
        <v>357</v>
      </c>
      <c r="D181" s="187" t="s">
        <v>127</v>
      </c>
      <c r="E181" s="188" t="s">
        <v>358</v>
      </c>
      <c r="F181" s="189" t="s">
        <v>359</v>
      </c>
      <c r="G181" s="190" t="s">
        <v>330</v>
      </c>
      <c r="H181" s="191">
        <v>0.41</v>
      </c>
      <c r="I181" s="192"/>
      <c r="J181" s="193">
        <f>ROUND(I181*H181,2)</f>
        <v>0</v>
      </c>
      <c r="K181" s="189" t="s">
        <v>131</v>
      </c>
      <c r="L181" s="43"/>
      <c r="M181" s="194" t="s">
        <v>19</v>
      </c>
      <c r="N181" s="195" t="s">
        <v>40</v>
      </c>
      <c r="O181" s="83"/>
      <c r="P181" s="196">
        <f>O181*H181</f>
        <v>0</v>
      </c>
      <c r="Q181" s="196">
        <v>1.03003</v>
      </c>
      <c r="R181" s="196">
        <f>Q181*H181</f>
        <v>0.4223123</v>
      </c>
      <c r="S181" s="196">
        <v>0</v>
      </c>
      <c r="T181" s="197">
        <f>S181*H181</f>
        <v>0</v>
      </c>
      <c r="U181" s="37"/>
      <c r="V181" s="37"/>
      <c r="W181" s="37"/>
      <c r="X181" s="37"/>
      <c r="Y181" s="37"/>
      <c r="Z181" s="37"/>
      <c r="AA181" s="37"/>
      <c r="AB181" s="37"/>
      <c r="AC181" s="37"/>
      <c r="AD181" s="37"/>
      <c r="AE181" s="37"/>
      <c r="AR181" s="198" t="s">
        <v>138</v>
      </c>
      <c r="AT181" s="198" t="s">
        <v>127</v>
      </c>
      <c r="AU181" s="198" t="s">
        <v>77</v>
      </c>
      <c r="AY181" s="16" t="s">
        <v>133</v>
      </c>
      <c r="BE181" s="199">
        <f>IF(N181="základní",J181,0)</f>
        <v>0</v>
      </c>
      <c r="BF181" s="199">
        <f>IF(N181="snížená",J181,0)</f>
        <v>0</v>
      </c>
      <c r="BG181" s="199">
        <f>IF(N181="zákl. přenesená",J181,0)</f>
        <v>0</v>
      </c>
      <c r="BH181" s="199">
        <f>IF(N181="sníž. přenesená",J181,0)</f>
        <v>0</v>
      </c>
      <c r="BI181" s="199">
        <f>IF(N181="nulová",J181,0)</f>
        <v>0</v>
      </c>
      <c r="BJ181" s="16" t="s">
        <v>77</v>
      </c>
      <c r="BK181" s="199">
        <f>ROUND(I181*H181,2)</f>
        <v>0</v>
      </c>
      <c r="BL181" s="16" t="s">
        <v>138</v>
      </c>
      <c r="BM181" s="198" t="s">
        <v>360</v>
      </c>
    </row>
    <row r="182" spans="1:47" s="2" customFormat="1" ht="12">
      <c r="A182" s="37"/>
      <c r="B182" s="38"/>
      <c r="C182" s="39"/>
      <c r="D182" s="200" t="s">
        <v>196</v>
      </c>
      <c r="E182" s="39"/>
      <c r="F182" s="201" t="s">
        <v>361</v>
      </c>
      <c r="G182" s="39"/>
      <c r="H182" s="39"/>
      <c r="I182" s="135"/>
      <c r="J182" s="39"/>
      <c r="K182" s="39"/>
      <c r="L182" s="43"/>
      <c r="M182" s="202"/>
      <c r="N182" s="203"/>
      <c r="O182" s="83"/>
      <c r="P182" s="83"/>
      <c r="Q182" s="83"/>
      <c r="R182" s="83"/>
      <c r="S182" s="83"/>
      <c r="T182" s="84"/>
      <c r="U182" s="37"/>
      <c r="V182" s="37"/>
      <c r="W182" s="37"/>
      <c r="X182" s="37"/>
      <c r="Y182" s="37"/>
      <c r="Z182" s="37"/>
      <c r="AA182" s="37"/>
      <c r="AB182" s="37"/>
      <c r="AC182" s="37"/>
      <c r="AD182" s="37"/>
      <c r="AE182" s="37"/>
      <c r="AT182" s="16" t="s">
        <v>196</v>
      </c>
      <c r="AU182" s="16" t="s">
        <v>77</v>
      </c>
    </row>
    <row r="183" spans="1:47" s="2" customFormat="1" ht="12">
      <c r="A183" s="37"/>
      <c r="B183" s="38"/>
      <c r="C183" s="39"/>
      <c r="D183" s="200" t="s">
        <v>134</v>
      </c>
      <c r="E183" s="39"/>
      <c r="F183" s="201" t="s">
        <v>362</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134</v>
      </c>
      <c r="AU183" s="16" t="s">
        <v>77</v>
      </c>
    </row>
    <row r="184" spans="1:65" s="2" customFormat="1" ht="16.5" customHeight="1">
      <c r="A184" s="37"/>
      <c r="B184" s="38"/>
      <c r="C184" s="187" t="s">
        <v>265</v>
      </c>
      <c r="D184" s="187" t="s">
        <v>127</v>
      </c>
      <c r="E184" s="188" t="s">
        <v>328</v>
      </c>
      <c r="F184" s="189" t="s">
        <v>329</v>
      </c>
      <c r="G184" s="190" t="s">
        <v>330</v>
      </c>
      <c r="H184" s="191">
        <v>40.675</v>
      </c>
      <c r="I184" s="192"/>
      <c r="J184" s="193">
        <f>ROUND(I184*H184,2)</f>
        <v>0</v>
      </c>
      <c r="K184" s="189" t="s">
        <v>131</v>
      </c>
      <c r="L184" s="43"/>
      <c r="M184" s="194" t="s">
        <v>19</v>
      </c>
      <c r="N184" s="195" t="s">
        <v>40</v>
      </c>
      <c r="O184" s="83"/>
      <c r="P184" s="196">
        <f>O184*H184</f>
        <v>0</v>
      </c>
      <c r="Q184" s="196">
        <v>0</v>
      </c>
      <c r="R184" s="196">
        <f>Q184*H184</f>
        <v>0</v>
      </c>
      <c r="S184" s="196">
        <v>0</v>
      </c>
      <c r="T184" s="197">
        <f>S184*H184</f>
        <v>0</v>
      </c>
      <c r="U184" s="37"/>
      <c r="V184" s="37"/>
      <c r="W184" s="37"/>
      <c r="X184" s="37"/>
      <c r="Y184" s="37"/>
      <c r="Z184" s="37"/>
      <c r="AA184" s="37"/>
      <c r="AB184" s="37"/>
      <c r="AC184" s="37"/>
      <c r="AD184" s="37"/>
      <c r="AE184" s="37"/>
      <c r="AR184" s="198" t="s">
        <v>138</v>
      </c>
      <c r="AT184" s="198" t="s">
        <v>127</v>
      </c>
      <c r="AU184" s="198" t="s">
        <v>77</v>
      </c>
      <c r="AY184" s="16" t="s">
        <v>133</v>
      </c>
      <c r="BE184" s="199">
        <f>IF(N184="základní",J184,0)</f>
        <v>0</v>
      </c>
      <c r="BF184" s="199">
        <f>IF(N184="snížená",J184,0)</f>
        <v>0</v>
      </c>
      <c r="BG184" s="199">
        <f>IF(N184="zákl. přenesená",J184,0)</f>
        <v>0</v>
      </c>
      <c r="BH184" s="199">
        <f>IF(N184="sníž. přenesená",J184,0)</f>
        <v>0</v>
      </c>
      <c r="BI184" s="199">
        <f>IF(N184="nulová",J184,0)</f>
        <v>0</v>
      </c>
      <c r="BJ184" s="16" t="s">
        <v>77</v>
      </c>
      <c r="BK184" s="199">
        <f>ROUND(I184*H184,2)</f>
        <v>0</v>
      </c>
      <c r="BL184" s="16" t="s">
        <v>138</v>
      </c>
      <c r="BM184" s="198" t="s">
        <v>363</v>
      </c>
    </row>
    <row r="185" spans="1:47" s="2" customFormat="1" ht="12">
      <c r="A185" s="37"/>
      <c r="B185" s="38"/>
      <c r="C185" s="39"/>
      <c r="D185" s="200" t="s">
        <v>196</v>
      </c>
      <c r="E185" s="39"/>
      <c r="F185" s="201" t="s">
        <v>332</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196</v>
      </c>
      <c r="AU185" s="16" t="s">
        <v>77</v>
      </c>
    </row>
    <row r="186" spans="1:63" s="11" customFormat="1" ht="25.9" customHeight="1">
      <c r="A186" s="11"/>
      <c r="B186" s="215"/>
      <c r="C186" s="216"/>
      <c r="D186" s="217" t="s">
        <v>68</v>
      </c>
      <c r="E186" s="218" t="s">
        <v>364</v>
      </c>
      <c r="F186" s="218" t="s">
        <v>365</v>
      </c>
      <c r="G186" s="216"/>
      <c r="H186" s="216"/>
      <c r="I186" s="219"/>
      <c r="J186" s="220">
        <f>BK186</f>
        <v>0</v>
      </c>
      <c r="K186" s="216"/>
      <c r="L186" s="221"/>
      <c r="M186" s="222"/>
      <c r="N186" s="223"/>
      <c r="O186" s="223"/>
      <c r="P186" s="224">
        <f>SUM(P187:P219)</f>
        <v>0</v>
      </c>
      <c r="Q186" s="223"/>
      <c r="R186" s="224">
        <f>SUM(R187:R219)</f>
        <v>209.66844829488</v>
      </c>
      <c r="S186" s="223"/>
      <c r="T186" s="225">
        <f>SUM(T187:T219)</f>
        <v>0</v>
      </c>
      <c r="U186" s="11"/>
      <c r="V186" s="11"/>
      <c r="W186" s="11"/>
      <c r="X186" s="11"/>
      <c r="Y186" s="11"/>
      <c r="Z186" s="11"/>
      <c r="AA186" s="11"/>
      <c r="AB186" s="11"/>
      <c r="AC186" s="11"/>
      <c r="AD186" s="11"/>
      <c r="AE186" s="11"/>
      <c r="AR186" s="226" t="s">
        <v>77</v>
      </c>
      <c r="AT186" s="227" t="s">
        <v>68</v>
      </c>
      <c r="AU186" s="227" t="s">
        <v>69</v>
      </c>
      <c r="AY186" s="226" t="s">
        <v>133</v>
      </c>
      <c r="BK186" s="228">
        <f>SUM(BK187:BK219)</f>
        <v>0</v>
      </c>
    </row>
    <row r="187" spans="1:65" s="2" customFormat="1" ht="16.5" customHeight="1">
      <c r="A187" s="37"/>
      <c r="B187" s="38"/>
      <c r="C187" s="187" t="s">
        <v>366</v>
      </c>
      <c r="D187" s="187" t="s">
        <v>127</v>
      </c>
      <c r="E187" s="188" t="s">
        <v>367</v>
      </c>
      <c r="F187" s="189" t="s">
        <v>368</v>
      </c>
      <c r="G187" s="190" t="s">
        <v>205</v>
      </c>
      <c r="H187" s="191">
        <v>0.6</v>
      </c>
      <c r="I187" s="192"/>
      <c r="J187" s="193">
        <f>ROUND(I187*H187,2)</f>
        <v>0</v>
      </c>
      <c r="K187" s="189" t="s">
        <v>131</v>
      </c>
      <c r="L187" s="43"/>
      <c r="M187" s="194" t="s">
        <v>19</v>
      </c>
      <c r="N187" s="195" t="s">
        <v>40</v>
      </c>
      <c r="O187" s="83"/>
      <c r="P187" s="196">
        <f>O187*H187</f>
        <v>0</v>
      </c>
      <c r="Q187" s="196">
        <v>2.47786</v>
      </c>
      <c r="R187" s="196">
        <f>Q187*H187</f>
        <v>1.4867160000000001</v>
      </c>
      <c r="S187" s="196">
        <v>0</v>
      </c>
      <c r="T187" s="197">
        <f>S187*H187</f>
        <v>0</v>
      </c>
      <c r="U187" s="37"/>
      <c r="V187" s="37"/>
      <c r="W187" s="37"/>
      <c r="X187" s="37"/>
      <c r="Y187" s="37"/>
      <c r="Z187" s="37"/>
      <c r="AA187" s="37"/>
      <c r="AB187" s="37"/>
      <c r="AC187" s="37"/>
      <c r="AD187" s="37"/>
      <c r="AE187" s="37"/>
      <c r="AR187" s="198" t="s">
        <v>138</v>
      </c>
      <c r="AT187" s="198" t="s">
        <v>127</v>
      </c>
      <c r="AU187" s="198" t="s">
        <v>77</v>
      </c>
      <c r="AY187" s="16" t="s">
        <v>133</v>
      </c>
      <c r="BE187" s="199">
        <f>IF(N187="základní",J187,0)</f>
        <v>0</v>
      </c>
      <c r="BF187" s="199">
        <f>IF(N187="snížená",J187,0)</f>
        <v>0</v>
      </c>
      <c r="BG187" s="199">
        <f>IF(N187="zákl. přenesená",J187,0)</f>
        <v>0</v>
      </c>
      <c r="BH187" s="199">
        <f>IF(N187="sníž. přenesená",J187,0)</f>
        <v>0</v>
      </c>
      <c r="BI187" s="199">
        <f>IF(N187="nulová",J187,0)</f>
        <v>0</v>
      </c>
      <c r="BJ187" s="16" t="s">
        <v>77</v>
      </c>
      <c r="BK187" s="199">
        <f>ROUND(I187*H187,2)</f>
        <v>0</v>
      </c>
      <c r="BL187" s="16" t="s">
        <v>138</v>
      </c>
      <c r="BM187" s="198" t="s">
        <v>369</v>
      </c>
    </row>
    <row r="188" spans="1:47" s="2" customFormat="1" ht="12">
      <c r="A188" s="37"/>
      <c r="B188" s="38"/>
      <c r="C188" s="39"/>
      <c r="D188" s="200" t="s">
        <v>196</v>
      </c>
      <c r="E188" s="39"/>
      <c r="F188" s="201" t="s">
        <v>370</v>
      </c>
      <c r="G188" s="39"/>
      <c r="H188" s="39"/>
      <c r="I188" s="135"/>
      <c r="J188" s="39"/>
      <c r="K188" s="39"/>
      <c r="L188" s="43"/>
      <c r="M188" s="202"/>
      <c r="N188" s="203"/>
      <c r="O188" s="83"/>
      <c r="P188" s="83"/>
      <c r="Q188" s="83"/>
      <c r="R188" s="83"/>
      <c r="S188" s="83"/>
      <c r="T188" s="84"/>
      <c r="U188" s="37"/>
      <c r="V188" s="37"/>
      <c r="W188" s="37"/>
      <c r="X188" s="37"/>
      <c r="Y188" s="37"/>
      <c r="Z188" s="37"/>
      <c r="AA188" s="37"/>
      <c r="AB188" s="37"/>
      <c r="AC188" s="37"/>
      <c r="AD188" s="37"/>
      <c r="AE188" s="37"/>
      <c r="AT188" s="16" t="s">
        <v>196</v>
      </c>
      <c r="AU188" s="16" t="s">
        <v>77</v>
      </c>
    </row>
    <row r="189" spans="1:47" s="2" customFormat="1" ht="12">
      <c r="A189" s="37"/>
      <c r="B189" s="38"/>
      <c r="C189" s="39"/>
      <c r="D189" s="200" t="s">
        <v>134</v>
      </c>
      <c r="E189" s="39"/>
      <c r="F189" s="201" t="s">
        <v>371</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134</v>
      </c>
      <c r="AU189" s="16" t="s">
        <v>77</v>
      </c>
    </row>
    <row r="190" spans="1:65" s="2" customFormat="1" ht="16.5" customHeight="1">
      <c r="A190" s="37"/>
      <c r="B190" s="38"/>
      <c r="C190" s="187" t="s">
        <v>270</v>
      </c>
      <c r="D190" s="187" t="s">
        <v>127</v>
      </c>
      <c r="E190" s="188" t="s">
        <v>372</v>
      </c>
      <c r="F190" s="189" t="s">
        <v>373</v>
      </c>
      <c r="G190" s="190" t="s">
        <v>291</v>
      </c>
      <c r="H190" s="191">
        <v>2.6</v>
      </c>
      <c r="I190" s="192"/>
      <c r="J190" s="193">
        <f>ROUND(I190*H190,2)</f>
        <v>0</v>
      </c>
      <c r="K190" s="189" t="s">
        <v>131</v>
      </c>
      <c r="L190" s="43"/>
      <c r="M190" s="194" t="s">
        <v>19</v>
      </c>
      <c r="N190" s="195" t="s">
        <v>40</v>
      </c>
      <c r="O190" s="83"/>
      <c r="P190" s="196">
        <f>O190*H190</f>
        <v>0</v>
      </c>
      <c r="Q190" s="196">
        <v>0.0417442</v>
      </c>
      <c r="R190" s="196">
        <f>Q190*H190</f>
        <v>0.10853492000000001</v>
      </c>
      <c r="S190" s="196">
        <v>0</v>
      </c>
      <c r="T190" s="197">
        <f>S190*H190</f>
        <v>0</v>
      </c>
      <c r="U190" s="37"/>
      <c r="V190" s="37"/>
      <c r="W190" s="37"/>
      <c r="X190" s="37"/>
      <c r="Y190" s="37"/>
      <c r="Z190" s="37"/>
      <c r="AA190" s="37"/>
      <c r="AB190" s="37"/>
      <c r="AC190" s="37"/>
      <c r="AD190" s="37"/>
      <c r="AE190" s="37"/>
      <c r="AR190" s="198" t="s">
        <v>138</v>
      </c>
      <c r="AT190" s="198" t="s">
        <v>127</v>
      </c>
      <c r="AU190" s="198" t="s">
        <v>77</v>
      </c>
      <c r="AY190" s="16" t="s">
        <v>133</v>
      </c>
      <c r="BE190" s="199">
        <f>IF(N190="základní",J190,0)</f>
        <v>0</v>
      </c>
      <c r="BF190" s="199">
        <f>IF(N190="snížená",J190,0)</f>
        <v>0</v>
      </c>
      <c r="BG190" s="199">
        <f>IF(N190="zákl. přenesená",J190,0)</f>
        <v>0</v>
      </c>
      <c r="BH190" s="199">
        <f>IF(N190="sníž. přenesená",J190,0)</f>
        <v>0</v>
      </c>
      <c r="BI190" s="199">
        <f>IF(N190="nulová",J190,0)</f>
        <v>0</v>
      </c>
      <c r="BJ190" s="16" t="s">
        <v>77</v>
      </c>
      <c r="BK190" s="199">
        <f>ROUND(I190*H190,2)</f>
        <v>0</v>
      </c>
      <c r="BL190" s="16" t="s">
        <v>138</v>
      </c>
      <c r="BM190" s="198" t="s">
        <v>374</v>
      </c>
    </row>
    <row r="191" spans="1:47" s="2" customFormat="1" ht="12">
      <c r="A191" s="37"/>
      <c r="B191" s="38"/>
      <c r="C191" s="39"/>
      <c r="D191" s="200" t="s">
        <v>196</v>
      </c>
      <c r="E191" s="39"/>
      <c r="F191" s="201" t="s">
        <v>375</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196</v>
      </c>
      <c r="AU191" s="16" t="s">
        <v>77</v>
      </c>
    </row>
    <row r="192" spans="1:47" s="2" customFormat="1" ht="12">
      <c r="A192" s="37"/>
      <c r="B192" s="38"/>
      <c r="C192" s="39"/>
      <c r="D192" s="200" t="s">
        <v>134</v>
      </c>
      <c r="E192" s="39"/>
      <c r="F192" s="201" t="s">
        <v>376</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77</v>
      </c>
    </row>
    <row r="193" spans="1:65" s="2" customFormat="1" ht="16.5" customHeight="1">
      <c r="A193" s="37"/>
      <c r="B193" s="38"/>
      <c r="C193" s="187" t="s">
        <v>377</v>
      </c>
      <c r="D193" s="187" t="s">
        <v>127</v>
      </c>
      <c r="E193" s="188" t="s">
        <v>378</v>
      </c>
      <c r="F193" s="189" t="s">
        <v>379</v>
      </c>
      <c r="G193" s="190" t="s">
        <v>291</v>
      </c>
      <c r="H193" s="191">
        <v>2.6</v>
      </c>
      <c r="I193" s="192"/>
      <c r="J193" s="193">
        <f>ROUND(I193*H193,2)</f>
        <v>0</v>
      </c>
      <c r="K193" s="189" t="s">
        <v>131</v>
      </c>
      <c r="L193" s="43"/>
      <c r="M193" s="194" t="s">
        <v>19</v>
      </c>
      <c r="N193" s="195" t="s">
        <v>40</v>
      </c>
      <c r="O193" s="83"/>
      <c r="P193" s="196">
        <f>O193*H193</f>
        <v>0</v>
      </c>
      <c r="Q193" s="196">
        <v>1.5E-05</v>
      </c>
      <c r="R193" s="196">
        <f>Q193*H193</f>
        <v>3.9E-05</v>
      </c>
      <c r="S193" s="196">
        <v>0</v>
      </c>
      <c r="T193" s="197">
        <f>S193*H193</f>
        <v>0</v>
      </c>
      <c r="U193" s="37"/>
      <c r="V193" s="37"/>
      <c r="W193" s="37"/>
      <c r="X193" s="37"/>
      <c r="Y193" s="37"/>
      <c r="Z193" s="37"/>
      <c r="AA193" s="37"/>
      <c r="AB193" s="37"/>
      <c r="AC193" s="37"/>
      <c r="AD193" s="37"/>
      <c r="AE193" s="37"/>
      <c r="AR193" s="198" t="s">
        <v>138</v>
      </c>
      <c r="AT193" s="198" t="s">
        <v>127</v>
      </c>
      <c r="AU193" s="198" t="s">
        <v>77</v>
      </c>
      <c r="AY193" s="16" t="s">
        <v>133</v>
      </c>
      <c r="BE193" s="199">
        <f>IF(N193="základní",J193,0)</f>
        <v>0</v>
      </c>
      <c r="BF193" s="199">
        <f>IF(N193="snížená",J193,0)</f>
        <v>0</v>
      </c>
      <c r="BG193" s="199">
        <f>IF(N193="zákl. přenesená",J193,0)</f>
        <v>0</v>
      </c>
      <c r="BH193" s="199">
        <f>IF(N193="sníž. přenesená",J193,0)</f>
        <v>0</v>
      </c>
      <c r="BI193" s="199">
        <f>IF(N193="nulová",J193,0)</f>
        <v>0</v>
      </c>
      <c r="BJ193" s="16" t="s">
        <v>77</v>
      </c>
      <c r="BK193" s="199">
        <f>ROUND(I193*H193,2)</f>
        <v>0</v>
      </c>
      <c r="BL193" s="16" t="s">
        <v>138</v>
      </c>
      <c r="BM193" s="198" t="s">
        <v>380</v>
      </c>
    </row>
    <row r="194" spans="1:47" s="2" customFormat="1" ht="12">
      <c r="A194" s="37"/>
      <c r="B194" s="38"/>
      <c r="C194" s="39"/>
      <c r="D194" s="200" t="s">
        <v>196</v>
      </c>
      <c r="E194" s="39"/>
      <c r="F194" s="201" t="s">
        <v>375</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196</v>
      </c>
      <c r="AU194" s="16" t="s">
        <v>77</v>
      </c>
    </row>
    <row r="195" spans="1:65" s="2" customFormat="1" ht="16.5" customHeight="1">
      <c r="A195" s="37"/>
      <c r="B195" s="38"/>
      <c r="C195" s="187" t="s">
        <v>381</v>
      </c>
      <c r="D195" s="187" t="s">
        <v>127</v>
      </c>
      <c r="E195" s="188" t="s">
        <v>382</v>
      </c>
      <c r="F195" s="189" t="s">
        <v>383</v>
      </c>
      <c r="G195" s="190" t="s">
        <v>330</v>
      </c>
      <c r="H195" s="191">
        <v>0.02</v>
      </c>
      <c r="I195" s="192"/>
      <c r="J195" s="193">
        <f>ROUND(I195*H195,2)</f>
        <v>0</v>
      </c>
      <c r="K195" s="189" t="s">
        <v>131</v>
      </c>
      <c r="L195" s="43"/>
      <c r="M195" s="194" t="s">
        <v>19</v>
      </c>
      <c r="N195" s="195" t="s">
        <v>40</v>
      </c>
      <c r="O195" s="83"/>
      <c r="P195" s="196">
        <f>O195*H195</f>
        <v>0</v>
      </c>
      <c r="Q195" s="196">
        <v>1.1037698</v>
      </c>
      <c r="R195" s="196">
        <f>Q195*H195</f>
        <v>0.022075396</v>
      </c>
      <c r="S195" s="196">
        <v>0</v>
      </c>
      <c r="T195" s="197">
        <f>S195*H195</f>
        <v>0</v>
      </c>
      <c r="U195" s="37"/>
      <c r="V195" s="37"/>
      <c r="W195" s="37"/>
      <c r="X195" s="37"/>
      <c r="Y195" s="37"/>
      <c r="Z195" s="37"/>
      <c r="AA195" s="37"/>
      <c r="AB195" s="37"/>
      <c r="AC195" s="37"/>
      <c r="AD195" s="37"/>
      <c r="AE195" s="37"/>
      <c r="AR195" s="198" t="s">
        <v>138</v>
      </c>
      <c r="AT195" s="198" t="s">
        <v>127</v>
      </c>
      <c r="AU195" s="198" t="s">
        <v>77</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384</v>
      </c>
    </row>
    <row r="196" spans="1:47" s="2" customFormat="1" ht="12">
      <c r="A196" s="37"/>
      <c r="B196" s="38"/>
      <c r="C196" s="39"/>
      <c r="D196" s="200" t="s">
        <v>196</v>
      </c>
      <c r="E196" s="39"/>
      <c r="F196" s="201" t="s">
        <v>385</v>
      </c>
      <c r="G196" s="39"/>
      <c r="H196" s="39"/>
      <c r="I196" s="135"/>
      <c r="J196" s="39"/>
      <c r="K196" s="39"/>
      <c r="L196" s="43"/>
      <c r="M196" s="202"/>
      <c r="N196" s="203"/>
      <c r="O196" s="83"/>
      <c r="P196" s="83"/>
      <c r="Q196" s="83"/>
      <c r="R196" s="83"/>
      <c r="S196" s="83"/>
      <c r="T196" s="84"/>
      <c r="U196" s="37"/>
      <c r="V196" s="37"/>
      <c r="W196" s="37"/>
      <c r="X196" s="37"/>
      <c r="Y196" s="37"/>
      <c r="Z196" s="37"/>
      <c r="AA196" s="37"/>
      <c r="AB196" s="37"/>
      <c r="AC196" s="37"/>
      <c r="AD196" s="37"/>
      <c r="AE196" s="37"/>
      <c r="AT196" s="16" t="s">
        <v>196</v>
      </c>
      <c r="AU196" s="16" t="s">
        <v>77</v>
      </c>
    </row>
    <row r="197" spans="1:47" s="2" customFormat="1" ht="12">
      <c r="A197" s="37"/>
      <c r="B197" s="38"/>
      <c r="C197" s="39"/>
      <c r="D197" s="200" t="s">
        <v>134</v>
      </c>
      <c r="E197" s="39"/>
      <c r="F197" s="201" t="s">
        <v>386</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134</v>
      </c>
      <c r="AU197" s="16" t="s">
        <v>77</v>
      </c>
    </row>
    <row r="198" spans="1:65" s="2" customFormat="1" ht="33" customHeight="1">
      <c r="A198" s="37"/>
      <c r="B198" s="38"/>
      <c r="C198" s="187" t="s">
        <v>387</v>
      </c>
      <c r="D198" s="187" t="s">
        <v>127</v>
      </c>
      <c r="E198" s="188" t="s">
        <v>388</v>
      </c>
      <c r="F198" s="189" t="s">
        <v>389</v>
      </c>
      <c r="G198" s="190" t="s">
        <v>205</v>
      </c>
      <c r="H198" s="191">
        <v>8</v>
      </c>
      <c r="I198" s="192"/>
      <c r="J198" s="193">
        <f>ROUND(I198*H198,2)</f>
        <v>0</v>
      </c>
      <c r="K198" s="189" t="s">
        <v>131</v>
      </c>
      <c r="L198" s="43"/>
      <c r="M198" s="194" t="s">
        <v>19</v>
      </c>
      <c r="N198" s="195" t="s">
        <v>40</v>
      </c>
      <c r="O198" s="83"/>
      <c r="P198" s="196">
        <f>O198*H198</f>
        <v>0</v>
      </c>
      <c r="Q198" s="196">
        <v>3.11388382</v>
      </c>
      <c r="R198" s="196">
        <f>Q198*H198</f>
        <v>24.91107056</v>
      </c>
      <c r="S198" s="196">
        <v>0</v>
      </c>
      <c r="T198" s="197">
        <f>S198*H198</f>
        <v>0</v>
      </c>
      <c r="U198" s="37"/>
      <c r="V198" s="37"/>
      <c r="W198" s="37"/>
      <c r="X198" s="37"/>
      <c r="Y198" s="37"/>
      <c r="Z198" s="37"/>
      <c r="AA198" s="37"/>
      <c r="AB198" s="37"/>
      <c r="AC198" s="37"/>
      <c r="AD198" s="37"/>
      <c r="AE198" s="37"/>
      <c r="AR198" s="198" t="s">
        <v>138</v>
      </c>
      <c r="AT198" s="198" t="s">
        <v>127</v>
      </c>
      <c r="AU198" s="198" t="s">
        <v>77</v>
      </c>
      <c r="AY198" s="16" t="s">
        <v>133</v>
      </c>
      <c r="BE198" s="199">
        <f>IF(N198="základní",J198,0)</f>
        <v>0</v>
      </c>
      <c r="BF198" s="199">
        <f>IF(N198="snížená",J198,0)</f>
        <v>0</v>
      </c>
      <c r="BG198" s="199">
        <f>IF(N198="zákl. přenesená",J198,0)</f>
        <v>0</v>
      </c>
      <c r="BH198" s="199">
        <f>IF(N198="sníž. přenesená",J198,0)</f>
        <v>0</v>
      </c>
      <c r="BI198" s="199">
        <f>IF(N198="nulová",J198,0)</f>
        <v>0</v>
      </c>
      <c r="BJ198" s="16" t="s">
        <v>77</v>
      </c>
      <c r="BK198" s="199">
        <f>ROUND(I198*H198,2)</f>
        <v>0</v>
      </c>
      <c r="BL198" s="16" t="s">
        <v>138</v>
      </c>
      <c r="BM198" s="198" t="s">
        <v>390</v>
      </c>
    </row>
    <row r="199" spans="1:47" s="2" customFormat="1" ht="12">
      <c r="A199" s="37"/>
      <c r="B199" s="38"/>
      <c r="C199" s="39"/>
      <c r="D199" s="200" t="s">
        <v>196</v>
      </c>
      <c r="E199" s="39"/>
      <c r="F199" s="201" t="s">
        <v>391</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196</v>
      </c>
      <c r="AU199" s="16" t="s">
        <v>77</v>
      </c>
    </row>
    <row r="200" spans="1:47" s="2" customFormat="1" ht="12">
      <c r="A200" s="37"/>
      <c r="B200" s="38"/>
      <c r="C200" s="39"/>
      <c r="D200" s="200" t="s">
        <v>134</v>
      </c>
      <c r="E200" s="39"/>
      <c r="F200" s="201" t="s">
        <v>392</v>
      </c>
      <c r="G200" s="39"/>
      <c r="H200" s="39"/>
      <c r="I200" s="135"/>
      <c r="J200" s="39"/>
      <c r="K200" s="39"/>
      <c r="L200" s="43"/>
      <c r="M200" s="202"/>
      <c r="N200" s="203"/>
      <c r="O200" s="83"/>
      <c r="P200" s="83"/>
      <c r="Q200" s="83"/>
      <c r="R200" s="83"/>
      <c r="S200" s="83"/>
      <c r="T200" s="84"/>
      <c r="U200" s="37"/>
      <c r="V200" s="37"/>
      <c r="W200" s="37"/>
      <c r="X200" s="37"/>
      <c r="Y200" s="37"/>
      <c r="Z200" s="37"/>
      <c r="AA200" s="37"/>
      <c r="AB200" s="37"/>
      <c r="AC200" s="37"/>
      <c r="AD200" s="37"/>
      <c r="AE200" s="37"/>
      <c r="AT200" s="16" t="s">
        <v>134</v>
      </c>
      <c r="AU200" s="16" t="s">
        <v>77</v>
      </c>
    </row>
    <row r="201" spans="1:65" s="2" customFormat="1" ht="33" customHeight="1">
      <c r="A201" s="37"/>
      <c r="B201" s="38"/>
      <c r="C201" s="187" t="s">
        <v>275</v>
      </c>
      <c r="D201" s="187" t="s">
        <v>127</v>
      </c>
      <c r="E201" s="188" t="s">
        <v>393</v>
      </c>
      <c r="F201" s="189" t="s">
        <v>394</v>
      </c>
      <c r="G201" s="190" t="s">
        <v>205</v>
      </c>
      <c r="H201" s="191">
        <v>14.34</v>
      </c>
      <c r="I201" s="192"/>
      <c r="J201" s="193">
        <f>ROUND(I201*H201,2)</f>
        <v>0</v>
      </c>
      <c r="K201" s="189" t="s">
        <v>131</v>
      </c>
      <c r="L201" s="43"/>
      <c r="M201" s="194" t="s">
        <v>19</v>
      </c>
      <c r="N201" s="195" t="s">
        <v>40</v>
      </c>
      <c r="O201" s="83"/>
      <c r="P201" s="196">
        <f>O201*H201</f>
        <v>0</v>
      </c>
      <c r="Q201" s="196">
        <v>2.767662942</v>
      </c>
      <c r="R201" s="196">
        <f>Q201*H201</f>
        <v>39.68828658828</v>
      </c>
      <c r="S201" s="196">
        <v>0</v>
      </c>
      <c r="T201" s="197">
        <f>S201*H201</f>
        <v>0</v>
      </c>
      <c r="U201" s="37"/>
      <c r="V201" s="37"/>
      <c r="W201" s="37"/>
      <c r="X201" s="37"/>
      <c r="Y201" s="37"/>
      <c r="Z201" s="37"/>
      <c r="AA201" s="37"/>
      <c r="AB201" s="37"/>
      <c r="AC201" s="37"/>
      <c r="AD201" s="37"/>
      <c r="AE201" s="37"/>
      <c r="AR201" s="198" t="s">
        <v>138</v>
      </c>
      <c r="AT201" s="198" t="s">
        <v>127</v>
      </c>
      <c r="AU201" s="198" t="s">
        <v>77</v>
      </c>
      <c r="AY201" s="16" t="s">
        <v>133</v>
      </c>
      <c r="BE201" s="199">
        <f>IF(N201="základní",J201,0)</f>
        <v>0</v>
      </c>
      <c r="BF201" s="199">
        <f>IF(N201="snížená",J201,0)</f>
        <v>0</v>
      </c>
      <c r="BG201" s="199">
        <f>IF(N201="zákl. přenesená",J201,0)</f>
        <v>0</v>
      </c>
      <c r="BH201" s="199">
        <f>IF(N201="sníž. přenesená",J201,0)</f>
        <v>0</v>
      </c>
      <c r="BI201" s="199">
        <f>IF(N201="nulová",J201,0)</f>
        <v>0</v>
      </c>
      <c r="BJ201" s="16" t="s">
        <v>77</v>
      </c>
      <c r="BK201" s="199">
        <f>ROUND(I201*H201,2)</f>
        <v>0</v>
      </c>
      <c r="BL201" s="16" t="s">
        <v>138</v>
      </c>
      <c r="BM201" s="198" t="s">
        <v>395</v>
      </c>
    </row>
    <row r="202" spans="1:47" s="2" customFormat="1" ht="12">
      <c r="A202" s="37"/>
      <c r="B202" s="38"/>
      <c r="C202" s="39"/>
      <c r="D202" s="200" t="s">
        <v>196</v>
      </c>
      <c r="E202" s="39"/>
      <c r="F202" s="201" t="s">
        <v>396</v>
      </c>
      <c r="G202" s="39"/>
      <c r="H202" s="39"/>
      <c r="I202" s="135"/>
      <c r="J202" s="39"/>
      <c r="K202" s="39"/>
      <c r="L202" s="43"/>
      <c r="M202" s="202"/>
      <c r="N202" s="203"/>
      <c r="O202" s="83"/>
      <c r="P202" s="83"/>
      <c r="Q202" s="83"/>
      <c r="R202" s="83"/>
      <c r="S202" s="83"/>
      <c r="T202" s="84"/>
      <c r="U202" s="37"/>
      <c r="V202" s="37"/>
      <c r="W202" s="37"/>
      <c r="X202" s="37"/>
      <c r="Y202" s="37"/>
      <c r="Z202" s="37"/>
      <c r="AA202" s="37"/>
      <c r="AB202" s="37"/>
      <c r="AC202" s="37"/>
      <c r="AD202" s="37"/>
      <c r="AE202" s="37"/>
      <c r="AT202" s="16" t="s">
        <v>196</v>
      </c>
      <c r="AU202" s="16" t="s">
        <v>77</v>
      </c>
    </row>
    <row r="203" spans="1:47" s="2" customFormat="1" ht="12">
      <c r="A203" s="37"/>
      <c r="B203" s="38"/>
      <c r="C203" s="39"/>
      <c r="D203" s="200" t="s">
        <v>134</v>
      </c>
      <c r="E203" s="39"/>
      <c r="F203" s="201" t="s">
        <v>397</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77</v>
      </c>
    </row>
    <row r="204" spans="1:65" s="2" customFormat="1" ht="33" customHeight="1">
      <c r="A204" s="37"/>
      <c r="B204" s="38"/>
      <c r="C204" s="187" t="s">
        <v>398</v>
      </c>
      <c r="D204" s="187" t="s">
        <v>127</v>
      </c>
      <c r="E204" s="188" t="s">
        <v>399</v>
      </c>
      <c r="F204" s="189" t="s">
        <v>400</v>
      </c>
      <c r="G204" s="190" t="s">
        <v>205</v>
      </c>
      <c r="H204" s="191">
        <v>49.6</v>
      </c>
      <c r="I204" s="192"/>
      <c r="J204" s="193">
        <f>ROUND(I204*H204,2)</f>
        <v>0</v>
      </c>
      <c r="K204" s="189" t="s">
        <v>131</v>
      </c>
      <c r="L204" s="43"/>
      <c r="M204" s="194" t="s">
        <v>19</v>
      </c>
      <c r="N204" s="195" t="s">
        <v>40</v>
      </c>
      <c r="O204" s="83"/>
      <c r="P204" s="196">
        <f>O204*H204</f>
        <v>0</v>
      </c>
      <c r="Q204" s="196">
        <v>2.808944538</v>
      </c>
      <c r="R204" s="196">
        <f>Q204*H204</f>
        <v>139.3236490848</v>
      </c>
      <c r="S204" s="196">
        <v>0</v>
      </c>
      <c r="T204" s="197">
        <f>S204*H204</f>
        <v>0</v>
      </c>
      <c r="U204" s="37"/>
      <c r="V204" s="37"/>
      <c r="W204" s="37"/>
      <c r="X204" s="37"/>
      <c r="Y204" s="37"/>
      <c r="Z204" s="37"/>
      <c r="AA204" s="37"/>
      <c r="AB204" s="37"/>
      <c r="AC204" s="37"/>
      <c r="AD204" s="37"/>
      <c r="AE204" s="37"/>
      <c r="AR204" s="198" t="s">
        <v>138</v>
      </c>
      <c r="AT204" s="198" t="s">
        <v>127</v>
      </c>
      <c r="AU204" s="198" t="s">
        <v>77</v>
      </c>
      <c r="AY204" s="16" t="s">
        <v>133</v>
      </c>
      <c r="BE204" s="199">
        <f>IF(N204="základní",J204,0)</f>
        <v>0</v>
      </c>
      <c r="BF204" s="199">
        <f>IF(N204="snížená",J204,0)</f>
        <v>0</v>
      </c>
      <c r="BG204" s="199">
        <f>IF(N204="zákl. přenesená",J204,0)</f>
        <v>0</v>
      </c>
      <c r="BH204" s="199">
        <f>IF(N204="sníž. přenesená",J204,0)</f>
        <v>0</v>
      </c>
      <c r="BI204" s="199">
        <f>IF(N204="nulová",J204,0)</f>
        <v>0</v>
      </c>
      <c r="BJ204" s="16" t="s">
        <v>77</v>
      </c>
      <c r="BK204" s="199">
        <f>ROUND(I204*H204,2)</f>
        <v>0</v>
      </c>
      <c r="BL204" s="16" t="s">
        <v>138</v>
      </c>
      <c r="BM204" s="198" t="s">
        <v>401</v>
      </c>
    </row>
    <row r="205" spans="1:47" s="2" customFormat="1" ht="12">
      <c r="A205" s="37"/>
      <c r="B205" s="38"/>
      <c r="C205" s="39"/>
      <c r="D205" s="200" t="s">
        <v>196</v>
      </c>
      <c r="E205" s="39"/>
      <c r="F205" s="201" t="s">
        <v>396</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196</v>
      </c>
      <c r="AU205" s="16" t="s">
        <v>77</v>
      </c>
    </row>
    <row r="206" spans="1:47" s="2" customFormat="1" ht="12">
      <c r="A206" s="37"/>
      <c r="B206" s="38"/>
      <c r="C206" s="39"/>
      <c r="D206" s="200" t="s">
        <v>134</v>
      </c>
      <c r="E206" s="39"/>
      <c r="F206" s="201" t="s">
        <v>402</v>
      </c>
      <c r="G206" s="39"/>
      <c r="H206" s="39"/>
      <c r="I206" s="135"/>
      <c r="J206" s="39"/>
      <c r="K206" s="39"/>
      <c r="L206" s="43"/>
      <c r="M206" s="202"/>
      <c r="N206" s="203"/>
      <c r="O206" s="83"/>
      <c r="P206" s="83"/>
      <c r="Q206" s="83"/>
      <c r="R206" s="83"/>
      <c r="S206" s="83"/>
      <c r="T206" s="84"/>
      <c r="U206" s="37"/>
      <c r="V206" s="37"/>
      <c r="W206" s="37"/>
      <c r="X206" s="37"/>
      <c r="Y206" s="37"/>
      <c r="Z206" s="37"/>
      <c r="AA206" s="37"/>
      <c r="AB206" s="37"/>
      <c r="AC206" s="37"/>
      <c r="AD206" s="37"/>
      <c r="AE206" s="37"/>
      <c r="AT206" s="16" t="s">
        <v>134</v>
      </c>
      <c r="AU206" s="16" t="s">
        <v>77</v>
      </c>
    </row>
    <row r="207" spans="1:65" s="2" customFormat="1" ht="33" customHeight="1">
      <c r="A207" s="37"/>
      <c r="B207" s="38"/>
      <c r="C207" s="187" t="s">
        <v>280</v>
      </c>
      <c r="D207" s="187" t="s">
        <v>127</v>
      </c>
      <c r="E207" s="188" t="s">
        <v>403</v>
      </c>
      <c r="F207" s="189" t="s">
        <v>404</v>
      </c>
      <c r="G207" s="190" t="s">
        <v>291</v>
      </c>
      <c r="H207" s="191">
        <v>248.9</v>
      </c>
      <c r="I207" s="192"/>
      <c r="J207" s="193">
        <f>ROUND(I207*H207,2)</f>
        <v>0</v>
      </c>
      <c r="K207" s="189" t="s">
        <v>131</v>
      </c>
      <c r="L207" s="43"/>
      <c r="M207" s="194" t="s">
        <v>19</v>
      </c>
      <c r="N207" s="195" t="s">
        <v>40</v>
      </c>
      <c r="O207" s="83"/>
      <c r="P207" s="196">
        <f>O207*H207</f>
        <v>0</v>
      </c>
      <c r="Q207" s="196">
        <v>0.0076543822</v>
      </c>
      <c r="R207" s="196">
        <f>Q207*H207</f>
        <v>1.90517572958</v>
      </c>
      <c r="S207" s="196">
        <v>0</v>
      </c>
      <c r="T207" s="197">
        <f>S207*H207</f>
        <v>0</v>
      </c>
      <c r="U207" s="37"/>
      <c r="V207" s="37"/>
      <c r="W207" s="37"/>
      <c r="X207" s="37"/>
      <c r="Y207" s="37"/>
      <c r="Z207" s="37"/>
      <c r="AA207" s="37"/>
      <c r="AB207" s="37"/>
      <c r="AC207" s="37"/>
      <c r="AD207" s="37"/>
      <c r="AE207" s="37"/>
      <c r="AR207" s="198" t="s">
        <v>138</v>
      </c>
      <c r="AT207" s="198" t="s">
        <v>127</v>
      </c>
      <c r="AU207" s="198" t="s">
        <v>77</v>
      </c>
      <c r="AY207" s="16" t="s">
        <v>133</v>
      </c>
      <c r="BE207" s="199">
        <f>IF(N207="základní",J207,0)</f>
        <v>0</v>
      </c>
      <c r="BF207" s="199">
        <f>IF(N207="snížená",J207,0)</f>
        <v>0</v>
      </c>
      <c r="BG207" s="199">
        <f>IF(N207="zákl. přenesená",J207,0)</f>
        <v>0</v>
      </c>
      <c r="BH207" s="199">
        <f>IF(N207="sníž. přenesená",J207,0)</f>
        <v>0</v>
      </c>
      <c r="BI207" s="199">
        <f>IF(N207="nulová",J207,0)</f>
        <v>0</v>
      </c>
      <c r="BJ207" s="16" t="s">
        <v>77</v>
      </c>
      <c r="BK207" s="199">
        <f>ROUND(I207*H207,2)</f>
        <v>0</v>
      </c>
      <c r="BL207" s="16" t="s">
        <v>138</v>
      </c>
      <c r="BM207" s="198" t="s">
        <v>405</v>
      </c>
    </row>
    <row r="208" spans="1:47" s="2" customFormat="1" ht="12">
      <c r="A208" s="37"/>
      <c r="B208" s="38"/>
      <c r="C208" s="39"/>
      <c r="D208" s="200" t="s">
        <v>196</v>
      </c>
      <c r="E208" s="39"/>
      <c r="F208" s="201" t="s">
        <v>406</v>
      </c>
      <c r="G208" s="39"/>
      <c r="H208" s="39"/>
      <c r="I208" s="135"/>
      <c r="J208" s="39"/>
      <c r="K208" s="39"/>
      <c r="L208" s="43"/>
      <c r="M208" s="202"/>
      <c r="N208" s="203"/>
      <c r="O208" s="83"/>
      <c r="P208" s="83"/>
      <c r="Q208" s="83"/>
      <c r="R208" s="83"/>
      <c r="S208" s="83"/>
      <c r="T208" s="84"/>
      <c r="U208" s="37"/>
      <c r="V208" s="37"/>
      <c r="W208" s="37"/>
      <c r="X208" s="37"/>
      <c r="Y208" s="37"/>
      <c r="Z208" s="37"/>
      <c r="AA208" s="37"/>
      <c r="AB208" s="37"/>
      <c r="AC208" s="37"/>
      <c r="AD208" s="37"/>
      <c r="AE208" s="37"/>
      <c r="AT208" s="16" t="s">
        <v>196</v>
      </c>
      <c r="AU208" s="16" t="s">
        <v>77</v>
      </c>
    </row>
    <row r="209" spans="1:47" s="2" customFormat="1" ht="12">
      <c r="A209" s="37"/>
      <c r="B209" s="38"/>
      <c r="C209" s="39"/>
      <c r="D209" s="200" t="s">
        <v>134</v>
      </c>
      <c r="E209" s="39"/>
      <c r="F209" s="201" t="s">
        <v>407</v>
      </c>
      <c r="G209" s="39"/>
      <c r="H209" s="39"/>
      <c r="I209" s="135"/>
      <c r="J209" s="39"/>
      <c r="K209" s="39"/>
      <c r="L209" s="43"/>
      <c r="M209" s="202"/>
      <c r="N209" s="203"/>
      <c r="O209" s="83"/>
      <c r="P209" s="83"/>
      <c r="Q209" s="83"/>
      <c r="R209" s="83"/>
      <c r="S209" s="83"/>
      <c r="T209" s="84"/>
      <c r="U209" s="37"/>
      <c r="V209" s="37"/>
      <c r="W209" s="37"/>
      <c r="X209" s="37"/>
      <c r="Y209" s="37"/>
      <c r="Z209" s="37"/>
      <c r="AA209" s="37"/>
      <c r="AB209" s="37"/>
      <c r="AC209" s="37"/>
      <c r="AD209" s="37"/>
      <c r="AE209" s="37"/>
      <c r="AT209" s="16" t="s">
        <v>134</v>
      </c>
      <c r="AU209" s="16" t="s">
        <v>77</v>
      </c>
    </row>
    <row r="210" spans="1:65" s="2" customFormat="1" ht="33" customHeight="1">
      <c r="A210" s="37"/>
      <c r="B210" s="38"/>
      <c r="C210" s="187" t="s">
        <v>408</v>
      </c>
      <c r="D210" s="187" t="s">
        <v>127</v>
      </c>
      <c r="E210" s="188" t="s">
        <v>409</v>
      </c>
      <c r="F210" s="189" t="s">
        <v>410</v>
      </c>
      <c r="G210" s="190" t="s">
        <v>291</v>
      </c>
      <c r="H210" s="191">
        <v>248.9</v>
      </c>
      <c r="I210" s="192"/>
      <c r="J210" s="193">
        <f>ROUND(I210*H210,2)</f>
        <v>0</v>
      </c>
      <c r="K210" s="189" t="s">
        <v>131</v>
      </c>
      <c r="L210" s="43"/>
      <c r="M210" s="194" t="s">
        <v>19</v>
      </c>
      <c r="N210" s="195" t="s">
        <v>40</v>
      </c>
      <c r="O210" s="83"/>
      <c r="P210" s="196">
        <f>O210*H210</f>
        <v>0</v>
      </c>
      <c r="Q210" s="196">
        <v>0.000856935</v>
      </c>
      <c r="R210" s="196">
        <f>Q210*H210</f>
        <v>0.21329112149999999</v>
      </c>
      <c r="S210" s="196">
        <v>0</v>
      </c>
      <c r="T210" s="197">
        <f>S210*H210</f>
        <v>0</v>
      </c>
      <c r="U210" s="37"/>
      <c r="V210" s="37"/>
      <c r="W210" s="37"/>
      <c r="X210" s="37"/>
      <c r="Y210" s="37"/>
      <c r="Z210" s="37"/>
      <c r="AA210" s="37"/>
      <c r="AB210" s="37"/>
      <c r="AC210" s="37"/>
      <c r="AD210" s="37"/>
      <c r="AE210" s="37"/>
      <c r="AR210" s="198" t="s">
        <v>138</v>
      </c>
      <c r="AT210" s="198" t="s">
        <v>127</v>
      </c>
      <c r="AU210" s="198" t="s">
        <v>77</v>
      </c>
      <c r="AY210" s="16" t="s">
        <v>133</v>
      </c>
      <c r="BE210" s="199">
        <f>IF(N210="základní",J210,0)</f>
        <v>0</v>
      </c>
      <c r="BF210" s="199">
        <f>IF(N210="snížená",J210,0)</f>
        <v>0</v>
      </c>
      <c r="BG210" s="199">
        <f>IF(N210="zákl. přenesená",J210,0)</f>
        <v>0</v>
      </c>
      <c r="BH210" s="199">
        <f>IF(N210="sníž. přenesená",J210,0)</f>
        <v>0</v>
      </c>
      <c r="BI210" s="199">
        <f>IF(N210="nulová",J210,0)</f>
        <v>0</v>
      </c>
      <c r="BJ210" s="16" t="s">
        <v>77</v>
      </c>
      <c r="BK210" s="199">
        <f>ROUND(I210*H210,2)</f>
        <v>0</v>
      </c>
      <c r="BL210" s="16" t="s">
        <v>138</v>
      </c>
      <c r="BM210" s="198" t="s">
        <v>411</v>
      </c>
    </row>
    <row r="211" spans="1:47" s="2" customFormat="1" ht="12">
      <c r="A211" s="37"/>
      <c r="B211" s="38"/>
      <c r="C211" s="39"/>
      <c r="D211" s="200" t="s">
        <v>196</v>
      </c>
      <c r="E211" s="39"/>
      <c r="F211" s="201" t="s">
        <v>406</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196</v>
      </c>
      <c r="AU211" s="16" t="s">
        <v>77</v>
      </c>
    </row>
    <row r="212" spans="1:65" s="2" customFormat="1" ht="33" customHeight="1">
      <c r="A212" s="37"/>
      <c r="B212" s="38"/>
      <c r="C212" s="187" t="s">
        <v>286</v>
      </c>
      <c r="D212" s="187" t="s">
        <v>127</v>
      </c>
      <c r="E212" s="188" t="s">
        <v>412</v>
      </c>
      <c r="F212" s="189" t="s">
        <v>413</v>
      </c>
      <c r="G212" s="190" t="s">
        <v>330</v>
      </c>
      <c r="H212" s="191">
        <v>0.04</v>
      </c>
      <c r="I212" s="192"/>
      <c r="J212" s="193">
        <f>ROUND(I212*H212,2)</f>
        <v>0</v>
      </c>
      <c r="K212" s="189" t="s">
        <v>131</v>
      </c>
      <c r="L212" s="43"/>
      <c r="M212" s="194" t="s">
        <v>19</v>
      </c>
      <c r="N212" s="195" t="s">
        <v>40</v>
      </c>
      <c r="O212" s="83"/>
      <c r="P212" s="196">
        <f>O212*H212</f>
        <v>0</v>
      </c>
      <c r="Q212" s="196">
        <v>1.056314868</v>
      </c>
      <c r="R212" s="196">
        <f>Q212*H212</f>
        <v>0.04225259472</v>
      </c>
      <c r="S212" s="196">
        <v>0</v>
      </c>
      <c r="T212" s="197">
        <f>S212*H212</f>
        <v>0</v>
      </c>
      <c r="U212" s="37"/>
      <c r="V212" s="37"/>
      <c r="W212" s="37"/>
      <c r="X212" s="37"/>
      <c r="Y212" s="37"/>
      <c r="Z212" s="37"/>
      <c r="AA212" s="37"/>
      <c r="AB212" s="37"/>
      <c r="AC212" s="37"/>
      <c r="AD212" s="37"/>
      <c r="AE212" s="37"/>
      <c r="AR212" s="198" t="s">
        <v>138</v>
      </c>
      <c r="AT212" s="198" t="s">
        <v>127</v>
      </c>
      <c r="AU212" s="198" t="s">
        <v>77</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414</v>
      </c>
    </row>
    <row r="213" spans="1:47" s="2" customFormat="1" ht="12">
      <c r="A213" s="37"/>
      <c r="B213" s="38"/>
      <c r="C213" s="39"/>
      <c r="D213" s="200" t="s">
        <v>196</v>
      </c>
      <c r="E213" s="39"/>
      <c r="F213" s="201" t="s">
        <v>361</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77</v>
      </c>
    </row>
    <row r="214" spans="1:47" s="2" customFormat="1" ht="12">
      <c r="A214" s="37"/>
      <c r="B214" s="38"/>
      <c r="C214" s="39"/>
      <c r="D214" s="200" t="s">
        <v>134</v>
      </c>
      <c r="E214" s="39"/>
      <c r="F214" s="201" t="s">
        <v>415</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77</v>
      </c>
    </row>
    <row r="215" spans="1:65" s="2" customFormat="1" ht="44.25" customHeight="1">
      <c r="A215" s="37"/>
      <c r="B215" s="38"/>
      <c r="C215" s="187" t="s">
        <v>416</v>
      </c>
      <c r="D215" s="187" t="s">
        <v>127</v>
      </c>
      <c r="E215" s="188" t="s">
        <v>358</v>
      </c>
      <c r="F215" s="189" t="s">
        <v>359</v>
      </c>
      <c r="G215" s="190" t="s">
        <v>330</v>
      </c>
      <c r="H215" s="191">
        <v>1.91</v>
      </c>
      <c r="I215" s="192"/>
      <c r="J215" s="193">
        <f>ROUND(I215*H215,2)</f>
        <v>0</v>
      </c>
      <c r="K215" s="189" t="s">
        <v>131</v>
      </c>
      <c r="L215" s="43"/>
      <c r="M215" s="194" t="s">
        <v>19</v>
      </c>
      <c r="N215" s="195" t="s">
        <v>40</v>
      </c>
      <c r="O215" s="83"/>
      <c r="P215" s="196">
        <f>O215*H215</f>
        <v>0</v>
      </c>
      <c r="Q215" s="196">
        <v>1.03003</v>
      </c>
      <c r="R215" s="196">
        <f>Q215*H215</f>
        <v>1.9673573</v>
      </c>
      <c r="S215" s="196">
        <v>0</v>
      </c>
      <c r="T215" s="197">
        <f>S215*H215</f>
        <v>0</v>
      </c>
      <c r="U215" s="37"/>
      <c r="V215" s="37"/>
      <c r="W215" s="37"/>
      <c r="X215" s="37"/>
      <c r="Y215" s="37"/>
      <c r="Z215" s="37"/>
      <c r="AA215" s="37"/>
      <c r="AB215" s="37"/>
      <c r="AC215" s="37"/>
      <c r="AD215" s="37"/>
      <c r="AE215" s="37"/>
      <c r="AR215" s="198" t="s">
        <v>138</v>
      </c>
      <c r="AT215" s="198" t="s">
        <v>127</v>
      </c>
      <c r="AU215" s="198" t="s">
        <v>77</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417</v>
      </c>
    </row>
    <row r="216" spans="1:47" s="2" customFormat="1" ht="12">
      <c r="A216" s="37"/>
      <c r="B216" s="38"/>
      <c r="C216" s="39"/>
      <c r="D216" s="200" t="s">
        <v>196</v>
      </c>
      <c r="E216" s="39"/>
      <c r="F216" s="201" t="s">
        <v>361</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196</v>
      </c>
      <c r="AU216" s="16" t="s">
        <v>77</v>
      </c>
    </row>
    <row r="217" spans="1:47" s="2" customFormat="1" ht="12">
      <c r="A217" s="37"/>
      <c r="B217" s="38"/>
      <c r="C217" s="39"/>
      <c r="D217" s="200" t="s">
        <v>134</v>
      </c>
      <c r="E217" s="39"/>
      <c r="F217" s="201" t="s">
        <v>418</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134</v>
      </c>
      <c r="AU217" s="16" t="s">
        <v>77</v>
      </c>
    </row>
    <row r="218" spans="1:65" s="2" customFormat="1" ht="16.5" customHeight="1">
      <c r="A218" s="37"/>
      <c r="B218" s="38"/>
      <c r="C218" s="187" t="s">
        <v>292</v>
      </c>
      <c r="D218" s="187" t="s">
        <v>127</v>
      </c>
      <c r="E218" s="188" t="s">
        <v>328</v>
      </c>
      <c r="F218" s="189" t="s">
        <v>329</v>
      </c>
      <c r="G218" s="190" t="s">
        <v>330</v>
      </c>
      <c r="H218" s="191">
        <v>209.79</v>
      </c>
      <c r="I218" s="192"/>
      <c r="J218" s="193">
        <f>ROUND(I218*H218,2)</f>
        <v>0</v>
      </c>
      <c r="K218" s="189" t="s">
        <v>131</v>
      </c>
      <c r="L218" s="43"/>
      <c r="M218" s="194" t="s">
        <v>19</v>
      </c>
      <c r="N218" s="195" t="s">
        <v>40</v>
      </c>
      <c r="O218" s="83"/>
      <c r="P218" s="196">
        <f>O218*H218</f>
        <v>0</v>
      </c>
      <c r="Q218" s="196">
        <v>0</v>
      </c>
      <c r="R218" s="196">
        <f>Q218*H218</f>
        <v>0</v>
      </c>
      <c r="S218" s="196">
        <v>0</v>
      </c>
      <c r="T218" s="197">
        <f>S218*H218</f>
        <v>0</v>
      </c>
      <c r="U218" s="37"/>
      <c r="V218" s="37"/>
      <c r="W218" s="37"/>
      <c r="X218" s="37"/>
      <c r="Y218" s="37"/>
      <c r="Z218" s="37"/>
      <c r="AA218" s="37"/>
      <c r="AB218" s="37"/>
      <c r="AC218" s="37"/>
      <c r="AD218" s="37"/>
      <c r="AE218" s="37"/>
      <c r="AR218" s="198" t="s">
        <v>138</v>
      </c>
      <c r="AT218" s="198" t="s">
        <v>127</v>
      </c>
      <c r="AU218" s="198" t="s">
        <v>77</v>
      </c>
      <c r="AY218" s="16" t="s">
        <v>133</v>
      </c>
      <c r="BE218" s="199">
        <f>IF(N218="základní",J218,0)</f>
        <v>0</v>
      </c>
      <c r="BF218" s="199">
        <f>IF(N218="snížená",J218,0)</f>
        <v>0</v>
      </c>
      <c r="BG218" s="199">
        <f>IF(N218="zákl. přenesená",J218,0)</f>
        <v>0</v>
      </c>
      <c r="BH218" s="199">
        <f>IF(N218="sníž. přenesená",J218,0)</f>
        <v>0</v>
      </c>
      <c r="BI218" s="199">
        <f>IF(N218="nulová",J218,0)</f>
        <v>0</v>
      </c>
      <c r="BJ218" s="16" t="s">
        <v>77</v>
      </c>
      <c r="BK218" s="199">
        <f>ROUND(I218*H218,2)</f>
        <v>0</v>
      </c>
      <c r="BL218" s="16" t="s">
        <v>138</v>
      </c>
      <c r="BM218" s="198" t="s">
        <v>419</v>
      </c>
    </row>
    <row r="219" spans="1:47" s="2" customFormat="1" ht="12">
      <c r="A219" s="37"/>
      <c r="B219" s="38"/>
      <c r="C219" s="39"/>
      <c r="D219" s="200" t="s">
        <v>196</v>
      </c>
      <c r="E219" s="39"/>
      <c r="F219" s="201" t="s">
        <v>332</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196</v>
      </c>
      <c r="AU219" s="16" t="s">
        <v>77</v>
      </c>
    </row>
    <row r="220" spans="1:63" s="11" customFormat="1" ht="25.9" customHeight="1">
      <c r="A220" s="11"/>
      <c r="B220" s="215"/>
      <c r="C220" s="216"/>
      <c r="D220" s="217" t="s">
        <v>68</v>
      </c>
      <c r="E220" s="218" t="s">
        <v>420</v>
      </c>
      <c r="F220" s="218" t="s">
        <v>421</v>
      </c>
      <c r="G220" s="216"/>
      <c r="H220" s="216"/>
      <c r="I220" s="219"/>
      <c r="J220" s="220">
        <f>BK220</f>
        <v>0</v>
      </c>
      <c r="K220" s="216"/>
      <c r="L220" s="221"/>
      <c r="M220" s="222"/>
      <c r="N220" s="223"/>
      <c r="O220" s="223"/>
      <c r="P220" s="224">
        <f>SUM(P221:P253)</f>
        <v>0</v>
      </c>
      <c r="Q220" s="223"/>
      <c r="R220" s="224">
        <f>SUM(R221:R253)</f>
        <v>419.93322969999997</v>
      </c>
      <c r="S220" s="223"/>
      <c r="T220" s="225">
        <f>SUM(T221:T253)</f>
        <v>0</v>
      </c>
      <c r="U220" s="11"/>
      <c r="V220" s="11"/>
      <c r="W220" s="11"/>
      <c r="X220" s="11"/>
      <c r="Y220" s="11"/>
      <c r="Z220" s="11"/>
      <c r="AA220" s="11"/>
      <c r="AB220" s="11"/>
      <c r="AC220" s="11"/>
      <c r="AD220" s="11"/>
      <c r="AE220" s="11"/>
      <c r="AR220" s="226" t="s">
        <v>77</v>
      </c>
      <c r="AT220" s="227" t="s">
        <v>68</v>
      </c>
      <c r="AU220" s="227" t="s">
        <v>69</v>
      </c>
      <c r="AY220" s="226" t="s">
        <v>133</v>
      </c>
      <c r="BK220" s="228">
        <f>SUM(BK221:BK253)</f>
        <v>0</v>
      </c>
    </row>
    <row r="221" spans="1:65" s="2" customFormat="1" ht="16.5" customHeight="1">
      <c r="A221" s="37"/>
      <c r="B221" s="38"/>
      <c r="C221" s="187" t="s">
        <v>422</v>
      </c>
      <c r="D221" s="187" t="s">
        <v>127</v>
      </c>
      <c r="E221" s="188" t="s">
        <v>423</v>
      </c>
      <c r="F221" s="189" t="s">
        <v>424</v>
      </c>
      <c r="G221" s="190" t="s">
        <v>291</v>
      </c>
      <c r="H221" s="191">
        <v>36.7</v>
      </c>
      <c r="I221" s="192"/>
      <c r="J221" s="193">
        <f>ROUND(I221*H221,2)</f>
        <v>0</v>
      </c>
      <c r="K221" s="189" t="s">
        <v>131</v>
      </c>
      <c r="L221" s="43"/>
      <c r="M221" s="194" t="s">
        <v>19</v>
      </c>
      <c r="N221" s="195" t="s">
        <v>40</v>
      </c>
      <c r="O221" s="83"/>
      <c r="P221" s="196">
        <f>O221*H221</f>
        <v>0</v>
      </c>
      <c r="Q221" s="196">
        <v>0.23457</v>
      </c>
      <c r="R221" s="196">
        <f>Q221*H221</f>
        <v>8.608719</v>
      </c>
      <c r="S221" s="196">
        <v>0</v>
      </c>
      <c r="T221" s="197">
        <f>S221*H221</f>
        <v>0</v>
      </c>
      <c r="U221" s="37"/>
      <c r="V221" s="37"/>
      <c r="W221" s="37"/>
      <c r="X221" s="37"/>
      <c r="Y221" s="37"/>
      <c r="Z221" s="37"/>
      <c r="AA221" s="37"/>
      <c r="AB221" s="37"/>
      <c r="AC221" s="37"/>
      <c r="AD221" s="37"/>
      <c r="AE221" s="37"/>
      <c r="AR221" s="198" t="s">
        <v>138</v>
      </c>
      <c r="AT221" s="198" t="s">
        <v>127</v>
      </c>
      <c r="AU221" s="198" t="s">
        <v>77</v>
      </c>
      <c r="AY221" s="16" t="s">
        <v>133</v>
      </c>
      <c r="BE221" s="199">
        <f>IF(N221="základní",J221,0)</f>
        <v>0</v>
      </c>
      <c r="BF221" s="199">
        <f>IF(N221="snížená",J221,0)</f>
        <v>0</v>
      </c>
      <c r="BG221" s="199">
        <f>IF(N221="zákl. přenesená",J221,0)</f>
        <v>0</v>
      </c>
      <c r="BH221" s="199">
        <f>IF(N221="sníž. přenesená",J221,0)</f>
        <v>0</v>
      </c>
      <c r="BI221" s="199">
        <f>IF(N221="nulová",J221,0)</f>
        <v>0</v>
      </c>
      <c r="BJ221" s="16" t="s">
        <v>77</v>
      </c>
      <c r="BK221" s="199">
        <f>ROUND(I221*H221,2)</f>
        <v>0</v>
      </c>
      <c r="BL221" s="16" t="s">
        <v>138</v>
      </c>
      <c r="BM221" s="198" t="s">
        <v>425</v>
      </c>
    </row>
    <row r="222" spans="1:47" s="2" customFormat="1" ht="12">
      <c r="A222" s="37"/>
      <c r="B222" s="38"/>
      <c r="C222" s="39"/>
      <c r="D222" s="200" t="s">
        <v>196</v>
      </c>
      <c r="E222" s="39"/>
      <c r="F222" s="201" t="s">
        <v>426</v>
      </c>
      <c r="G222" s="39"/>
      <c r="H222" s="39"/>
      <c r="I222" s="135"/>
      <c r="J222" s="39"/>
      <c r="K222" s="39"/>
      <c r="L222" s="43"/>
      <c r="M222" s="202"/>
      <c r="N222" s="203"/>
      <c r="O222" s="83"/>
      <c r="P222" s="83"/>
      <c r="Q222" s="83"/>
      <c r="R222" s="83"/>
      <c r="S222" s="83"/>
      <c r="T222" s="84"/>
      <c r="U222" s="37"/>
      <c r="V222" s="37"/>
      <c r="W222" s="37"/>
      <c r="X222" s="37"/>
      <c r="Y222" s="37"/>
      <c r="Z222" s="37"/>
      <c r="AA222" s="37"/>
      <c r="AB222" s="37"/>
      <c r="AC222" s="37"/>
      <c r="AD222" s="37"/>
      <c r="AE222" s="37"/>
      <c r="AT222" s="16" t="s">
        <v>196</v>
      </c>
      <c r="AU222" s="16" t="s">
        <v>77</v>
      </c>
    </row>
    <row r="223" spans="1:47" s="2" customFormat="1" ht="12">
      <c r="A223" s="37"/>
      <c r="B223" s="38"/>
      <c r="C223" s="39"/>
      <c r="D223" s="200" t="s">
        <v>134</v>
      </c>
      <c r="E223" s="39"/>
      <c r="F223" s="201" t="s">
        <v>427</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134</v>
      </c>
      <c r="AU223" s="16" t="s">
        <v>77</v>
      </c>
    </row>
    <row r="224" spans="1:65" s="2" customFormat="1" ht="16.5" customHeight="1">
      <c r="A224" s="37"/>
      <c r="B224" s="38"/>
      <c r="C224" s="187" t="s">
        <v>297</v>
      </c>
      <c r="D224" s="187" t="s">
        <v>127</v>
      </c>
      <c r="E224" s="188" t="s">
        <v>428</v>
      </c>
      <c r="F224" s="189" t="s">
        <v>429</v>
      </c>
      <c r="G224" s="190" t="s">
        <v>291</v>
      </c>
      <c r="H224" s="191">
        <v>57</v>
      </c>
      <c r="I224" s="192"/>
      <c r="J224" s="193">
        <f>ROUND(I224*H224,2)</f>
        <v>0</v>
      </c>
      <c r="K224" s="189" t="s">
        <v>131</v>
      </c>
      <c r="L224" s="43"/>
      <c r="M224" s="194" t="s">
        <v>19</v>
      </c>
      <c r="N224" s="195" t="s">
        <v>40</v>
      </c>
      <c r="O224" s="83"/>
      <c r="P224" s="196">
        <f>O224*H224</f>
        <v>0</v>
      </c>
      <c r="Q224" s="196">
        <v>0.31879</v>
      </c>
      <c r="R224" s="196">
        <f>Q224*H224</f>
        <v>18.171030000000002</v>
      </c>
      <c r="S224" s="196">
        <v>0</v>
      </c>
      <c r="T224" s="197">
        <f>S224*H224</f>
        <v>0</v>
      </c>
      <c r="U224" s="37"/>
      <c r="V224" s="37"/>
      <c r="W224" s="37"/>
      <c r="X224" s="37"/>
      <c r="Y224" s="37"/>
      <c r="Z224" s="37"/>
      <c r="AA224" s="37"/>
      <c r="AB224" s="37"/>
      <c r="AC224" s="37"/>
      <c r="AD224" s="37"/>
      <c r="AE224" s="37"/>
      <c r="AR224" s="198" t="s">
        <v>138</v>
      </c>
      <c r="AT224" s="198" t="s">
        <v>127</v>
      </c>
      <c r="AU224" s="198" t="s">
        <v>77</v>
      </c>
      <c r="AY224" s="16" t="s">
        <v>133</v>
      </c>
      <c r="BE224" s="199">
        <f>IF(N224="základní",J224,0)</f>
        <v>0</v>
      </c>
      <c r="BF224" s="199">
        <f>IF(N224="snížená",J224,0)</f>
        <v>0</v>
      </c>
      <c r="BG224" s="199">
        <f>IF(N224="zákl. přenesená",J224,0)</f>
        <v>0</v>
      </c>
      <c r="BH224" s="199">
        <f>IF(N224="sníž. přenesená",J224,0)</f>
        <v>0</v>
      </c>
      <c r="BI224" s="199">
        <f>IF(N224="nulová",J224,0)</f>
        <v>0</v>
      </c>
      <c r="BJ224" s="16" t="s">
        <v>77</v>
      </c>
      <c r="BK224" s="199">
        <f>ROUND(I224*H224,2)</f>
        <v>0</v>
      </c>
      <c r="BL224" s="16" t="s">
        <v>138</v>
      </c>
      <c r="BM224" s="198" t="s">
        <v>430</v>
      </c>
    </row>
    <row r="225" spans="1:47" s="2" customFormat="1" ht="12">
      <c r="A225" s="37"/>
      <c r="B225" s="38"/>
      <c r="C225" s="39"/>
      <c r="D225" s="200" t="s">
        <v>196</v>
      </c>
      <c r="E225" s="39"/>
      <c r="F225" s="201" t="s">
        <v>431</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196</v>
      </c>
      <c r="AU225" s="16" t="s">
        <v>77</v>
      </c>
    </row>
    <row r="226" spans="1:47" s="2" customFormat="1" ht="12">
      <c r="A226" s="37"/>
      <c r="B226" s="38"/>
      <c r="C226" s="39"/>
      <c r="D226" s="200" t="s">
        <v>134</v>
      </c>
      <c r="E226" s="39"/>
      <c r="F226" s="201" t="s">
        <v>432</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134</v>
      </c>
      <c r="AU226" s="16" t="s">
        <v>77</v>
      </c>
    </row>
    <row r="227" spans="1:65" s="2" customFormat="1" ht="21.75" customHeight="1">
      <c r="A227" s="37"/>
      <c r="B227" s="38"/>
      <c r="C227" s="187" t="s">
        <v>433</v>
      </c>
      <c r="D227" s="187" t="s">
        <v>127</v>
      </c>
      <c r="E227" s="188" t="s">
        <v>434</v>
      </c>
      <c r="F227" s="189" t="s">
        <v>435</v>
      </c>
      <c r="G227" s="190" t="s">
        <v>205</v>
      </c>
      <c r="H227" s="191">
        <v>13.5</v>
      </c>
      <c r="I227" s="192"/>
      <c r="J227" s="193">
        <f>ROUND(I227*H227,2)</f>
        <v>0</v>
      </c>
      <c r="K227" s="189" t="s">
        <v>131</v>
      </c>
      <c r="L227" s="43"/>
      <c r="M227" s="194" t="s">
        <v>19</v>
      </c>
      <c r="N227" s="195" t="s">
        <v>40</v>
      </c>
      <c r="O227" s="83"/>
      <c r="P227" s="196">
        <f>O227*H227</f>
        <v>0</v>
      </c>
      <c r="Q227" s="196">
        <v>2.833308</v>
      </c>
      <c r="R227" s="196">
        <f>Q227*H227</f>
        <v>38.249658000000004</v>
      </c>
      <c r="S227" s="196">
        <v>0</v>
      </c>
      <c r="T227" s="197">
        <f>S227*H227</f>
        <v>0</v>
      </c>
      <c r="U227" s="37"/>
      <c r="V227" s="37"/>
      <c r="W227" s="37"/>
      <c r="X227" s="37"/>
      <c r="Y227" s="37"/>
      <c r="Z227" s="37"/>
      <c r="AA227" s="37"/>
      <c r="AB227" s="37"/>
      <c r="AC227" s="37"/>
      <c r="AD227" s="37"/>
      <c r="AE227" s="37"/>
      <c r="AR227" s="198" t="s">
        <v>138</v>
      </c>
      <c r="AT227" s="198" t="s">
        <v>127</v>
      </c>
      <c r="AU227" s="198" t="s">
        <v>77</v>
      </c>
      <c r="AY227" s="16" t="s">
        <v>133</v>
      </c>
      <c r="BE227" s="199">
        <f>IF(N227="základní",J227,0)</f>
        <v>0</v>
      </c>
      <c r="BF227" s="199">
        <f>IF(N227="snížená",J227,0)</f>
        <v>0</v>
      </c>
      <c r="BG227" s="199">
        <f>IF(N227="zákl. přenesená",J227,0)</f>
        <v>0</v>
      </c>
      <c r="BH227" s="199">
        <f>IF(N227="sníž. přenesená",J227,0)</f>
        <v>0</v>
      </c>
      <c r="BI227" s="199">
        <f>IF(N227="nulová",J227,0)</f>
        <v>0</v>
      </c>
      <c r="BJ227" s="16" t="s">
        <v>77</v>
      </c>
      <c r="BK227" s="199">
        <f>ROUND(I227*H227,2)</f>
        <v>0</v>
      </c>
      <c r="BL227" s="16" t="s">
        <v>138</v>
      </c>
      <c r="BM227" s="198" t="s">
        <v>436</v>
      </c>
    </row>
    <row r="228" spans="1:47" s="2" customFormat="1" ht="12">
      <c r="A228" s="37"/>
      <c r="B228" s="38"/>
      <c r="C228" s="39"/>
      <c r="D228" s="200" t="s">
        <v>196</v>
      </c>
      <c r="E228" s="39"/>
      <c r="F228" s="201" t="s">
        <v>437</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196</v>
      </c>
      <c r="AU228" s="16" t="s">
        <v>77</v>
      </c>
    </row>
    <row r="229" spans="1:47" s="2" customFormat="1" ht="12">
      <c r="A229" s="37"/>
      <c r="B229" s="38"/>
      <c r="C229" s="39"/>
      <c r="D229" s="200" t="s">
        <v>134</v>
      </c>
      <c r="E229" s="39"/>
      <c r="F229" s="201" t="s">
        <v>438</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134</v>
      </c>
      <c r="AU229" s="16" t="s">
        <v>77</v>
      </c>
    </row>
    <row r="230" spans="1:65" s="2" customFormat="1" ht="21.75" customHeight="1">
      <c r="A230" s="37"/>
      <c r="B230" s="38"/>
      <c r="C230" s="187" t="s">
        <v>302</v>
      </c>
      <c r="D230" s="187" t="s">
        <v>127</v>
      </c>
      <c r="E230" s="188" t="s">
        <v>439</v>
      </c>
      <c r="F230" s="189" t="s">
        <v>440</v>
      </c>
      <c r="G230" s="190" t="s">
        <v>205</v>
      </c>
      <c r="H230" s="191">
        <v>38.5</v>
      </c>
      <c r="I230" s="192"/>
      <c r="J230" s="193">
        <f>ROUND(I230*H230,2)</f>
        <v>0</v>
      </c>
      <c r="K230" s="189" t="s">
        <v>131</v>
      </c>
      <c r="L230" s="43"/>
      <c r="M230" s="194" t="s">
        <v>19</v>
      </c>
      <c r="N230" s="195" t="s">
        <v>40</v>
      </c>
      <c r="O230" s="83"/>
      <c r="P230" s="196">
        <f>O230*H230</f>
        <v>0</v>
      </c>
      <c r="Q230" s="196">
        <v>2.0875</v>
      </c>
      <c r="R230" s="196">
        <f>Q230*H230</f>
        <v>80.36874999999999</v>
      </c>
      <c r="S230" s="196">
        <v>0</v>
      </c>
      <c r="T230" s="197">
        <f>S230*H230</f>
        <v>0</v>
      </c>
      <c r="U230" s="37"/>
      <c r="V230" s="37"/>
      <c r="W230" s="37"/>
      <c r="X230" s="37"/>
      <c r="Y230" s="37"/>
      <c r="Z230" s="37"/>
      <c r="AA230" s="37"/>
      <c r="AB230" s="37"/>
      <c r="AC230" s="37"/>
      <c r="AD230" s="37"/>
      <c r="AE230" s="37"/>
      <c r="AR230" s="198" t="s">
        <v>138</v>
      </c>
      <c r="AT230" s="198" t="s">
        <v>127</v>
      </c>
      <c r="AU230" s="198" t="s">
        <v>77</v>
      </c>
      <c r="AY230" s="16" t="s">
        <v>133</v>
      </c>
      <c r="BE230" s="199">
        <f>IF(N230="základní",J230,0)</f>
        <v>0</v>
      </c>
      <c r="BF230" s="199">
        <f>IF(N230="snížená",J230,0)</f>
        <v>0</v>
      </c>
      <c r="BG230" s="199">
        <f>IF(N230="zákl. přenesená",J230,0)</f>
        <v>0</v>
      </c>
      <c r="BH230" s="199">
        <f>IF(N230="sníž. přenesená",J230,0)</f>
        <v>0</v>
      </c>
      <c r="BI230" s="199">
        <f>IF(N230="nulová",J230,0)</f>
        <v>0</v>
      </c>
      <c r="BJ230" s="16" t="s">
        <v>77</v>
      </c>
      <c r="BK230" s="199">
        <f>ROUND(I230*H230,2)</f>
        <v>0</v>
      </c>
      <c r="BL230" s="16" t="s">
        <v>138</v>
      </c>
      <c r="BM230" s="198" t="s">
        <v>441</v>
      </c>
    </row>
    <row r="231" spans="1:47" s="2" customFormat="1" ht="12">
      <c r="A231" s="37"/>
      <c r="B231" s="38"/>
      <c r="C231" s="39"/>
      <c r="D231" s="200" t="s">
        <v>196</v>
      </c>
      <c r="E231" s="39"/>
      <c r="F231" s="201" t="s">
        <v>442</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196</v>
      </c>
      <c r="AU231" s="16" t="s">
        <v>77</v>
      </c>
    </row>
    <row r="232" spans="1:47" s="2" customFormat="1" ht="12">
      <c r="A232" s="37"/>
      <c r="B232" s="38"/>
      <c r="C232" s="39"/>
      <c r="D232" s="200" t="s">
        <v>134</v>
      </c>
      <c r="E232" s="39"/>
      <c r="F232" s="201" t="s">
        <v>443</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134</v>
      </c>
      <c r="AU232" s="16" t="s">
        <v>77</v>
      </c>
    </row>
    <row r="233" spans="1:65" s="2" customFormat="1" ht="21.75" customHeight="1">
      <c r="A233" s="37"/>
      <c r="B233" s="38"/>
      <c r="C233" s="187" t="s">
        <v>444</v>
      </c>
      <c r="D233" s="187" t="s">
        <v>127</v>
      </c>
      <c r="E233" s="188" t="s">
        <v>445</v>
      </c>
      <c r="F233" s="189" t="s">
        <v>446</v>
      </c>
      <c r="G233" s="190" t="s">
        <v>205</v>
      </c>
      <c r="H233" s="191">
        <v>64.3</v>
      </c>
      <c r="I233" s="192"/>
      <c r="J233" s="193">
        <f>ROUND(I233*H233,2)</f>
        <v>0</v>
      </c>
      <c r="K233" s="189" t="s">
        <v>131</v>
      </c>
      <c r="L233" s="43"/>
      <c r="M233" s="194" t="s">
        <v>19</v>
      </c>
      <c r="N233" s="195" t="s">
        <v>40</v>
      </c>
      <c r="O233" s="83"/>
      <c r="P233" s="196">
        <f>O233*H233</f>
        <v>0</v>
      </c>
      <c r="Q233" s="196">
        <v>2.43408</v>
      </c>
      <c r="R233" s="196">
        <f>Q233*H233</f>
        <v>156.51134399999998</v>
      </c>
      <c r="S233" s="196">
        <v>0</v>
      </c>
      <c r="T233" s="197">
        <f>S233*H233</f>
        <v>0</v>
      </c>
      <c r="U233" s="37"/>
      <c r="V233" s="37"/>
      <c r="W233" s="37"/>
      <c r="X233" s="37"/>
      <c r="Y233" s="37"/>
      <c r="Z233" s="37"/>
      <c r="AA233" s="37"/>
      <c r="AB233" s="37"/>
      <c r="AC233" s="37"/>
      <c r="AD233" s="37"/>
      <c r="AE233" s="37"/>
      <c r="AR233" s="198" t="s">
        <v>138</v>
      </c>
      <c r="AT233" s="198" t="s">
        <v>127</v>
      </c>
      <c r="AU233" s="198" t="s">
        <v>77</v>
      </c>
      <c r="AY233" s="16" t="s">
        <v>133</v>
      </c>
      <c r="BE233" s="199">
        <f>IF(N233="základní",J233,0)</f>
        <v>0</v>
      </c>
      <c r="BF233" s="199">
        <f>IF(N233="snížená",J233,0)</f>
        <v>0</v>
      </c>
      <c r="BG233" s="199">
        <f>IF(N233="zákl. přenesená",J233,0)</f>
        <v>0</v>
      </c>
      <c r="BH233" s="199">
        <f>IF(N233="sníž. přenesená",J233,0)</f>
        <v>0</v>
      </c>
      <c r="BI233" s="199">
        <f>IF(N233="nulová",J233,0)</f>
        <v>0</v>
      </c>
      <c r="BJ233" s="16" t="s">
        <v>77</v>
      </c>
      <c r="BK233" s="199">
        <f>ROUND(I233*H233,2)</f>
        <v>0</v>
      </c>
      <c r="BL233" s="16" t="s">
        <v>138</v>
      </c>
      <c r="BM233" s="198" t="s">
        <v>447</v>
      </c>
    </row>
    <row r="234" spans="1:47" s="2" customFormat="1" ht="12">
      <c r="A234" s="37"/>
      <c r="B234" s="38"/>
      <c r="C234" s="39"/>
      <c r="D234" s="200" t="s">
        <v>196</v>
      </c>
      <c r="E234" s="39"/>
      <c r="F234" s="201" t="s">
        <v>448</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196</v>
      </c>
      <c r="AU234" s="16" t="s">
        <v>77</v>
      </c>
    </row>
    <row r="235" spans="1:47" s="2" customFormat="1" ht="12">
      <c r="A235" s="37"/>
      <c r="B235" s="38"/>
      <c r="C235" s="39"/>
      <c r="D235" s="200" t="s">
        <v>134</v>
      </c>
      <c r="E235" s="39"/>
      <c r="F235" s="201" t="s">
        <v>449</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134</v>
      </c>
      <c r="AU235" s="16" t="s">
        <v>77</v>
      </c>
    </row>
    <row r="236" spans="1:65" s="2" customFormat="1" ht="21.75" customHeight="1">
      <c r="A236" s="37"/>
      <c r="B236" s="38"/>
      <c r="C236" s="187" t="s">
        <v>307</v>
      </c>
      <c r="D236" s="187" t="s">
        <v>127</v>
      </c>
      <c r="E236" s="188" t="s">
        <v>450</v>
      </c>
      <c r="F236" s="189" t="s">
        <v>451</v>
      </c>
      <c r="G236" s="190" t="s">
        <v>291</v>
      </c>
      <c r="H236" s="191">
        <v>257</v>
      </c>
      <c r="I236" s="192"/>
      <c r="J236" s="193">
        <f>ROUND(I236*H236,2)</f>
        <v>0</v>
      </c>
      <c r="K236" s="189" t="s">
        <v>131</v>
      </c>
      <c r="L236" s="43"/>
      <c r="M236" s="194" t="s">
        <v>19</v>
      </c>
      <c r="N236" s="195" t="s">
        <v>40</v>
      </c>
      <c r="O236" s="83"/>
      <c r="P236" s="196">
        <f>O236*H236</f>
        <v>0</v>
      </c>
      <c r="Q236" s="196">
        <v>0</v>
      </c>
      <c r="R236" s="196">
        <f>Q236*H236</f>
        <v>0</v>
      </c>
      <c r="S236" s="196">
        <v>0</v>
      </c>
      <c r="T236" s="197">
        <f>S236*H236</f>
        <v>0</v>
      </c>
      <c r="U236" s="37"/>
      <c r="V236" s="37"/>
      <c r="W236" s="37"/>
      <c r="X236" s="37"/>
      <c r="Y236" s="37"/>
      <c r="Z236" s="37"/>
      <c r="AA236" s="37"/>
      <c r="AB236" s="37"/>
      <c r="AC236" s="37"/>
      <c r="AD236" s="37"/>
      <c r="AE236" s="37"/>
      <c r="AR236" s="198" t="s">
        <v>138</v>
      </c>
      <c r="AT236" s="198" t="s">
        <v>127</v>
      </c>
      <c r="AU236" s="198" t="s">
        <v>77</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452</v>
      </c>
    </row>
    <row r="237" spans="1:47" s="2" customFormat="1" ht="12">
      <c r="A237" s="37"/>
      <c r="B237" s="38"/>
      <c r="C237" s="39"/>
      <c r="D237" s="200" t="s">
        <v>196</v>
      </c>
      <c r="E237" s="39"/>
      <c r="F237" s="201" t="s">
        <v>448</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196</v>
      </c>
      <c r="AU237" s="16" t="s">
        <v>77</v>
      </c>
    </row>
    <row r="238" spans="1:65" s="2" customFormat="1" ht="21.75" customHeight="1">
      <c r="A238" s="37"/>
      <c r="B238" s="38"/>
      <c r="C238" s="187" t="s">
        <v>453</v>
      </c>
      <c r="D238" s="187" t="s">
        <v>127</v>
      </c>
      <c r="E238" s="188" t="s">
        <v>454</v>
      </c>
      <c r="F238" s="189" t="s">
        <v>455</v>
      </c>
      <c r="G238" s="190" t="s">
        <v>205</v>
      </c>
      <c r="H238" s="191">
        <v>32.3</v>
      </c>
      <c r="I238" s="192"/>
      <c r="J238" s="193">
        <f>ROUND(I238*H238,2)</f>
        <v>0</v>
      </c>
      <c r="K238" s="189" t="s">
        <v>131</v>
      </c>
      <c r="L238" s="43"/>
      <c r="M238" s="194" t="s">
        <v>19</v>
      </c>
      <c r="N238" s="195" t="s">
        <v>40</v>
      </c>
      <c r="O238" s="83"/>
      <c r="P238" s="196">
        <f>O238*H238</f>
        <v>0</v>
      </c>
      <c r="Q238" s="196">
        <v>1.9968</v>
      </c>
      <c r="R238" s="196">
        <f>Q238*H238</f>
        <v>64.49663999999999</v>
      </c>
      <c r="S238" s="196">
        <v>0</v>
      </c>
      <c r="T238" s="197">
        <f>S238*H238</f>
        <v>0</v>
      </c>
      <c r="U238" s="37"/>
      <c r="V238" s="37"/>
      <c r="W238" s="37"/>
      <c r="X238" s="37"/>
      <c r="Y238" s="37"/>
      <c r="Z238" s="37"/>
      <c r="AA238" s="37"/>
      <c r="AB238" s="37"/>
      <c r="AC238" s="37"/>
      <c r="AD238" s="37"/>
      <c r="AE238" s="37"/>
      <c r="AR238" s="198" t="s">
        <v>138</v>
      </c>
      <c r="AT238" s="198" t="s">
        <v>127</v>
      </c>
      <c r="AU238" s="198" t="s">
        <v>77</v>
      </c>
      <c r="AY238" s="16" t="s">
        <v>133</v>
      </c>
      <c r="BE238" s="199">
        <f>IF(N238="základní",J238,0)</f>
        <v>0</v>
      </c>
      <c r="BF238" s="199">
        <f>IF(N238="snížená",J238,0)</f>
        <v>0</v>
      </c>
      <c r="BG238" s="199">
        <f>IF(N238="zákl. přenesená",J238,0)</f>
        <v>0</v>
      </c>
      <c r="BH238" s="199">
        <f>IF(N238="sníž. přenesená",J238,0)</f>
        <v>0</v>
      </c>
      <c r="BI238" s="199">
        <f>IF(N238="nulová",J238,0)</f>
        <v>0</v>
      </c>
      <c r="BJ238" s="16" t="s">
        <v>77</v>
      </c>
      <c r="BK238" s="199">
        <f>ROUND(I238*H238,2)</f>
        <v>0</v>
      </c>
      <c r="BL238" s="16" t="s">
        <v>138</v>
      </c>
      <c r="BM238" s="198" t="s">
        <v>456</v>
      </c>
    </row>
    <row r="239" spans="1:47" s="2" customFormat="1" ht="12">
      <c r="A239" s="37"/>
      <c r="B239" s="38"/>
      <c r="C239" s="39"/>
      <c r="D239" s="200" t="s">
        <v>196</v>
      </c>
      <c r="E239" s="39"/>
      <c r="F239" s="201" t="s">
        <v>457</v>
      </c>
      <c r="G239" s="39"/>
      <c r="H239" s="39"/>
      <c r="I239" s="135"/>
      <c r="J239" s="39"/>
      <c r="K239" s="39"/>
      <c r="L239" s="43"/>
      <c r="M239" s="202"/>
      <c r="N239" s="203"/>
      <c r="O239" s="83"/>
      <c r="P239" s="83"/>
      <c r="Q239" s="83"/>
      <c r="R239" s="83"/>
      <c r="S239" s="83"/>
      <c r="T239" s="84"/>
      <c r="U239" s="37"/>
      <c r="V239" s="37"/>
      <c r="W239" s="37"/>
      <c r="X239" s="37"/>
      <c r="Y239" s="37"/>
      <c r="Z239" s="37"/>
      <c r="AA239" s="37"/>
      <c r="AB239" s="37"/>
      <c r="AC239" s="37"/>
      <c r="AD239" s="37"/>
      <c r="AE239" s="37"/>
      <c r="AT239" s="16" t="s">
        <v>196</v>
      </c>
      <c r="AU239" s="16" t="s">
        <v>77</v>
      </c>
    </row>
    <row r="240" spans="1:47" s="2" customFormat="1" ht="12">
      <c r="A240" s="37"/>
      <c r="B240" s="38"/>
      <c r="C240" s="39"/>
      <c r="D240" s="200" t="s">
        <v>134</v>
      </c>
      <c r="E240" s="39"/>
      <c r="F240" s="201" t="s">
        <v>458</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134</v>
      </c>
      <c r="AU240" s="16" t="s">
        <v>77</v>
      </c>
    </row>
    <row r="241" spans="1:65" s="2" customFormat="1" ht="16.5" customHeight="1">
      <c r="A241" s="37"/>
      <c r="B241" s="38"/>
      <c r="C241" s="187" t="s">
        <v>311</v>
      </c>
      <c r="D241" s="187" t="s">
        <v>127</v>
      </c>
      <c r="E241" s="188" t="s">
        <v>459</v>
      </c>
      <c r="F241" s="189" t="s">
        <v>460</v>
      </c>
      <c r="G241" s="190" t="s">
        <v>291</v>
      </c>
      <c r="H241" s="191">
        <v>81</v>
      </c>
      <c r="I241" s="192"/>
      <c r="J241" s="193">
        <f>ROUND(I241*H241,2)</f>
        <v>0</v>
      </c>
      <c r="K241" s="189" t="s">
        <v>131</v>
      </c>
      <c r="L241" s="43"/>
      <c r="M241" s="194" t="s">
        <v>19</v>
      </c>
      <c r="N241" s="195" t="s">
        <v>40</v>
      </c>
      <c r="O241" s="83"/>
      <c r="P241" s="196">
        <f>O241*H241</f>
        <v>0</v>
      </c>
      <c r="Q241" s="196">
        <v>0</v>
      </c>
      <c r="R241" s="196">
        <f>Q241*H241</f>
        <v>0</v>
      </c>
      <c r="S241" s="196">
        <v>0</v>
      </c>
      <c r="T241" s="197">
        <f>S241*H241</f>
        <v>0</v>
      </c>
      <c r="U241" s="37"/>
      <c r="V241" s="37"/>
      <c r="W241" s="37"/>
      <c r="X241" s="37"/>
      <c r="Y241" s="37"/>
      <c r="Z241" s="37"/>
      <c r="AA241" s="37"/>
      <c r="AB241" s="37"/>
      <c r="AC241" s="37"/>
      <c r="AD241" s="37"/>
      <c r="AE241" s="37"/>
      <c r="AR241" s="198" t="s">
        <v>138</v>
      </c>
      <c r="AT241" s="198" t="s">
        <v>127</v>
      </c>
      <c r="AU241" s="198" t="s">
        <v>77</v>
      </c>
      <c r="AY241" s="16" t="s">
        <v>133</v>
      </c>
      <c r="BE241" s="199">
        <f>IF(N241="základní",J241,0)</f>
        <v>0</v>
      </c>
      <c r="BF241" s="199">
        <f>IF(N241="snížená",J241,0)</f>
        <v>0</v>
      </c>
      <c r="BG241" s="199">
        <f>IF(N241="zákl. přenesená",J241,0)</f>
        <v>0</v>
      </c>
      <c r="BH241" s="199">
        <f>IF(N241="sníž. přenesená",J241,0)</f>
        <v>0</v>
      </c>
      <c r="BI241" s="199">
        <f>IF(N241="nulová",J241,0)</f>
        <v>0</v>
      </c>
      <c r="BJ241" s="16" t="s">
        <v>77</v>
      </c>
      <c r="BK241" s="199">
        <f>ROUND(I241*H241,2)</f>
        <v>0</v>
      </c>
      <c r="BL241" s="16" t="s">
        <v>138</v>
      </c>
      <c r="BM241" s="198" t="s">
        <v>461</v>
      </c>
    </row>
    <row r="242" spans="1:47" s="2" customFormat="1" ht="12">
      <c r="A242" s="37"/>
      <c r="B242" s="38"/>
      <c r="C242" s="39"/>
      <c r="D242" s="200" t="s">
        <v>196</v>
      </c>
      <c r="E242" s="39"/>
      <c r="F242" s="201" t="s">
        <v>457</v>
      </c>
      <c r="G242" s="39"/>
      <c r="H242" s="39"/>
      <c r="I242" s="135"/>
      <c r="J242" s="39"/>
      <c r="K242" s="39"/>
      <c r="L242" s="43"/>
      <c r="M242" s="202"/>
      <c r="N242" s="203"/>
      <c r="O242" s="83"/>
      <c r="P242" s="83"/>
      <c r="Q242" s="83"/>
      <c r="R242" s="83"/>
      <c r="S242" s="83"/>
      <c r="T242" s="84"/>
      <c r="U242" s="37"/>
      <c r="V242" s="37"/>
      <c r="W242" s="37"/>
      <c r="X242" s="37"/>
      <c r="Y242" s="37"/>
      <c r="Z242" s="37"/>
      <c r="AA242" s="37"/>
      <c r="AB242" s="37"/>
      <c r="AC242" s="37"/>
      <c r="AD242" s="37"/>
      <c r="AE242" s="37"/>
      <c r="AT242" s="16" t="s">
        <v>196</v>
      </c>
      <c r="AU242" s="16" t="s">
        <v>77</v>
      </c>
    </row>
    <row r="243" spans="1:47" s="2" customFormat="1" ht="12">
      <c r="A243" s="37"/>
      <c r="B243" s="38"/>
      <c r="C243" s="39"/>
      <c r="D243" s="200" t="s">
        <v>134</v>
      </c>
      <c r="E243" s="39"/>
      <c r="F243" s="201" t="s">
        <v>462</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134</v>
      </c>
      <c r="AU243" s="16" t="s">
        <v>77</v>
      </c>
    </row>
    <row r="244" spans="1:65" s="2" customFormat="1" ht="16.5" customHeight="1">
      <c r="A244" s="37"/>
      <c r="B244" s="38"/>
      <c r="C244" s="187" t="s">
        <v>463</v>
      </c>
      <c r="D244" s="187" t="s">
        <v>127</v>
      </c>
      <c r="E244" s="188" t="s">
        <v>464</v>
      </c>
      <c r="F244" s="189" t="s">
        <v>465</v>
      </c>
      <c r="G244" s="190" t="s">
        <v>205</v>
      </c>
      <c r="H244" s="191">
        <v>8.1</v>
      </c>
      <c r="I244" s="192"/>
      <c r="J244" s="193">
        <f>ROUND(I244*H244,2)</f>
        <v>0</v>
      </c>
      <c r="K244" s="189" t="s">
        <v>131</v>
      </c>
      <c r="L244" s="43"/>
      <c r="M244" s="194" t="s">
        <v>19</v>
      </c>
      <c r="N244" s="195" t="s">
        <v>40</v>
      </c>
      <c r="O244" s="83"/>
      <c r="P244" s="196">
        <f>O244*H244</f>
        <v>0</v>
      </c>
      <c r="Q244" s="196">
        <v>2.432787</v>
      </c>
      <c r="R244" s="196">
        <f>Q244*H244</f>
        <v>19.705574699999996</v>
      </c>
      <c r="S244" s="196">
        <v>0</v>
      </c>
      <c r="T244" s="197">
        <f>S244*H244</f>
        <v>0</v>
      </c>
      <c r="U244" s="37"/>
      <c r="V244" s="37"/>
      <c r="W244" s="37"/>
      <c r="X244" s="37"/>
      <c r="Y244" s="37"/>
      <c r="Z244" s="37"/>
      <c r="AA244" s="37"/>
      <c r="AB244" s="37"/>
      <c r="AC244" s="37"/>
      <c r="AD244" s="37"/>
      <c r="AE244" s="37"/>
      <c r="AR244" s="198" t="s">
        <v>138</v>
      </c>
      <c r="AT244" s="198" t="s">
        <v>127</v>
      </c>
      <c r="AU244" s="198" t="s">
        <v>77</v>
      </c>
      <c r="AY244" s="16" t="s">
        <v>133</v>
      </c>
      <c r="BE244" s="199">
        <f>IF(N244="základní",J244,0)</f>
        <v>0</v>
      </c>
      <c r="BF244" s="199">
        <f>IF(N244="snížená",J244,0)</f>
        <v>0</v>
      </c>
      <c r="BG244" s="199">
        <f>IF(N244="zákl. přenesená",J244,0)</f>
        <v>0</v>
      </c>
      <c r="BH244" s="199">
        <f>IF(N244="sníž. přenesená",J244,0)</f>
        <v>0</v>
      </c>
      <c r="BI244" s="199">
        <f>IF(N244="nulová",J244,0)</f>
        <v>0</v>
      </c>
      <c r="BJ244" s="16" t="s">
        <v>77</v>
      </c>
      <c r="BK244" s="199">
        <f>ROUND(I244*H244,2)</f>
        <v>0</v>
      </c>
      <c r="BL244" s="16" t="s">
        <v>138</v>
      </c>
      <c r="BM244" s="198" t="s">
        <v>466</v>
      </c>
    </row>
    <row r="245" spans="1:47" s="2" customFormat="1" ht="12">
      <c r="A245" s="37"/>
      <c r="B245" s="38"/>
      <c r="C245" s="39"/>
      <c r="D245" s="200" t="s">
        <v>196</v>
      </c>
      <c r="E245" s="39"/>
      <c r="F245" s="201" t="s">
        <v>467</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196</v>
      </c>
      <c r="AU245" s="16" t="s">
        <v>77</v>
      </c>
    </row>
    <row r="246" spans="1:65" s="2" customFormat="1" ht="16.5" customHeight="1">
      <c r="A246" s="37"/>
      <c r="B246" s="38"/>
      <c r="C246" s="187" t="s">
        <v>317</v>
      </c>
      <c r="D246" s="187" t="s">
        <v>127</v>
      </c>
      <c r="E246" s="188" t="s">
        <v>468</v>
      </c>
      <c r="F246" s="189" t="s">
        <v>469</v>
      </c>
      <c r="G246" s="190" t="s">
        <v>205</v>
      </c>
      <c r="H246" s="191">
        <v>2.3</v>
      </c>
      <c r="I246" s="192"/>
      <c r="J246" s="193">
        <f>ROUND(I246*H246,2)</f>
        <v>0</v>
      </c>
      <c r="K246" s="189" t="s">
        <v>131</v>
      </c>
      <c r="L246" s="43"/>
      <c r="M246" s="194" t="s">
        <v>19</v>
      </c>
      <c r="N246" s="195" t="s">
        <v>40</v>
      </c>
      <c r="O246" s="83"/>
      <c r="P246" s="196">
        <f>O246*H246</f>
        <v>0</v>
      </c>
      <c r="Q246" s="196">
        <v>2.16</v>
      </c>
      <c r="R246" s="196">
        <f>Q246*H246</f>
        <v>4.968</v>
      </c>
      <c r="S246" s="196">
        <v>0</v>
      </c>
      <c r="T246" s="197">
        <f>S246*H246</f>
        <v>0</v>
      </c>
      <c r="U246" s="37"/>
      <c r="V246" s="37"/>
      <c r="W246" s="37"/>
      <c r="X246" s="37"/>
      <c r="Y246" s="37"/>
      <c r="Z246" s="37"/>
      <c r="AA246" s="37"/>
      <c r="AB246" s="37"/>
      <c r="AC246" s="37"/>
      <c r="AD246" s="37"/>
      <c r="AE246" s="37"/>
      <c r="AR246" s="198" t="s">
        <v>138</v>
      </c>
      <c r="AT246" s="198" t="s">
        <v>127</v>
      </c>
      <c r="AU246" s="198" t="s">
        <v>77</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470</v>
      </c>
    </row>
    <row r="247" spans="1:47" s="2" customFormat="1" ht="12">
      <c r="A247" s="37"/>
      <c r="B247" s="38"/>
      <c r="C247" s="39"/>
      <c r="D247" s="200" t="s">
        <v>196</v>
      </c>
      <c r="E247" s="39"/>
      <c r="F247" s="201" t="s">
        <v>471</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196</v>
      </c>
      <c r="AU247" s="16" t="s">
        <v>77</v>
      </c>
    </row>
    <row r="248" spans="1:47" s="2" customFormat="1" ht="12">
      <c r="A248" s="37"/>
      <c r="B248" s="38"/>
      <c r="C248" s="39"/>
      <c r="D248" s="200" t="s">
        <v>134</v>
      </c>
      <c r="E248" s="39"/>
      <c r="F248" s="201" t="s">
        <v>472</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134</v>
      </c>
      <c r="AU248" s="16" t="s">
        <v>77</v>
      </c>
    </row>
    <row r="249" spans="1:65" s="2" customFormat="1" ht="21.75" customHeight="1">
      <c r="A249" s="37"/>
      <c r="B249" s="38"/>
      <c r="C249" s="187" t="s">
        <v>473</v>
      </c>
      <c r="D249" s="187" t="s">
        <v>127</v>
      </c>
      <c r="E249" s="188" t="s">
        <v>474</v>
      </c>
      <c r="F249" s="189" t="s">
        <v>475</v>
      </c>
      <c r="G249" s="190" t="s">
        <v>291</v>
      </c>
      <c r="H249" s="191">
        <v>71.7</v>
      </c>
      <c r="I249" s="192"/>
      <c r="J249" s="193">
        <f>ROUND(I249*H249,2)</f>
        <v>0</v>
      </c>
      <c r="K249" s="189" t="s">
        <v>131</v>
      </c>
      <c r="L249" s="43"/>
      <c r="M249" s="194" t="s">
        <v>19</v>
      </c>
      <c r="N249" s="195" t="s">
        <v>40</v>
      </c>
      <c r="O249" s="83"/>
      <c r="P249" s="196">
        <f>O249*H249</f>
        <v>0</v>
      </c>
      <c r="Q249" s="196">
        <v>0.40242</v>
      </c>
      <c r="R249" s="196">
        <f>Q249*H249</f>
        <v>28.853514</v>
      </c>
      <c r="S249" s="196">
        <v>0</v>
      </c>
      <c r="T249" s="197">
        <f>S249*H249</f>
        <v>0</v>
      </c>
      <c r="U249" s="37"/>
      <c r="V249" s="37"/>
      <c r="W249" s="37"/>
      <c r="X249" s="37"/>
      <c r="Y249" s="37"/>
      <c r="Z249" s="37"/>
      <c r="AA249" s="37"/>
      <c r="AB249" s="37"/>
      <c r="AC249" s="37"/>
      <c r="AD249" s="37"/>
      <c r="AE249" s="37"/>
      <c r="AR249" s="198" t="s">
        <v>138</v>
      </c>
      <c r="AT249" s="198" t="s">
        <v>127</v>
      </c>
      <c r="AU249" s="198" t="s">
        <v>77</v>
      </c>
      <c r="AY249" s="16" t="s">
        <v>133</v>
      </c>
      <c r="BE249" s="199">
        <f>IF(N249="základní",J249,0)</f>
        <v>0</v>
      </c>
      <c r="BF249" s="199">
        <f>IF(N249="snížená",J249,0)</f>
        <v>0</v>
      </c>
      <c r="BG249" s="199">
        <f>IF(N249="zákl. přenesená",J249,0)</f>
        <v>0</v>
      </c>
      <c r="BH249" s="199">
        <f>IF(N249="sníž. přenesená",J249,0)</f>
        <v>0</v>
      </c>
      <c r="BI249" s="199">
        <f>IF(N249="nulová",J249,0)</f>
        <v>0</v>
      </c>
      <c r="BJ249" s="16" t="s">
        <v>77</v>
      </c>
      <c r="BK249" s="199">
        <f>ROUND(I249*H249,2)</f>
        <v>0</v>
      </c>
      <c r="BL249" s="16" t="s">
        <v>138</v>
      </c>
      <c r="BM249" s="198" t="s">
        <v>476</v>
      </c>
    </row>
    <row r="250" spans="1:47" s="2" customFormat="1" ht="12">
      <c r="A250" s="37"/>
      <c r="B250" s="38"/>
      <c r="C250" s="39"/>
      <c r="D250" s="200" t="s">
        <v>196</v>
      </c>
      <c r="E250" s="39"/>
      <c r="F250" s="201" t="s">
        <v>477</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196</v>
      </c>
      <c r="AU250" s="16" t="s">
        <v>77</v>
      </c>
    </row>
    <row r="251" spans="1:47" s="2" customFormat="1" ht="12">
      <c r="A251" s="37"/>
      <c r="B251" s="38"/>
      <c r="C251" s="39"/>
      <c r="D251" s="200" t="s">
        <v>134</v>
      </c>
      <c r="E251" s="39"/>
      <c r="F251" s="201" t="s">
        <v>478</v>
      </c>
      <c r="G251" s="39"/>
      <c r="H251" s="39"/>
      <c r="I251" s="135"/>
      <c r="J251" s="39"/>
      <c r="K251" s="39"/>
      <c r="L251" s="43"/>
      <c r="M251" s="202"/>
      <c r="N251" s="203"/>
      <c r="O251" s="83"/>
      <c r="P251" s="83"/>
      <c r="Q251" s="83"/>
      <c r="R251" s="83"/>
      <c r="S251" s="83"/>
      <c r="T251" s="84"/>
      <c r="U251" s="37"/>
      <c r="V251" s="37"/>
      <c r="W251" s="37"/>
      <c r="X251" s="37"/>
      <c r="Y251" s="37"/>
      <c r="Z251" s="37"/>
      <c r="AA251" s="37"/>
      <c r="AB251" s="37"/>
      <c r="AC251" s="37"/>
      <c r="AD251" s="37"/>
      <c r="AE251" s="37"/>
      <c r="AT251" s="16" t="s">
        <v>134</v>
      </c>
      <c r="AU251" s="16" t="s">
        <v>77</v>
      </c>
    </row>
    <row r="252" spans="1:65" s="2" customFormat="1" ht="16.5" customHeight="1">
      <c r="A252" s="37"/>
      <c r="B252" s="38"/>
      <c r="C252" s="187" t="s">
        <v>321</v>
      </c>
      <c r="D252" s="187" t="s">
        <v>127</v>
      </c>
      <c r="E252" s="188" t="s">
        <v>328</v>
      </c>
      <c r="F252" s="189" t="s">
        <v>329</v>
      </c>
      <c r="G252" s="190" t="s">
        <v>330</v>
      </c>
      <c r="H252" s="191">
        <v>450.135</v>
      </c>
      <c r="I252" s="192"/>
      <c r="J252" s="193">
        <f>ROUND(I252*H252,2)</f>
        <v>0</v>
      </c>
      <c r="K252" s="189" t="s">
        <v>131</v>
      </c>
      <c r="L252" s="43"/>
      <c r="M252" s="194" t="s">
        <v>19</v>
      </c>
      <c r="N252" s="195" t="s">
        <v>40</v>
      </c>
      <c r="O252" s="83"/>
      <c r="P252" s="196">
        <f>O252*H252</f>
        <v>0</v>
      </c>
      <c r="Q252" s="196">
        <v>0</v>
      </c>
      <c r="R252" s="196">
        <f>Q252*H252</f>
        <v>0</v>
      </c>
      <c r="S252" s="196">
        <v>0</v>
      </c>
      <c r="T252" s="197">
        <f>S252*H252</f>
        <v>0</v>
      </c>
      <c r="U252" s="37"/>
      <c r="V252" s="37"/>
      <c r="W252" s="37"/>
      <c r="X252" s="37"/>
      <c r="Y252" s="37"/>
      <c r="Z252" s="37"/>
      <c r="AA252" s="37"/>
      <c r="AB252" s="37"/>
      <c r="AC252" s="37"/>
      <c r="AD252" s="37"/>
      <c r="AE252" s="37"/>
      <c r="AR252" s="198" t="s">
        <v>138</v>
      </c>
      <c r="AT252" s="198" t="s">
        <v>127</v>
      </c>
      <c r="AU252" s="198" t="s">
        <v>77</v>
      </c>
      <c r="AY252" s="16" t="s">
        <v>133</v>
      </c>
      <c r="BE252" s="199">
        <f>IF(N252="základní",J252,0)</f>
        <v>0</v>
      </c>
      <c r="BF252" s="199">
        <f>IF(N252="snížená",J252,0)</f>
        <v>0</v>
      </c>
      <c r="BG252" s="199">
        <f>IF(N252="zákl. přenesená",J252,0)</f>
        <v>0</v>
      </c>
      <c r="BH252" s="199">
        <f>IF(N252="sníž. přenesená",J252,0)</f>
        <v>0</v>
      </c>
      <c r="BI252" s="199">
        <f>IF(N252="nulová",J252,0)</f>
        <v>0</v>
      </c>
      <c r="BJ252" s="16" t="s">
        <v>77</v>
      </c>
      <c r="BK252" s="199">
        <f>ROUND(I252*H252,2)</f>
        <v>0</v>
      </c>
      <c r="BL252" s="16" t="s">
        <v>138</v>
      </c>
      <c r="BM252" s="198" t="s">
        <v>479</v>
      </c>
    </row>
    <row r="253" spans="1:47" s="2" customFormat="1" ht="12">
      <c r="A253" s="37"/>
      <c r="B253" s="38"/>
      <c r="C253" s="39"/>
      <c r="D253" s="200" t="s">
        <v>196</v>
      </c>
      <c r="E253" s="39"/>
      <c r="F253" s="201" t="s">
        <v>332</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196</v>
      </c>
      <c r="AU253" s="16" t="s">
        <v>77</v>
      </c>
    </row>
    <row r="254" spans="1:63" s="11" customFormat="1" ht="25.9" customHeight="1">
      <c r="A254" s="11"/>
      <c r="B254" s="215"/>
      <c r="C254" s="216"/>
      <c r="D254" s="217" t="s">
        <v>68</v>
      </c>
      <c r="E254" s="218" t="s">
        <v>480</v>
      </c>
      <c r="F254" s="218" t="s">
        <v>481</v>
      </c>
      <c r="G254" s="216"/>
      <c r="H254" s="216"/>
      <c r="I254" s="219"/>
      <c r="J254" s="220">
        <f>BK254</f>
        <v>0</v>
      </c>
      <c r="K254" s="216"/>
      <c r="L254" s="221"/>
      <c r="M254" s="222"/>
      <c r="N254" s="223"/>
      <c r="O254" s="223"/>
      <c r="P254" s="224">
        <f>SUM(P255:P269)</f>
        <v>0</v>
      </c>
      <c r="Q254" s="223"/>
      <c r="R254" s="224">
        <f>SUM(R255:R269)</f>
        <v>66.554680768</v>
      </c>
      <c r="S254" s="223"/>
      <c r="T254" s="225">
        <f>SUM(T255:T269)</f>
        <v>0</v>
      </c>
      <c r="U254" s="11"/>
      <c r="V254" s="11"/>
      <c r="W254" s="11"/>
      <c r="X254" s="11"/>
      <c r="Y254" s="11"/>
      <c r="Z254" s="11"/>
      <c r="AA254" s="11"/>
      <c r="AB254" s="11"/>
      <c r="AC254" s="11"/>
      <c r="AD254" s="11"/>
      <c r="AE254" s="11"/>
      <c r="AR254" s="226" t="s">
        <v>77</v>
      </c>
      <c r="AT254" s="227" t="s">
        <v>68</v>
      </c>
      <c r="AU254" s="227" t="s">
        <v>69</v>
      </c>
      <c r="AY254" s="226" t="s">
        <v>133</v>
      </c>
      <c r="BK254" s="228">
        <f>SUM(BK255:BK269)</f>
        <v>0</v>
      </c>
    </row>
    <row r="255" spans="1:65" s="2" customFormat="1" ht="16.5" customHeight="1">
      <c r="A255" s="37"/>
      <c r="B255" s="38"/>
      <c r="C255" s="187" t="s">
        <v>482</v>
      </c>
      <c r="D255" s="187" t="s">
        <v>127</v>
      </c>
      <c r="E255" s="188" t="s">
        <v>483</v>
      </c>
      <c r="F255" s="189" t="s">
        <v>484</v>
      </c>
      <c r="G255" s="190" t="s">
        <v>485</v>
      </c>
      <c r="H255" s="191">
        <v>2</v>
      </c>
      <c r="I255" s="192"/>
      <c r="J255" s="193">
        <f>ROUND(I255*H255,2)</f>
        <v>0</v>
      </c>
      <c r="K255" s="189" t="s">
        <v>131</v>
      </c>
      <c r="L255" s="43"/>
      <c r="M255" s="194" t="s">
        <v>19</v>
      </c>
      <c r="N255" s="195" t="s">
        <v>40</v>
      </c>
      <c r="O255" s="83"/>
      <c r="P255" s="196">
        <f>O255*H255</f>
        <v>0</v>
      </c>
      <c r="Q255" s="196">
        <v>16.751422609</v>
      </c>
      <c r="R255" s="196">
        <f>Q255*H255</f>
        <v>33.502845218</v>
      </c>
      <c r="S255" s="196">
        <v>0</v>
      </c>
      <c r="T255" s="197">
        <f>S255*H255</f>
        <v>0</v>
      </c>
      <c r="U255" s="37"/>
      <c r="V255" s="37"/>
      <c r="W255" s="37"/>
      <c r="X255" s="37"/>
      <c r="Y255" s="37"/>
      <c r="Z255" s="37"/>
      <c r="AA255" s="37"/>
      <c r="AB255" s="37"/>
      <c r="AC255" s="37"/>
      <c r="AD255" s="37"/>
      <c r="AE255" s="37"/>
      <c r="AR255" s="198" t="s">
        <v>138</v>
      </c>
      <c r="AT255" s="198" t="s">
        <v>127</v>
      </c>
      <c r="AU255" s="198" t="s">
        <v>77</v>
      </c>
      <c r="AY255" s="16" t="s">
        <v>133</v>
      </c>
      <c r="BE255" s="199">
        <f>IF(N255="základní",J255,0)</f>
        <v>0</v>
      </c>
      <c r="BF255" s="199">
        <f>IF(N255="snížená",J255,0)</f>
        <v>0</v>
      </c>
      <c r="BG255" s="199">
        <f>IF(N255="zákl. přenesená",J255,0)</f>
        <v>0</v>
      </c>
      <c r="BH255" s="199">
        <f>IF(N255="sníž. přenesená",J255,0)</f>
        <v>0</v>
      </c>
      <c r="BI255" s="199">
        <f>IF(N255="nulová",J255,0)</f>
        <v>0</v>
      </c>
      <c r="BJ255" s="16" t="s">
        <v>77</v>
      </c>
      <c r="BK255" s="199">
        <f>ROUND(I255*H255,2)</f>
        <v>0</v>
      </c>
      <c r="BL255" s="16" t="s">
        <v>138</v>
      </c>
      <c r="BM255" s="198" t="s">
        <v>486</v>
      </c>
    </row>
    <row r="256" spans="1:47" s="2" customFormat="1" ht="12">
      <c r="A256" s="37"/>
      <c r="B256" s="38"/>
      <c r="C256" s="39"/>
      <c r="D256" s="200" t="s">
        <v>196</v>
      </c>
      <c r="E256" s="39"/>
      <c r="F256" s="201" t="s">
        <v>487</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196</v>
      </c>
      <c r="AU256" s="16" t="s">
        <v>77</v>
      </c>
    </row>
    <row r="257" spans="1:47" s="2" customFormat="1" ht="12">
      <c r="A257" s="37"/>
      <c r="B257" s="38"/>
      <c r="C257" s="39"/>
      <c r="D257" s="200" t="s">
        <v>134</v>
      </c>
      <c r="E257" s="39"/>
      <c r="F257" s="201" t="s">
        <v>488</v>
      </c>
      <c r="G257" s="39"/>
      <c r="H257" s="39"/>
      <c r="I257" s="135"/>
      <c r="J257" s="39"/>
      <c r="K257" s="39"/>
      <c r="L257" s="43"/>
      <c r="M257" s="202"/>
      <c r="N257" s="203"/>
      <c r="O257" s="83"/>
      <c r="P257" s="83"/>
      <c r="Q257" s="83"/>
      <c r="R257" s="83"/>
      <c r="S257" s="83"/>
      <c r="T257" s="84"/>
      <c r="U257" s="37"/>
      <c r="V257" s="37"/>
      <c r="W257" s="37"/>
      <c r="X257" s="37"/>
      <c r="Y257" s="37"/>
      <c r="Z257" s="37"/>
      <c r="AA257" s="37"/>
      <c r="AB257" s="37"/>
      <c r="AC257" s="37"/>
      <c r="AD257" s="37"/>
      <c r="AE257" s="37"/>
      <c r="AT257" s="16" t="s">
        <v>134</v>
      </c>
      <c r="AU257" s="16" t="s">
        <v>77</v>
      </c>
    </row>
    <row r="258" spans="1:65" s="2" customFormat="1" ht="16.5" customHeight="1">
      <c r="A258" s="37"/>
      <c r="B258" s="38"/>
      <c r="C258" s="187" t="s">
        <v>326</v>
      </c>
      <c r="D258" s="187" t="s">
        <v>127</v>
      </c>
      <c r="E258" s="188" t="s">
        <v>489</v>
      </c>
      <c r="F258" s="189" t="s">
        <v>490</v>
      </c>
      <c r="G258" s="190" t="s">
        <v>195</v>
      </c>
      <c r="H258" s="191">
        <v>12.5</v>
      </c>
      <c r="I258" s="192"/>
      <c r="J258" s="193">
        <f>ROUND(I258*H258,2)</f>
        <v>0</v>
      </c>
      <c r="K258" s="189" t="s">
        <v>131</v>
      </c>
      <c r="L258" s="43"/>
      <c r="M258" s="194" t="s">
        <v>19</v>
      </c>
      <c r="N258" s="195" t="s">
        <v>40</v>
      </c>
      <c r="O258" s="83"/>
      <c r="P258" s="196">
        <f>O258*H258</f>
        <v>0</v>
      </c>
      <c r="Q258" s="196">
        <v>0.8853469</v>
      </c>
      <c r="R258" s="196">
        <f>Q258*H258</f>
        <v>11.066836250000001</v>
      </c>
      <c r="S258" s="196">
        <v>0</v>
      </c>
      <c r="T258" s="197">
        <f>S258*H258</f>
        <v>0</v>
      </c>
      <c r="U258" s="37"/>
      <c r="V258" s="37"/>
      <c r="W258" s="37"/>
      <c r="X258" s="37"/>
      <c r="Y258" s="37"/>
      <c r="Z258" s="37"/>
      <c r="AA258" s="37"/>
      <c r="AB258" s="37"/>
      <c r="AC258" s="37"/>
      <c r="AD258" s="37"/>
      <c r="AE258" s="37"/>
      <c r="AR258" s="198" t="s">
        <v>138</v>
      </c>
      <c r="AT258" s="198" t="s">
        <v>127</v>
      </c>
      <c r="AU258" s="198" t="s">
        <v>77</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491</v>
      </c>
    </row>
    <row r="259" spans="1:47" s="2" customFormat="1" ht="12">
      <c r="A259" s="37"/>
      <c r="B259" s="38"/>
      <c r="C259" s="39"/>
      <c r="D259" s="200" t="s">
        <v>196</v>
      </c>
      <c r="E259" s="39"/>
      <c r="F259" s="201" t="s">
        <v>492</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196</v>
      </c>
      <c r="AU259" s="16" t="s">
        <v>77</v>
      </c>
    </row>
    <row r="260" spans="1:47" s="2" customFormat="1" ht="12">
      <c r="A260" s="37"/>
      <c r="B260" s="38"/>
      <c r="C260" s="39"/>
      <c r="D260" s="200" t="s">
        <v>134</v>
      </c>
      <c r="E260" s="39"/>
      <c r="F260" s="201" t="s">
        <v>493</v>
      </c>
      <c r="G260" s="39"/>
      <c r="H260" s="39"/>
      <c r="I260" s="135"/>
      <c r="J260" s="39"/>
      <c r="K260" s="39"/>
      <c r="L260" s="43"/>
      <c r="M260" s="202"/>
      <c r="N260" s="203"/>
      <c r="O260" s="83"/>
      <c r="P260" s="83"/>
      <c r="Q260" s="83"/>
      <c r="R260" s="83"/>
      <c r="S260" s="83"/>
      <c r="T260" s="84"/>
      <c r="U260" s="37"/>
      <c r="V260" s="37"/>
      <c r="W260" s="37"/>
      <c r="X260" s="37"/>
      <c r="Y260" s="37"/>
      <c r="Z260" s="37"/>
      <c r="AA260" s="37"/>
      <c r="AB260" s="37"/>
      <c r="AC260" s="37"/>
      <c r="AD260" s="37"/>
      <c r="AE260" s="37"/>
      <c r="AT260" s="16" t="s">
        <v>134</v>
      </c>
      <c r="AU260" s="16" t="s">
        <v>77</v>
      </c>
    </row>
    <row r="261" spans="1:65" s="2" customFormat="1" ht="21.75" customHeight="1">
      <c r="A261" s="37"/>
      <c r="B261" s="38"/>
      <c r="C261" s="229" t="s">
        <v>494</v>
      </c>
      <c r="D261" s="229" t="s">
        <v>298</v>
      </c>
      <c r="E261" s="230" t="s">
        <v>495</v>
      </c>
      <c r="F261" s="231" t="s">
        <v>496</v>
      </c>
      <c r="G261" s="232" t="s">
        <v>485</v>
      </c>
      <c r="H261" s="233">
        <v>5</v>
      </c>
      <c r="I261" s="234"/>
      <c r="J261" s="235">
        <f>ROUND(I261*H261,2)</f>
        <v>0</v>
      </c>
      <c r="K261" s="231" t="s">
        <v>131</v>
      </c>
      <c r="L261" s="236"/>
      <c r="M261" s="237" t="s">
        <v>19</v>
      </c>
      <c r="N261" s="238" t="s">
        <v>40</v>
      </c>
      <c r="O261" s="83"/>
      <c r="P261" s="196">
        <f>O261*H261</f>
        <v>0</v>
      </c>
      <c r="Q261" s="196">
        <v>1.747</v>
      </c>
      <c r="R261" s="196">
        <f>Q261*H261</f>
        <v>8.735000000000001</v>
      </c>
      <c r="S261" s="196">
        <v>0</v>
      </c>
      <c r="T261" s="197">
        <f>S261*H261</f>
        <v>0</v>
      </c>
      <c r="U261" s="37"/>
      <c r="V261" s="37"/>
      <c r="W261" s="37"/>
      <c r="X261" s="37"/>
      <c r="Y261" s="37"/>
      <c r="Z261" s="37"/>
      <c r="AA261" s="37"/>
      <c r="AB261" s="37"/>
      <c r="AC261" s="37"/>
      <c r="AD261" s="37"/>
      <c r="AE261" s="37"/>
      <c r="AR261" s="198" t="s">
        <v>147</v>
      </c>
      <c r="AT261" s="198" t="s">
        <v>298</v>
      </c>
      <c r="AU261" s="198" t="s">
        <v>77</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497</v>
      </c>
    </row>
    <row r="262" spans="1:65" s="2" customFormat="1" ht="16.5" customHeight="1">
      <c r="A262" s="37"/>
      <c r="B262" s="38"/>
      <c r="C262" s="187" t="s">
        <v>331</v>
      </c>
      <c r="D262" s="187" t="s">
        <v>127</v>
      </c>
      <c r="E262" s="188" t="s">
        <v>498</v>
      </c>
      <c r="F262" s="189" t="s">
        <v>499</v>
      </c>
      <c r="G262" s="190" t="s">
        <v>205</v>
      </c>
      <c r="H262" s="191">
        <v>5.8</v>
      </c>
      <c r="I262" s="192"/>
      <c r="J262" s="193">
        <f>ROUND(I262*H262,2)</f>
        <v>0</v>
      </c>
      <c r="K262" s="189" t="s">
        <v>131</v>
      </c>
      <c r="L262" s="43"/>
      <c r="M262" s="194" t="s">
        <v>19</v>
      </c>
      <c r="N262" s="195" t="s">
        <v>40</v>
      </c>
      <c r="O262" s="83"/>
      <c r="P262" s="196">
        <f>O262*H262</f>
        <v>0</v>
      </c>
      <c r="Q262" s="196">
        <v>2.2667235</v>
      </c>
      <c r="R262" s="196">
        <f>Q262*H262</f>
        <v>13.1469963</v>
      </c>
      <c r="S262" s="196">
        <v>0</v>
      </c>
      <c r="T262" s="197">
        <f>S262*H262</f>
        <v>0</v>
      </c>
      <c r="U262" s="37"/>
      <c r="V262" s="37"/>
      <c r="W262" s="37"/>
      <c r="X262" s="37"/>
      <c r="Y262" s="37"/>
      <c r="Z262" s="37"/>
      <c r="AA262" s="37"/>
      <c r="AB262" s="37"/>
      <c r="AC262" s="37"/>
      <c r="AD262" s="37"/>
      <c r="AE262" s="37"/>
      <c r="AR262" s="198" t="s">
        <v>138</v>
      </c>
      <c r="AT262" s="198" t="s">
        <v>127</v>
      </c>
      <c r="AU262" s="198" t="s">
        <v>77</v>
      </c>
      <c r="AY262" s="16" t="s">
        <v>133</v>
      </c>
      <c r="BE262" s="199">
        <f>IF(N262="základní",J262,0)</f>
        <v>0</v>
      </c>
      <c r="BF262" s="199">
        <f>IF(N262="snížená",J262,0)</f>
        <v>0</v>
      </c>
      <c r="BG262" s="199">
        <f>IF(N262="zákl. přenesená",J262,0)</f>
        <v>0</v>
      </c>
      <c r="BH262" s="199">
        <f>IF(N262="sníž. přenesená",J262,0)</f>
        <v>0</v>
      </c>
      <c r="BI262" s="199">
        <f>IF(N262="nulová",J262,0)</f>
        <v>0</v>
      </c>
      <c r="BJ262" s="16" t="s">
        <v>77</v>
      </c>
      <c r="BK262" s="199">
        <f>ROUND(I262*H262,2)</f>
        <v>0</v>
      </c>
      <c r="BL262" s="16" t="s">
        <v>138</v>
      </c>
      <c r="BM262" s="198" t="s">
        <v>500</v>
      </c>
    </row>
    <row r="263" spans="1:47" s="2" customFormat="1" ht="12">
      <c r="A263" s="37"/>
      <c r="B263" s="38"/>
      <c r="C263" s="39"/>
      <c r="D263" s="200" t="s">
        <v>196</v>
      </c>
      <c r="E263" s="39"/>
      <c r="F263" s="201" t="s">
        <v>501</v>
      </c>
      <c r="G263" s="39"/>
      <c r="H263" s="39"/>
      <c r="I263" s="135"/>
      <c r="J263" s="39"/>
      <c r="K263" s="39"/>
      <c r="L263" s="43"/>
      <c r="M263" s="202"/>
      <c r="N263" s="203"/>
      <c r="O263" s="83"/>
      <c r="P263" s="83"/>
      <c r="Q263" s="83"/>
      <c r="R263" s="83"/>
      <c r="S263" s="83"/>
      <c r="T263" s="84"/>
      <c r="U263" s="37"/>
      <c r="V263" s="37"/>
      <c r="W263" s="37"/>
      <c r="X263" s="37"/>
      <c r="Y263" s="37"/>
      <c r="Z263" s="37"/>
      <c r="AA263" s="37"/>
      <c r="AB263" s="37"/>
      <c r="AC263" s="37"/>
      <c r="AD263" s="37"/>
      <c r="AE263" s="37"/>
      <c r="AT263" s="16" t="s">
        <v>196</v>
      </c>
      <c r="AU263" s="16" t="s">
        <v>77</v>
      </c>
    </row>
    <row r="264" spans="1:47" s="2" customFormat="1" ht="12">
      <c r="A264" s="37"/>
      <c r="B264" s="38"/>
      <c r="C264" s="39"/>
      <c r="D264" s="200" t="s">
        <v>134</v>
      </c>
      <c r="E264" s="39"/>
      <c r="F264" s="201" t="s">
        <v>493</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134</v>
      </c>
      <c r="AU264" s="16" t="s">
        <v>77</v>
      </c>
    </row>
    <row r="265" spans="1:65" s="2" customFormat="1" ht="44.25" customHeight="1">
      <c r="A265" s="37"/>
      <c r="B265" s="38"/>
      <c r="C265" s="187" t="s">
        <v>502</v>
      </c>
      <c r="D265" s="187" t="s">
        <v>127</v>
      </c>
      <c r="E265" s="188" t="s">
        <v>358</v>
      </c>
      <c r="F265" s="189" t="s">
        <v>359</v>
      </c>
      <c r="G265" s="190" t="s">
        <v>330</v>
      </c>
      <c r="H265" s="191">
        <v>0.1</v>
      </c>
      <c r="I265" s="192"/>
      <c r="J265" s="193">
        <f>ROUND(I265*H265,2)</f>
        <v>0</v>
      </c>
      <c r="K265" s="189" t="s">
        <v>131</v>
      </c>
      <c r="L265" s="43"/>
      <c r="M265" s="194" t="s">
        <v>19</v>
      </c>
      <c r="N265" s="195" t="s">
        <v>40</v>
      </c>
      <c r="O265" s="83"/>
      <c r="P265" s="196">
        <f>O265*H265</f>
        <v>0</v>
      </c>
      <c r="Q265" s="196">
        <v>1.03003</v>
      </c>
      <c r="R265" s="196">
        <f>Q265*H265</f>
        <v>0.10300300000000001</v>
      </c>
      <c r="S265" s="196">
        <v>0</v>
      </c>
      <c r="T265" s="197">
        <f>S265*H265</f>
        <v>0</v>
      </c>
      <c r="U265" s="37"/>
      <c r="V265" s="37"/>
      <c r="W265" s="37"/>
      <c r="X265" s="37"/>
      <c r="Y265" s="37"/>
      <c r="Z265" s="37"/>
      <c r="AA265" s="37"/>
      <c r="AB265" s="37"/>
      <c r="AC265" s="37"/>
      <c r="AD265" s="37"/>
      <c r="AE265" s="37"/>
      <c r="AR265" s="198" t="s">
        <v>138</v>
      </c>
      <c r="AT265" s="198" t="s">
        <v>127</v>
      </c>
      <c r="AU265" s="198" t="s">
        <v>77</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503</v>
      </c>
    </row>
    <row r="266" spans="1:47" s="2" customFormat="1" ht="12">
      <c r="A266" s="37"/>
      <c r="B266" s="38"/>
      <c r="C266" s="39"/>
      <c r="D266" s="200" t="s">
        <v>196</v>
      </c>
      <c r="E266" s="39"/>
      <c r="F266" s="201" t="s">
        <v>361</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196</v>
      </c>
      <c r="AU266" s="16" t="s">
        <v>77</v>
      </c>
    </row>
    <row r="267" spans="1:47" s="2" customFormat="1" ht="12">
      <c r="A267" s="37"/>
      <c r="B267" s="38"/>
      <c r="C267" s="39"/>
      <c r="D267" s="200" t="s">
        <v>134</v>
      </c>
      <c r="E267" s="39"/>
      <c r="F267" s="201" t="s">
        <v>493</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134</v>
      </c>
      <c r="AU267" s="16" t="s">
        <v>77</v>
      </c>
    </row>
    <row r="268" spans="1:65" s="2" customFormat="1" ht="16.5" customHeight="1">
      <c r="A268" s="37"/>
      <c r="B268" s="38"/>
      <c r="C268" s="187" t="s">
        <v>338</v>
      </c>
      <c r="D268" s="187" t="s">
        <v>127</v>
      </c>
      <c r="E268" s="188" t="s">
        <v>328</v>
      </c>
      <c r="F268" s="189" t="s">
        <v>329</v>
      </c>
      <c r="G268" s="190" t="s">
        <v>330</v>
      </c>
      <c r="H268" s="191">
        <v>57.816</v>
      </c>
      <c r="I268" s="192"/>
      <c r="J268" s="193">
        <f>ROUND(I268*H268,2)</f>
        <v>0</v>
      </c>
      <c r="K268" s="189" t="s">
        <v>131</v>
      </c>
      <c r="L268" s="43"/>
      <c r="M268" s="194" t="s">
        <v>19</v>
      </c>
      <c r="N268" s="195" t="s">
        <v>40</v>
      </c>
      <c r="O268" s="83"/>
      <c r="P268" s="196">
        <f>O268*H268</f>
        <v>0</v>
      </c>
      <c r="Q268" s="196">
        <v>0</v>
      </c>
      <c r="R268" s="196">
        <f>Q268*H268</f>
        <v>0</v>
      </c>
      <c r="S268" s="196">
        <v>0</v>
      </c>
      <c r="T268" s="197">
        <f>S268*H268</f>
        <v>0</v>
      </c>
      <c r="U268" s="37"/>
      <c r="V268" s="37"/>
      <c r="W268" s="37"/>
      <c r="X268" s="37"/>
      <c r="Y268" s="37"/>
      <c r="Z268" s="37"/>
      <c r="AA268" s="37"/>
      <c r="AB268" s="37"/>
      <c r="AC268" s="37"/>
      <c r="AD268" s="37"/>
      <c r="AE268" s="37"/>
      <c r="AR268" s="198" t="s">
        <v>138</v>
      </c>
      <c r="AT268" s="198" t="s">
        <v>127</v>
      </c>
      <c r="AU268" s="198" t="s">
        <v>77</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504</v>
      </c>
    </row>
    <row r="269" spans="1:47" s="2" customFormat="1" ht="12">
      <c r="A269" s="37"/>
      <c r="B269" s="38"/>
      <c r="C269" s="39"/>
      <c r="D269" s="200" t="s">
        <v>196</v>
      </c>
      <c r="E269" s="39"/>
      <c r="F269" s="201" t="s">
        <v>332</v>
      </c>
      <c r="G269" s="39"/>
      <c r="H269" s="39"/>
      <c r="I269" s="135"/>
      <c r="J269" s="39"/>
      <c r="K269" s="39"/>
      <c r="L269" s="43"/>
      <c r="M269" s="202"/>
      <c r="N269" s="203"/>
      <c r="O269" s="83"/>
      <c r="P269" s="83"/>
      <c r="Q269" s="83"/>
      <c r="R269" s="83"/>
      <c r="S269" s="83"/>
      <c r="T269" s="84"/>
      <c r="U269" s="37"/>
      <c r="V269" s="37"/>
      <c r="W269" s="37"/>
      <c r="X269" s="37"/>
      <c r="Y269" s="37"/>
      <c r="Z269" s="37"/>
      <c r="AA269" s="37"/>
      <c r="AB269" s="37"/>
      <c r="AC269" s="37"/>
      <c r="AD269" s="37"/>
      <c r="AE269" s="37"/>
      <c r="AT269" s="16" t="s">
        <v>196</v>
      </c>
      <c r="AU269" s="16" t="s">
        <v>77</v>
      </c>
    </row>
    <row r="270" spans="1:63" s="11" customFormat="1" ht="25.9" customHeight="1">
      <c r="A270" s="11"/>
      <c r="B270" s="215"/>
      <c r="C270" s="216"/>
      <c r="D270" s="217" t="s">
        <v>68</v>
      </c>
      <c r="E270" s="218" t="s">
        <v>505</v>
      </c>
      <c r="F270" s="218" t="s">
        <v>506</v>
      </c>
      <c r="G270" s="216"/>
      <c r="H270" s="216"/>
      <c r="I270" s="219"/>
      <c r="J270" s="220">
        <f>BK270</f>
        <v>0</v>
      </c>
      <c r="K270" s="216"/>
      <c r="L270" s="221"/>
      <c r="M270" s="222"/>
      <c r="N270" s="223"/>
      <c r="O270" s="223"/>
      <c r="P270" s="224">
        <f>SUM(P271:P298)</f>
        <v>0</v>
      </c>
      <c r="Q270" s="223"/>
      <c r="R270" s="224">
        <f>SUM(R271:R298)</f>
        <v>16.635478132</v>
      </c>
      <c r="S270" s="223"/>
      <c r="T270" s="225">
        <f>SUM(T271:T298)</f>
        <v>0</v>
      </c>
      <c r="U270" s="11"/>
      <c r="V270" s="11"/>
      <c r="W270" s="11"/>
      <c r="X270" s="11"/>
      <c r="Y270" s="11"/>
      <c r="Z270" s="11"/>
      <c r="AA270" s="11"/>
      <c r="AB270" s="11"/>
      <c r="AC270" s="11"/>
      <c r="AD270" s="11"/>
      <c r="AE270" s="11"/>
      <c r="AR270" s="226" t="s">
        <v>77</v>
      </c>
      <c r="AT270" s="227" t="s">
        <v>68</v>
      </c>
      <c r="AU270" s="227" t="s">
        <v>69</v>
      </c>
      <c r="AY270" s="226" t="s">
        <v>133</v>
      </c>
      <c r="BK270" s="228">
        <f>SUM(BK271:BK298)</f>
        <v>0</v>
      </c>
    </row>
    <row r="271" spans="1:65" s="2" customFormat="1" ht="21.75" customHeight="1">
      <c r="A271" s="37"/>
      <c r="B271" s="38"/>
      <c r="C271" s="187" t="s">
        <v>507</v>
      </c>
      <c r="D271" s="187" t="s">
        <v>127</v>
      </c>
      <c r="E271" s="188" t="s">
        <v>508</v>
      </c>
      <c r="F271" s="189" t="s">
        <v>509</v>
      </c>
      <c r="G271" s="190" t="s">
        <v>485</v>
      </c>
      <c r="H271" s="191">
        <v>1</v>
      </c>
      <c r="I271" s="192"/>
      <c r="J271" s="193">
        <f>ROUND(I271*H271,2)</f>
        <v>0</v>
      </c>
      <c r="K271" s="189" t="s">
        <v>131</v>
      </c>
      <c r="L271" s="43"/>
      <c r="M271" s="194" t="s">
        <v>19</v>
      </c>
      <c r="N271" s="195" t="s">
        <v>40</v>
      </c>
      <c r="O271" s="83"/>
      <c r="P271" s="196">
        <f>O271*H271</f>
        <v>0</v>
      </c>
      <c r="Q271" s="196">
        <v>0</v>
      </c>
      <c r="R271" s="196">
        <f>Q271*H271</f>
        <v>0</v>
      </c>
      <c r="S271" s="196">
        <v>0</v>
      </c>
      <c r="T271" s="197">
        <f>S271*H271</f>
        <v>0</v>
      </c>
      <c r="U271" s="37"/>
      <c r="V271" s="37"/>
      <c r="W271" s="37"/>
      <c r="X271" s="37"/>
      <c r="Y271" s="37"/>
      <c r="Z271" s="37"/>
      <c r="AA271" s="37"/>
      <c r="AB271" s="37"/>
      <c r="AC271" s="37"/>
      <c r="AD271" s="37"/>
      <c r="AE271" s="37"/>
      <c r="AR271" s="198" t="s">
        <v>138</v>
      </c>
      <c r="AT271" s="198" t="s">
        <v>127</v>
      </c>
      <c r="AU271" s="198" t="s">
        <v>77</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510</v>
      </c>
    </row>
    <row r="272" spans="1:47" s="2" customFormat="1" ht="12">
      <c r="A272" s="37"/>
      <c r="B272" s="38"/>
      <c r="C272" s="39"/>
      <c r="D272" s="200" t="s">
        <v>196</v>
      </c>
      <c r="E272" s="39"/>
      <c r="F272" s="201" t="s">
        <v>511</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196</v>
      </c>
      <c r="AU272" s="16" t="s">
        <v>77</v>
      </c>
    </row>
    <row r="273" spans="1:65" s="2" customFormat="1" ht="21.75" customHeight="1">
      <c r="A273" s="37"/>
      <c r="B273" s="38"/>
      <c r="C273" s="187" t="s">
        <v>344</v>
      </c>
      <c r="D273" s="187" t="s">
        <v>127</v>
      </c>
      <c r="E273" s="188" t="s">
        <v>512</v>
      </c>
      <c r="F273" s="189" t="s">
        <v>513</v>
      </c>
      <c r="G273" s="190" t="s">
        <v>195</v>
      </c>
      <c r="H273" s="191">
        <v>22</v>
      </c>
      <c r="I273" s="192"/>
      <c r="J273" s="193">
        <f>ROUND(I273*H273,2)</f>
        <v>0</v>
      </c>
      <c r="K273" s="189" t="s">
        <v>131</v>
      </c>
      <c r="L273" s="43"/>
      <c r="M273" s="194" t="s">
        <v>19</v>
      </c>
      <c r="N273" s="195" t="s">
        <v>40</v>
      </c>
      <c r="O273" s="83"/>
      <c r="P273" s="196">
        <f>O273*H273</f>
        <v>0</v>
      </c>
      <c r="Q273" s="196">
        <v>1.12E-05</v>
      </c>
      <c r="R273" s="196">
        <f>Q273*H273</f>
        <v>0.00024639999999999997</v>
      </c>
      <c r="S273" s="196">
        <v>0</v>
      </c>
      <c r="T273" s="197">
        <f>S273*H273</f>
        <v>0</v>
      </c>
      <c r="U273" s="37"/>
      <c r="V273" s="37"/>
      <c r="W273" s="37"/>
      <c r="X273" s="37"/>
      <c r="Y273" s="37"/>
      <c r="Z273" s="37"/>
      <c r="AA273" s="37"/>
      <c r="AB273" s="37"/>
      <c r="AC273" s="37"/>
      <c r="AD273" s="37"/>
      <c r="AE273" s="37"/>
      <c r="AR273" s="198" t="s">
        <v>138</v>
      </c>
      <c r="AT273" s="198" t="s">
        <v>127</v>
      </c>
      <c r="AU273" s="198" t="s">
        <v>77</v>
      </c>
      <c r="AY273" s="16" t="s">
        <v>133</v>
      </c>
      <c r="BE273" s="199">
        <f>IF(N273="základní",J273,0)</f>
        <v>0</v>
      </c>
      <c r="BF273" s="199">
        <f>IF(N273="snížená",J273,0)</f>
        <v>0</v>
      </c>
      <c r="BG273" s="199">
        <f>IF(N273="zákl. přenesená",J273,0)</f>
        <v>0</v>
      </c>
      <c r="BH273" s="199">
        <f>IF(N273="sníž. přenesená",J273,0)</f>
        <v>0</v>
      </c>
      <c r="BI273" s="199">
        <f>IF(N273="nulová",J273,0)</f>
        <v>0</v>
      </c>
      <c r="BJ273" s="16" t="s">
        <v>77</v>
      </c>
      <c r="BK273" s="199">
        <f>ROUND(I273*H273,2)</f>
        <v>0</v>
      </c>
      <c r="BL273" s="16" t="s">
        <v>138</v>
      </c>
      <c r="BM273" s="198" t="s">
        <v>514</v>
      </c>
    </row>
    <row r="274" spans="1:47" s="2" customFormat="1" ht="12">
      <c r="A274" s="37"/>
      <c r="B274" s="38"/>
      <c r="C274" s="39"/>
      <c r="D274" s="200" t="s">
        <v>134</v>
      </c>
      <c r="E274" s="39"/>
      <c r="F274" s="201" t="s">
        <v>515</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77</v>
      </c>
    </row>
    <row r="275" spans="1:65" s="2" customFormat="1" ht="21.75" customHeight="1">
      <c r="A275" s="37"/>
      <c r="B275" s="38"/>
      <c r="C275" s="229" t="s">
        <v>516</v>
      </c>
      <c r="D275" s="229" t="s">
        <v>298</v>
      </c>
      <c r="E275" s="230" t="s">
        <v>495</v>
      </c>
      <c r="F275" s="231" t="s">
        <v>496</v>
      </c>
      <c r="G275" s="232" t="s">
        <v>485</v>
      </c>
      <c r="H275" s="233">
        <v>9</v>
      </c>
      <c r="I275" s="234"/>
      <c r="J275" s="235">
        <f>ROUND(I275*H275,2)</f>
        <v>0</v>
      </c>
      <c r="K275" s="231" t="s">
        <v>131</v>
      </c>
      <c r="L275" s="236"/>
      <c r="M275" s="237" t="s">
        <v>19</v>
      </c>
      <c r="N275" s="238" t="s">
        <v>40</v>
      </c>
      <c r="O275" s="83"/>
      <c r="P275" s="196">
        <f>O275*H275</f>
        <v>0</v>
      </c>
      <c r="Q275" s="196">
        <v>1.747</v>
      </c>
      <c r="R275" s="196">
        <f>Q275*H275</f>
        <v>15.723</v>
      </c>
      <c r="S275" s="196">
        <v>0</v>
      </c>
      <c r="T275" s="197">
        <f>S275*H275</f>
        <v>0</v>
      </c>
      <c r="U275" s="37"/>
      <c r="V275" s="37"/>
      <c r="W275" s="37"/>
      <c r="X275" s="37"/>
      <c r="Y275" s="37"/>
      <c r="Z275" s="37"/>
      <c r="AA275" s="37"/>
      <c r="AB275" s="37"/>
      <c r="AC275" s="37"/>
      <c r="AD275" s="37"/>
      <c r="AE275" s="37"/>
      <c r="AR275" s="198" t="s">
        <v>147</v>
      </c>
      <c r="AT275" s="198" t="s">
        <v>298</v>
      </c>
      <c r="AU275" s="198" t="s">
        <v>77</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517</v>
      </c>
    </row>
    <row r="276" spans="1:65" s="2" customFormat="1" ht="16.5" customHeight="1">
      <c r="A276" s="37"/>
      <c r="B276" s="38"/>
      <c r="C276" s="187" t="s">
        <v>350</v>
      </c>
      <c r="D276" s="187" t="s">
        <v>127</v>
      </c>
      <c r="E276" s="188" t="s">
        <v>518</v>
      </c>
      <c r="F276" s="189" t="s">
        <v>519</v>
      </c>
      <c r="G276" s="190" t="s">
        <v>195</v>
      </c>
      <c r="H276" s="191">
        <v>5</v>
      </c>
      <c r="I276" s="192"/>
      <c r="J276" s="193">
        <f>ROUND(I276*H276,2)</f>
        <v>0</v>
      </c>
      <c r="K276" s="189" t="s">
        <v>19</v>
      </c>
      <c r="L276" s="43"/>
      <c r="M276" s="194" t="s">
        <v>19</v>
      </c>
      <c r="N276" s="195" t="s">
        <v>40</v>
      </c>
      <c r="O276" s="83"/>
      <c r="P276" s="196">
        <f>O276*H276</f>
        <v>0</v>
      </c>
      <c r="Q276" s="196">
        <v>0</v>
      </c>
      <c r="R276" s="196">
        <f>Q276*H276</f>
        <v>0</v>
      </c>
      <c r="S276" s="196">
        <v>0</v>
      </c>
      <c r="T276" s="197">
        <f>S276*H276</f>
        <v>0</v>
      </c>
      <c r="U276" s="37"/>
      <c r="V276" s="37"/>
      <c r="W276" s="37"/>
      <c r="X276" s="37"/>
      <c r="Y276" s="37"/>
      <c r="Z276" s="37"/>
      <c r="AA276" s="37"/>
      <c r="AB276" s="37"/>
      <c r="AC276" s="37"/>
      <c r="AD276" s="37"/>
      <c r="AE276" s="37"/>
      <c r="AR276" s="198" t="s">
        <v>138</v>
      </c>
      <c r="AT276" s="198" t="s">
        <v>127</v>
      </c>
      <c r="AU276" s="198" t="s">
        <v>77</v>
      </c>
      <c r="AY276" s="16" t="s">
        <v>133</v>
      </c>
      <c r="BE276" s="199">
        <f>IF(N276="základní",J276,0)</f>
        <v>0</v>
      </c>
      <c r="BF276" s="199">
        <f>IF(N276="snížená",J276,0)</f>
        <v>0</v>
      </c>
      <c r="BG276" s="199">
        <f>IF(N276="zákl. přenesená",J276,0)</f>
        <v>0</v>
      </c>
      <c r="BH276" s="199">
        <f>IF(N276="sníž. přenesená",J276,0)</f>
        <v>0</v>
      </c>
      <c r="BI276" s="199">
        <f>IF(N276="nulová",J276,0)</f>
        <v>0</v>
      </c>
      <c r="BJ276" s="16" t="s">
        <v>77</v>
      </c>
      <c r="BK276" s="199">
        <f>ROUND(I276*H276,2)</f>
        <v>0</v>
      </c>
      <c r="BL276" s="16" t="s">
        <v>138</v>
      </c>
      <c r="BM276" s="198" t="s">
        <v>520</v>
      </c>
    </row>
    <row r="277" spans="1:47" s="2" customFormat="1" ht="12">
      <c r="A277" s="37"/>
      <c r="B277" s="38"/>
      <c r="C277" s="39"/>
      <c r="D277" s="200" t="s">
        <v>134</v>
      </c>
      <c r="E277" s="39"/>
      <c r="F277" s="201" t="s">
        <v>521</v>
      </c>
      <c r="G277" s="39"/>
      <c r="H277" s="39"/>
      <c r="I277" s="135"/>
      <c r="J277" s="39"/>
      <c r="K277" s="39"/>
      <c r="L277" s="43"/>
      <c r="M277" s="202"/>
      <c r="N277" s="203"/>
      <c r="O277" s="83"/>
      <c r="P277" s="83"/>
      <c r="Q277" s="83"/>
      <c r="R277" s="83"/>
      <c r="S277" s="83"/>
      <c r="T277" s="84"/>
      <c r="U277" s="37"/>
      <c r="V277" s="37"/>
      <c r="W277" s="37"/>
      <c r="X277" s="37"/>
      <c r="Y277" s="37"/>
      <c r="Z277" s="37"/>
      <c r="AA277" s="37"/>
      <c r="AB277" s="37"/>
      <c r="AC277" s="37"/>
      <c r="AD277" s="37"/>
      <c r="AE277" s="37"/>
      <c r="AT277" s="16" t="s">
        <v>134</v>
      </c>
      <c r="AU277" s="16" t="s">
        <v>77</v>
      </c>
    </row>
    <row r="278" spans="1:65" s="2" customFormat="1" ht="16.5" customHeight="1">
      <c r="A278" s="37"/>
      <c r="B278" s="38"/>
      <c r="C278" s="187" t="s">
        <v>522</v>
      </c>
      <c r="D278" s="187" t="s">
        <v>127</v>
      </c>
      <c r="E278" s="188" t="s">
        <v>523</v>
      </c>
      <c r="F278" s="189" t="s">
        <v>524</v>
      </c>
      <c r="G278" s="190" t="s">
        <v>485</v>
      </c>
      <c r="H278" s="191">
        <v>1</v>
      </c>
      <c r="I278" s="192"/>
      <c r="J278" s="193">
        <f>ROUND(I278*H278,2)</f>
        <v>0</v>
      </c>
      <c r="K278" s="189" t="s">
        <v>131</v>
      </c>
      <c r="L278" s="43"/>
      <c r="M278" s="194" t="s">
        <v>19</v>
      </c>
      <c r="N278" s="195" t="s">
        <v>40</v>
      </c>
      <c r="O278" s="83"/>
      <c r="P278" s="196">
        <f>O278*H278</f>
        <v>0</v>
      </c>
      <c r="Q278" s="196">
        <v>0.05034</v>
      </c>
      <c r="R278" s="196">
        <f>Q278*H278</f>
        <v>0.05034</v>
      </c>
      <c r="S278" s="196">
        <v>0</v>
      </c>
      <c r="T278" s="197">
        <f>S278*H278</f>
        <v>0</v>
      </c>
      <c r="U278" s="37"/>
      <c r="V278" s="37"/>
      <c r="W278" s="37"/>
      <c r="X278" s="37"/>
      <c r="Y278" s="37"/>
      <c r="Z278" s="37"/>
      <c r="AA278" s="37"/>
      <c r="AB278" s="37"/>
      <c r="AC278" s="37"/>
      <c r="AD278" s="37"/>
      <c r="AE278" s="37"/>
      <c r="AR278" s="198" t="s">
        <v>138</v>
      </c>
      <c r="AT278" s="198" t="s">
        <v>127</v>
      </c>
      <c r="AU278" s="198" t="s">
        <v>77</v>
      </c>
      <c r="AY278" s="16" t="s">
        <v>133</v>
      </c>
      <c r="BE278" s="199">
        <f>IF(N278="základní",J278,0)</f>
        <v>0</v>
      </c>
      <c r="BF278" s="199">
        <f>IF(N278="snížená",J278,0)</f>
        <v>0</v>
      </c>
      <c r="BG278" s="199">
        <f>IF(N278="zákl. přenesená",J278,0)</f>
        <v>0</v>
      </c>
      <c r="BH278" s="199">
        <f>IF(N278="sníž. přenesená",J278,0)</f>
        <v>0</v>
      </c>
      <c r="BI278" s="199">
        <f>IF(N278="nulová",J278,0)</f>
        <v>0</v>
      </c>
      <c r="BJ278" s="16" t="s">
        <v>77</v>
      </c>
      <c r="BK278" s="199">
        <f>ROUND(I278*H278,2)</f>
        <v>0</v>
      </c>
      <c r="BL278" s="16" t="s">
        <v>138</v>
      </c>
      <c r="BM278" s="198" t="s">
        <v>525</v>
      </c>
    </row>
    <row r="279" spans="1:47" s="2" customFormat="1" ht="12">
      <c r="A279" s="37"/>
      <c r="B279" s="38"/>
      <c r="C279" s="39"/>
      <c r="D279" s="200" t="s">
        <v>196</v>
      </c>
      <c r="E279" s="39"/>
      <c r="F279" s="201" t="s">
        <v>526</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196</v>
      </c>
      <c r="AU279" s="16" t="s">
        <v>77</v>
      </c>
    </row>
    <row r="280" spans="1:65" s="2" customFormat="1" ht="16.5" customHeight="1">
      <c r="A280" s="37"/>
      <c r="B280" s="38"/>
      <c r="C280" s="187" t="s">
        <v>356</v>
      </c>
      <c r="D280" s="187" t="s">
        <v>127</v>
      </c>
      <c r="E280" s="188" t="s">
        <v>527</v>
      </c>
      <c r="F280" s="189" t="s">
        <v>528</v>
      </c>
      <c r="G280" s="190" t="s">
        <v>485</v>
      </c>
      <c r="H280" s="191">
        <v>4</v>
      </c>
      <c r="I280" s="192"/>
      <c r="J280" s="193">
        <f>ROUND(I280*H280,2)</f>
        <v>0</v>
      </c>
      <c r="K280" s="189" t="s">
        <v>131</v>
      </c>
      <c r="L280" s="43"/>
      <c r="M280" s="194" t="s">
        <v>19</v>
      </c>
      <c r="N280" s="195" t="s">
        <v>40</v>
      </c>
      <c r="O280" s="83"/>
      <c r="P280" s="196">
        <f>O280*H280</f>
        <v>0</v>
      </c>
      <c r="Q280" s="196">
        <v>0.00702</v>
      </c>
      <c r="R280" s="196">
        <f>Q280*H280</f>
        <v>0.02808</v>
      </c>
      <c r="S280" s="196">
        <v>0</v>
      </c>
      <c r="T280" s="197">
        <f>S280*H280</f>
        <v>0</v>
      </c>
      <c r="U280" s="37"/>
      <c r="V280" s="37"/>
      <c r="W280" s="37"/>
      <c r="X280" s="37"/>
      <c r="Y280" s="37"/>
      <c r="Z280" s="37"/>
      <c r="AA280" s="37"/>
      <c r="AB280" s="37"/>
      <c r="AC280" s="37"/>
      <c r="AD280" s="37"/>
      <c r="AE280" s="37"/>
      <c r="AR280" s="198" t="s">
        <v>138</v>
      </c>
      <c r="AT280" s="198" t="s">
        <v>127</v>
      </c>
      <c r="AU280" s="198" t="s">
        <v>77</v>
      </c>
      <c r="AY280" s="16" t="s">
        <v>133</v>
      </c>
      <c r="BE280" s="199">
        <f>IF(N280="základní",J280,0)</f>
        <v>0</v>
      </c>
      <c r="BF280" s="199">
        <f>IF(N280="snížená",J280,0)</f>
        <v>0</v>
      </c>
      <c r="BG280" s="199">
        <f>IF(N280="zákl. přenesená",J280,0)</f>
        <v>0</v>
      </c>
      <c r="BH280" s="199">
        <f>IF(N280="sníž. přenesená",J280,0)</f>
        <v>0</v>
      </c>
      <c r="BI280" s="199">
        <f>IF(N280="nulová",J280,0)</f>
        <v>0</v>
      </c>
      <c r="BJ280" s="16" t="s">
        <v>77</v>
      </c>
      <c r="BK280" s="199">
        <f>ROUND(I280*H280,2)</f>
        <v>0</v>
      </c>
      <c r="BL280" s="16" t="s">
        <v>138</v>
      </c>
      <c r="BM280" s="198" t="s">
        <v>529</v>
      </c>
    </row>
    <row r="281" spans="1:47" s="2" customFormat="1" ht="12">
      <c r="A281" s="37"/>
      <c r="B281" s="38"/>
      <c r="C281" s="39"/>
      <c r="D281" s="200" t="s">
        <v>196</v>
      </c>
      <c r="E281" s="39"/>
      <c r="F281" s="201" t="s">
        <v>530</v>
      </c>
      <c r="G281" s="39"/>
      <c r="H281" s="39"/>
      <c r="I281" s="135"/>
      <c r="J281" s="39"/>
      <c r="K281" s="39"/>
      <c r="L281" s="43"/>
      <c r="M281" s="202"/>
      <c r="N281" s="203"/>
      <c r="O281" s="83"/>
      <c r="P281" s="83"/>
      <c r="Q281" s="83"/>
      <c r="R281" s="83"/>
      <c r="S281" s="83"/>
      <c r="T281" s="84"/>
      <c r="U281" s="37"/>
      <c r="V281" s="37"/>
      <c r="W281" s="37"/>
      <c r="X281" s="37"/>
      <c r="Y281" s="37"/>
      <c r="Z281" s="37"/>
      <c r="AA281" s="37"/>
      <c r="AB281" s="37"/>
      <c r="AC281" s="37"/>
      <c r="AD281" s="37"/>
      <c r="AE281" s="37"/>
      <c r="AT281" s="16" t="s">
        <v>196</v>
      </c>
      <c r="AU281" s="16" t="s">
        <v>77</v>
      </c>
    </row>
    <row r="282" spans="1:47" s="2" customFormat="1" ht="12">
      <c r="A282" s="37"/>
      <c r="B282" s="38"/>
      <c r="C282" s="39"/>
      <c r="D282" s="200" t="s">
        <v>134</v>
      </c>
      <c r="E282" s="39"/>
      <c r="F282" s="201" t="s">
        <v>531</v>
      </c>
      <c r="G282" s="39"/>
      <c r="H282" s="39"/>
      <c r="I282" s="135"/>
      <c r="J282" s="39"/>
      <c r="K282" s="39"/>
      <c r="L282" s="43"/>
      <c r="M282" s="202"/>
      <c r="N282" s="203"/>
      <c r="O282" s="83"/>
      <c r="P282" s="83"/>
      <c r="Q282" s="83"/>
      <c r="R282" s="83"/>
      <c r="S282" s="83"/>
      <c r="T282" s="84"/>
      <c r="U282" s="37"/>
      <c r="V282" s="37"/>
      <c r="W282" s="37"/>
      <c r="X282" s="37"/>
      <c r="Y282" s="37"/>
      <c r="Z282" s="37"/>
      <c r="AA282" s="37"/>
      <c r="AB282" s="37"/>
      <c r="AC282" s="37"/>
      <c r="AD282" s="37"/>
      <c r="AE282" s="37"/>
      <c r="AT282" s="16" t="s">
        <v>134</v>
      </c>
      <c r="AU282" s="16" t="s">
        <v>77</v>
      </c>
    </row>
    <row r="283" spans="1:65" s="2" customFormat="1" ht="21.75" customHeight="1">
      <c r="A283" s="37"/>
      <c r="B283" s="38"/>
      <c r="C283" s="187" t="s">
        <v>532</v>
      </c>
      <c r="D283" s="187" t="s">
        <v>127</v>
      </c>
      <c r="E283" s="188" t="s">
        <v>533</v>
      </c>
      <c r="F283" s="189" t="s">
        <v>534</v>
      </c>
      <c r="G283" s="190" t="s">
        <v>301</v>
      </c>
      <c r="H283" s="191">
        <v>625.14</v>
      </c>
      <c r="I283" s="192"/>
      <c r="J283" s="193">
        <f>ROUND(I283*H283,2)</f>
        <v>0</v>
      </c>
      <c r="K283" s="189" t="s">
        <v>131</v>
      </c>
      <c r="L283" s="43"/>
      <c r="M283" s="194" t="s">
        <v>19</v>
      </c>
      <c r="N283" s="195" t="s">
        <v>40</v>
      </c>
      <c r="O283" s="83"/>
      <c r="P283" s="196">
        <f>O283*H283</f>
        <v>0</v>
      </c>
      <c r="Q283" s="196">
        <v>0.0013338</v>
      </c>
      <c r="R283" s="196">
        <f>Q283*H283</f>
        <v>0.833811732</v>
      </c>
      <c r="S283" s="196">
        <v>0</v>
      </c>
      <c r="T283" s="197">
        <f>S283*H283</f>
        <v>0</v>
      </c>
      <c r="U283" s="37"/>
      <c r="V283" s="37"/>
      <c r="W283" s="37"/>
      <c r="X283" s="37"/>
      <c r="Y283" s="37"/>
      <c r="Z283" s="37"/>
      <c r="AA283" s="37"/>
      <c r="AB283" s="37"/>
      <c r="AC283" s="37"/>
      <c r="AD283" s="37"/>
      <c r="AE283" s="37"/>
      <c r="AR283" s="198" t="s">
        <v>138</v>
      </c>
      <c r="AT283" s="198" t="s">
        <v>127</v>
      </c>
      <c r="AU283" s="198" t="s">
        <v>77</v>
      </c>
      <c r="AY283" s="16" t="s">
        <v>133</v>
      </c>
      <c r="BE283" s="199">
        <f>IF(N283="základní",J283,0)</f>
        <v>0</v>
      </c>
      <c r="BF283" s="199">
        <f>IF(N283="snížená",J283,0)</f>
        <v>0</v>
      </c>
      <c r="BG283" s="199">
        <f>IF(N283="zákl. přenesená",J283,0)</f>
        <v>0</v>
      </c>
      <c r="BH283" s="199">
        <f>IF(N283="sníž. přenesená",J283,0)</f>
        <v>0</v>
      </c>
      <c r="BI283" s="199">
        <f>IF(N283="nulová",J283,0)</f>
        <v>0</v>
      </c>
      <c r="BJ283" s="16" t="s">
        <v>77</v>
      </c>
      <c r="BK283" s="199">
        <f>ROUND(I283*H283,2)</f>
        <v>0</v>
      </c>
      <c r="BL283" s="16" t="s">
        <v>138</v>
      </c>
      <c r="BM283" s="198" t="s">
        <v>535</v>
      </c>
    </row>
    <row r="284" spans="1:47" s="2" customFormat="1" ht="12">
      <c r="A284" s="37"/>
      <c r="B284" s="38"/>
      <c r="C284" s="39"/>
      <c r="D284" s="200" t="s">
        <v>196</v>
      </c>
      <c r="E284" s="39"/>
      <c r="F284" s="201" t="s">
        <v>536</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196</v>
      </c>
      <c r="AU284" s="16" t="s">
        <v>77</v>
      </c>
    </row>
    <row r="285" spans="1:47" s="2" customFormat="1" ht="12">
      <c r="A285" s="37"/>
      <c r="B285" s="38"/>
      <c r="C285" s="39"/>
      <c r="D285" s="200" t="s">
        <v>134</v>
      </c>
      <c r="E285" s="39"/>
      <c r="F285" s="201" t="s">
        <v>537</v>
      </c>
      <c r="G285" s="39"/>
      <c r="H285" s="39"/>
      <c r="I285" s="135"/>
      <c r="J285" s="39"/>
      <c r="K285" s="39"/>
      <c r="L285" s="43"/>
      <c r="M285" s="202"/>
      <c r="N285" s="203"/>
      <c r="O285" s="83"/>
      <c r="P285" s="83"/>
      <c r="Q285" s="83"/>
      <c r="R285" s="83"/>
      <c r="S285" s="83"/>
      <c r="T285" s="84"/>
      <c r="U285" s="37"/>
      <c r="V285" s="37"/>
      <c r="W285" s="37"/>
      <c r="X285" s="37"/>
      <c r="Y285" s="37"/>
      <c r="Z285" s="37"/>
      <c r="AA285" s="37"/>
      <c r="AB285" s="37"/>
      <c r="AC285" s="37"/>
      <c r="AD285" s="37"/>
      <c r="AE285" s="37"/>
      <c r="AT285" s="16" t="s">
        <v>134</v>
      </c>
      <c r="AU285" s="16" t="s">
        <v>77</v>
      </c>
    </row>
    <row r="286" spans="1:65" s="2" customFormat="1" ht="16.5" customHeight="1">
      <c r="A286" s="37"/>
      <c r="B286" s="38"/>
      <c r="C286" s="229" t="s">
        <v>360</v>
      </c>
      <c r="D286" s="229" t="s">
        <v>298</v>
      </c>
      <c r="E286" s="230" t="s">
        <v>538</v>
      </c>
      <c r="F286" s="231" t="s">
        <v>539</v>
      </c>
      <c r="G286" s="232" t="s">
        <v>540</v>
      </c>
      <c r="H286" s="233">
        <v>1</v>
      </c>
      <c r="I286" s="234"/>
      <c r="J286" s="235">
        <f>ROUND(I286*H286,2)</f>
        <v>0</v>
      </c>
      <c r="K286" s="231" t="s">
        <v>19</v>
      </c>
      <c r="L286" s="236"/>
      <c r="M286" s="237" t="s">
        <v>19</v>
      </c>
      <c r="N286" s="238" t="s">
        <v>40</v>
      </c>
      <c r="O286" s="83"/>
      <c r="P286" s="196">
        <f>O286*H286</f>
        <v>0</v>
      </c>
      <c r="Q286" s="196">
        <v>0</v>
      </c>
      <c r="R286" s="196">
        <f>Q286*H286</f>
        <v>0</v>
      </c>
      <c r="S286" s="196">
        <v>0</v>
      </c>
      <c r="T286" s="197">
        <f>S286*H286</f>
        <v>0</v>
      </c>
      <c r="U286" s="37"/>
      <c r="V286" s="37"/>
      <c r="W286" s="37"/>
      <c r="X286" s="37"/>
      <c r="Y286" s="37"/>
      <c r="Z286" s="37"/>
      <c r="AA286" s="37"/>
      <c r="AB286" s="37"/>
      <c r="AC286" s="37"/>
      <c r="AD286" s="37"/>
      <c r="AE286" s="37"/>
      <c r="AR286" s="198" t="s">
        <v>147</v>
      </c>
      <c r="AT286" s="198" t="s">
        <v>298</v>
      </c>
      <c r="AU286" s="198" t="s">
        <v>77</v>
      </c>
      <c r="AY286" s="16" t="s">
        <v>133</v>
      </c>
      <c r="BE286" s="199">
        <f>IF(N286="základní",J286,0)</f>
        <v>0</v>
      </c>
      <c r="BF286" s="199">
        <f>IF(N286="snížená",J286,0)</f>
        <v>0</v>
      </c>
      <c r="BG286" s="199">
        <f>IF(N286="zákl. přenesená",J286,0)</f>
        <v>0</v>
      </c>
      <c r="BH286" s="199">
        <f>IF(N286="sníž. přenesená",J286,0)</f>
        <v>0</v>
      </c>
      <c r="BI286" s="199">
        <f>IF(N286="nulová",J286,0)</f>
        <v>0</v>
      </c>
      <c r="BJ286" s="16" t="s">
        <v>77</v>
      </c>
      <c r="BK286" s="199">
        <f>ROUND(I286*H286,2)</f>
        <v>0</v>
      </c>
      <c r="BL286" s="16" t="s">
        <v>138</v>
      </c>
      <c r="BM286" s="198" t="s">
        <v>541</v>
      </c>
    </row>
    <row r="287" spans="1:47" s="2" customFormat="1" ht="12">
      <c r="A287" s="37"/>
      <c r="B287" s="38"/>
      <c r="C287" s="39"/>
      <c r="D287" s="200" t="s">
        <v>134</v>
      </c>
      <c r="E287" s="39"/>
      <c r="F287" s="201" t="s">
        <v>542</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77</v>
      </c>
    </row>
    <row r="288" spans="1:65" s="2" customFormat="1" ht="16.5" customHeight="1">
      <c r="A288" s="37"/>
      <c r="B288" s="38"/>
      <c r="C288" s="229" t="s">
        <v>543</v>
      </c>
      <c r="D288" s="229" t="s">
        <v>298</v>
      </c>
      <c r="E288" s="230" t="s">
        <v>544</v>
      </c>
      <c r="F288" s="231" t="s">
        <v>545</v>
      </c>
      <c r="G288" s="232" t="s">
        <v>540</v>
      </c>
      <c r="H288" s="233">
        <v>1</v>
      </c>
      <c r="I288" s="234"/>
      <c r="J288" s="235">
        <f>ROUND(I288*H288,2)</f>
        <v>0</v>
      </c>
      <c r="K288" s="231" t="s">
        <v>19</v>
      </c>
      <c r="L288" s="236"/>
      <c r="M288" s="237" t="s">
        <v>19</v>
      </c>
      <c r="N288" s="238" t="s">
        <v>40</v>
      </c>
      <c r="O288" s="83"/>
      <c r="P288" s="196">
        <f>O288*H288</f>
        <v>0</v>
      </c>
      <c r="Q288" s="196">
        <v>0</v>
      </c>
      <c r="R288" s="196">
        <f>Q288*H288</f>
        <v>0</v>
      </c>
      <c r="S288" s="196">
        <v>0</v>
      </c>
      <c r="T288" s="197">
        <f>S288*H288</f>
        <v>0</v>
      </c>
      <c r="U288" s="37"/>
      <c r="V288" s="37"/>
      <c r="W288" s="37"/>
      <c r="X288" s="37"/>
      <c r="Y288" s="37"/>
      <c r="Z288" s="37"/>
      <c r="AA288" s="37"/>
      <c r="AB288" s="37"/>
      <c r="AC288" s="37"/>
      <c r="AD288" s="37"/>
      <c r="AE288" s="37"/>
      <c r="AR288" s="198" t="s">
        <v>147</v>
      </c>
      <c r="AT288" s="198" t="s">
        <v>298</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546</v>
      </c>
    </row>
    <row r="289" spans="1:47" s="2" customFormat="1" ht="12">
      <c r="A289" s="37"/>
      <c r="B289" s="38"/>
      <c r="C289" s="39"/>
      <c r="D289" s="200" t="s">
        <v>134</v>
      </c>
      <c r="E289" s="39"/>
      <c r="F289" s="201" t="s">
        <v>542</v>
      </c>
      <c r="G289" s="39"/>
      <c r="H289" s="39"/>
      <c r="I289" s="135"/>
      <c r="J289" s="39"/>
      <c r="K289" s="39"/>
      <c r="L289" s="43"/>
      <c r="M289" s="202"/>
      <c r="N289" s="203"/>
      <c r="O289" s="83"/>
      <c r="P289" s="83"/>
      <c r="Q289" s="83"/>
      <c r="R289" s="83"/>
      <c r="S289" s="83"/>
      <c r="T289" s="84"/>
      <c r="U289" s="37"/>
      <c r="V289" s="37"/>
      <c r="W289" s="37"/>
      <c r="X289" s="37"/>
      <c r="Y289" s="37"/>
      <c r="Z289" s="37"/>
      <c r="AA289" s="37"/>
      <c r="AB289" s="37"/>
      <c r="AC289" s="37"/>
      <c r="AD289" s="37"/>
      <c r="AE289" s="37"/>
      <c r="AT289" s="16" t="s">
        <v>134</v>
      </c>
      <c r="AU289" s="16" t="s">
        <v>77</v>
      </c>
    </row>
    <row r="290" spans="1:65" s="2" customFormat="1" ht="16.5" customHeight="1">
      <c r="A290" s="37"/>
      <c r="B290" s="38"/>
      <c r="C290" s="229" t="s">
        <v>363</v>
      </c>
      <c r="D290" s="229" t="s">
        <v>298</v>
      </c>
      <c r="E290" s="230" t="s">
        <v>547</v>
      </c>
      <c r="F290" s="231" t="s">
        <v>548</v>
      </c>
      <c r="G290" s="232" t="s">
        <v>540</v>
      </c>
      <c r="H290" s="233">
        <v>1</v>
      </c>
      <c r="I290" s="234"/>
      <c r="J290" s="235">
        <f>ROUND(I290*H290,2)</f>
        <v>0</v>
      </c>
      <c r="K290" s="231" t="s">
        <v>19</v>
      </c>
      <c r="L290" s="236"/>
      <c r="M290" s="237" t="s">
        <v>19</v>
      </c>
      <c r="N290" s="238" t="s">
        <v>40</v>
      </c>
      <c r="O290" s="83"/>
      <c r="P290" s="196">
        <f>O290*H290</f>
        <v>0</v>
      </c>
      <c r="Q290" s="196">
        <v>0</v>
      </c>
      <c r="R290" s="196">
        <f>Q290*H290</f>
        <v>0</v>
      </c>
      <c r="S290" s="196">
        <v>0</v>
      </c>
      <c r="T290" s="197">
        <f>S290*H290</f>
        <v>0</v>
      </c>
      <c r="U290" s="37"/>
      <c r="V290" s="37"/>
      <c r="W290" s="37"/>
      <c r="X290" s="37"/>
      <c r="Y290" s="37"/>
      <c r="Z290" s="37"/>
      <c r="AA290" s="37"/>
      <c r="AB290" s="37"/>
      <c r="AC290" s="37"/>
      <c r="AD290" s="37"/>
      <c r="AE290" s="37"/>
      <c r="AR290" s="198" t="s">
        <v>147</v>
      </c>
      <c r="AT290" s="198" t="s">
        <v>298</v>
      </c>
      <c r="AU290" s="198" t="s">
        <v>77</v>
      </c>
      <c r="AY290" s="16" t="s">
        <v>133</v>
      </c>
      <c r="BE290" s="199">
        <f>IF(N290="základní",J290,0)</f>
        <v>0</v>
      </c>
      <c r="BF290" s="199">
        <f>IF(N290="snížená",J290,0)</f>
        <v>0</v>
      </c>
      <c r="BG290" s="199">
        <f>IF(N290="zákl. přenesená",J290,0)</f>
        <v>0</v>
      </c>
      <c r="BH290" s="199">
        <f>IF(N290="sníž. přenesená",J290,0)</f>
        <v>0</v>
      </c>
      <c r="BI290" s="199">
        <f>IF(N290="nulová",J290,0)</f>
        <v>0</v>
      </c>
      <c r="BJ290" s="16" t="s">
        <v>77</v>
      </c>
      <c r="BK290" s="199">
        <f>ROUND(I290*H290,2)</f>
        <v>0</v>
      </c>
      <c r="BL290" s="16" t="s">
        <v>138</v>
      </c>
      <c r="BM290" s="198" t="s">
        <v>549</v>
      </c>
    </row>
    <row r="291" spans="1:47" s="2" customFormat="1" ht="12">
      <c r="A291" s="37"/>
      <c r="B291" s="38"/>
      <c r="C291" s="39"/>
      <c r="D291" s="200" t="s">
        <v>134</v>
      </c>
      <c r="E291" s="39"/>
      <c r="F291" s="201" t="s">
        <v>550</v>
      </c>
      <c r="G291" s="39"/>
      <c r="H291" s="39"/>
      <c r="I291" s="135"/>
      <c r="J291" s="39"/>
      <c r="K291" s="39"/>
      <c r="L291" s="43"/>
      <c r="M291" s="202"/>
      <c r="N291" s="203"/>
      <c r="O291" s="83"/>
      <c r="P291" s="83"/>
      <c r="Q291" s="83"/>
      <c r="R291" s="83"/>
      <c r="S291" s="83"/>
      <c r="T291" s="84"/>
      <c r="U291" s="37"/>
      <c r="V291" s="37"/>
      <c r="W291" s="37"/>
      <c r="X291" s="37"/>
      <c r="Y291" s="37"/>
      <c r="Z291" s="37"/>
      <c r="AA291" s="37"/>
      <c r="AB291" s="37"/>
      <c r="AC291" s="37"/>
      <c r="AD291" s="37"/>
      <c r="AE291" s="37"/>
      <c r="AT291" s="16" t="s">
        <v>134</v>
      </c>
      <c r="AU291" s="16" t="s">
        <v>77</v>
      </c>
    </row>
    <row r="292" spans="1:65" s="2" customFormat="1" ht="16.5" customHeight="1">
      <c r="A292" s="37"/>
      <c r="B292" s="38"/>
      <c r="C292" s="229" t="s">
        <v>551</v>
      </c>
      <c r="D292" s="229" t="s">
        <v>298</v>
      </c>
      <c r="E292" s="230" t="s">
        <v>552</v>
      </c>
      <c r="F292" s="231" t="s">
        <v>553</v>
      </c>
      <c r="G292" s="232" t="s">
        <v>301</v>
      </c>
      <c r="H292" s="233">
        <v>571.74</v>
      </c>
      <c r="I292" s="234"/>
      <c r="J292" s="235">
        <f>ROUND(I292*H292,2)</f>
        <v>0</v>
      </c>
      <c r="K292" s="231" t="s">
        <v>19</v>
      </c>
      <c r="L292" s="236"/>
      <c r="M292" s="237" t="s">
        <v>19</v>
      </c>
      <c r="N292" s="238" t="s">
        <v>40</v>
      </c>
      <c r="O292" s="83"/>
      <c r="P292" s="196">
        <f>O292*H292</f>
        <v>0</v>
      </c>
      <c r="Q292" s="196">
        <v>0</v>
      </c>
      <c r="R292" s="196">
        <f>Q292*H292</f>
        <v>0</v>
      </c>
      <c r="S292" s="196">
        <v>0</v>
      </c>
      <c r="T292" s="197">
        <f>S292*H292</f>
        <v>0</v>
      </c>
      <c r="U292" s="37"/>
      <c r="V292" s="37"/>
      <c r="W292" s="37"/>
      <c r="X292" s="37"/>
      <c r="Y292" s="37"/>
      <c r="Z292" s="37"/>
      <c r="AA292" s="37"/>
      <c r="AB292" s="37"/>
      <c r="AC292" s="37"/>
      <c r="AD292" s="37"/>
      <c r="AE292" s="37"/>
      <c r="AR292" s="198" t="s">
        <v>147</v>
      </c>
      <c r="AT292" s="198" t="s">
        <v>298</v>
      </c>
      <c r="AU292" s="198" t="s">
        <v>77</v>
      </c>
      <c r="AY292" s="16" t="s">
        <v>133</v>
      </c>
      <c r="BE292" s="199">
        <f>IF(N292="základní",J292,0)</f>
        <v>0</v>
      </c>
      <c r="BF292" s="199">
        <f>IF(N292="snížená",J292,0)</f>
        <v>0</v>
      </c>
      <c r="BG292" s="199">
        <f>IF(N292="zákl. přenesená",J292,0)</f>
        <v>0</v>
      </c>
      <c r="BH292" s="199">
        <f>IF(N292="sníž. přenesená",J292,0)</f>
        <v>0</v>
      </c>
      <c r="BI292" s="199">
        <f>IF(N292="nulová",J292,0)</f>
        <v>0</v>
      </c>
      <c r="BJ292" s="16" t="s">
        <v>77</v>
      </c>
      <c r="BK292" s="199">
        <f>ROUND(I292*H292,2)</f>
        <v>0</v>
      </c>
      <c r="BL292" s="16" t="s">
        <v>138</v>
      </c>
      <c r="BM292" s="198" t="s">
        <v>554</v>
      </c>
    </row>
    <row r="293" spans="1:47" s="2" customFormat="1" ht="12">
      <c r="A293" s="37"/>
      <c r="B293" s="38"/>
      <c r="C293" s="39"/>
      <c r="D293" s="200" t="s">
        <v>134</v>
      </c>
      <c r="E293" s="39"/>
      <c r="F293" s="201" t="s">
        <v>555</v>
      </c>
      <c r="G293" s="39"/>
      <c r="H293" s="39"/>
      <c r="I293" s="135"/>
      <c r="J293" s="39"/>
      <c r="K293" s="39"/>
      <c r="L293" s="43"/>
      <c r="M293" s="202"/>
      <c r="N293" s="203"/>
      <c r="O293" s="83"/>
      <c r="P293" s="83"/>
      <c r="Q293" s="83"/>
      <c r="R293" s="83"/>
      <c r="S293" s="83"/>
      <c r="T293" s="84"/>
      <c r="U293" s="37"/>
      <c r="V293" s="37"/>
      <c r="W293" s="37"/>
      <c r="X293" s="37"/>
      <c r="Y293" s="37"/>
      <c r="Z293" s="37"/>
      <c r="AA293" s="37"/>
      <c r="AB293" s="37"/>
      <c r="AC293" s="37"/>
      <c r="AD293" s="37"/>
      <c r="AE293" s="37"/>
      <c r="AT293" s="16" t="s">
        <v>134</v>
      </c>
      <c r="AU293" s="16" t="s">
        <v>77</v>
      </c>
    </row>
    <row r="294" spans="1:65" s="2" customFormat="1" ht="16.5" customHeight="1">
      <c r="A294" s="37"/>
      <c r="B294" s="38"/>
      <c r="C294" s="229" t="s">
        <v>369</v>
      </c>
      <c r="D294" s="229" t="s">
        <v>298</v>
      </c>
      <c r="E294" s="230" t="s">
        <v>556</v>
      </c>
      <c r="F294" s="231" t="s">
        <v>557</v>
      </c>
      <c r="G294" s="232" t="s">
        <v>301</v>
      </c>
      <c r="H294" s="233">
        <v>53.4</v>
      </c>
      <c r="I294" s="234"/>
      <c r="J294" s="235">
        <f>ROUND(I294*H294,2)</f>
        <v>0</v>
      </c>
      <c r="K294" s="231" t="s">
        <v>19</v>
      </c>
      <c r="L294" s="236"/>
      <c r="M294" s="237" t="s">
        <v>19</v>
      </c>
      <c r="N294" s="238" t="s">
        <v>40</v>
      </c>
      <c r="O294" s="83"/>
      <c r="P294" s="196">
        <f>O294*H294</f>
        <v>0</v>
      </c>
      <c r="Q294" s="196">
        <v>0</v>
      </c>
      <c r="R294" s="196">
        <f>Q294*H294</f>
        <v>0</v>
      </c>
      <c r="S294" s="196">
        <v>0</v>
      </c>
      <c r="T294" s="197">
        <f>S294*H294</f>
        <v>0</v>
      </c>
      <c r="U294" s="37"/>
      <c r="V294" s="37"/>
      <c r="W294" s="37"/>
      <c r="X294" s="37"/>
      <c r="Y294" s="37"/>
      <c r="Z294" s="37"/>
      <c r="AA294" s="37"/>
      <c r="AB294" s="37"/>
      <c r="AC294" s="37"/>
      <c r="AD294" s="37"/>
      <c r="AE294" s="37"/>
      <c r="AR294" s="198" t="s">
        <v>147</v>
      </c>
      <c r="AT294" s="198" t="s">
        <v>298</v>
      </c>
      <c r="AU294" s="198" t="s">
        <v>77</v>
      </c>
      <c r="AY294" s="16" t="s">
        <v>133</v>
      </c>
      <c r="BE294" s="199">
        <f>IF(N294="základní",J294,0)</f>
        <v>0</v>
      </c>
      <c r="BF294" s="199">
        <f>IF(N294="snížená",J294,0)</f>
        <v>0</v>
      </c>
      <c r="BG294" s="199">
        <f>IF(N294="zákl. přenesená",J294,0)</f>
        <v>0</v>
      </c>
      <c r="BH294" s="199">
        <f>IF(N294="sníž. přenesená",J294,0)</f>
        <v>0</v>
      </c>
      <c r="BI294" s="199">
        <f>IF(N294="nulová",J294,0)</f>
        <v>0</v>
      </c>
      <c r="BJ294" s="16" t="s">
        <v>77</v>
      </c>
      <c r="BK294" s="199">
        <f>ROUND(I294*H294,2)</f>
        <v>0</v>
      </c>
      <c r="BL294" s="16" t="s">
        <v>138</v>
      </c>
      <c r="BM294" s="198" t="s">
        <v>558</v>
      </c>
    </row>
    <row r="295" spans="1:47" s="2" customFormat="1" ht="12">
      <c r="A295" s="37"/>
      <c r="B295" s="38"/>
      <c r="C295" s="39"/>
      <c r="D295" s="200" t="s">
        <v>134</v>
      </c>
      <c r="E295" s="39"/>
      <c r="F295" s="201" t="s">
        <v>559</v>
      </c>
      <c r="G295" s="39"/>
      <c r="H295" s="39"/>
      <c r="I295" s="135"/>
      <c r="J295" s="39"/>
      <c r="K295" s="39"/>
      <c r="L295" s="43"/>
      <c r="M295" s="202"/>
      <c r="N295" s="203"/>
      <c r="O295" s="83"/>
      <c r="P295" s="83"/>
      <c r="Q295" s="83"/>
      <c r="R295" s="83"/>
      <c r="S295" s="83"/>
      <c r="T295" s="84"/>
      <c r="U295" s="37"/>
      <c r="V295" s="37"/>
      <c r="W295" s="37"/>
      <c r="X295" s="37"/>
      <c r="Y295" s="37"/>
      <c r="Z295" s="37"/>
      <c r="AA295" s="37"/>
      <c r="AB295" s="37"/>
      <c r="AC295" s="37"/>
      <c r="AD295" s="37"/>
      <c r="AE295" s="37"/>
      <c r="AT295" s="16" t="s">
        <v>134</v>
      </c>
      <c r="AU295" s="16" t="s">
        <v>77</v>
      </c>
    </row>
    <row r="296" spans="1:65" s="2" customFormat="1" ht="16.5" customHeight="1">
      <c r="A296" s="37"/>
      <c r="B296" s="38"/>
      <c r="C296" s="187" t="s">
        <v>560</v>
      </c>
      <c r="D296" s="187" t="s">
        <v>127</v>
      </c>
      <c r="E296" s="188" t="s">
        <v>561</v>
      </c>
      <c r="F296" s="189" t="s">
        <v>562</v>
      </c>
      <c r="G296" s="190" t="s">
        <v>301</v>
      </c>
      <c r="H296" s="191">
        <v>625.14</v>
      </c>
      <c r="I296" s="192"/>
      <c r="J296" s="193">
        <f>ROUND(I296*H296,2)</f>
        <v>0</v>
      </c>
      <c r="K296" s="189" t="s">
        <v>19</v>
      </c>
      <c r="L296" s="43"/>
      <c r="M296" s="194" t="s">
        <v>19</v>
      </c>
      <c r="N296" s="195" t="s">
        <v>40</v>
      </c>
      <c r="O296" s="83"/>
      <c r="P296" s="196">
        <f>O296*H296</f>
        <v>0</v>
      </c>
      <c r="Q296" s="196">
        <v>0</v>
      </c>
      <c r="R296" s="196">
        <f>Q296*H296</f>
        <v>0</v>
      </c>
      <c r="S296" s="196">
        <v>0</v>
      </c>
      <c r="T296" s="197">
        <f>S296*H296</f>
        <v>0</v>
      </c>
      <c r="U296" s="37"/>
      <c r="V296" s="37"/>
      <c r="W296" s="37"/>
      <c r="X296" s="37"/>
      <c r="Y296" s="37"/>
      <c r="Z296" s="37"/>
      <c r="AA296" s="37"/>
      <c r="AB296" s="37"/>
      <c r="AC296" s="37"/>
      <c r="AD296" s="37"/>
      <c r="AE296" s="37"/>
      <c r="AR296" s="198" t="s">
        <v>138</v>
      </c>
      <c r="AT296" s="198" t="s">
        <v>127</v>
      </c>
      <c r="AU296" s="198" t="s">
        <v>77</v>
      </c>
      <c r="AY296" s="16" t="s">
        <v>133</v>
      </c>
      <c r="BE296" s="199">
        <f>IF(N296="základní",J296,0)</f>
        <v>0</v>
      </c>
      <c r="BF296" s="199">
        <f>IF(N296="snížená",J296,0)</f>
        <v>0</v>
      </c>
      <c r="BG296" s="199">
        <f>IF(N296="zákl. přenesená",J296,0)</f>
        <v>0</v>
      </c>
      <c r="BH296" s="199">
        <f>IF(N296="sníž. přenesená",J296,0)</f>
        <v>0</v>
      </c>
      <c r="BI296" s="199">
        <f>IF(N296="nulová",J296,0)</f>
        <v>0</v>
      </c>
      <c r="BJ296" s="16" t="s">
        <v>77</v>
      </c>
      <c r="BK296" s="199">
        <f>ROUND(I296*H296,2)</f>
        <v>0</v>
      </c>
      <c r="BL296" s="16" t="s">
        <v>138</v>
      </c>
      <c r="BM296" s="198" t="s">
        <v>563</v>
      </c>
    </row>
    <row r="297" spans="1:65" s="2" customFormat="1" ht="16.5" customHeight="1">
      <c r="A297" s="37"/>
      <c r="B297" s="38"/>
      <c r="C297" s="187" t="s">
        <v>374</v>
      </c>
      <c r="D297" s="187" t="s">
        <v>127</v>
      </c>
      <c r="E297" s="188" t="s">
        <v>328</v>
      </c>
      <c r="F297" s="189" t="s">
        <v>329</v>
      </c>
      <c r="G297" s="190" t="s">
        <v>330</v>
      </c>
      <c r="H297" s="191">
        <v>13.859</v>
      </c>
      <c r="I297" s="192"/>
      <c r="J297" s="193">
        <f>ROUND(I297*H297,2)</f>
        <v>0</v>
      </c>
      <c r="K297" s="189" t="s">
        <v>131</v>
      </c>
      <c r="L297" s="43"/>
      <c r="M297" s="194" t="s">
        <v>19</v>
      </c>
      <c r="N297" s="195" t="s">
        <v>40</v>
      </c>
      <c r="O297" s="83"/>
      <c r="P297" s="196">
        <f>O297*H297</f>
        <v>0</v>
      </c>
      <c r="Q297" s="196">
        <v>0</v>
      </c>
      <c r="R297" s="196">
        <f>Q297*H297</f>
        <v>0</v>
      </c>
      <c r="S297" s="196">
        <v>0</v>
      </c>
      <c r="T297" s="197">
        <f>S297*H297</f>
        <v>0</v>
      </c>
      <c r="U297" s="37"/>
      <c r="V297" s="37"/>
      <c r="W297" s="37"/>
      <c r="X297" s="37"/>
      <c r="Y297" s="37"/>
      <c r="Z297" s="37"/>
      <c r="AA297" s="37"/>
      <c r="AB297" s="37"/>
      <c r="AC297" s="37"/>
      <c r="AD297" s="37"/>
      <c r="AE297" s="37"/>
      <c r="AR297" s="198" t="s">
        <v>138</v>
      </c>
      <c r="AT297" s="198" t="s">
        <v>127</v>
      </c>
      <c r="AU297" s="198" t="s">
        <v>77</v>
      </c>
      <c r="AY297" s="16" t="s">
        <v>133</v>
      </c>
      <c r="BE297" s="199">
        <f>IF(N297="základní",J297,0)</f>
        <v>0</v>
      </c>
      <c r="BF297" s="199">
        <f>IF(N297="snížená",J297,0)</f>
        <v>0</v>
      </c>
      <c r="BG297" s="199">
        <f>IF(N297="zákl. přenesená",J297,0)</f>
        <v>0</v>
      </c>
      <c r="BH297" s="199">
        <f>IF(N297="sníž. přenesená",J297,0)</f>
        <v>0</v>
      </c>
      <c r="BI297" s="199">
        <f>IF(N297="nulová",J297,0)</f>
        <v>0</v>
      </c>
      <c r="BJ297" s="16" t="s">
        <v>77</v>
      </c>
      <c r="BK297" s="199">
        <f>ROUND(I297*H297,2)</f>
        <v>0</v>
      </c>
      <c r="BL297" s="16" t="s">
        <v>138</v>
      </c>
      <c r="BM297" s="198" t="s">
        <v>564</v>
      </c>
    </row>
    <row r="298" spans="1:47" s="2" customFormat="1" ht="12">
      <c r="A298" s="37"/>
      <c r="B298" s="38"/>
      <c r="C298" s="39"/>
      <c r="D298" s="200" t="s">
        <v>196</v>
      </c>
      <c r="E298" s="39"/>
      <c r="F298" s="201" t="s">
        <v>332</v>
      </c>
      <c r="G298" s="39"/>
      <c r="H298" s="39"/>
      <c r="I298" s="135"/>
      <c r="J298" s="39"/>
      <c r="K298" s="39"/>
      <c r="L298" s="43"/>
      <c r="M298" s="202"/>
      <c r="N298" s="203"/>
      <c r="O298" s="83"/>
      <c r="P298" s="83"/>
      <c r="Q298" s="83"/>
      <c r="R298" s="83"/>
      <c r="S298" s="83"/>
      <c r="T298" s="84"/>
      <c r="U298" s="37"/>
      <c r="V298" s="37"/>
      <c r="W298" s="37"/>
      <c r="X298" s="37"/>
      <c r="Y298" s="37"/>
      <c r="Z298" s="37"/>
      <c r="AA298" s="37"/>
      <c r="AB298" s="37"/>
      <c r="AC298" s="37"/>
      <c r="AD298" s="37"/>
      <c r="AE298" s="37"/>
      <c r="AT298" s="16" t="s">
        <v>196</v>
      </c>
      <c r="AU298" s="16" t="s">
        <v>77</v>
      </c>
    </row>
    <row r="299" spans="1:63" s="11" customFormat="1" ht="25.9" customHeight="1">
      <c r="A299" s="11"/>
      <c r="B299" s="215"/>
      <c r="C299" s="216"/>
      <c r="D299" s="217" t="s">
        <v>68</v>
      </c>
      <c r="E299" s="218" t="s">
        <v>565</v>
      </c>
      <c r="F299" s="218" t="s">
        <v>566</v>
      </c>
      <c r="G299" s="216"/>
      <c r="H299" s="216"/>
      <c r="I299" s="219"/>
      <c r="J299" s="220">
        <f>BK299</f>
        <v>0</v>
      </c>
      <c r="K299" s="216"/>
      <c r="L299" s="221"/>
      <c r="M299" s="222"/>
      <c r="N299" s="223"/>
      <c r="O299" s="223"/>
      <c r="P299" s="224">
        <f>SUM(P300:P322)</f>
        <v>0</v>
      </c>
      <c r="Q299" s="223"/>
      <c r="R299" s="224">
        <f>SUM(R300:R322)</f>
        <v>0.54506607624</v>
      </c>
      <c r="S299" s="223"/>
      <c r="T299" s="225">
        <f>SUM(T300:T322)</f>
        <v>0</v>
      </c>
      <c r="U299" s="11"/>
      <c r="V299" s="11"/>
      <c r="W299" s="11"/>
      <c r="X299" s="11"/>
      <c r="Y299" s="11"/>
      <c r="Z299" s="11"/>
      <c r="AA299" s="11"/>
      <c r="AB299" s="11"/>
      <c r="AC299" s="11"/>
      <c r="AD299" s="11"/>
      <c r="AE299" s="11"/>
      <c r="AR299" s="226" t="s">
        <v>77</v>
      </c>
      <c r="AT299" s="227" t="s">
        <v>68</v>
      </c>
      <c r="AU299" s="227" t="s">
        <v>69</v>
      </c>
      <c r="AY299" s="226" t="s">
        <v>133</v>
      </c>
      <c r="BK299" s="228">
        <f>SUM(BK300:BK322)</f>
        <v>0</v>
      </c>
    </row>
    <row r="300" spans="1:65" s="2" customFormat="1" ht="21.75" customHeight="1">
      <c r="A300" s="37"/>
      <c r="B300" s="38"/>
      <c r="C300" s="187" t="s">
        <v>567</v>
      </c>
      <c r="D300" s="187" t="s">
        <v>127</v>
      </c>
      <c r="E300" s="188" t="s">
        <v>568</v>
      </c>
      <c r="F300" s="189" t="s">
        <v>569</v>
      </c>
      <c r="G300" s="190" t="s">
        <v>291</v>
      </c>
      <c r="H300" s="191">
        <v>1.26</v>
      </c>
      <c r="I300" s="192"/>
      <c r="J300" s="193">
        <f>ROUND(I300*H300,2)</f>
        <v>0</v>
      </c>
      <c r="K300" s="189" t="s">
        <v>131</v>
      </c>
      <c r="L300" s="43"/>
      <c r="M300" s="194" t="s">
        <v>19</v>
      </c>
      <c r="N300" s="195" t="s">
        <v>40</v>
      </c>
      <c r="O300" s="83"/>
      <c r="P300" s="196">
        <f>O300*H300</f>
        <v>0</v>
      </c>
      <c r="Q300" s="196">
        <v>1.666E-05</v>
      </c>
      <c r="R300" s="196">
        <f>Q300*H300</f>
        <v>2.09916E-05</v>
      </c>
      <c r="S300" s="196">
        <v>0</v>
      </c>
      <c r="T300" s="197">
        <f>S300*H300</f>
        <v>0</v>
      </c>
      <c r="U300" s="37"/>
      <c r="V300" s="37"/>
      <c r="W300" s="37"/>
      <c r="X300" s="37"/>
      <c r="Y300" s="37"/>
      <c r="Z300" s="37"/>
      <c r="AA300" s="37"/>
      <c r="AB300" s="37"/>
      <c r="AC300" s="37"/>
      <c r="AD300" s="37"/>
      <c r="AE300" s="37"/>
      <c r="AR300" s="198" t="s">
        <v>138</v>
      </c>
      <c r="AT300" s="198" t="s">
        <v>127</v>
      </c>
      <c r="AU300" s="198" t="s">
        <v>77</v>
      </c>
      <c r="AY300" s="16" t="s">
        <v>133</v>
      </c>
      <c r="BE300" s="199">
        <f>IF(N300="základní",J300,0)</f>
        <v>0</v>
      </c>
      <c r="BF300" s="199">
        <f>IF(N300="snížená",J300,0)</f>
        <v>0</v>
      </c>
      <c r="BG300" s="199">
        <f>IF(N300="zákl. přenesená",J300,0)</f>
        <v>0</v>
      </c>
      <c r="BH300" s="199">
        <f>IF(N300="sníž. přenesená",J300,0)</f>
        <v>0</v>
      </c>
      <c r="BI300" s="199">
        <f>IF(N300="nulová",J300,0)</f>
        <v>0</v>
      </c>
      <c r="BJ300" s="16" t="s">
        <v>77</v>
      </c>
      <c r="BK300" s="199">
        <f>ROUND(I300*H300,2)</f>
        <v>0</v>
      </c>
      <c r="BL300" s="16" t="s">
        <v>138</v>
      </c>
      <c r="BM300" s="198" t="s">
        <v>570</v>
      </c>
    </row>
    <row r="301" spans="1:47" s="2" customFormat="1" ht="12">
      <c r="A301" s="37"/>
      <c r="B301" s="38"/>
      <c r="C301" s="39"/>
      <c r="D301" s="200" t="s">
        <v>196</v>
      </c>
      <c r="E301" s="39"/>
      <c r="F301" s="201" t="s">
        <v>571</v>
      </c>
      <c r="G301" s="39"/>
      <c r="H301" s="39"/>
      <c r="I301" s="135"/>
      <c r="J301" s="39"/>
      <c r="K301" s="39"/>
      <c r="L301" s="43"/>
      <c r="M301" s="202"/>
      <c r="N301" s="203"/>
      <c r="O301" s="83"/>
      <c r="P301" s="83"/>
      <c r="Q301" s="83"/>
      <c r="R301" s="83"/>
      <c r="S301" s="83"/>
      <c r="T301" s="84"/>
      <c r="U301" s="37"/>
      <c r="V301" s="37"/>
      <c r="W301" s="37"/>
      <c r="X301" s="37"/>
      <c r="Y301" s="37"/>
      <c r="Z301" s="37"/>
      <c r="AA301" s="37"/>
      <c r="AB301" s="37"/>
      <c r="AC301" s="37"/>
      <c r="AD301" s="37"/>
      <c r="AE301" s="37"/>
      <c r="AT301" s="16" t="s">
        <v>196</v>
      </c>
      <c r="AU301" s="16" t="s">
        <v>77</v>
      </c>
    </row>
    <row r="302" spans="1:47" s="2" customFormat="1" ht="12">
      <c r="A302" s="37"/>
      <c r="B302" s="38"/>
      <c r="C302" s="39"/>
      <c r="D302" s="200" t="s">
        <v>134</v>
      </c>
      <c r="E302" s="39"/>
      <c r="F302" s="201" t="s">
        <v>572</v>
      </c>
      <c r="G302" s="39"/>
      <c r="H302" s="39"/>
      <c r="I302" s="135"/>
      <c r="J302" s="39"/>
      <c r="K302" s="39"/>
      <c r="L302" s="43"/>
      <c r="M302" s="202"/>
      <c r="N302" s="203"/>
      <c r="O302" s="83"/>
      <c r="P302" s="83"/>
      <c r="Q302" s="83"/>
      <c r="R302" s="83"/>
      <c r="S302" s="83"/>
      <c r="T302" s="84"/>
      <c r="U302" s="37"/>
      <c r="V302" s="37"/>
      <c r="W302" s="37"/>
      <c r="X302" s="37"/>
      <c r="Y302" s="37"/>
      <c r="Z302" s="37"/>
      <c r="AA302" s="37"/>
      <c r="AB302" s="37"/>
      <c r="AC302" s="37"/>
      <c r="AD302" s="37"/>
      <c r="AE302" s="37"/>
      <c r="AT302" s="16" t="s">
        <v>134</v>
      </c>
      <c r="AU302" s="16" t="s">
        <v>77</v>
      </c>
    </row>
    <row r="303" spans="1:65" s="2" customFormat="1" ht="21.75" customHeight="1">
      <c r="A303" s="37"/>
      <c r="B303" s="38"/>
      <c r="C303" s="187" t="s">
        <v>380</v>
      </c>
      <c r="D303" s="187" t="s">
        <v>127</v>
      </c>
      <c r="E303" s="188" t="s">
        <v>573</v>
      </c>
      <c r="F303" s="189" t="s">
        <v>574</v>
      </c>
      <c r="G303" s="190" t="s">
        <v>195</v>
      </c>
      <c r="H303" s="191">
        <v>6.28</v>
      </c>
      <c r="I303" s="192"/>
      <c r="J303" s="193">
        <f>ROUND(I303*H303,2)</f>
        <v>0</v>
      </c>
      <c r="K303" s="189" t="s">
        <v>131</v>
      </c>
      <c r="L303" s="43"/>
      <c r="M303" s="194" t="s">
        <v>19</v>
      </c>
      <c r="N303" s="195" t="s">
        <v>40</v>
      </c>
      <c r="O303" s="83"/>
      <c r="P303" s="196">
        <f>O303*H303</f>
        <v>0</v>
      </c>
      <c r="Q303" s="196">
        <v>2.5E-06</v>
      </c>
      <c r="R303" s="196">
        <f>Q303*H303</f>
        <v>1.5700000000000002E-05</v>
      </c>
      <c r="S303" s="196">
        <v>0</v>
      </c>
      <c r="T303" s="197">
        <f>S303*H303</f>
        <v>0</v>
      </c>
      <c r="U303" s="37"/>
      <c r="V303" s="37"/>
      <c r="W303" s="37"/>
      <c r="X303" s="37"/>
      <c r="Y303" s="37"/>
      <c r="Z303" s="37"/>
      <c r="AA303" s="37"/>
      <c r="AB303" s="37"/>
      <c r="AC303" s="37"/>
      <c r="AD303" s="37"/>
      <c r="AE303" s="37"/>
      <c r="AR303" s="198" t="s">
        <v>138</v>
      </c>
      <c r="AT303" s="198" t="s">
        <v>127</v>
      </c>
      <c r="AU303" s="198" t="s">
        <v>77</v>
      </c>
      <c r="AY303" s="16" t="s">
        <v>133</v>
      </c>
      <c r="BE303" s="199">
        <f>IF(N303="základní",J303,0)</f>
        <v>0</v>
      </c>
      <c r="BF303" s="199">
        <f>IF(N303="snížená",J303,0)</f>
        <v>0</v>
      </c>
      <c r="BG303" s="199">
        <f>IF(N303="zákl. přenesená",J303,0)</f>
        <v>0</v>
      </c>
      <c r="BH303" s="199">
        <f>IF(N303="sníž. přenesená",J303,0)</f>
        <v>0</v>
      </c>
      <c r="BI303" s="199">
        <f>IF(N303="nulová",J303,0)</f>
        <v>0</v>
      </c>
      <c r="BJ303" s="16" t="s">
        <v>77</v>
      </c>
      <c r="BK303" s="199">
        <f>ROUND(I303*H303,2)</f>
        <v>0</v>
      </c>
      <c r="BL303" s="16" t="s">
        <v>138</v>
      </c>
      <c r="BM303" s="198" t="s">
        <v>575</v>
      </c>
    </row>
    <row r="304" spans="1:47" s="2" customFormat="1" ht="12">
      <c r="A304" s="37"/>
      <c r="B304" s="38"/>
      <c r="C304" s="39"/>
      <c r="D304" s="200" t="s">
        <v>196</v>
      </c>
      <c r="E304" s="39"/>
      <c r="F304" s="201" t="s">
        <v>571</v>
      </c>
      <c r="G304" s="39"/>
      <c r="H304" s="39"/>
      <c r="I304" s="135"/>
      <c r="J304" s="39"/>
      <c r="K304" s="39"/>
      <c r="L304" s="43"/>
      <c r="M304" s="202"/>
      <c r="N304" s="203"/>
      <c r="O304" s="83"/>
      <c r="P304" s="83"/>
      <c r="Q304" s="83"/>
      <c r="R304" s="83"/>
      <c r="S304" s="83"/>
      <c r="T304" s="84"/>
      <c r="U304" s="37"/>
      <c r="V304" s="37"/>
      <c r="W304" s="37"/>
      <c r="X304" s="37"/>
      <c r="Y304" s="37"/>
      <c r="Z304" s="37"/>
      <c r="AA304" s="37"/>
      <c r="AB304" s="37"/>
      <c r="AC304" s="37"/>
      <c r="AD304" s="37"/>
      <c r="AE304" s="37"/>
      <c r="AT304" s="16" t="s">
        <v>196</v>
      </c>
      <c r="AU304" s="16" t="s">
        <v>77</v>
      </c>
    </row>
    <row r="305" spans="1:47" s="2" customFormat="1" ht="12">
      <c r="A305" s="37"/>
      <c r="B305" s="38"/>
      <c r="C305" s="39"/>
      <c r="D305" s="200" t="s">
        <v>134</v>
      </c>
      <c r="E305" s="39"/>
      <c r="F305" s="201" t="s">
        <v>576</v>
      </c>
      <c r="G305" s="39"/>
      <c r="H305" s="39"/>
      <c r="I305" s="135"/>
      <c r="J305" s="39"/>
      <c r="K305" s="39"/>
      <c r="L305" s="43"/>
      <c r="M305" s="202"/>
      <c r="N305" s="203"/>
      <c r="O305" s="83"/>
      <c r="P305" s="83"/>
      <c r="Q305" s="83"/>
      <c r="R305" s="83"/>
      <c r="S305" s="83"/>
      <c r="T305" s="84"/>
      <c r="U305" s="37"/>
      <c r="V305" s="37"/>
      <c r="W305" s="37"/>
      <c r="X305" s="37"/>
      <c r="Y305" s="37"/>
      <c r="Z305" s="37"/>
      <c r="AA305" s="37"/>
      <c r="AB305" s="37"/>
      <c r="AC305" s="37"/>
      <c r="AD305" s="37"/>
      <c r="AE305" s="37"/>
      <c r="AT305" s="16" t="s">
        <v>134</v>
      </c>
      <c r="AU305" s="16" t="s">
        <v>77</v>
      </c>
    </row>
    <row r="306" spans="1:65" s="2" customFormat="1" ht="16.5" customHeight="1">
      <c r="A306" s="37"/>
      <c r="B306" s="38"/>
      <c r="C306" s="187" t="s">
        <v>577</v>
      </c>
      <c r="D306" s="187" t="s">
        <v>127</v>
      </c>
      <c r="E306" s="188" t="s">
        <v>538</v>
      </c>
      <c r="F306" s="189" t="s">
        <v>578</v>
      </c>
      <c r="G306" s="190" t="s">
        <v>291</v>
      </c>
      <c r="H306" s="191">
        <v>0.48</v>
      </c>
      <c r="I306" s="192"/>
      <c r="J306" s="193">
        <f>ROUND(I306*H306,2)</f>
        <v>0</v>
      </c>
      <c r="K306" s="189" t="s">
        <v>19</v>
      </c>
      <c r="L306" s="43"/>
      <c r="M306" s="194" t="s">
        <v>19</v>
      </c>
      <c r="N306" s="195" t="s">
        <v>40</v>
      </c>
      <c r="O306" s="83"/>
      <c r="P306" s="196">
        <f>O306*H306</f>
        <v>0</v>
      </c>
      <c r="Q306" s="196">
        <v>0</v>
      </c>
      <c r="R306" s="196">
        <f>Q306*H306</f>
        <v>0</v>
      </c>
      <c r="S306" s="196">
        <v>0</v>
      </c>
      <c r="T306" s="197">
        <f>S306*H306</f>
        <v>0</v>
      </c>
      <c r="U306" s="37"/>
      <c r="V306" s="37"/>
      <c r="W306" s="37"/>
      <c r="X306" s="37"/>
      <c r="Y306" s="37"/>
      <c r="Z306" s="37"/>
      <c r="AA306" s="37"/>
      <c r="AB306" s="37"/>
      <c r="AC306" s="37"/>
      <c r="AD306" s="37"/>
      <c r="AE306" s="37"/>
      <c r="AR306" s="198" t="s">
        <v>138</v>
      </c>
      <c r="AT306" s="198" t="s">
        <v>127</v>
      </c>
      <c r="AU306" s="198" t="s">
        <v>77</v>
      </c>
      <c r="AY306" s="16" t="s">
        <v>133</v>
      </c>
      <c r="BE306" s="199">
        <f>IF(N306="základní",J306,0)</f>
        <v>0</v>
      </c>
      <c r="BF306" s="199">
        <f>IF(N306="snížená",J306,0)</f>
        <v>0</v>
      </c>
      <c r="BG306" s="199">
        <f>IF(N306="zákl. přenesená",J306,0)</f>
        <v>0</v>
      </c>
      <c r="BH306" s="199">
        <f>IF(N306="sníž. přenesená",J306,0)</f>
        <v>0</v>
      </c>
      <c r="BI306" s="199">
        <f>IF(N306="nulová",J306,0)</f>
        <v>0</v>
      </c>
      <c r="BJ306" s="16" t="s">
        <v>77</v>
      </c>
      <c r="BK306" s="199">
        <f>ROUND(I306*H306,2)</f>
        <v>0</v>
      </c>
      <c r="BL306" s="16" t="s">
        <v>138</v>
      </c>
      <c r="BM306" s="198" t="s">
        <v>579</v>
      </c>
    </row>
    <row r="307" spans="1:47" s="2" customFormat="1" ht="12">
      <c r="A307" s="37"/>
      <c r="B307" s="38"/>
      <c r="C307" s="39"/>
      <c r="D307" s="200" t="s">
        <v>134</v>
      </c>
      <c r="E307" s="39"/>
      <c r="F307" s="201" t="s">
        <v>580</v>
      </c>
      <c r="G307" s="39"/>
      <c r="H307" s="39"/>
      <c r="I307" s="135"/>
      <c r="J307" s="39"/>
      <c r="K307" s="39"/>
      <c r="L307" s="43"/>
      <c r="M307" s="202"/>
      <c r="N307" s="203"/>
      <c r="O307" s="83"/>
      <c r="P307" s="83"/>
      <c r="Q307" s="83"/>
      <c r="R307" s="83"/>
      <c r="S307" s="83"/>
      <c r="T307" s="84"/>
      <c r="U307" s="37"/>
      <c r="V307" s="37"/>
      <c r="W307" s="37"/>
      <c r="X307" s="37"/>
      <c r="Y307" s="37"/>
      <c r="Z307" s="37"/>
      <c r="AA307" s="37"/>
      <c r="AB307" s="37"/>
      <c r="AC307" s="37"/>
      <c r="AD307" s="37"/>
      <c r="AE307" s="37"/>
      <c r="AT307" s="16" t="s">
        <v>134</v>
      </c>
      <c r="AU307" s="16" t="s">
        <v>77</v>
      </c>
    </row>
    <row r="308" spans="1:65" s="2" customFormat="1" ht="16.5" customHeight="1">
      <c r="A308" s="37"/>
      <c r="B308" s="38"/>
      <c r="C308" s="187" t="s">
        <v>384</v>
      </c>
      <c r="D308" s="187" t="s">
        <v>127</v>
      </c>
      <c r="E308" s="188" t="s">
        <v>544</v>
      </c>
      <c r="F308" s="189" t="s">
        <v>581</v>
      </c>
      <c r="G308" s="190" t="s">
        <v>291</v>
      </c>
      <c r="H308" s="191">
        <v>0.48</v>
      </c>
      <c r="I308" s="192"/>
      <c r="J308" s="193">
        <f>ROUND(I308*H308,2)</f>
        <v>0</v>
      </c>
      <c r="K308" s="189" t="s">
        <v>19</v>
      </c>
      <c r="L308" s="43"/>
      <c r="M308" s="194" t="s">
        <v>19</v>
      </c>
      <c r="N308" s="195" t="s">
        <v>40</v>
      </c>
      <c r="O308" s="83"/>
      <c r="P308" s="196">
        <f>O308*H308</f>
        <v>0</v>
      </c>
      <c r="Q308" s="196">
        <v>0</v>
      </c>
      <c r="R308" s="196">
        <f>Q308*H308</f>
        <v>0</v>
      </c>
      <c r="S308" s="196">
        <v>0</v>
      </c>
      <c r="T308" s="197">
        <f>S308*H308</f>
        <v>0</v>
      </c>
      <c r="U308" s="37"/>
      <c r="V308" s="37"/>
      <c r="W308" s="37"/>
      <c r="X308" s="37"/>
      <c r="Y308" s="37"/>
      <c r="Z308" s="37"/>
      <c r="AA308" s="37"/>
      <c r="AB308" s="37"/>
      <c r="AC308" s="37"/>
      <c r="AD308" s="37"/>
      <c r="AE308" s="37"/>
      <c r="AR308" s="198" t="s">
        <v>138</v>
      </c>
      <c r="AT308" s="198" t="s">
        <v>127</v>
      </c>
      <c r="AU308" s="198" t="s">
        <v>77</v>
      </c>
      <c r="AY308" s="16" t="s">
        <v>133</v>
      </c>
      <c r="BE308" s="199">
        <f>IF(N308="základní",J308,0)</f>
        <v>0</v>
      </c>
      <c r="BF308" s="199">
        <f>IF(N308="snížená",J308,0)</f>
        <v>0</v>
      </c>
      <c r="BG308" s="199">
        <f>IF(N308="zákl. přenesená",J308,0)</f>
        <v>0</v>
      </c>
      <c r="BH308" s="199">
        <f>IF(N308="sníž. přenesená",J308,0)</f>
        <v>0</v>
      </c>
      <c r="BI308" s="199">
        <f>IF(N308="nulová",J308,0)</f>
        <v>0</v>
      </c>
      <c r="BJ308" s="16" t="s">
        <v>77</v>
      </c>
      <c r="BK308" s="199">
        <f>ROUND(I308*H308,2)</f>
        <v>0</v>
      </c>
      <c r="BL308" s="16" t="s">
        <v>138</v>
      </c>
      <c r="BM308" s="198" t="s">
        <v>582</v>
      </c>
    </row>
    <row r="309" spans="1:65" s="2" customFormat="1" ht="16.5" customHeight="1">
      <c r="A309" s="37"/>
      <c r="B309" s="38"/>
      <c r="C309" s="187" t="s">
        <v>583</v>
      </c>
      <c r="D309" s="187" t="s">
        <v>127</v>
      </c>
      <c r="E309" s="188" t="s">
        <v>547</v>
      </c>
      <c r="F309" s="189" t="s">
        <v>584</v>
      </c>
      <c r="G309" s="190" t="s">
        <v>291</v>
      </c>
      <c r="H309" s="191">
        <v>6.4</v>
      </c>
      <c r="I309" s="192"/>
      <c r="J309" s="193">
        <f>ROUND(I309*H309,2)</f>
        <v>0</v>
      </c>
      <c r="K309" s="189" t="s">
        <v>19</v>
      </c>
      <c r="L309" s="43"/>
      <c r="M309" s="194" t="s">
        <v>19</v>
      </c>
      <c r="N309" s="195" t="s">
        <v>40</v>
      </c>
      <c r="O309" s="83"/>
      <c r="P309" s="196">
        <f>O309*H309</f>
        <v>0</v>
      </c>
      <c r="Q309" s="196">
        <v>0</v>
      </c>
      <c r="R309" s="196">
        <f>Q309*H309</f>
        <v>0</v>
      </c>
      <c r="S309" s="196">
        <v>0</v>
      </c>
      <c r="T309" s="197">
        <f>S309*H309</f>
        <v>0</v>
      </c>
      <c r="U309" s="37"/>
      <c r="V309" s="37"/>
      <c r="W309" s="37"/>
      <c r="X309" s="37"/>
      <c r="Y309" s="37"/>
      <c r="Z309" s="37"/>
      <c r="AA309" s="37"/>
      <c r="AB309" s="37"/>
      <c r="AC309" s="37"/>
      <c r="AD309" s="37"/>
      <c r="AE309" s="37"/>
      <c r="AR309" s="198" t="s">
        <v>138</v>
      </c>
      <c r="AT309" s="198" t="s">
        <v>127</v>
      </c>
      <c r="AU309" s="198" t="s">
        <v>77</v>
      </c>
      <c r="AY309" s="16" t="s">
        <v>133</v>
      </c>
      <c r="BE309" s="199">
        <f>IF(N309="základní",J309,0)</f>
        <v>0</v>
      </c>
      <c r="BF309" s="199">
        <f>IF(N309="snížená",J309,0)</f>
        <v>0</v>
      </c>
      <c r="BG309" s="199">
        <f>IF(N309="zákl. přenesená",J309,0)</f>
        <v>0</v>
      </c>
      <c r="BH309" s="199">
        <f>IF(N309="sníž. přenesená",J309,0)</f>
        <v>0</v>
      </c>
      <c r="BI309" s="199">
        <f>IF(N309="nulová",J309,0)</f>
        <v>0</v>
      </c>
      <c r="BJ309" s="16" t="s">
        <v>77</v>
      </c>
      <c r="BK309" s="199">
        <f>ROUND(I309*H309,2)</f>
        <v>0</v>
      </c>
      <c r="BL309" s="16" t="s">
        <v>138</v>
      </c>
      <c r="BM309" s="198" t="s">
        <v>585</v>
      </c>
    </row>
    <row r="310" spans="1:47" s="2" customFormat="1" ht="12">
      <c r="A310" s="37"/>
      <c r="B310" s="38"/>
      <c r="C310" s="39"/>
      <c r="D310" s="200" t="s">
        <v>134</v>
      </c>
      <c r="E310" s="39"/>
      <c r="F310" s="201" t="s">
        <v>586</v>
      </c>
      <c r="G310" s="39"/>
      <c r="H310" s="39"/>
      <c r="I310" s="135"/>
      <c r="J310" s="39"/>
      <c r="K310" s="39"/>
      <c r="L310" s="43"/>
      <c r="M310" s="202"/>
      <c r="N310" s="203"/>
      <c r="O310" s="83"/>
      <c r="P310" s="83"/>
      <c r="Q310" s="83"/>
      <c r="R310" s="83"/>
      <c r="S310" s="83"/>
      <c r="T310" s="84"/>
      <c r="U310" s="37"/>
      <c r="V310" s="37"/>
      <c r="W310" s="37"/>
      <c r="X310" s="37"/>
      <c r="Y310" s="37"/>
      <c r="Z310" s="37"/>
      <c r="AA310" s="37"/>
      <c r="AB310" s="37"/>
      <c r="AC310" s="37"/>
      <c r="AD310" s="37"/>
      <c r="AE310" s="37"/>
      <c r="AT310" s="16" t="s">
        <v>134</v>
      </c>
      <c r="AU310" s="16" t="s">
        <v>77</v>
      </c>
    </row>
    <row r="311" spans="1:65" s="2" customFormat="1" ht="16.5" customHeight="1">
      <c r="A311" s="37"/>
      <c r="B311" s="38"/>
      <c r="C311" s="187" t="s">
        <v>390</v>
      </c>
      <c r="D311" s="187" t="s">
        <v>127</v>
      </c>
      <c r="E311" s="188" t="s">
        <v>552</v>
      </c>
      <c r="F311" s="189" t="s">
        <v>587</v>
      </c>
      <c r="G311" s="190" t="s">
        <v>291</v>
      </c>
      <c r="H311" s="191">
        <v>6.4</v>
      </c>
      <c r="I311" s="192"/>
      <c r="J311" s="193">
        <f>ROUND(I311*H311,2)</f>
        <v>0</v>
      </c>
      <c r="K311" s="189" t="s">
        <v>19</v>
      </c>
      <c r="L311" s="43"/>
      <c r="M311" s="194" t="s">
        <v>19</v>
      </c>
      <c r="N311" s="195" t="s">
        <v>40</v>
      </c>
      <c r="O311" s="83"/>
      <c r="P311" s="196">
        <f>O311*H311</f>
        <v>0</v>
      </c>
      <c r="Q311" s="196">
        <v>0</v>
      </c>
      <c r="R311" s="196">
        <f>Q311*H311</f>
        <v>0</v>
      </c>
      <c r="S311" s="196">
        <v>0</v>
      </c>
      <c r="T311" s="197">
        <f>S311*H311</f>
        <v>0</v>
      </c>
      <c r="U311" s="37"/>
      <c r="V311" s="37"/>
      <c r="W311" s="37"/>
      <c r="X311" s="37"/>
      <c r="Y311" s="37"/>
      <c r="Z311" s="37"/>
      <c r="AA311" s="37"/>
      <c r="AB311" s="37"/>
      <c r="AC311" s="37"/>
      <c r="AD311" s="37"/>
      <c r="AE311" s="37"/>
      <c r="AR311" s="198" t="s">
        <v>138</v>
      </c>
      <c r="AT311" s="198" t="s">
        <v>127</v>
      </c>
      <c r="AU311" s="198" t="s">
        <v>77</v>
      </c>
      <c r="AY311" s="16" t="s">
        <v>133</v>
      </c>
      <c r="BE311" s="199">
        <f>IF(N311="základní",J311,0)</f>
        <v>0</v>
      </c>
      <c r="BF311" s="199">
        <f>IF(N311="snížená",J311,0)</f>
        <v>0</v>
      </c>
      <c r="BG311" s="199">
        <f>IF(N311="zákl. přenesená",J311,0)</f>
        <v>0</v>
      </c>
      <c r="BH311" s="199">
        <f>IF(N311="sníž. přenesená",J311,0)</f>
        <v>0</v>
      </c>
      <c r="BI311" s="199">
        <f>IF(N311="nulová",J311,0)</f>
        <v>0</v>
      </c>
      <c r="BJ311" s="16" t="s">
        <v>77</v>
      </c>
      <c r="BK311" s="199">
        <f>ROUND(I311*H311,2)</f>
        <v>0</v>
      </c>
      <c r="BL311" s="16" t="s">
        <v>138</v>
      </c>
      <c r="BM311" s="198" t="s">
        <v>588</v>
      </c>
    </row>
    <row r="312" spans="1:65" s="2" customFormat="1" ht="21.75" customHeight="1">
      <c r="A312" s="37"/>
      <c r="B312" s="38"/>
      <c r="C312" s="187" t="s">
        <v>589</v>
      </c>
      <c r="D312" s="187" t="s">
        <v>127</v>
      </c>
      <c r="E312" s="188" t="s">
        <v>590</v>
      </c>
      <c r="F312" s="189" t="s">
        <v>591</v>
      </c>
      <c r="G312" s="190" t="s">
        <v>291</v>
      </c>
      <c r="H312" s="191">
        <v>6.4</v>
      </c>
      <c r="I312" s="192"/>
      <c r="J312" s="193">
        <f>ROUND(I312*H312,2)</f>
        <v>0</v>
      </c>
      <c r="K312" s="189" t="s">
        <v>131</v>
      </c>
      <c r="L312" s="43"/>
      <c r="M312" s="194" t="s">
        <v>19</v>
      </c>
      <c r="N312" s="195" t="s">
        <v>40</v>
      </c>
      <c r="O312" s="83"/>
      <c r="P312" s="196">
        <f>O312*H312</f>
        <v>0</v>
      </c>
      <c r="Q312" s="196">
        <v>0.0462146576</v>
      </c>
      <c r="R312" s="196">
        <f>Q312*H312</f>
        <v>0.29577380864</v>
      </c>
      <c r="S312" s="196">
        <v>0</v>
      </c>
      <c r="T312" s="197">
        <f>S312*H312</f>
        <v>0</v>
      </c>
      <c r="U312" s="37"/>
      <c r="V312" s="37"/>
      <c r="W312" s="37"/>
      <c r="X312" s="37"/>
      <c r="Y312" s="37"/>
      <c r="Z312" s="37"/>
      <c r="AA312" s="37"/>
      <c r="AB312" s="37"/>
      <c r="AC312" s="37"/>
      <c r="AD312" s="37"/>
      <c r="AE312" s="37"/>
      <c r="AR312" s="198" t="s">
        <v>138</v>
      </c>
      <c r="AT312" s="198" t="s">
        <v>127</v>
      </c>
      <c r="AU312" s="198" t="s">
        <v>77</v>
      </c>
      <c r="AY312" s="16" t="s">
        <v>133</v>
      </c>
      <c r="BE312" s="199">
        <f>IF(N312="základní",J312,0)</f>
        <v>0</v>
      </c>
      <c r="BF312" s="199">
        <f>IF(N312="snížená",J312,0)</f>
        <v>0</v>
      </c>
      <c r="BG312" s="199">
        <f>IF(N312="zákl. přenesená",J312,0)</f>
        <v>0</v>
      </c>
      <c r="BH312" s="199">
        <f>IF(N312="sníž. přenesená",J312,0)</f>
        <v>0</v>
      </c>
      <c r="BI312" s="199">
        <f>IF(N312="nulová",J312,0)</f>
        <v>0</v>
      </c>
      <c r="BJ312" s="16" t="s">
        <v>77</v>
      </c>
      <c r="BK312" s="199">
        <f>ROUND(I312*H312,2)</f>
        <v>0</v>
      </c>
      <c r="BL312" s="16" t="s">
        <v>138</v>
      </c>
      <c r="BM312" s="198" t="s">
        <v>592</v>
      </c>
    </row>
    <row r="313" spans="1:47" s="2" customFormat="1" ht="12">
      <c r="A313" s="37"/>
      <c r="B313" s="38"/>
      <c r="C313" s="39"/>
      <c r="D313" s="200" t="s">
        <v>196</v>
      </c>
      <c r="E313" s="39"/>
      <c r="F313" s="201" t="s">
        <v>593</v>
      </c>
      <c r="G313" s="39"/>
      <c r="H313" s="39"/>
      <c r="I313" s="135"/>
      <c r="J313" s="39"/>
      <c r="K313" s="39"/>
      <c r="L313" s="43"/>
      <c r="M313" s="202"/>
      <c r="N313" s="203"/>
      <c r="O313" s="83"/>
      <c r="P313" s="83"/>
      <c r="Q313" s="83"/>
      <c r="R313" s="83"/>
      <c r="S313" s="83"/>
      <c r="T313" s="84"/>
      <c r="U313" s="37"/>
      <c r="V313" s="37"/>
      <c r="W313" s="37"/>
      <c r="X313" s="37"/>
      <c r="Y313" s="37"/>
      <c r="Z313" s="37"/>
      <c r="AA313" s="37"/>
      <c r="AB313" s="37"/>
      <c r="AC313" s="37"/>
      <c r="AD313" s="37"/>
      <c r="AE313" s="37"/>
      <c r="AT313" s="16" t="s">
        <v>196</v>
      </c>
      <c r="AU313" s="16" t="s">
        <v>77</v>
      </c>
    </row>
    <row r="314" spans="1:47" s="2" customFormat="1" ht="12">
      <c r="A314" s="37"/>
      <c r="B314" s="38"/>
      <c r="C314" s="39"/>
      <c r="D314" s="200" t="s">
        <v>134</v>
      </c>
      <c r="E314" s="39"/>
      <c r="F314" s="201" t="s">
        <v>594</v>
      </c>
      <c r="G314" s="39"/>
      <c r="H314" s="39"/>
      <c r="I314" s="135"/>
      <c r="J314" s="39"/>
      <c r="K314" s="39"/>
      <c r="L314" s="43"/>
      <c r="M314" s="202"/>
      <c r="N314" s="203"/>
      <c r="O314" s="83"/>
      <c r="P314" s="83"/>
      <c r="Q314" s="83"/>
      <c r="R314" s="83"/>
      <c r="S314" s="83"/>
      <c r="T314" s="84"/>
      <c r="U314" s="37"/>
      <c r="V314" s="37"/>
      <c r="W314" s="37"/>
      <c r="X314" s="37"/>
      <c r="Y314" s="37"/>
      <c r="Z314" s="37"/>
      <c r="AA314" s="37"/>
      <c r="AB314" s="37"/>
      <c r="AC314" s="37"/>
      <c r="AD314" s="37"/>
      <c r="AE314" s="37"/>
      <c r="AT314" s="16" t="s">
        <v>134</v>
      </c>
      <c r="AU314" s="16" t="s">
        <v>77</v>
      </c>
    </row>
    <row r="315" spans="1:65" s="2" customFormat="1" ht="16.5" customHeight="1">
      <c r="A315" s="37"/>
      <c r="B315" s="38"/>
      <c r="C315" s="187" t="s">
        <v>395</v>
      </c>
      <c r="D315" s="187" t="s">
        <v>127</v>
      </c>
      <c r="E315" s="188" t="s">
        <v>595</v>
      </c>
      <c r="F315" s="189" t="s">
        <v>596</v>
      </c>
      <c r="G315" s="190" t="s">
        <v>195</v>
      </c>
      <c r="H315" s="191">
        <v>3.6</v>
      </c>
      <c r="I315" s="192"/>
      <c r="J315" s="193">
        <f>ROUND(I315*H315,2)</f>
        <v>0</v>
      </c>
      <c r="K315" s="189" t="s">
        <v>131</v>
      </c>
      <c r="L315" s="43"/>
      <c r="M315" s="194" t="s">
        <v>19</v>
      </c>
      <c r="N315" s="195" t="s">
        <v>40</v>
      </c>
      <c r="O315" s="83"/>
      <c r="P315" s="196">
        <f>O315*H315</f>
        <v>0</v>
      </c>
      <c r="Q315" s="196">
        <v>0.06923766</v>
      </c>
      <c r="R315" s="196">
        <f>Q315*H315</f>
        <v>0.24925557600000003</v>
      </c>
      <c r="S315" s="196">
        <v>0</v>
      </c>
      <c r="T315" s="197">
        <f>S315*H315</f>
        <v>0</v>
      </c>
      <c r="U315" s="37"/>
      <c r="V315" s="37"/>
      <c r="W315" s="37"/>
      <c r="X315" s="37"/>
      <c r="Y315" s="37"/>
      <c r="Z315" s="37"/>
      <c r="AA315" s="37"/>
      <c r="AB315" s="37"/>
      <c r="AC315" s="37"/>
      <c r="AD315" s="37"/>
      <c r="AE315" s="37"/>
      <c r="AR315" s="198" t="s">
        <v>138</v>
      </c>
      <c r="AT315" s="198" t="s">
        <v>127</v>
      </c>
      <c r="AU315" s="198" t="s">
        <v>77</v>
      </c>
      <c r="AY315" s="16" t="s">
        <v>133</v>
      </c>
      <c r="BE315" s="199">
        <f>IF(N315="základní",J315,0)</f>
        <v>0</v>
      </c>
      <c r="BF315" s="199">
        <f>IF(N315="snížená",J315,0)</f>
        <v>0</v>
      </c>
      <c r="BG315" s="199">
        <f>IF(N315="zákl. přenesená",J315,0)</f>
        <v>0</v>
      </c>
      <c r="BH315" s="199">
        <f>IF(N315="sníž. přenesená",J315,0)</f>
        <v>0</v>
      </c>
      <c r="BI315" s="199">
        <f>IF(N315="nulová",J315,0)</f>
        <v>0</v>
      </c>
      <c r="BJ315" s="16" t="s">
        <v>77</v>
      </c>
      <c r="BK315" s="199">
        <f>ROUND(I315*H315,2)</f>
        <v>0</v>
      </c>
      <c r="BL315" s="16" t="s">
        <v>138</v>
      </c>
      <c r="BM315" s="198" t="s">
        <v>597</v>
      </c>
    </row>
    <row r="316" spans="1:47" s="2" customFormat="1" ht="12">
      <c r="A316" s="37"/>
      <c r="B316" s="38"/>
      <c r="C316" s="39"/>
      <c r="D316" s="200" t="s">
        <v>196</v>
      </c>
      <c r="E316" s="39"/>
      <c r="F316" s="201" t="s">
        <v>598</v>
      </c>
      <c r="G316" s="39"/>
      <c r="H316" s="39"/>
      <c r="I316" s="135"/>
      <c r="J316" s="39"/>
      <c r="K316" s="39"/>
      <c r="L316" s="43"/>
      <c r="M316" s="202"/>
      <c r="N316" s="203"/>
      <c r="O316" s="83"/>
      <c r="P316" s="83"/>
      <c r="Q316" s="83"/>
      <c r="R316" s="83"/>
      <c r="S316" s="83"/>
      <c r="T316" s="84"/>
      <c r="U316" s="37"/>
      <c r="V316" s="37"/>
      <c r="W316" s="37"/>
      <c r="X316" s="37"/>
      <c r="Y316" s="37"/>
      <c r="Z316" s="37"/>
      <c r="AA316" s="37"/>
      <c r="AB316" s="37"/>
      <c r="AC316" s="37"/>
      <c r="AD316" s="37"/>
      <c r="AE316" s="37"/>
      <c r="AT316" s="16" t="s">
        <v>196</v>
      </c>
      <c r="AU316" s="16" t="s">
        <v>77</v>
      </c>
    </row>
    <row r="317" spans="1:65" s="2" customFormat="1" ht="16.5" customHeight="1">
      <c r="A317" s="37"/>
      <c r="B317" s="38"/>
      <c r="C317" s="187" t="s">
        <v>599</v>
      </c>
      <c r="D317" s="187" t="s">
        <v>127</v>
      </c>
      <c r="E317" s="188" t="s">
        <v>556</v>
      </c>
      <c r="F317" s="189" t="s">
        <v>600</v>
      </c>
      <c r="G317" s="190" t="s">
        <v>195</v>
      </c>
      <c r="H317" s="191">
        <v>3.4</v>
      </c>
      <c r="I317" s="192"/>
      <c r="J317" s="193">
        <f>ROUND(I317*H317,2)</f>
        <v>0</v>
      </c>
      <c r="K317" s="189" t="s">
        <v>19</v>
      </c>
      <c r="L317" s="43"/>
      <c r="M317" s="194" t="s">
        <v>19</v>
      </c>
      <c r="N317" s="195" t="s">
        <v>40</v>
      </c>
      <c r="O317" s="83"/>
      <c r="P317" s="196">
        <f>O317*H317</f>
        <v>0</v>
      </c>
      <c r="Q317" s="196">
        <v>0</v>
      </c>
      <c r="R317" s="196">
        <f>Q317*H317</f>
        <v>0</v>
      </c>
      <c r="S317" s="196">
        <v>0</v>
      </c>
      <c r="T317" s="197">
        <f>S317*H317</f>
        <v>0</v>
      </c>
      <c r="U317" s="37"/>
      <c r="V317" s="37"/>
      <c r="W317" s="37"/>
      <c r="X317" s="37"/>
      <c r="Y317" s="37"/>
      <c r="Z317" s="37"/>
      <c r="AA317" s="37"/>
      <c r="AB317" s="37"/>
      <c r="AC317" s="37"/>
      <c r="AD317" s="37"/>
      <c r="AE317" s="37"/>
      <c r="AR317" s="198" t="s">
        <v>138</v>
      </c>
      <c r="AT317" s="198" t="s">
        <v>127</v>
      </c>
      <c r="AU317" s="198" t="s">
        <v>77</v>
      </c>
      <c r="AY317" s="16" t="s">
        <v>133</v>
      </c>
      <c r="BE317" s="199">
        <f>IF(N317="základní",J317,0)</f>
        <v>0</v>
      </c>
      <c r="BF317" s="199">
        <f>IF(N317="snížená",J317,0)</f>
        <v>0</v>
      </c>
      <c r="BG317" s="199">
        <f>IF(N317="zákl. přenesená",J317,0)</f>
        <v>0</v>
      </c>
      <c r="BH317" s="199">
        <f>IF(N317="sníž. přenesená",J317,0)</f>
        <v>0</v>
      </c>
      <c r="BI317" s="199">
        <f>IF(N317="nulová",J317,0)</f>
        <v>0</v>
      </c>
      <c r="BJ317" s="16" t="s">
        <v>77</v>
      </c>
      <c r="BK317" s="199">
        <f>ROUND(I317*H317,2)</f>
        <v>0</v>
      </c>
      <c r="BL317" s="16" t="s">
        <v>138</v>
      </c>
      <c r="BM317" s="198" t="s">
        <v>601</v>
      </c>
    </row>
    <row r="318" spans="1:47" s="2" customFormat="1" ht="12">
      <c r="A318" s="37"/>
      <c r="B318" s="38"/>
      <c r="C318" s="39"/>
      <c r="D318" s="200" t="s">
        <v>134</v>
      </c>
      <c r="E318" s="39"/>
      <c r="F318" s="201" t="s">
        <v>376</v>
      </c>
      <c r="G318" s="39"/>
      <c r="H318" s="39"/>
      <c r="I318" s="135"/>
      <c r="J318" s="39"/>
      <c r="K318" s="39"/>
      <c r="L318" s="43"/>
      <c r="M318" s="202"/>
      <c r="N318" s="203"/>
      <c r="O318" s="83"/>
      <c r="P318" s="83"/>
      <c r="Q318" s="83"/>
      <c r="R318" s="83"/>
      <c r="S318" s="83"/>
      <c r="T318" s="84"/>
      <c r="U318" s="37"/>
      <c r="V318" s="37"/>
      <c r="W318" s="37"/>
      <c r="X318" s="37"/>
      <c r="Y318" s="37"/>
      <c r="Z318" s="37"/>
      <c r="AA318" s="37"/>
      <c r="AB318" s="37"/>
      <c r="AC318" s="37"/>
      <c r="AD318" s="37"/>
      <c r="AE318" s="37"/>
      <c r="AT318" s="16" t="s">
        <v>134</v>
      </c>
      <c r="AU318" s="16" t="s">
        <v>77</v>
      </c>
    </row>
    <row r="319" spans="1:65" s="2" customFormat="1" ht="16.5" customHeight="1">
      <c r="A319" s="37"/>
      <c r="B319" s="38"/>
      <c r="C319" s="187" t="s">
        <v>401</v>
      </c>
      <c r="D319" s="187" t="s">
        <v>127</v>
      </c>
      <c r="E319" s="188" t="s">
        <v>602</v>
      </c>
      <c r="F319" s="189" t="s">
        <v>603</v>
      </c>
      <c r="G319" s="190" t="s">
        <v>195</v>
      </c>
      <c r="H319" s="191">
        <v>0.6</v>
      </c>
      <c r="I319" s="192"/>
      <c r="J319" s="193">
        <f>ROUND(I319*H319,2)</f>
        <v>0</v>
      </c>
      <c r="K319" s="189" t="s">
        <v>19</v>
      </c>
      <c r="L319" s="43"/>
      <c r="M319" s="194" t="s">
        <v>19</v>
      </c>
      <c r="N319" s="195" t="s">
        <v>40</v>
      </c>
      <c r="O319" s="83"/>
      <c r="P319" s="196">
        <f>O319*H319</f>
        <v>0</v>
      </c>
      <c r="Q319" s="196">
        <v>0</v>
      </c>
      <c r="R319" s="196">
        <f>Q319*H319</f>
        <v>0</v>
      </c>
      <c r="S319" s="196">
        <v>0</v>
      </c>
      <c r="T319" s="197">
        <f>S319*H319</f>
        <v>0</v>
      </c>
      <c r="U319" s="37"/>
      <c r="V319" s="37"/>
      <c r="W319" s="37"/>
      <c r="X319" s="37"/>
      <c r="Y319" s="37"/>
      <c r="Z319" s="37"/>
      <c r="AA319" s="37"/>
      <c r="AB319" s="37"/>
      <c r="AC319" s="37"/>
      <c r="AD319" s="37"/>
      <c r="AE319" s="37"/>
      <c r="AR319" s="198" t="s">
        <v>138</v>
      </c>
      <c r="AT319" s="198" t="s">
        <v>127</v>
      </c>
      <c r="AU319" s="198" t="s">
        <v>77</v>
      </c>
      <c r="AY319" s="16" t="s">
        <v>133</v>
      </c>
      <c r="BE319" s="199">
        <f>IF(N319="základní",J319,0)</f>
        <v>0</v>
      </c>
      <c r="BF319" s="199">
        <f>IF(N319="snížená",J319,0)</f>
        <v>0</v>
      </c>
      <c r="BG319" s="199">
        <f>IF(N319="zákl. přenesená",J319,0)</f>
        <v>0</v>
      </c>
      <c r="BH319" s="199">
        <f>IF(N319="sníž. přenesená",J319,0)</f>
        <v>0</v>
      </c>
      <c r="BI319" s="199">
        <f>IF(N319="nulová",J319,0)</f>
        <v>0</v>
      </c>
      <c r="BJ319" s="16" t="s">
        <v>77</v>
      </c>
      <c r="BK319" s="199">
        <f>ROUND(I319*H319,2)</f>
        <v>0</v>
      </c>
      <c r="BL319" s="16" t="s">
        <v>138</v>
      </c>
      <c r="BM319" s="198" t="s">
        <v>604</v>
      </c>
    </row>
    <row r="320" spans="1:47" s="2" customFormat="1" ht="12">
      <c r="A320" s="37"/>
      <c r="B320" s="38"/>
      <c r="C320" s="39"/>
      <c r="D320" s="200" t="s">
        <v>134</v>
      </c>
      <c r="E320" s="39"/>
      <c r="F320" s="201" t="s">
        <v>605</v>
      </c>
      <c r="G320" s="39"/>
      <c r="H320" s="39"/>
      <c r="I320" s="135"/>
      <c r="J320" s="39"/>
      <c r="K320" s="39"/>
      <c r="L320" s="43"/>
      <c r="M320" s="202"/>
      <c r="N320" s="203"/>
      <c r="O320" s="83"/>
      <c r="P320" s="83"/>
      <c r="Q320" s="83"/>
      <c r="R320" s="83"/>
      <c r="S320" s="83"/>
      <c r="T320" s="84"/>
      <c r="U320" s="37"/>
      <c r="V320" s="37"/>
      <c r="W320" s="37"/>
      <c r="X320" s="37"/>
      <c r="Y320" s="37"/>
      <c r="Z320" s="37"/>
      <c r="AA320" s="37"/>
      <c r="AB320" s="37"/>
      <c r="AC320" s="37"/>
      <c r="AD320" s="37"/>
      <c r="AE320" s="37"/>
      <c r="AT320" s="16" t="s">
        <v>134</v>
      </c>
      <c r="AU320" s="16" t="s">
        <v>77</v>
      </c>
    </row>
    <row r="321" spans="1:65" s="2" customFormat="1" ht="16.5" customHeight="1">
      <c r="A321" s="37"/>
      <c r="B321" s="38"/>
      <c r="C321" s="187" t="s">
        <v>606</v>
      </c>
      <c r="D321" s="187" t="s">
        <v>127</v>
      </c>
      <c r="E321" s="188" t="s">
        <v>328</v>
      </c>
      <c r="F321" s="189" t="s">
        <v>329</v>
      </c>
      <c r="G321" s="190" t="s">
        <v>330</v>
      </c>
      <c r="H321" s="191">
        <v>1.287</v>
      </c>
      <c r="I321" s="192"/>
      <c r="J321" s="193">
        <f>ROUND(I321*H321,2)</f>
        <v>0</v>
      </c>
      <c r="K321" s="189" t="s">
        <v>131</v>
      </c>
      <c r="L321" s="43"/>
      <c r="M321" s="194" t="s">
        <v>19</v>
      </c>
      <c r="N321" s="195" t="s">
        <v>40</v>
      </c>
      <c r="O321" s="83"/>
      <c r="P321" s="196">
        <f>O321*H321</f>
        <v>0</v>
      </c>
      <c r="Q321" s="196">
        <v>0</v>
      </c>
      <c r="R321" s="196">
        <f>Q321*H321</f>
        <v>0</v>
      </c>
      <c r="S321" s="196">
        <v>0</v>
      </c>
      <c r="T321" s="197">
        <f>S321*H321</f>
        <v>0</v>
      </c>
      <c r="U321" s="37"/>
      <c r="V321" s="37"/>
      <c r="W321" s="37"/>
      <c r="X321" s="37"/>
      <c r="Y321" s="37"/>
      <c r="Z321" s="37"/>
      <c r="AA321" s="37"/>
      <c r="AB321" s="37"/>
      <c r="AC321" s="37"/>
      <c r="AD321" s="37"/>
      <c r="AE321" s="37"/>
      <c r="AR321" s="198" t="s">
        <v>138</v>
      </c>
      <c r="AT321" s="198" t="s">
        <v>127</v>
      </c>
      <c r="AU321" s="198" t="s">
        <v>77</v>
      </c>
      <c r="AY321" s="16" t="s">
        <v>133</v>
      </c>
      <c r="BE321" s="199">
        <f>IF(N321="základní",J321,0)</f>
        <v>0</v>
      </c>
      <c r="BF321" s="199">
        <f>IF(N321="snížená",J321,0)</f>
        <v>0</v>
      </c>
      <c r="BG321" s="199">
        <f>IF(N321="zákl. přenesená",J321,0)</f>
        <v>0</v>
      </c>
      <c r="BH321" s="199">
        <f>IF(N321="sníž. přenesená",J321,0)</f>
        <v>0</v>
      </c>
      <c r="BI321" s="199">
        <f>IF(N321="nulová",J321,0)</f>
        <v>0</v>
      </c>
      <c r="BJ321" s="16" t="s">
        <v>77</v>
      </c>
      <c r="BK321" s="199">
        <f>ROUND(I321*H321,2)</f>
        <v>0</v>
      </c>
      <c r="BL321" s="16" t="s">
        <v>138</v>
      </c>
      <c r="BM321" s="198" t="s">
        <v>607</v>
      </c>
    </row>
    <row r="322" spans="1:47" s="2" customFormat="1" ht="12">
      <c r="A322" s="37"/>
      <c r="B322" s="38"/>
      <c r="C322" s="39"/>
      <c r="D322" s="200" t="s">
        <v>196</v>
      </c>
      <c r="E322" s="39"/>
      <c r="F322" s="201" t="s">
        <v>332</v>
      </c>
      <c r="G322" s="39"/>
      <c r="H322" s="39"/>
      <c r="I322" s="135"/>
      <c r="J322" s="39"/>
      <c r="K322" s="39"/>
      <c r="L322" s="43"/>
      <c r="M322" s="202"/>
      <c r="N322" s="203"/>
      <c r="O322" s="83"/>
      <c r="P322" s="83"/>
      <c r="Q322" s="83"/>
      <c r="R322" s="83"/>
      <c r="S322" s="83"/>
      <c r="T322" s="84"/>
      <c r="U322" s="37"/>
      <c r="V322" s="37"/>
      <c r="W322" s="37"/>
      <c r="X322" s="37"/>
      <c r="Y322" s="37"/>
      <c r="Z322" s="37"/>
      <c r="AA322" s="37"/>
      <c r="AB322" s="37"/>
      <c r="AC322" s="37"/>
      <c r="AD322" s="37"/>
      <c r="AE322" s="37"/>
      <c r="AT322" s="16" t="s">
        <v>196</v>
      </c>
      <c r="AU322" s="16" t="s">
        <v>77</v>
      </c>
    </row>
    <row r="323" spans="1:63" s="11" customFormat="1" ht="25.9" customHeight="1">
      <c r="A323" s="11"/>
      <c r="B323" s="215"/>
      <c r="C323" s="216"/>
      <c r="D323" s="217" t="s">
        <v>68</v>
      </c>
      <c r="E323" s="218" t="s">
        <v>608</v>
      </c>
      <c r="F323" s="218" t="s">
        <v>609</v>
      </c>
      <c r="G323" s="216"/>
      <c r="H323" s="216"/>
      <c r="I323" s="219"/>
      <c r="J323" s="220">
        <f>BK323</f>
        <v>0</v>
      </c>
      <c r="K323" s="216"/>
      <c r="L323" s="221"/>
      <c r="M323" s="222"/>
      <c r="N323" s="223"/>
      <c r="O323" s="223"/>
      <c r="P323" s="224">
        <f>SUM(P324:P330)</f>
        <v>0</v>
      </c>
      <c r="Q323" s="223"/>
      <c r="R323" s="224">
        <f>SUM(R324:R330)</f>
        <v>1.146288</v>
      </c>
      <c r="S323" s="223"/>
      <c r="T323" s="225">
        <f>SUM(T324:T330)</f>
        <v>0</v>
      </c>
      <c r="U323" s="11"/>
      <c r="V323" s="11"/>
      <c r="W323" s="11"/>
      <c r="X323" s="11"/>
      <c r="Y323" s="11"/>
      <c r="Z323" s="11"/>
      <c r="AA323" s="11"/>
      <c r="AB323" s="11"/>
      <c r="AC323" s="11"/>
      <c r="AD323" s="11"/>
      <c r="AE323" s="11"/>
      <c r="AR323" s="226" t="s">
        <v>77</v>
      </c>
      <c r="AT323" s="227" t="s">
        <v>68</v>
      </c>
      <c r="AU323" s="227" t="s">
        <v>69</v>
      </c>
      <c r="AY323" s="226" t="s">
        <v>133</v>
      </c>
      <c r="BK323" s="228">
        <f>SUM(BK324:BK330)</f>
        <v>0</v>
      </c>
    </row>
    <row r="324" spans="1:65" s="2" customFormat="1" ht="16.5" customHeight="1">
      <c r="A324" s="37"/>
      <c r="B324" s="38"/>
      <c r="C324" s="187" t="s">
        <v>405</v>
      </c>
      <c r="D324" s="187" t="s">
        <v>127</v>
      </c>
      <c r="E324" s="188" t="s">
        <v>610</v>
      </c>
      <c r="F324" s="189" t="s">
        <v>611</v>
      </c>
      <c r="G324" s="190" t="s">
        <v>195</v>
      </c>
      <c r="H324" s="191">
        <v>28.6</v>
      </c>
      <c r="I324" s="192"/>
      <c r="J324" s="193">
        <f>ROUND(I324*H324,2)</f>
        <v>0</v>
      </c>
      <c r="K324" s="189" t="s">
        <v>131</v>
      </c>
      <c r="L324" s="43"/>
      <c r="M324" s="194" t="s">
        <v>19</v>
      </c>
      <c r="N324" s="195" t="s">
        <v>40</v>
      </c>
      <c r="O324" s="83"/>
      <c r="P324" s="196">
        <f>O324*H324</f>
        <v>0</v>
      </c>
      <c r="Q324" s="196">
        <v>0.04008</v>
      </c>
      <c r="R324" s="196">
        <f>Q324*H324</f>
        <v>1.146288</v>
      </c>
      <c r="S324" s="196">
        <v>0</v>
      </c>
      <c r="T324" s="197">
        <f>S324*H324</f>
        <v>0</v>
      </c>
      <c r="U324" s="37"/>
      <c r="V324" s="37"/>
      <c r="W324" s="37"/>
      <c r="X324" s="37"/>
      <c r="Y324" s="37"/>
      <c r="Z324" s="37"/>
      <c r="AA324" s="37"/>
      <c r="AB324" s="37"/>
      <c r="AC324" s="37"/>
      <c r="AD324" s="37"/>
      <c r="AE324" s="37"/>
      <c r="AR324" s="198" t="s">
        <v>138</v>
      </c>
      <c r="AT324" s="198" t="s">
        <v>127</v>
      </c>
      <c r="AU324" s="198" t="s">
        <v>77</v>
      </c>
      <c r="AY324" s="16" t="s">
        <v>133</v>
      </c>
      <c r="BE324" s="199">
        <f>IF(N324="základní",J324,0)</f>
        <v>0</v>
      </c>
      <c r="BF324" s="199">
        <f>IF(N324="snížená",J324,0)</f>
        <v>0</v>
      </c>
      <c r="BG324" s="199">
        <f>IF(N324="zákl. přenesená",J324,0)</f>
        <v>0</v>
      </c>
      <c r="BH324" s="199">
        <f>IF(N324="sníž. přenesená",J324,0)</f>
        <v>0</v>
      </c>
      <c r="BI324" s="199">
        <f>IF(N324="nulová",J324,0)</f>
        <v>0</v>
      </c>
      <c r="BJ324" s="16" t="s">
        <v>77</v>
      </c>
      <c r="BK324" s="199">
        <f>ROUND(I324*H324,2)</f>
        <v>0</v>
      </c>
      <c r="BL324" s="16" t="s">
        <v>138</v>
      </c>
      <c r="BM324" s="198" t="s">
        <v>612</v>
      </c>
    </row>
    <row r="325" spans="1:47" s="2" customFormat="1" ht="12">
      <c r="A325" s="37"/>
      <c r="B325" s="38"/>
      <c r="C325" s="39"/>
      <c r="D325" s="200" t="s">
        <v>196</v>
      </c>
      <c r="E325" s="39"/>
      <c r="F325" s="201" t="s">
        <v>613</v>
      </c>
      <c r="G325" s="39"/>
      <c r="H325" s="39"/>
      <c r="I325" s="135"/>
      <c r="J325" s="39"/>
      <c r="K325" s="39"/>
      <c r="L325" s="43"/>
      <c r="M325" s="202"/>
      <c r="N325" s="203"/>
      <c r="O325" s="83"/>
      <c r="P325" s="83"/>
      <c r="Q325" s="83"/>
      <c r="R325" s="83"/>
      <c r="S325" s="83"/>
      <c r="T325" s="84"/>
      <c r="U325" s="37"/>
      <c r="V325" s="37"/>
      <c r="W325" s="37"/>
      <c r="X325" s="37"/>
      <c r="Y325" s="37"/>
      <c r="Z325" s="37"/>
      <c r="AA325" s="37"/>
      <c r="AB325" s="37"/>
      <c r="AC325" s="37"/>
      <c r="AD325" s="37"/>
      <c r="AE325" s="37"/>
      <c r="AT325" s="16" t="s">
        <v>196</v>
      </c>
      <c r="AU325" s="16" t="s">
        <v>77</v>
      </c>
    </row>
    <row r="326" spans="1:47" s="2" customFormat="1" ht="12">
      <c r="A326" s="37"/>
      <c r="B326" s="38"/>
      <c r="C326" s="39"/>
      <c r="D326" s="200" t="s">
        <v>134</v>
      </c>
      <c r="E326" s="39"/>
      <c r="F326" s="201" t="s">
        <v>614</v>
      </c>
      <c r="G326" s="39"/>
      <c r="H326" s="39"/>
      <c r="I326" s="135"/>
      <c r="J326" s="39"/>
      <c r="K326" s="39"/>
      <c r="L326" s="43"/>
      <c r="M326" s="202"/>
      <c r="N326" s="203"/>
      <c r="O326" s="83"/>
      <c r="P326" s="83"/>
      <c r="Q326" s="83"/>
      <c r="R326" s="83"/>
      <c r="S326" s="83"/>
      <c r="T326" s="84"/>
      <c r="U326" s="37"/>
      <c r="V326" s="37"/>
      <c r="W326" s="37"/>
      <c r="X326" s="37"/>
      <c r="Y326" s="37"/>
      <c r="Z326" s="37"/>
      <c r="AA326" s="37"/>
      <c r="AB326" s="37"/>
      <c r="AC326" s="37"/>
      <c r="AD326" s="37"/>
      <c r="AE326" s="37"/>
      <c r="AT326" s="16" t="s">
        <v>134</v>
      </c>
      <c r="AU326" s="16" t="s">
        <v>77</v>
      </c>
    </row>
    <row r="327" spans="1:65" s="2" customFormat="1" ht="16.5" customHeight="1">
      <c r="A327" s="37"/>
      <c r="B327" s="38"/>
      <c r="C327" s="187" t="s">
        <v>615</v>
      </c>
      <c r="D327" s="187" t="s">
        <v>127</v>
      </c>
      <c r="E327" s="188" t="s">
        <v>616</v>
      </c>
      <c r="F327" s="189" t="s">
        <v>617</v>
      </c>
      <c r="G327" s="190" t="s">
        <v>301</v>
      </c>
      <c r="H327" s="191">
        <v>270.7</v>
      </c>
      <c r="I327" s="192"/>
      <c r="J327" s="193">
        <f>ROUND(I327*H327,2)</f>
        <v>0</v>
      </c>
      <c r="K327" s="189" t="s">
        <v>19</v>
      </c>
      <c r="L327" s="43"/>
      <c r="M327" s="194" t="s">
        <v>19</v>
      </c>
      <c r="N327" s="195" t="s">
        <v>40</v>
      </c>
      <c r="O327" s="83"/>
      <c r="P327" s="196">
        <f>O327*H327</f>
        <v>0</v>
      </c>
      <c r="Q327" s="196">
        <v>0</v>
      </c>
      <c r="R327" s="196">
        <f>Q327*H327</f>
        <v>0</v>
      </c>
      <c r="S327" s="196">
        <v>0</v>
      </c>
      <c r="T327" s="197">
        <f>S327*H327</f>
        <v>0</v>
      </c>
      <c r="U327" s="37"/>
      <c r="V327" s="37"/>
      <c r="W327" s="37"/>
      <c r="X327" s="37"/>
      <c r="Y327" s="37"/>
      <c r="Z327" s="37"/>
      <c r="AA327" s="37"/>
      <c r="AB327" s="37"/>
      <c r="AC327" s="37"/>
      <c r="AD327" s="37"/>
      <c r="AE327" s="37"/>
      <c r="AR327" s="198" t="s">
        <v>138</v>
      </c>
      <c r="AT327" s="198" t="s">
        <v>127</v>
      </c>
      <c r="AU327" s="198" t="s">
        <v>77</v>
      </c>
      <c r="AY327" s="16" t="s">
        <v>133</v>
      </c>
      <c r="BE327" s="199">
        <f>IF(N327="základní",J327,0)</f>
        <v>0</v>
      </c>
      <c r="BF327" s="199">
        <f>IF(N327="snížená",J327,0)</f>
        <v>0</v>
      </c>
      <c r="BG327" s="199">
        <f>IF(N327="zákl. přenesená",J327,0)</f>
        <v>0</v>
      </c>
      <c r="BH327" s="199">
        <f>IF(N327="sníž. přenesená",J327,0)</f>
        <v>0</v>
      </c>
      <c r="BI327" s="199">
        <f>IF(N327="nulová",J327,0)</f>
        <v>0</v>
      </c>
      <c r="BJ327" s="16" t="s">
        <v>77</v>
      </c>
      <c r="BK327" s="199">
        <f>ROUND(I327*H327,2)</f>
        <v>0</v>
      </c>
      <c r="BL327" s="16" t="s">
        <v>138</v>
      </c>
      <c r="BM327" s="198" t="s">
        <v>618</v>
      </c>
    </row>
    <row r="328" spans="1:47" s="2" customFormat="1" ht="12">
      <c r="A328" s="37"/>
      <c r="B328" s="38"/>
      <c r="C328" s="39"/>
      <c r="D328" s="200" t="s">
        <v>134</v>
      </c>
      <c r="E328" s="39"/>
      <c r="F328" s="201" t="s">
        <v>619</v>
      </c>
      <c r="G328" s="39"/>
      <c r="H328" s="39"/>
      <c r="I328" s="135"/>
      <c r="J328" s="39"/>
      <c r="K328" s="39"/>
      <c r="L328" s="43"/>
      <c r="M328" s="202"/>
      <c r="N328" s="203"/>
      <c r="O328" s="83"/>
      <c r="P328" s="83"/>
      <c r="Q328" s="83"/>
      <c r="R328" s="83"/>
      <c r="S328" s="83"/>
      <c r="T328" s="84"/>
      <c r="U328" s="37"/>
      <c r="V328" s="37"/>
      <c r="W328" s="37"/>
      <c r="X328" s="37"/>
      <c r="Y328" s="37"/>
      <c r="Z328" s="37"/>
      <c r="AA328" s="37"/>
      <c r="AB328" s="37"/>
      <c r="AC328" s="37"/>
      <c r="AD328" s="37"/>
      <c r="AE328" s="37"/>
      <c r="AT328" s="16" t="s">
        <v>134</v>
      </c>
      <c r="AU328" s="16" t="s">
        <v>77</v>
      </c>
    </row>
    <row r="329" spans="1:65" s="2" customFormat="1" ht="16.5" customHeight="1">
      <c r="A329" s="37"/>
      <c r="B329" s="38"/>
      <c r="C329" s="187" t="s">
        <v>411</v>
      </c>
      <c r="D329" s="187" t="s">
        <v>127</v>
      </c>
      <c r="E329" s="188" t="s">
        <v>620</v>
      </c>
      <c r="F329" s="189" t="s">
        <v>621</v>
      </c>
      <c r="G329" s="190" t="s">
        <v>301</v>
      </c>
      <c r="H329" s="191">
        <v>374.94</v>
      </c>
      <c r="I329" s="192"/>
      <c r="J329" s="193">
        <f>ROUND(I329*H329,2)</f>
        <v>0</v>
      </c>
      <c r="K329" s="189" t="s">
        <v>19</v>
      </c>
      <c r="L329" s="43"/>
      <c r="M329" s="194" t="s">
        <v>19</v>
      </c>
      <c r="N329" s="195" t="s">
        <v>40</v>
      </c>
      <c r="O329" s="83"/>
      <c r="P329" s="196">
        <f>O329*H329</f>
        <v>0</v>
      </c>
      <c r="Q329" s="196">
        <v>0</v>
      </c>
      <c r="R329" s="196">
        <f>Q329*H329</f>
        <v>0</v>
      </c>
      <c r="S329" s="196">
        <v>0</v>
      </c>
      <c r="T329" s="197">
        <f>S329*H329</f>
        <v>0</v>
      </c>
      <c r="U329" s="37"/>
      <c r="V329" s="37"/>
      <c r="W329" s="37"/>
      <c r="X329" s="37"/>
      <c r="Y329" s="37"/>
      <c r="Z329" s="37"/>
      <c r="AA329" s="37"/>
      <c r="AB329" s="37"/>
      <c r="AC329" s="37"/>
      <c r="AD329" s="37"/>
      <c r="AE329" s="37"/>
      <c r="AR329" s="198" t="s">
        <v>138</v>
      </c>
      <c r="AT329" s="198" t="s">
        <v>127</v>
      </c>
      <c r="AU329" s="198" t="s">
        <v>77</v>
      </c>
      <c r="AY329" s="16" t="s">
        <v>133</v>
      </c>
      <c r="BE329" s="199">
        <f>IF(N329="základní",J329,0)</f>
        <v>0</v>
      </c>
      <c r="BF329" s="199">
        <f>IF(N329="snížená",J329,0)</f>
        <v>0</v>
      </c>
      <c r="BG329" s="199">
        <f>IF(N329="zákl. přenesená",J329,0)</f>
        <v>0</v>
      </c>
      <c r="BH329" s="199">
        <f>IF(N329="sníž. přenesená",J329,0)</f>
        <v>0</v>
      </c>
      <c r="BI329" s="199">
        <f>IF(N329="nulová",J329,0)</f>
        <v>0</v>
      </c>
      <c r="BJ329" s="16" t="s">
        <v>77</v>
      </c>
      <c r="BK329" s="199">
        <f>ROUND(I329*H329,2)</f>
        <v>0</v>
      </c>
      <c r="BL329" s="16" t="s">
        <v>138</v>
      </c>
      <c r="BM329" s="198" t="s">
        <v>622</v>
      </c>
    </row>
    <row r="330" spans="1:65" s="2" customFormat="1" ht="16.5" customHeight="1">
      <c r="A330" s="37"/>
      <c r="B330" s="38"/>
      <c r="C330" s="187" t="s">
        <v>623</v>
      </c>
      <c r="D330" s="187" t="s">
        <v>127</v>
      </c>
      <c r="E330" s="188" t="s">
        <v>624</v>
      </c>
      <c r="F330" s="189" t="s">
        <v>625</v>
      </c>
      <c r="G330" s="190" t="s">
        <v>330</v>
      </c>
      <c r="H330" s="191">
        <v>0.375</v>
      </c>
      <c r="I330" s="192"/>
      <c r="J330" s="193">
        <f>ROUND(I330*H330,2)</f>
        <v>0</v>
      </c>
      <c r="K330" s="189" t="s">
        <v>19</v>
      </c>
      <c r="L330" s="43"/>
      <c r="M330" s="239" t="s">
        <v>19</v>
      </c>
      <c r="N330" s="240" t="s">
        <v>40</v>
      </c>
      <c r="O330" s="206"/>
      <c r="P330" s="241">
        <f>O330*H330</f>
        <v>0</v>
      </c>
      <c r="Q330" s="241">
        <v>0</v>
      </c>
      <c r="R330" s="241">
        <f>Q330*H330</f>
        <v>0</v>
      </c>
      <c r="S330" s="241">
        <v>0</v>
      </c>
      <c r="T330" s="242">
        <f>S330*H330</f>
        <v>0</v>
      </c>
      <c r="U330" s="37"/>
      <c r="V330" s="37"/>
      <c r="W330" s="37"/>
      <c r="X330" s="37"/>
      <c r="Y330" s="37"/>
      <c r="Z330" s="37"/>
      <c r="AA330" s="37"/>
      <c r="AB330" s="37"/>
      <c r="AC330" s="37"/>
      <c r="AD330" s="37"/>
      <c r="AE330" s="37"/>
      <c r="AR330" s="198" t="s">
        <v>138</v>
      </c>
      <c r="AT330" s="198" t="s">
        <v>127</v>
      </c>
      <c r="AU330" s="198" t="s">
        <v>77</v>
      </c>
      <c r="AY330" s="16" t="s">
        <v>133</v>
      </c>
      <c r="BE330" s="199">
        <f>IF(N330="základní",J330,0)</f>
        <v>0</v>
      </c>
      <c r="BF330" s="199">
        <f>IF(N330="snížená",J330,0)</f>
        <v>0</v>
      </c>
      <c r="BG330" s="199">
        <f>IF(N330="zákl. přenesená",J330,0)</f>
        <v>0</v>
      </c>
      <c r="BH330" s="199">
        <f>IF(N330="sníž. přenesená",J330,0)</f>
        <v>0</v>
      </c>
      <c r="BI330" s="199">
        <f>IF(N330="nulová",J330,0)</f>
        <v>0</v>
      </c>
      <c r="BJ330" s="16" t="s">
        <v>77</v>
      </c>
      <c r="BK330" s="199">
        <f>ROUND(I330*H330,2)</f>
        <v>0</v>
      </c>
      <c r="BL330" s="16" t="s">
        <v>138</v>
      </c>
      <c r="BM330" s="198" t="s">
        <v>626</v>
      </c>
    </row>
    <row r="331" spans="1:31" s="2" customFormat="1" ht="6.95" customHeight="1">
      <c r="A331" s="37"/>
      <c r="B331" s="58"/>
      <c r="C331" s="59"/>
      <c r="D331" s="59"/>
      <c r="E331" s="59"/>
      <c r="F331" s="59"/>
      <c r="G331" s="59"/>
      <c r="H331" s="59"/>
      <c r="I331" s="165"/>
      <c r="J331" s="59"/>
      <c r="K331" s="59"/>
      <c r="L331" s="43"/>
      <c r="M331" s="37"/>
      <c r="O331" s="37"/>
      <c r="P331" s="37"/>
      <c r="Q331" s="37"/>
      <c r="R331" s="37"/>
      <c r="S331" s="37"/>
      <c r="T331" s="37"/>
      <c r="U331" s="37"/>
      <c r="V331" s="37"/>
      <c r="W331" s="37"/>
      <c r="X331" s="37"/>
      <c r="Y331" s="37"/>
      <c r="Z331" s="37"/>
      <c r="AA331" s="37"/>
      <c r="AB331" s="37"/>
      <c r="AC331" s="37"/>
      <c r="AD331" s="37"/>
      <c r="AE331" s="37"/>
    </row>
  </sheetData>
  <sheetProtection password="CC35" sheet="1" objects="1" scenarios="1" formatColumns="0" formatRows="0" autoFilter="0"/>
  <autoFilter ref="C86:K33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9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85</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627</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ROUND(J86,2)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ROUND((SUM(BE86:BE292)),2)</f>
        <v>0</v>
      </c>
      <c r="G33" s="37"/>
      <c r="H33" s="37"/>
      <c r="I33" s="154">
        <v>0.21</v>
      </c>
      <c r="J33" s="153">
        <f>ROUND(((SUM(BE86:BE292))*I33),2)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ROUND((SUM(BF86:BF292)),2)</f>
        <v>0</v>
      </c>
      <c r="G34" s="37"/>
      <c r="H34" s="37"/>
      <c r="I34" s="154">
        <v>0.15</v>
      </c>
      <c r="J34" s="153">
        <f>ROUND(((SUM(BF86:BF292))*I34),2)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ROUND((SUM(BG86:BG292)),2)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ROUND((SUM(BH86:BH292)),2)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ROUND((SUM(BI86:BI292)),2)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02 - Hráz nádrže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J86</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628</v>
      </c>
      <c r="E60" s="211"/>
      <c r="F60" s="211"/>
      <c r="G60" s="211"/>
      <c r="H60" s="211"/>
      <c r="I60" s="212"/>
      <c r="J60" s="213">
        <f>J87</f>
        <v>0</v>
      </c>
      <c r="K60" s="209"/>
      <c r="L60" s="214"/>
      <c r="S60" s="10"/>
      <c r="T60" s="10"/>
      <c r="U60" s="10"/>
      <c r="V60" s="10"/>
      <c r="W60" s="10"/>
      <c r="X60" s="10"/>
      <c r="Y60" s="10"/>
      <c r="Z60" s="10"/>
      <c r="AA60" s="10"/>
      <c r="AB60" s="10"/>
      <c r="AC60" s="10"/>
      <c r="AD60" s="10"/>
      <c r="AE60" s="10"/>
    </row>
    <row r="61" spans="1:31" s="12" customFormat="1" ht="19.9" customHeight="1">
      <c r="A61" s="12"/>
      <c r="B61" s="243"/>
      <c r="C61" s="244"/>
      <c r="D61" s="245" t="s">
        <v>629</v>
      </c>
      <c r="E61" s="246"/>
      <c r="F61" s="246"/>
      <c r="G61" s="246"/>
      <c r="H61" s="246"/>
      <c r="I61" s="247"/>
      <c r="J61" s="248">
        <f>J176</f>
        <v>0</v>
      </c>
      <c r="K61" s="244"/>
      <c r="L61" s="249"/>
      <c r="S61" s="12"/>
      <c r="T61" s="12"/>
      <c r="U61" s="12"/>
      <c r="V61" s="12"/>
      <c r="W61" s="12"/>
      <c r="X61" s="12"/>
      <c r="Y61" s="12"/>
      <c r="Z61" s="12"/>
      <c r="AA61" s="12"/>
      <c r="AB61" s="12"/>
      <c r="AC61" s="12"/>
      <c r="AD61" s="12"/>
      <c r="AE61" s="12"/>
    </row>
    <row r="62" spans="1:31" s="10" customFormat="1" ht="24.95" customHeight="1">
      <c r="A62" s="10"/>
      <c r="B62" s="208"/>
      <c r="C62" s="209"/>
      <c r="D62" s="210" t="s">
        <v>630</v>
      </c>
      <c r="E62" s="211"/>
      <c r="F62" s="211"/>
      <c r="G62" s="211"/>
      <c r="H62" s="211"/>
      <c r="I62" s="212"/>
      <c r="J62" s="213">
        <f>J205</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631</v>
      </c>
      <c r="E63" s="211"/>
      <c r="F63" s="211"/>
      <c r="G63" s="211"/>
      <c r="H63" s="211"/>
      <c r="I63" s="212"/>
      <c r="J63" s="213">
        <f>J222</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632</v>
      </c>
      <c r="E64" s="211"/>
      <c r="F64" s="211"/>
      <c r="G64" s="211"/>
      <c r="H64" s="211"/>
      <c r="I64" s="212"/>
      <c r="J64" s="213">
        <f>J251</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633</v>
      </c>
      <c r="E65" s="211"/>
      <c r="F65" s="211"/>
      <c r="G65" s="211"/>
      <c r="H65" s="211"/>
      <c r="I65" s="212"/>
      <c r="J65" s="213">
        <f>J276</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634</v>
      </c>
      <c r="E66" s="211"/>
      <c r="F66" s="211"/>
      <c r="G66" s="211"/>
      <c r="H66" s="211"/>
      <c r="I66" s="212"/>
      <c r="J66" s="213">
        <f>J284</f>
        <v>0</v>
      </c>
      <c r="K66" s="209"/>
      <c r="L66" s="214"/>
      <c r="S66" s="10"/>
      <c r="T66" s="10"/>
      <c r="U66" s="10"/>
      <c r="V66" s="10"/>
      <c r="W66" s="10"/>
      <c r="X66" s="10"/>
      <c r="Y66" s="10"/>
      <c r="Z66" s="10"/>
      <c r="AA66" s="10"/>
      <c r="AB66" s="10"/>
      <c r="AC66" s="10"/>
      <c r="AD66" s="10"/>
      <c r="AE66" s="10"/>
    </row>
    <row r="67" spans="1:31" s="2" customFormat="1" ht="21.8" customHeight="1">
      <c r="A67" s="37"/>
      <c r="B67" s="38"/>
      <c r="C67" s="39"/>
      <c r="D67" s="39"/>
      <c r="E67" s="39"/>
      <c r="F67" s="39"/>
      <c r="G67" s="39"/>
      <c r="H67" s="39"/>
      <c r="I67" s="135"/>
      <c r="J67" s="39"/>
      <c r="K67" s="39"/>
      <c r="L67" s="136"/>
      <c r="S67" s="37"/>
      <c r="T67" s="37"/>
      <c r="U67" s="37"/>
      <c r="V67" s="37"/>
      <c r="W67" s="37"/>
      <c r="X67" s="37"/>
      <c r="Y67" s="37"/>
      <c r="Z67" s="37"/>
      <c r="AA67" s="37"/>
      <c r="AB67" s="37"/>
      <c r="AC67" s="37"/>
      <c r="AD67" s="37"/>
      <c r="AE67" s="37"/>
    </row>
    <row r="68" spans="1:31" s="2" customFormat="1" ht="6.95" customHeight="1">
      <c r="A68" s="37"/>
      <c r="B68" s="58"/>
      <c r="C68" s="59"/>
      <c r="D68" s="59"/>
      <c r="E68" s="59"/>
      <c r="F68" s="59"/>
      <c r="G68" s="59"/>
      <c r="H68" s="59"/>
      <c r="I68" s="165"/>
      <c r="J68" s="59"/>
      <c r="K68" s="59"/>
      <c r="L68" s="136"/>
      <c r="S68" s="37"/>
      <c r="T68" s="37"/>
      <c r="U68" s="37"/>
      <c r="V68" s="37"/>
      <c r="W68" s="37"/>
      <c r="X68" s="37"/>
      <c r="Y68" s="37"/>
      <c r="Z68" s="37"/>
      <c r="AA68" s="37"/>
      <c r="AB68" s="37"/>
      <c r="AC68" s="37"/>
      <c r="AD68" s="37"/>
      <c r="AE68" s="37"/>
    </row>
    <row r="72" spans="1:31" s="2" customFormat="1" ht="6.95" customHeight="1">
      <c r="A72" s="37"/>
      <c r="B72" s="60"/>
      <c r="C72" s="61"/>
      <c r="D72" s="61"/>
      <c r="E72" s="61"/>
      <c r="F72" s="61"/>
      <c r="G72" s="61"/>
      <c r="H72" s="61"/>
      <c r="I72" s="168"/>
      <c r="J72" s="61"/>
      <c r="K72" s="61"/>
      <c r="L72" s="136"/>
      <c r="S72" s="37"/>
      <c r="T72" s="37"/>
      <c r="U72" s="37"/>
      <c r="V72" s="37"/>
      <c r="W72" s="37"/>
      <c r="X72" s="37"/>
      <c r="Y72" s="37"/>
      <c r="Z72" s="37"/>
      <c r="AA72" s="37"/>
      <c r="AB72" s="37"/>
      <c r="AC72" s="37"/>
      <c r="AD72" s="37"/>
      <c r="AE72" s="37"/>
    </row>
    <row r="73" spans="1:31" s="2" customFormat="1" ht="24.95" customHeight="1">
      <c r="A73" s="37"/>
      <c r="B73" s="38"/>
      <c r="C73" s="22" t="s">
        <v>114</v>
      </c>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6.5" customHeight="1">
      <c r="A76" s="37"/>
      <c r="B76" s="38"/>
      <c r="C76" s="39"/>
      <c r="D76" s="39"/>
      <c r="E76" s="169" t="str">
        <f>E7</f>
        <v>Společná zařízení v k.ú. Senice na Hané</v>
      </c>
      <c r="F76" s="31"/>
      <c r="G76" s="31"/>
      <c r="H76" s="31"/>
      <c r="I76" s="135"/>
      <c r="J76" s="39"/>
      <c r="K76" s="39"/>
      <c r="L76" s="136"/>
      <c r="S76" s="37"/>
      <c r="T76" s="37"/>
      <c r="U76" s="37"/>
      <c r="V76" s="37"/>
      <c r="W76" s="37"/>
      <c r="X76" s="37"/>
      <c r="Y76" s="37"/>
      <c r="Z76" s="37"/>
      <c r="AA76" s="37"/>
      <c r="AB76" s="37"/>
      <c r="AC76" s="37"/>
      <c r="AD76" s="37"/>
      <c r="AE76" s="37"/>
    </row>
    <row r="77" spans="1:31" s="2" customFormat="1" ht="12" customHeight="1">
      <c r="A77" s="37"/>
      <c r="B77" s="38"/>
      <c r="C77" s="31" t="s">
        <v>108</v>
      </c>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6.5" customHeight="1">
      <c r="A78" s="37"/>
      <c r="B78" s="38"/>
      <c r="C78" s="39"/>
      <c r="D78" s="39"/>
      <c r="E78" s="68" t="str">
        <f>E9</f>
        <v>SO 02 - Hráz nádrže</v>
      </c>
      <c r="F78" s="39"/>
      <c r="G78" s="39"/>
      <c r="H78" s="39"/>
      <c r="I78" s="135"/>
      <c r="J78" s="39"/>
      <c r="K78" s="39"/>
      <c r="L78" s="136"/>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135"/>
      <c r="J79" s="39"/>
      <c r="K79" s="39"/>
      <c r="L79" s="136"/>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 xml:space="preserve"> </v>
      </c>
      <c r="G80" s="39"/>
      <c r="H80" s="39"/>
      <c r="I80" s="139" t="s">
        <v>23</v>
      </c>
      <c r="J80" s="71" t="str">
        <f>IF(J12="","",J12)</f>
        <v>11. 5. 2020</v>
      </c>
      <c r="K80" s="39"/>
      <c r="L80" s="136"/>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135"/>
      <c r="J81" s="39"/>
      <c r="K81" s="39"/>
      <c r="L81" s="136"/>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 xml:space="preserve"> </v>
      </c>
      <c r="G82" s="39"/>
      <c r="H82" s="39"/>
      <c r="I82" s="139" t="s">
        <v>30</v>
      </c>
      <c r="J82" s="35" t="str">
        <f>E21</f>
        <v xml:space="preserve"> </v>
      </c>
      <c r="K82" s="39"/>
      <c r="L82" s="136"/>
      <c r="S82" s="37"/>
      <c r="T82" s="37"/>
      <c r="U82" s="37"/>
      <c r="V82" s="37"/>
      <c r="W82" s="37"/>
      <c r="X82" s="37"/>
      <c r="Y82" s="37"/>
      <c r="Z82" s="37"/>
      <c r="AA82" s="37"/>
      <c r="AB82" s="37"/>
      <c r="AC82" s="37"/>
      <c r="AD82" s="37"/>
      <c r="AE82" s="37"/>
    </row>
    <row r="83" spans="1:31" s="2" customFormat="1" ht="15.15" customHeight="1">
      <c r="A83" s="37"/>
      <c r="B83" s="38"/>
      <c r="C83" s="31" t="s">
        <v>28</v>
      </c>
      <c r="D83" s="39"/>
      <c r="E83" s="39"/>
      <c r="F83" s="26" t="str">
        <f>IF(E18="","",E18)</f>
        <v>Vyplň údaj</v>
      </c>
      <c r="G83" s="39"/>
      <c r="H83" s="39"/>
      <c r="I83" s="139" t="s">
        <v>32</v>
      </c>
      <c r="J83" s="35" t="str">
        <f>E24</f>
        <v xml:space="preserve"> </v>
      </c>
      <c r="K83" s="39"/>
      <c r="L83" s="136"/>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9" customFormat="1" ht="29.25" customHeight="1">
      <c r="A85" s="175"/>
      <c r="B85" s="176"/>
      <c r="C85" s="177" t="s">
        <v>115</v>
      </c>
      <c r="D85" s="178" t="s">
        <v>54</v>
      </c>
      <c r="E85" s="178" t="s">
        <v>50</v>
      </c>
      <c r="F85" s="178" t="s">
        <v>51</v>
      </c>
      <c r="G85" s="178" t="s">
        <v>116</v>
      </c>
      <c r="H85" s="178" t="s">
        <v>117</v>
      </c>
      <c r="I85" s="179" t="s">
        <v>118</v>
      </c>
      <c r="J85" s="178" t="s">
        <v>112</v>
      </c>
      <c r="K85" s="180" t="s">
        <v>119</v>
      </c>
      <c r="L85" s="181"/>
      <c r="M85" s="91" t="s">
        <v>19</v>
      </c>
      <c r="N85" s="92" t="s">
        <v>39</v>
      </c>
      <c r="O85" s="92" t="s">
        <v>120</v>
      </c>
      <c r="P85" s="92" t="s">
        <v>121</v>
      </c>
      <c r="Q85" s="92" t="s">
        <v>122</v>
      </c>
      <c r="R85" s="92" t="s">
        <v>123</v>
      </c>
      <c r="S85" s="92" t="s">
        <v>124</v>
      </c>
      <c r="T85" s="93" t="s">
        <v>125</v>
      </c>
      <c r="U85" s="175"/>
      <c r="V85" s="175"/>
      <c r="W85" s="175"/>
      <c r="X85" s="175"/>
      <c r="Y85" s="175"/>
      <c r="Z85" s="175"/>
      <c r="AA85" s="175"/>
      <c r="AB85" s="175"/>
      <c r="AC85" s="175"/>
      <c r="AD85" s="175"/>
      <c r="AE85" s="175"/>
    </row>
    <row r="86" spans="1:63" s="2" customFormat="1" ht="22.8" customHeight="1">
      <c r="A86" s="37"/>
      <c r="B86" s="38"/>
      <c r="C86" s="98" t="s">
        <v>126</v>
      </c>
      <c r="D86" s="39"/>
      <c r="E86" s="39"/>
      <c r="F86" s="39"/>
      <c r="G86" s="39"/>
      <c r="H86" s="39"/>
      <c r="I86" s="135"/>
      <c r="J86" s="182">
        <f>BK86</f>
        <v>0</v>
      </c>
      <c r="K86" s="39"/>
      <c r="L86" s="43"/>
      <c r="M86" s="94"/>
      <c r="N86" s="183"/>
      <c r="O86" s="95"/>
      <c r="P86" s="184">
        <f>P87+P205+P222+P251+P276+P284</f>
        <v>0</v>
      </c>
      <c r="Q86" s="95"/>
      <c r="R86" s="184">
        <f>R87+R205+R222+R251+R276+R284</f>
        <v>4677.468924160384</v>
      </c>
      <c r="S86" s="95"/>
      <c r="T86" s="185">
        <f>T87+T205+T222+T251+T276+T284</f>
        <v>0</v>
      </c>
      <c r="U86" s="37"/>
      <c r="V86" s="37"/>
      <c r="W86" s="37"/>
      <c r="X86" s="37"/>
      <c r="Y86" s="37"/>
      <c r="Z86" s="37"/>
      <c r="AA86" s="37"/>
      <c r="AB86" s="37"/>
      <c r="AC86" s="37"/>
      <c r="AD86" s="37"/>
      <c r="AE86" s="37"/>
      <c r="AT86" s="16" t="s">
        <v>68</v>
      </c>
      <c r="AU86" s="16" t="s">
        <v>113</v>
      </c>
      <c r="BK86" s="186">
        <f>BK87+BK205+BK222+BK251+BK276+BK284</f>
        <v>0</v>
      </c>
    </row>
    <row r="87" spans="1:63" s="11" customFormat="1" ht="25.9" customHeight="1">
      <c r="A87" s="11"/>
      <c r="B87" s="215"/>
      <c r="C87" s="216"/>
      <c r="D87" s="217" t="s">
        <v>68</v>
      </c>
      <c r="E87" s="218" t="s">
        <v>68</v>
      </c>
      <c r="F87" s="218" t="s">
        <v>635</v>
      </c>
      <c r="G87" s="216"/>
      <c r="H87" s="216"/>
      <c r="I87" s="219"/>
      <c r="J87" s="220">
        <f>BK87</f>
        <v>0</v>
      </c>
      <c r="K87" s="216"/>
      <c r="L87" s="221"/>
      <c r="M87" s="222"/>
      <c r="N87" s="223"/>
      <c r="O87" s="223"/>
      <c r="P87" s="224">
        <f>P88+SUM(P89:P176)</f>
        <v>0</v>
      </c>
      <c r="Q87" s="223"/>
      <c r="R87" s="224">
        <f>R88+SUM(R89:R176)</f>
        <v>139.00080408499997</v>
      </c>
      <c r="S87" s="223"/>
      <c r="T87" s="225">
        <f>T88+SUM(T89:T176)</f>
        <v>0</v>
      </c>
      <c r="U87" s="11"/>
      <c r="V87" s="11"/>
      <c r="W87" s="11"/>
      <c r="X87" s="11"/>
      <c r="Y87" s="11"/>
      <c r="Z87" s="11"/>
      <c r="AA87" s="11"/>
      <c r="AB87" s="11"/>
      <c r="AC87" s="11"/>
      <c r="AD87" s="11"/>
      <c r="AE87" s="11"/>
      <c r="AR87" s="226" t="s">
        <v>77</v>
      </c>
      <c r="AT87" s="227" t="s">
        <v>68</v>
      </c>
      <c r="AU87" s="227" t="s">
        <v>69</v>
      </c>
      <c r="AY87" s="226" t="s">
        <v>133</v>
      </c>
      <c r="BK87" s="228">
        <f>BK88+SUM(BK89:BK176)</f>
        <v>0</v>
      </c>
    </row>
    <row r="88" spans="1:65" s="2" customFormat="1" ht="16.5" customHeight="1">
      <c r="A88" s="37"/>
      <c r="B88" s="38"/>
      <c r="C88" s="187" t="s">
        <v>77</v>
      </c>
      <c r="D88" s="187" t="s">
        <v>127</v>
      </c>
      <c r="E88" s="188" t="s">
        <v>193</v>
      </c>
      <c r="F88" s="189" t="s">
        <v>194</v>
      </c>
      <c r="G88" s="190" t="s">
        <v>195</v>
      </c>
      <c r="H88" s="191">
        <v>30</v>
      </c>
      <c r="I88" s="192"/>
      <c r="J88" s="193">
        <f>ROUND(I88*H88,2)</f>
        <v>0</v>
      </c>
      <c r="K88" s="189" t="s">
        <v>131</v>
      </c>
      <c r="L88" s="43"/>
      <c r="M88" s="194" t="s">
        <v>19</v>
      </c>
      <c r="N88" s="195" t="s">
        <v>40</v>
      </c>
      <c r="O88" s="83"/>
      <c r="P88" s="196">
        <f>O88*H88</f>
        <v>0</v>
      </c>
      <c r="Q88" s="196">
        <v>0.0078934695</v>
      </c>
      <c r="R88" s="196">
        <f>Q88*H88</f>
        <v>0.236804085</v>
      </c>
      <c r="S88" s="196">
        <v>0</v>
      </c>
      <c r="T88" s="197">
        <f>S88*H88</f>
        <v>0</v>
      </c>
      <c r="U88" s="37"/>
      <c r="V88" s="37"/>
      <c r="W88" s="37"/>
      <c r="X88" s="37"/>
      <c r="Y88" s="37"/>
      <c r="Z88" s="37"/>
      <c r="AA88" s="37"/>
      <c r="AB88" s="37"/>
      <c r="AC88" s="37"/>
      <c r="AD88" s="37"/>
      <c r="AE88" s="37"/>
      <c r="AR88" s="198" t="s">
        <v>138</v>
      </c>
      <c r="AT88" s="198" t="s">
        <v>127</v>
      </c>
      <c r="AU88" s="198" t="s">
        <v>77</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138</v>
      </c>
      <c r="BM88" s="198" t="s">
        <v>79</v>
      </c>
    </row>
    <row r="89" spans="1:47" s="2" customFormat="1" ht="12">
      <c r="A89" s="37"/>
      <c r="B89" s="38"/>
      <c r="C89" s="39"/>
      <c r="D89" s="200" t="s">
        <v>196</v>
      </c>
      <c r="E89" s="39"/>
      <c r="F89" s="201" t="s">
        <v>197</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196</v>
      </c>
      <c r="AU89" s="16" t="s">
        <v>77</v>
      </c>
    </row>
    <row r="90" spans="1:65" s="2" customFormat="1" ht="16.5" customHeight="1">
      <c r="A90" s="37"/>
      <c r="B90" s="38"/>
      <c r="C90" s="187" t="s">
        <v>79</v>
      </c>
      <c r="D90" s="187" t="s">
        <v>127</v>
      </c>
      <c r="E90" s="188" t="s">
        <v>198</v>
      </c>
      <c r="F90" s="189" t="s">
        <v>199</v>
      </c>
      <c r="G90" s="190" t="s">
        <v>200</v>
      </c>
      <c r="H90" s="191">
        <v>1440</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201</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47" s="2" customFormat="1" ht="12">
      <c r="A92" s="37"/>
      <c r="B92" s="38"/>
      <c r="C92" s="39"/>
      <c r="D92" s="200" t="s">
        <v>134</v>
      </c>
      <c r="E92" s="39"/>
      <c r="F92" s="201" t="s">
        <v>636</v>
      </c>
      <c r="G92" s="39"/>
      <c r="H92" s="39"/>
      <c r="I92" s="135"/>
      <c r="J92" s="39"/>
      <c r="K92" s="39"/>
      <c r="L92" s="43"/>
      <c r="M92" s="202"/>
      <c r="N92" s="203"/>
      <c r="O92" s="83"/>
      <c r="P92" s="83"/>
      <c r="Q92" s="83"/>
      <c r="R92" s="83"/>
      <c r="S92" s="83"/>
      <c r="T92" s="84"/>
      <c r="U92" s="37"/>
      <c r="V92" s="37"/>
      <c r="W92" s="37"/>
      <c r="X92" s="37"/>
      <c r="Y92" s="37"/>
      <c r="Z92" s="37"/>
      <c r="AA92" s="37"/>
      <c r="AB92" s="37"/>
      <c r="AC92" s="37"/>
      <c r="AD92" s="37"/>
      <c r="AE92" s="37"/>
      <c r="AT92" s="16" t="s">
        <v>134</v>
      </c>
      <c r="AU92" s="16" t="s">
        <v>77</v>
      </c>
    </row>
    <row r="93" spans="1:65" s="2" customFormat="1" ht="16.5" customHeight="1">
      <c r="A93" s="37"/>
      <c r="B93" s="38"/>
      <c r="C93" s="187" t="s">
        <v>140</v>
      </c>
      <c r="D93" s="187" t="s">
        <v>127</v>
      </c>
      <c r="E93" s="188" t="s">
        <v>637</v>
      </c>
      <c r="F93" s="189" t="s">
        <v>638</v>
      </c>
      <c r="G93" s="190" t="s">
        <v>291</v>
      </c>
      <c r="H93" s="191">
        <v>2616</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143</v>
      </c>
    </row>
    <row r="94" spans="1:47" s="2" customFormat="1" ht="12">
      <c r="A94" s="37"/>
      <c r="B94" s="38"/>
      <c r="C94" s="39"/>
      <c r="D94" s="200" t="s">
        <v>196</v>
      </c>
      <c r="E94" s="39"/>
      <c r="F94" s="201" t="s">
        <v>639</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77</v>
      </c>
    </row>
    <row r="95" spans="1:47" s="2" customFormat="1" ht="12">
      <c r="A95" s="37"/>
      <c r="B95" s="38"/>
      <c r="C95" s="39"/>
      <c r="D95" s="200" t="s">
        <v>134</v>
      </c>
      <c r="E95" s="39"/>
      <c r="F95" s="201" t="s">
        <v>640</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77</v>
      </c>
    </row>
    <row r="96" spans="1:65" s="2" customFormat="1" ht="16.5" customHeight="1">
      <c r="A96" s="37"/>
      <c r="B96" s="38"/>
      <c r="C96" s="229" t="s">
        <v>138</v>
      </c>
      <c r="D96" s="229" t="s">
        <v>298</v>
      </c>
      <c r="E96" s="230" t="s">
        <v>641</v>
      </c>
      <c r="F96" s="231" t="s">
        <v>642</v>
      </c>
      <c r="G96" s="232" t="s">
        <v>330</v>
      </c>
      <c r="H96" s="233">
        <v>138.6</v>
      </c>
      <c r="I96" s="234"/>
      <c r="J96" s="235">
        <f>ROUND(I96*H96,2)</f>
        <v>0</v>
      </c>
      <c r="K96" s="231" t="s">
        <v>131</v>
      </c>
      <c r="L96" s="236"/>
      <c r="M96" s="237" t="s">
        <v>19</v>
      </c>
      <c r="N96" s="238" t="s">
        <v>40</v>
      </c>
      <c r="O96" s="83"/>
      <c r="P96" s="196">
        <f>O96*H96</f>
        <v>0</v>
      </c>
      <c r="Q96" s="196">
        <v>1</v>
      </c>
      <c r="R96" s="196">
        <f>Q96*H96</f>
        <v>138.6</v>
      </c>
      <c r="S96" s="196">
        <v>0</v>
      </c>
      <c r="T96" s="197">
        <f>S96*H96</f>
        <v>0</v>
      </c>
      <c r="U96" s="37"/>
      <c r="V96" s="37"/>
      <c r="W96" s="37"/>
      <c r="X96" s="37"/>
      <c r="Y96" s="37"/>
      <c r="Z96" s="37"/>
      <c r="AA96" s="37"/>
      <c r="AB96" s="37"/>
      <c r="AC96" s="37"/>
      <c r="AD96" s="37"/>
      <c r="AE96" s="37"/>
      <c r="AR96" s="198" t="s">
        <v>147</v>
      </c>
      <c r="AT96" s="198" t="s">
        <v>298</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147</v>
      </c>
    </row>
    <row r="97" spans="1:47" s="2" customFormat="1" ht="12">
      <c r="A97" s="37"/>
      <c r="B97" s="38"/>
      <c r="C97" s="39"/>
      <c r="D97" s="200" t="s">
        <v>134</v>
      </c>
      <c r="E97" s="39"/>
      <c r="F97" s="201" t="s">
        <v>643</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77</v>
      </c>
    </row>
    <row r="98" spans="1:65" s="2" customFormat="1" ht="21.75" customHeight="1">
      <c r="A98" s="37"/>
      <c r="B98" s="38"/>
      <c r="C98" s="187" t="s">
        <v>149</v>
      </c>
      <c r="D98" s="187" t="s">
        <v>127</v>
      </c>
      <c r="E98" s="188" t="s">
        <v>203</v>
      </c>
      <c r="F98" s="189" t="s">
        <v>204</v>
      </c>
      <c r="G98" s="190" t="s">
        <v>205</v>
      </c>
      <c r="H98" s="191">
        <v>772</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152</v>
      </c>
    </row>
    <row r="99" spans="1:47" s="2" customFormat="1" ht="12">
      <c r="A99" s="37"/>
      <c r="B99" s="38"/>
      <c r="C99" s="39"/>
      <c r="D99" s="200" t="s">
        <v>196</v>
      </c>
      <c r="E99" s="39"/>
      <c r="F99" s="201" t="s">
        <v>206</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47" s="2" customFormat="1" ht="12">
      <c r="A100" s="37"/>
      <c r="B100" s="38"/>
      <c r="C100" s="39"/>
      <c r="D100" s="200" t="s">
        <v>134</v>
      </c>
      <c r="E100" s="39"/>
      <c r="F100" s="201" t="s">
        <v>644</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134</v>
      </c>
      <c r="AU100" s="16" t="s">
        <v>77</v>
      </c>
    </row>
    <row r="101" spans="1:65" s="2" customFormat="1" ht="21.75" customHeight="1">
      <c r="A101" s="37"/>
      <c r="B101" s="38"/>
      <c r="C101" s="187" t="s">
        <v>143</v>
      </c>
      <c r="D101" s="187" t="s">
        <v>127</v>
      </c>
      <c r="E101" s="188" t="s">
        <v>207</v>
      </c>
      <c r="F101" s="189" t="s">
        <v>208</v>
      </c>
      <c r="G101" s="190" t="s">
        <v>205</v>
      </c>
      <c r="H101" s="191">
        <v>5642</v>
      </c>
      <c r="I101" s="192"/>
      <c r="J101" s="193">
        <f>ROUND(I101*H101,2)</f>
        <v>0</v>
      </c>
      <c r="K101" s="189" t="s">
        <v>131</v>
      </c>
      <c r="L101" s="43"/>
      <c r="M101" s="194" t="s">
        <v>19</v>
      </c>
      <c r="N101" s="195" t="s">
        <v>40</v>
      </c>
      <c r="O101" s="83"/>
      <c r="P101" s="196">
        <f>O101*H101</f>
        <v>0</v>
      </c>
      <c r="Q101" s="196">
        <v>0</v>
      </c>
      <c r="R101" s="196">
        <f>Q101*H101</f>
        <v>0</v>
      </c>
      <c r="S101" s="196">
        <v>0</v>
      </c>
      <c r="T101" s="197">
        <f>S101*H101</f>
        <v>0</v>
      </c>
      <c r="U101" s="37"/>
      <c r="V101" s="37"/>
      <c r="W101" s="37"/>
      <c r="X101" s="37"/>
      <c r="Y101" s="37"/>
      <c r="Z101" s="37"/>
      <c r="AA101" s="37"/>
      <c r="AB101" s="37"/>
      <c r="AC101" s="37"/>
      <c r="AD101" s="37"/>
      <c r="AE101" s="37"/>
      <c r="AR101" s="198" t="s">
        <v>138</v>
      </c>
      <c r="AT101" s="198" t="s">
        <v>127</v>
      </c>
      <c r="AU101" s="198" t="s">
        <v>77</v>
      </c>
      <c r="AY101" s="16" t="s">
        <v>133</v>
      </c>
      <c r="BE101" s="199">
        <f>IF(N101="základní",J101,0)</f>
        <v>0</v>
      </c>
      <c r="BF101" s="199">
        <f>IF(N101="snížená",J101,0)</f>
        <v>0</v>
      </c>
      <c r="BG101" s="199">
        <f>IF(N101="zákl. přenesená",J101,0)</f>
        <v>0</v>
      </c>
      <c r="BH101" s="199">
        <f>IF(N101="sníž. přenesená",J101,0)</f>
        <v>0</v>
      </c>
      <c r="BI101" s="199">
        <f>IF(N101="nulová",J101,0)</f>
        <v>0</v>
      </c>
      <c r="BJ101" s="16" t="s">
        <v>77</v>
      </c>
      <c r="BK101" s="199">
        <f>ROUND(I101*H101,2)</f>
        <v>0</v>
      </c>
      <c r="BL101" s="16" t="s">
        <v>138</v>
      </c>
      <c r="BM101" s="198" t="s">
        <v>645</v>
      </c>
    </row>
    <row r="102" spans="1:47" s="2" customFormat="1" ht="12">
      <c r="A102" s="37"/>
      <c r="B102" s="38"/>
      <c r="C102" s="39"/>
      <c r="D102" s="200" t="s">
        <v>196</v>
      </c>
      <c r="E102" s="39"/>
      <c r="F102" s="201" t="s">
        <v>206</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196</v>
      </c>
      <c r="AU102" s="16" t="s">
        <v>77</v>
      </c>
    </row>
    <row r="103" spans="1:65" s="2" customFormat="1" ht="21.75" customHeight="1">
      <c r="A103" s="37"/>
      <c r="B103" s="38"/>
      <c r="C103" s="187" t="s">
        <v>158</v>
      </c>
      <c r="D103" s="187" t="s">
        <v>127</v>
      </c>
      <c r="E103" s="188" t="s">
        <v>215</v>
      </c>
      <c r="F103" s="189" t="s">
        <v>216</v>
      </c>
      <c r="G103" s="190" t="s">
        <v>205</v>
      </c>
      <c r="H103" s="191">
        <v>12.8</v>
      </c>
      <c r="I103" s="192"/>
      <c r="J103" s="193">
        <f>ROUND(I103*H103,2)</f>
        <v>0</v>
      </c>
      <c r="K103" s="189" t="s">
        <v>131</v>
      </c>
      <c r="L103" s="43"/>
      <c r="M103" s="194" t="s">
        <v>19</v>
      </c>
      <c r="N103" s="195" t="s">
        <v>40</v>
      </c>
      <c r="O103" s="83"/>
      <c r="P103" s="196">
        <f>O103*H103</f>
        <v>0</v>
      </c>
      <c r="Q103" s="196">
        <v>0</v>
      </c>
      <c r="R103" s="196">
        <f>Q103*H103</f>
        <v>0</v>
      </c>
      <c r="S103" s="196">
        <v>0</v>
      </c>
      <c r="T103" s="197">
        <f>S103*H103</f>
        <v>0</v>
      </c>
      <c r="U103" s="37"/>
      <c r="V103" s="37"/>
      <c r="W103" s="37"/>
      <c r="X103" s="37"/>
      <c r="Y103" s="37"/>
      <c r="Z103" s="37"/>
      <c r="AA103" s="37"/>
      <c r="AB103" s="37"/>
      <c r="AC103" s="37"/>
      <c r="AD103" s="37"/>
      <c r="AE103" s="37"/>
      <c r="AR103" s="198" t="s">
        <v>138</v>
      </c>
      <c r="AT103" s="198" t="s">
        <v>127</v>
      </c>
      <c r="AU103" s="198" t="s">
        <v>77</v>
      </c>
      <c r="AY103" s="16" t="s">
        <v>133</v>
      </c>
      <c r="BE103" s="199">
        <f>IF(N103="základní",J103,0)</f>
        <v>0</v>
      </c>
      <c r="BF103" s="199">
        <f>IF(N103="snížená",J103,0)</f>
        <v>0</v>
      </c>
      <c r="BG103" s="199">
        <f>IF(N103="zákl. přenesená",J103,0)</f>
        <v>0</v>
      </c>
      <c r="BH103" s="199">
        <f>IF(N103="sníž. přenesená",J103,0)</f>
        <v>0</v>
      </c>
      <c r="BI103" s="199">
        <f>IF(N103="nulová",J103,0)</f>
        <v>0</v>
      </c>
      <c r="BJ103" s="16" t="s">
        <v>77</v>
      </c>
      <c r="BK103" s="199">
        <f>ROUND(I103*H103,2)</f>
        <v>0</v>
      </c>
      <c r="BL103" s="16" t="s">
        <v>138</v>
      </c>
      <c r="BM103" s="198" t="s">
        <v>156</v>
      </c>
    </row>
    <row r="104" spans="1:47" s="2" customFormat="1" ht="12">
      <c r="A104" s="37"/>
      <c r="B104" s="38"/>
      <c r="C104" s="39"/>
      <c r="D104" s="200" t="s">
        <v>196</v>
      </c>
      <c r="E104" s="39"/>
      <c r="F104" s="201" t="s">
        <v>217</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196</v>
      </c>
      <c r="AU104" s="16" t="s">
        <v>77</v>
      </c>
    </row>
    <row r="105" spans="1:47" s="2" customFormat="1" ht="12">
      <c r="A105" s="37"/>
      <c r="B105" s="38"/>
      <c r="C105" s="39"/>
      <c r="D105" s="200" t="s">
        <v>134</v>
      </c>
      <c r="E105" s="39"/>
      <c r="F105" s="201" t="s">
        <v>646</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134</v>
      </c>
      <c r="AU105" s="16" t="s">
        <v>77</v>
      </c>
    </row>
    <row r="106" spans="1:65" s="2" customFormat="1" ht="21.75" customHeight="1">
      <c r="A106" s="37"/>
      <c r="B106" s="38"/>
      <c r="C106" s="187" t="s">
        <v>147</v>
      </c>
      <c r="D106" s="187" t="s">
        <v>127</v>
      </c>
      <c r="E106" s="188" t="s">
        <v>238</v>
      </c>
      <c r="F106" s="189" t="s">
        <v>239</v>
      </c>
      <c r="G106" s="190" t="s">
        <v>205</v>
      </c>
      <c r="H106" s="191">
        <v>12.8</v>
      </c>
      <c r="I106" s="192"/>
      <c r="J106" s="193">
        <f>ROUND(I106*H106,2)</f>
        <v>0</v>
      </c>
      <c r="K106" s="189" t="s">
        <v>131</v>
      </c>
      <c r="L106" s="43"/>
      <c r="M106" s="194" t="s">
        <v>19</v>
      </c>
      <c r="N106" s="195" t="s">
        <v>40</v>
      </c>
      <c r="O106" s="83"/>
      <c r="P106" s="196">
        <f>O106*H106</f>
        <v>0</v>
      </c>
      <c r="Q106" s="196">
        <v>0</v>
      </c>
      <c r="R106" s="196">
        <f>Q106*H106</f>
        <v>0</v>
      </c>
      <c r="S106" s="196">
        <v>0</v>
      </c>
      <c r="T106" s="197">
        <f>S106*H106</f>
        <v>0</v>
      </c>
      <c r="U106" s="37"/>
      <c r="V106" s="37"/>
      <c r="W106" s="37"/>
      <c r="X106" s="37"/>
      <c r="Y106" s="37"/>
      <c r="Z106" s="37"/>
      <c r="AA106" s="37"/>
      <c r="AB106" s="37"/>
      <c r="AC106" s="37"/>
      <c r="AD106" s="37"/>
      <c r="AE106" s="37"/>
      <c r="AR106" s="198" t="s">
        <v>138</v>
      </c>
      <c r="AT106" s="198" t="s">
        <v>127</v>
      </c>
      <c r="AU106" s="198" t="s">
        <v>77</v>
      </c>
      <c r="AY106" s="16" t="s">
        <v>133</v>
      </c>
      <c r="BE106" s="199">
        <f>IF(N106="základní",J106,0)</f>
        <v>0</v>
      </c>
      <c r="BF106" s="199">
        <f>IF(N106="snížená",J106,0)</f>
        <v>0</v>
      </c>
      <c r="BG106" s="199">
        <f>IF(N106="zákl. přenesená",J106,0)</f>
        <v>0</v>
      </c>
      <c r="BH106" s="199">
        <f>IF(N106="sníž. přenesená",J106,0)</f>
        <v>0</v>
      </c>
      <c r="BI106" s="199">
        <f>IF(N106="nulová",J106,0)</f>
        <v>0</v>
      </c>
      <c r="BJ106" s="16" t="s">
        <v>77</v>
      </c>
      <c r="BK106" s="199">
        <f>ROUND(I106*H106,2)</f>
        <v>0</v>
      </c>
      <c r="BL106" s="16" t="s">
        <v>138</v>
      </c>
      <c r="BM106" s="198" t="s">
        <v>161</v>
      </c>
    </row>
    <row r="107" spans="1:47" s="2" customFormat="1" ht="12">
      <c r="A107" s="37"/>
      <c r="B107" s="38"/>
      <c r="C107" s="39"/>
      <c r="D107" s="200" t="s">
        <v>196</v>
      </c>
      <c r="E107" s="39"/>
      <c r="F107" s="201" t="s">
        <v>241</v>
      </c>
      <c r="G107" s="39"/>
      <c r="H107" s="39"/>
      <c r="I107" s="135"/>
      <c r="J107" s="39"/>
      <c r="K107" s="39"/>
      <c r="L107" s="43"/>
      <c r="M107" s="202"/>
      <c r="N107" s="203"/>
      <c r="O107" s="83"/>
      <c r="P107" s="83"/>
      <c r="Q107" s="83"/>
      <c r="R107" s="83"/>
      <c r="S107" s="83"/>
      <c r="T107" s="84"/>
      <c r="U107" s="37"/>
      <c r="V107" s="37"/>
      <c r="W107" s="37"/>
      <c r="X107" s="37"/>
      <c r="Y107" s="37"/>
      <c r="Z107" s="37"/>
      <c r="AA107" s="37"/>
      <c r="AB107" s="37"/>
      <c r="AC107" s="37"/>
      <c r="AD107" s="37"/>
      <c r="AE107" s="37"/>
      <c r="AT107" s="16" t="s">
        <v>196</v>
      </c>
      <c r="AU107" s="16" t="s">
        <v>77</v>
      </c>
    </row>
    <row r="108" spans="1:65" s="2" customFormat="1" ht="16.5" customHeight="1">
      <c r="A108" s="37"/>
      <c r="B108" s="38"/>
      <c r="C108" s="187" t="s">
        <v>167</v>
      </c>
      <c r="D108" s="187" t="s">
        <v>127</v>
      </c>
      <c r="E108" s="188" t="s">
        <v>243</v>
      </c>
      <c r="F108" s="189" t="s">
        <v>647</v>
      </c>
      <c r="G108" s="190" t="s">
        <v>195</v>
      </c>
      <c r="H108" s="191">
        <v>16</v>
      </c>
      <c r="I108" s="192"/>
      <c r="J108" s="193">
        <f>ROUND(I108*H108,2)</f>
        <v>0</v>
      </c>
      <c r="K108" s="189" t="s">
        <v>19</v>
      </c>
      <c r="L108" s="43"/>
      <c r="M108" s="194" t="s">
        <v>19</v>
      </c>
      <c r="N108" s="195" t="s">
        <v>40</v>
      </c>
      <c r="O108" s="83"/>
      <c r="P108" s="196">
        <f>O108*H108</f>
        <v>0</v>
      </c>
      <c r="Q108" s="196">
        <v>0</v>
      </c>
      <c r="R108" s="196">
        <f>Q108*H108</f>
        <v>0</v>
      </c>
      <c r="S108" s="196">
        <v>0</v>
      </c>
      <c r="T108" s="197">
        <f>S108*H108</f>
        <v>0</v>
      </c>
      <c r="U108" s="37"/>
      <c r="V108" s="37"/>
      <c r="W108" s="37"/>
      <c r="X108" s="37"/>
      <c r="Y108" s="37"/>
      <c r="Z108" s="37"/>
      <c r="AA108" s="37"/>
      <c r="AB108" s="37"/>
      <c r="AC108" s="37"/>
      <c r="AD108" s="37"/>
      <c r="AE108" s="37"/>
      <c r="AR108" s="198" t="s">
        <v>138</v>
      </c>
      <c r="AT108" s="198" t="s">
        <v>127</v>
      </c>
      <c r="AU108" s="198" t="s">
        <v>77</v>
      </c>
      <c r="AY108" s="16" t="s">
        <v>133</v>
      </c>
      <c r="BE108" s="199">
        <f>IF(N108="základní",J108,0)</f>
        <v>0</v>
      </c>
      <c r="BF108" s="199">
        <f>IF(N108="snížená",J108,0)</f>
        <v>0</v>
      </c>
      <c r="BG108" s="199">
        <f>IF(N108="zákl. přenesená",J108,0)</f>
        <v>0</v>
      </c>
      <c r="BH108" s="199">
        <f>IF(N108="sníž. přenesená",J108,0)</f>
        <v>0</v>
      </c>
      <c r="BI108" s="199">
        <f>IF(N108="nulová",J108,0)</f>
        <v>0</v>
      </c>
      <c r="BJ108" s="16" t="s">
        <v>77</v>
      </c>
      <c r="BK108" s="199">
        <f>ROUND(I108*H108,2)</f>
        <v>0</v>
      </c>
      <c r="BL108" s="16" t="s">
        <v>138</v>
      </c>
      <c r="BM108" s="198" t="s">
        <v>165</v>
      </c>
    </row>
    <row r="109" spans="1:47" s="2" customFormat="1" ht="12">
      <c r="A109" s="37"/>
      <c r="B109" s="38"/>
      <c r="C109" s="39"/>
      <c r="D109" s="200" t="s">
        <v>134</v>
      </c>
      <c r="E109" s="39"/>
      <c r="F109" s="201" t="s">
        <v>648</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152</v>
      </c>
      <c r="D110" s="187" t="s">
        <v>127</v>
      </c>
      <c r="E110" s="188" t="s">
        <v>219</v>
      </c>
      <c r="F110" s="189" t="s">
        <v>220</v>
      </c>
      <c r="G110" s="190" t="s">
        <v>205</v>
      </c>
      <c r="H110" s="191">
        <v>962</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170</v>
      </c>
    </row>
    <row r="111" spans="1:47" s="2" customFormat="1" ht="12">
      <c r="A111" s="37"/>
      <c r="B111" s="38"/>
      <c r="C111" s="39"/>
      <c r="D111" s="200" t="s">
        <v>196</v>
      </c>
      <c r="E111" s="39"/>
      <c r="F111" s="201" t="s">
        <v>221</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649</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176</v>
      </c>
      <c r="D113" s="187" t="s">
        <v>127</v>
      </c>
      <c r="E113" s="188" t="s">
        <v>223</v>
      </c>
      <c r="F113" s="189" t="s">
        <v>224</v>
      </c>
      <c r="G113" s="190" t="s">
        <v>205</v>
      </c>
      <c r="H113" s="191">
        <v>752</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174</v>
      </c>
    </row>
    <row r="114" spans="1:47" s="2" customFormat="1" ht="12">
      <c r="A114" s="37"/>
      <c r="B114" s="38"/>
      <c r="C114" s="39"/>
      <c r="D114" s="200" t="s">
        <v>196</v>
      </c>
      <c r="E114" s="39"/>
      <c r="F114" s="201" t="s">
        <v>225</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156</v>
      </c>
      <c r="D115" s="187" t="s">
        <v>127</v>
      </c>
      <c r="E115" s="188" t="s">
        <v>226</v>
      </c>
      <c r="F115" s="189" t="s">
        <v>227</v>
      </c>
      <c r="G115" s="190" t="s">
        <v>205</v>
      </c>
      <c r="H115" s="191">
        <v>4</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231</v>
      </c>
    </row>
    <row r="116" spans="1:47" s="2" customFormat="1" ht="12">
      <c r="A116" s="37"/>
      <c r="B116" s="38"/>
      <c r="C116" s="39"/>
      <c r="D116" s="200" t="s">
        <v>196</v>
      </c>
      <c r="E116" s="39"/>
      <c r="F116" s="201" t="s">
        <v>225</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650</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234</v>
      </c>
      <c r="D118" s="187" t="s">
        <v>127</v>
      </c>
      <c r="E118" s="188" t="s">
        <v>223</v>
      </c>
      <c r="F118" s="189" t="s">
        <v>224</v>
      </c>
      <c r="G118" s="190" t="s">
        <v>205</v>
      </c>
      <c r="H118" s="191">
        <v>4</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237</v>
      </c>
    </row>
    <row r="119" spans="1:47" s="2" customFormat="1" ht="12">
      <c r="A119" s="37"/>
      <c r="B119" s="38"/>
      <c r="C119" s="39"/>
      <c r="D119" s="200" t="s">
        <v>196</v>
      </c>
      <c r="E119" s="39"/>
      <c r="F119" s="201" t="s">
        <v>225</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65" s="2" customFormat="1" ht="21.75" customHeight="1">
      <c r="A120" s="37"/>
      <c r="B120" s="38"/>
      <c r="C120" s="187" t="s">
        <v>161</v>
      </c>
      <c r="D120" s="187" t="s">
        <v>127</v>
      </c>
      <c r="E120" s="188" t="s">
        <v>247</v>
      </c>
      <c r="F120" s="189" t="s">
        <v>248</v>
      </c>
      <c r="G120" s="190" t="s">
        <v>205</v>
      </c>
      <c r="H120" s="191">
        <v>13592</v>
      </c>
      <c r="I120" s="192"/>
      <c r="J120" s="193">
        <f>ROUND(I120*H120,2)</f>
        <v>0</v>
      </c>
      <c r="K120" s="189" t="s">
        <v>131</v>
      </c>
      <c r="L120" s="43"/>
      <c r="M120" s="194" t="s">
        <v>19</v>
      </c>
      <c r="N120" s="195" t="s">
        <v>40</v>
      </c>
      <c r="O120" s="83"/>
      <c r="P120" s="196">
        <f>O120*H120</f>
        <v>0</v>
      </c>
      <c r="Q120" s="196">
        <v>0</v>
      </c>
      <c r="R120" s="196">
        <f>Q120*H120</f>
        <v>0</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240</v>
      </c>
    </row>
    <row r="121" spans="1:47" s="2" customFormat="1" ht="12">
      <c r="A121" s="37"/>
      <c r="B121" s="38"/>
      <c r="C121" s="39"/>
      <c r="D121" s="200" t="s">
        <v>196</v>
      </c>
      <c r="E121" s="39"/>
      <c r="F121" s="201" t="s">
        <v>250</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196</v>
      </c>
      <c r="AU121" s="16" t="s">
        <v>77</v>
      </c>
    </row>
    <row r="122" spans="1:47" s="2" customFormat="1" ht="12">
      <c r="A122" s="37"/>
      <c r="B122" s="38"/>
      <c r="C122" s="39"/>
      <c r="D122" s="200" t="s">
        <v>134</v>
      </c>
      <c r="E122" s="39"/>
      <c r="F122" s="201" t="s">
        <v>651</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134</v>
      </c>
      <c r="AU122" s="16" t="s">
        <v>77</v>
      </c>
    </row>
    <row r="123" spans="1:65" s="2" customFormat="1" ht="21.75" customHeight="1">
      <c r="A123" s="37"/>
      <c r="B123" s="38"/>
      <c r="C123" s="187" t="s">
        <v>8</v>
      </c>
      <c r="D123" s="187" t="s">
        <v>127</v>
      </c>
      <c r="E123" s="188" t="s">
        <v>253</v>
      </c>
      <c r="F123" s="189" t="s">
        <v>254</v>
      </c>
      <c r="G123" s="190" t="s">
        <v>205</v>
      </c>
      <c r="H123" s="191">
        <v>3480</v>
      </c>
      <c r="I123" s="192"/>
      <c r="J123" s="193">
        <f>ROUND(I123*H123,2)</f>
        <v>0</v>
      </c>
      <c r="K123" s="189" t="s">
        <v>131</v>
      </c>
      <c r="L123" s="43"/>
      <c r="M123" s="194" t="s">
        <v>19</v>
      </c>
      <c r="N123" s="195" t="s">
        <v>40</v>
      </c>
      <c r="O123" s="83"/>
      <c r="P123" s="196">
        <f>O123*H123</f>
        <v>0</v>
      </c>
      <c r="Q123" s="196">
        <v>0</v>
      </c>
      <c r="R123" s="196">
        <f>Q123*H123</f>
        <v>0</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245</v>
      </c>
    </row>
    <row r="124" spans="1:47" s="2" customFormat="1" ht="12">
      <c r="A124" s="37"/>
      <c r="B124" s="38"/>
      <c r="C124" s="39"/>
      <c r="D124" s="200" t="s">
        <v>196</v>
      </c>
      <c r="E124" s="39"/>
      <c r="F124" s="201" t="s">
        <v>250</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196</v>
      </c>
      <c r="AU124" s="16" t="s">
        <v>77</v>
      </c>
    </row>
    <row r="125" spans="1:47" s="2" customFormat="1" ht="12">
      <c r="A125" s="37"/>
      <c r="B125" s="38"/>
      <c r="C125" s="39"/>
      <c r="D125" s="200" t="s">
        <v>134</v>
      </c>
      <c r="E125" s="39"/>
      <c r="F125" s="201" t="s">
        <v>652</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134</v>
      </c>
      <c r="AU125" s="16" t="s">
        <v>77</v>
      </c>
    </row>
    <row r="126" spans="1:65" s="2" customFormat="1" ht="21.75" customHeight="1">
      <c r="A126" s="37"/>
      <c r="B126" s="38"/>
      <c r="C126" s="187" t="s">
        <v>165</v>
      </c>
      <c r="D126" s="187" t="s">
        <v>127</v>
      </c>
      <c r="E126" s="188" t="s">
        <v>257</v>
      </c>
      <c r="F126" s="189" t="s">
        <v>258</v>
      </c>
      <c r="G126" s="190" t="s">
        <v>205</v>
      </c>
      <c r="H126" s="191">
        <v>3480</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255</v>
      </c>
    </row>
    <row r="127" spans="1:47" s="2" customFormat="1" ht="12">
      <c r="A127" s="37"/>
      <c r="B127" s="38"/>
      <c r="C127" s="39"/>
      <c r="D127" s="200" t="s">
        <v>196</v>
      </c>
      <c r="E127" s="39"/>
      <c r="F127" s="201" t="s">
        <v>260</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77</v>
      </c>
    </row>
    <row r="128" spans="1:47" s="2" customFormat="1" ht="12">
      <c r="A128" s="37"/>
      <c r="B128" s="38"/>
      <c r="C128" s="39"/>
      <c r="D128" s="200" t="s">
        <v>134</v>
      </c>
      <c r="E128" s="39"/>
      <c r="F128" s="201" t="s">
        <v>653</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77</v>
      </c>
    </row>
    <row r="129" spans="1:65" s="2" customFormat="1" ht="33" customHeight="1">
      <c r="A129" s="37"/>
      <c r="B129" s="38"/>
      <c r="C129" s="187" t="s">
        <v>252</v>
      </c>
      <c r="D129" s="187" t="s">
        <v>127</v>
      </c>
      <c r="E129" s="188" t="s">
        <v>263</v>
      </c>
      <c r="F129" s="189" t="s">
        <v>264</v>
      </c>
      <c r="G129" s="190" t="s">
        <v>205</v>
      </c>
      <c r="H129" s="191">
        <v>1848</v>
      </c>
      <c r="I129" s="192"/>
      <c r="J129" s="193">
        <f>ROUND(I129*H129,2)</f>
        <v>0</v>
      </c>
      <c r="K129" s="189" t="s">
        <v>131</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341</v>
      </c>
    </row>
    <row r="130" spans="1:47" s="2" customFormat="1" ht="12">
      <c r="A130" s="37"/>
      <c r="B130" s="38"/>
      <c r="C130" s="39"/>
      <c r="D130" s="200" t="s">
        <v>196</v>
      </c>
      <c r="E130" s="39"/>
      <c r="F130" s="201" t="s">
        <v>266</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196</v>
      </c>
      <c r="AU130" s="16" t="s">
        <v>77</v>
      </c>
    </row>
    <row r="131" spans="1:47" s="2" customFormat="1" ht="12">
      <c r="A131" s="37"/>
      <c r="B131" s="38"/>
      <c r="C131" s="39"/>
      <c r="D131" s="200" t="s">
        <v>134</v>
      </c>
      <c r="E131" s="39"/>
      <c r="F131" s="201" t="s">
        <v>654</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134</v>
      </c>
      <c r="AU131" s="16" t="s">
        <v>77</v>
      </c>
    </row>
    <row r="132" spans="1:65" s="2" customFormat="1" ht="16.5" customHeight="1">
      <c r="A132" s="37"/>
      <c r="B132" s="38"/>
      <c r="C132" s="187" t="s">
        <v>170</v>
      </c>
      <c r="D132" s="187" t="s">
        <v>127</v>
      </c>
      <c r="E132" s="188" t="s">
        <v>268</v>
      </c>
      <c r="F132" s="189" t="s">
        <v>269</v>
      </c>
      <c r="G132" s="190" t="s">
        <v>205</v>
      </c>
      <c r="H132" s="191">
        <v>5642</v>
      </c>
      <c r="I132" s="192"/>
      <c r="J132" s="193">
        <f>ROUND(I132*H132,2)</f>
        <v>0</v>
      </c>
      <c r="K132" s="189" t="s">
        <v>131</v>
      </c>
      <c r="L132" s="43"/>
      <c r="M132" s="194" t="s">
        <v>19</v>
      </c>
      <c r="N132" s="195" t="s">
        <v>40</v>
      </c>
      <c r="O132" s="83"/>
      <c r="P132" s="196">
        <f>O132*H132</f>
        <v>0</v>
      </c>
      <c r="Q132" s="196">
        <v>0</v>
      </c>
      <c r="R132" s="196">
        <f>Q132*H132</f>
        <v>0</v>
      </c>
      <c r="S132" s="196">
        <v>0</v>
      </c>
      <c r="T132" s="197">
        <f>S132*H132</f>
        <v>0</v>
      </c>
      <c r="U132" s="37"/>
      <c r="V132" s="37"/>
      <c r="W132" s="37"/>
      <c r="X132" s="37"/>
      <c r="Y132" s="37"/>
      <c r="Z132" s="37"/>
      <c r="AA132" s="37"/>
      <c r="AB132" s="37"/>
      <c r="AC132" s="37"/>
      <c r="AD132" s="37"/>
      <c r="AE132" s="37"/>
      <c r="AR132" s="198" t="s">
        <v>138</v>
      </c>
      <c r="AT132" s="198" t="s">
        <v>127</v>
      </c>
      <c r="AU132" s="198" t="s">
        <v>77</v>
      </c>
      <c r="AY132" s="16" t="s">
        <v>133</v>
      </c>
      <c r="BE132" s="199">
        <f>IF(N132="základní",J132,0)</f>
        <v>0</v>
      </c>
      <c r="BF132" s="199">
        <f>IF(N132="snížená",J132,0)</f>
        <v>0</v>
      </c>
      <c r="BG132" s="199">
        <f>IF(N132="zákl. přenesená",J132,0)</f>
        <v>0</v>
      </c>
      <c r="BH132" s="199">
        <f>IF(N132="sníž. přenesená",J132,0)</f>
        <v>0</v>
      </c>
      <c r="BI132" s="199">
        <f>IF(N132="nulová",J132,0)</f>
        <v>0</v>
      </c>
      <c r="BJ132" s="16" t="s">
        <v>77</v>
      </c>
      <c r="BK132" s="199">
        <f>ROUND(I132*H132,2)</f>
        <v>0</v>
      </c>
      <c r="BL132" s="16" t="s">
        <v>138</v>
      </c>
      <c r="BM132" s="198" t="s">
        <v>353</v>
      </c>
    </row>
    <row r="133" spans="1:47" s="2" customFormat="1" ht="12">
      <c r="A133" s="37"/>
      <c r="B133" s="38"/>
      <c r="C133" s="39"/>
      <c r="D133" s="200" t="s">
        <v>196</v>
      </c>
      <c r="E133" s="39"/>
      <c r="F133" s="201" t="s">
        <v>271</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196</v>
      </c>
      <c r="AU133" s="16" t="s">
        <v>77</v>
      </c>
    </row>
    <row r="134" spans="1:47" s="2" customFormat="1" ht="12">
      <c r="A134" s="37"/>
      <c r="B134" s="38"/>
      <c r="C134" s="39"/>
      <c r="D134" s="200" t="s">
        <v>134</v>
      </c>
      <c r="E134" s="39"/>
      <c r="F134" s="201" t="s">
        <v>655</v>
      </c>
      <c r="G134" s="39"/>
      <c r="H134" s="39"/>
      <c r="I134" s="135"/>
      <c r="J134" s="39"/>
      <c r="K134" s="39"/>
      <c r="L134" s="43"/>
      <c r="M134" s="202"/>
      <c r="N134" s="203"/>
      <c r="O134" s="83"/>
      <c r="P134" s="83"/>
      <c r="Q134" s="83"/>
      <c r="R134" s="83"/>
      <c r="S134" s="83"/>
      <c r="T134" s="84"/>
      <c r="U134" s="37"/>
      <c r="V134" s="37"/>
      <c r="W134" s="37"/>
      <c r="X134" s="37"/>
      <c r="Y134" s="37"/>
      <c r="Z134" s="37"/>
      <c r="AA134" s="37"/>
      <c r="AB134" s="37"/>
      <c r="AC134" s="37"/>
      <c r="AD134" s="37"/>
      <c r="AE134" s="37"/>
      <c r="AT134" s="16" t="s">
        <v>134</v>
      </c>
      <c r="AU134" s="16" t="s">
        <v>77</v>
      </c>
    </row>
    <row r="135" spans="1:65" s="2" customFormat="1" ht="21.75" customHeight="1">
      <c r="A135" s="37"/>
      <c r="B135" s="38"/>
      <c r="C135" s="187" t="s">
        <v>262</v>
      </c>
      <c r="D135" s="187" t="s">
        <v>127</v>
      </c>
      <c r="E135" s="188" t="s">
        <v>656</v>
      </c>
      <c r="F135" s="189" t="s">
        <v>657</v>
      </c>
      <c r="G135" s="190" t="s">
        <v>205</v>
      </c>
      <c r="H135" s="191">
        <v>10343</v>
      </c>
      <c r="I135" s="192"/>
      <c r="J135" s="193">
        <f>ROUND(I135*H135,2)</f>
        <v>0</v>
      </c>
      <c r="K135" s="189" t="s">
        <v>131</v>
      </c>
      <c r="L135" s="43"/>
      <c r="M135" s="194" t="s">
        <v>19</v>
      </c>
      <c r="N135" s="195" t="s">
        <v>40</v>
      </c>
      <c r="O135" s="83"/>
      <c r="P135" s="196">
        <f>O135*H135</f>
        <v>0</v>
      </c>
      <c r="Q135" s="196">
        <v>0</v>
      </c>
      <c r="R135" s="196">
        <f>Q135*H135</f>
        <v>0</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270</v>
      </c>
    </row>
    <row r="136" spans="1:47" s="2" customFormat="1" ht="12">
      <c r="A136" s="37"/>
      <c r="B136" s="38"/>
      <c r="C136" s="39"/>
      <c r="D136" s="200" t="s">
        <v>196</v>
      </c>
      <c r="E136" s="39"/>
      <c r="F136" s="201" t="s">
        <v>658</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196</v>
      </c>
      <c r="AU136" s="16" t="s">
        <v>77</v>
      </c>
    </row>
    <row r="137" spans="1:47" s="2" customFormat="1" ht="12">
      <c r="A137" s="37"/>
      <c r="B137" s="38"/>
      <c r="C137" s="39"/>
      <c r="D137" s="200" t="s">
        <v>134</v>
      </c>
      <c r="E137" s="39"/>
      <c r="F137" s="201" t="s">
        <v>659</v>
      </c>
      <c r="G137" s="39"/>
      <c r="H137" s="39"/>
      <c r="I137" s="135"/>
      <c r="J137" s="39"/>
      <c r="K137" s="39"/>
      <c r="L137" s="43"/>
      <c r="M137" s="202"/>
      <c r="N137" s="203"/>
      <c r="O137" s="83"/>
      <c r="P137" s="83"/>
      <c r="Q137" s="83"/>
      <c r="R137" s="83"/>
      <c r="S137" s="83"/>
      <c r="T137" s="84"/>
      <c r="U137" s="37"/>
      <c r="V137" s="37"/>
      <c r="W137" s="37"/>
      <c r="X137" s="37"/>
      <c r="Y137" s="37"/>
      <c r="Z137" s="37"/>
      <c r="AA137" s="37"/>
      <c r="AB137" s="37"/>
      <c r="AC137" s="37"/>
      <c r="AD137" s="37"/>
      <c r="AE137" s="37"/>
      <c r="AT137" s="16" t="s">
        <v>134</v>
      </c>
      <c r="AU137" s="16" t="s">
        <v>77</v>
      </c>
    </row>
    <row r="138" spans="1:65" s="2" customFormat="1" ht="21.75" customHeight="1">
      <c r="A138" s="37"/>
      <c r="B138" s="38"/>
      <c r="C138" s="187" t="s">
        <v>174</v>
      </c>
      <c r="D138" s="187" t="s">
        <v>127</v>
      </c>
      <c r="E138" s="188" t="s">
        <v>660</v>
      </c>
      <c r="F138" s="189" t="s">
        <v>661</v>
      </c>
      <c r="G138" s="190" t="s">
        <v>205</v>
      </c>
      <c r="H138" s="191">
        <v>121</v>
      </c>
      <c r="I138" s="192"/>
      <c r="J138" s="193">
        <f>ROUND(I138*H138,2)</f>
        <v>0</v>
      </c>
      <c r="K138" s="189" t="s">
        <v>131</v>
      </c>
      <c r="L138" s="43"/>
      <c r="M138" s="194" t="s">
        <v>19</v>
      </c>
      <c r="N138" s="195" t="s">
        <v>40</v>
      </c>
      <c r="O138" s="83"/>
      <c r="P138" s="196">
        <f>O138*H138</f>
        <v>0</v>
      </c>
      <c r="Q138" s="196">
        <v>0</v>
      </c>
      <c r="R138" s="196">
        <f>Q138*H138</f>
        <v>0</v>
      </c>
      <c r="S138" s="196">
        <v>0</v>
      </c>
      <c r="T138" s="197">
        <f>S138*H138</f>
        <v>0</v>
      </c>
      <c r="U138" s="37"/>
      <c r="V138" s="37"/>
      <c r="W138" s="37"/>
      <c r="X138" s="37"/>
      <c r="Y138" s="37"/>
      <c r="Z138" s="37"/>
      <c r="AA138" s="37"/>
      <c r="AB138" s="37"/>
      <c r="AC138" s="37"/>
      <c r="AD138" s="37"/>
      <c r="AE138" s="37"/>
      <c r="AR138" s="198" t="s">
        <v>138</v>
      </c>
      <c r="AT138" s="198" t="s">
        <v>127</v>
      </c>
      <c r="AU138" s="198" t="s">
        <v>77</v>
      </c>
      <c r="AY138" s="16" t="s">
        <v>133</v>
      </c>
      <c r="BE138" s="199">
        <f>IF(N138="základní",J138,0)</f>
        <v>0</v>
      </c>
      <c r="BF138" s="199">
        <f>IF(N138="snížená",J138,0)</f>
        <v>0</v>
      </c>
      <c r="BG138" s="199">
        <f>IF(N138="zákl. přenesená",J138,0)</f>
        <v>0</v>
      </c>
      <c r="BH138" s="199">
        <f>IF(N138="sníž. přenesená",J138,0)</f>
        <v>0</v>
      </c>
      <c r="BI138" s="199">
        <f>IF(N138="nulová",J138,0)</f>
        <v>0</v>
      </c>
      <c r="BJ138" s="16" t="s">
        <v>77</v>
      </c>
      <c r="BK138" s="199">
        <f>ROUND(I138*H138,2)</f>
        <v>0</v>
      </c>
      <c r="BL138" s="16" t="s">
        <v>138</v>
      </c>
      <c r="BM138" s="198" t="s">
        <v>381</v>
      </c>
    </row>
    <row r="139" spans="1:47" s="2" customFormat="1" ht="12">
      <c r="A139" s="37"/>
      <c r="B139" s="38"/>
      <c r="C139" s="39"/>
      <c r="D139" s="200" t="s">
        <v>196</v>
      </c>
      <c r="E139" s="39"/>
      <c r="F139" s="201" t="s">
        <v>276</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196</v>
      </c>
      <c r="AU139" s="16" t="s">
        <v>77</v>
      </c>
    </row>
    <row r="140" spans="1:47" s="2" customFormat="1" ht="12">
      <c r="A140" s="37"/>
      <c r="B140" s="38"/>
      <c r="C140" s="39"/>
      <c r="D140" s="200" t="s">
        <v>134</v>
      </c>
      <c r="E140" s="39"/>
      <c r="F140" s="201" t="s">
        <v>662</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134</v>
      </c>
      <c r="AU140" s="16" t="s">
        <v>77</v>
      </c>
    </row>
    <row r="141" spans="1:65" s="2" customFormat="1" ht="21.75" customHeight="1">
      <c r="A141" s="37"/>
      <c r="B141" s="38"/>
      <c r="C141" s="187" t="s">
        <v>7</v>
      </c>
      <c r="D141" s="187" t="s">
        <v>127</v>
      </c>
      <c r="E141" s="188" t="s">
        <v>284</v>
      </c>
      <c r="F141" s="189" t="s">
        <v>285</v>
      </c>
      <c r="G141" s="190" t="s">
        <v>205</v>
      </c>
      <c r="H141" s="191">
        <v>9</v>
      </c>
      <c r="I141" s="192"/>
      <c r="J141" s="193">
        <f>ROUND(I141*H141,2)</f>
        <v>0</v>
      </c>
      <c r="K141" s="189" t="s">
        <v>131</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275</v>
      </c>
    </row>
    <row r="142" spans="1:47" s="2" customFormat="1" ht="12">
      <c r="A142" s="37"/>
      <c r="B142" s="38"/>
      <c r="C142" s="39"/>
      <c r="D142" s="200" t="s">
        <v>196</v>
      </c>
      <c r="E142" s="39"/>
      <c r="F142" s="201" t="s">
        <v>287</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196</v>
      </c>
      <c r="AU142" s="16" t="s">
        <v>77</v>
      </c>
    </row>
    <row r="143" spans="1:47" s="2" customFormat="1" ht="12">
      <c r="A143" s="37"/>
      <c r="B143" s="38"/>
      <c r="C143" s="39"/>
      <c r="D143" s="200" t="s">
        <v>134</v>
      </c>
      <c r="E143" s="39"/>
      <c r="F143" s="201" t="s">
        <v>663</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21.75" customHeight="1">
      <c r="A144" s="37"/>
      <c r="B144" s="38"/>
      <c r="C144" s="187" t="s">
        <v>231</v>
      </c>
      <c r="D144" s="187" t="s">
        <v>127</v>
      </c>
      <c r="E144" s="188" t="s">
        <v>664</v>
      </c>
      <c r="F144" s="189" t="s">
        <v>665</v>
      </c>
      <c r="G144" s="190" t="s">
        <v>291</v>
      </c>
      <c r="H144" s="191">
        <v>4035</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280</v>
      </c>
    </row>
    <row r="145" spans="1:47" s="2" customFormat="1" ht="12">
      <c r="A145" s="37"/>
      <c r="B145" s="38"/>
      <c r="C145" s="39"/>
      <c r="D145" s="200" t="s">
        <v>196</v>
      </c>
      <c r="E145" s="39"/>
      <c r="F145" s="201" t="s">
        <v>293</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196</v>
      </c>
      <c r="AU145" s="16" t="s">
        <v>77</v>
      </c>
    </row>
    <row r="146" spans="1:47" s="2" customFormat="1" ht="12">
      <c r="A146" s="37"/>
      <c r="B146" s="38"/>
      <c r="C146" s="39"/>
      <c r="D146" s="200" t="s">
        <v>134</v>
      </c>
      <c r="E146" s="39"/>
      <c r="F146" s="201" t="s">
        <v>666</v>
      </c>
      <c r="G146" s="39"/>
      <c r="H146" s="39"/>
      <c r="I146" s="135"/>
      <c r="J146" s="39"/>
      <c r="K146" s="39"/>
      <c r="L146" s="43"/>
      <c r="M146" s="202"/>
      <c r="N146" s="203"/>
      <c r="O146" s="83"/>
      <c r="P146" s="83"/>
      <c r="Q146" s="83"/>
      <c r="R146" s="83"/>
      <c r="S146" s="83"/>
      <c r="T146" s="84"/>
      <c r="U146" s="37"/>
      <c r="V146" s="37"/>
      <c r="W146" s="37"/>
      <c r="X146" s="37"/>
      <c r="Y146" s="37"/>
      <c r="Z146" s="37"/>
      <c r="AA146" s="37"/>
      <c r="AB146" s="37"/>
      <c r="AC146" s="37"/>
      <c r="AD146" s="37"/>
      <c r="AE146" s="37"/>
      <c r="AT146" s="16" t="s">
        <v>134</v>
      </c>
      <c r="AU146" s="16" t="s">
        <v>77</v>
      </c>
    </row>
    <row r="147" spans="1:65" s="2" customFormat="1" ht="21.75" customHeight="1">
      <c r="A147" s="37"/>
      <c r="B147" s="38"/>
      <c r="C147" s="187" t="s">
        <v>283</v>
      </c>
      <c r="D147" s="187" t="s">
        <v>127</v>
      </c>
      <c r="E147" s="188" t="s">
        <v>667</v>
      </c>
      <c r="F147" s="189" t="s">
        <v>668</v>
      </c>
      <c r="G147" s="190" t="s">
        <v>291</v>
      </c>
      <c r="H147" s="191">
        <v>4145</v>
      </c>
      <c r="I147" s="192"/>
      <c r="J147" s="193">
        <f>ROUND(I147*H147,2)</f>
        <v>0</v>
      </c>
      <c r="K147" s="189" t="s">
        <v>131</v>
      </c>
      <c r="L147" s="43"/>
      <c r="M147" s="194" t="s">
        <v>19</v>
      </c>
      <c r="N147" s="195" t="s">
        <v>40</v>
      </c>
      <c r="O147" s="83"/>
      <c r="P147" s="196">
        <f>O147*H147</f>
        <v>0</v>
      </c>
      <c r="Q147" s="196">
        <v>0</v>
      </c>
      <c r="R147" s="196">
        <f>Q147*H147</f>
        <v>0</v>
      </c>
      <c r="S147" s="196">
        <v>0</v>
      </c>
      <c r="T147" s="197">
        <f>S147*H147</f>
        <v>0</v>
      </c>
      <c r="U147" s="37"/>
      <c r="V147" s="37"/>
      <c r="W147" s="37"/>
      <c r="X147" s="37"/>
      <c r="Y147" s="37"/>
      <c r="Z147" s="37"/>
      <c r="AA147" s="37"/>
      <c r="AB147" s="37"/>
      <c r="AC147" s="37"/>
      <c r="AD147" s="37"/>
      <c r="AE147" s="37"/>
      <c r="AR147" s="198" t="s">
        <v>138</v>
      </c>
      <c r="AT147" s="198" t="s">
        <v>127</v>
      </c>
      <c r="AU147" s="198" t="s">
        <v>77</v>
      </c>
      <c r="AY147" s="16" t="s">
        <v>133</v>
      </c>
      <c r="BE147" s="199">
        <f>IF(N147="základní",J147,0)</f>
        <v>0</v>
      </c>
      <c r="BF147" s="199">
        <f>IF(N147="snížená",J147,0)</f>
        <v>0</v>
      </c>
      <c r="BG147" s="199">
        <f>IF(N147="zákl. přenesená",J147,0)</f>
        <v>0</v>
      </c>
      <c r="BH147" s="199">
        <f>IF(N147="sníž. přenesená",J147,0)</f>
        <v>0</v>
      </c>
      <c r="BI147" s="199">
        <f>IF(N147="nulová",J147,0)</f>
        <v>0</v>
      </c>
      <c r="BJ147" s="16" t="s">
        <v>77</v>
      </c>
      <c r="BK147" s="199">
        <f>ROUND(I147*H147,2)</f>
        <v>0</v>
      </c>
      <c r="BL147" s="16" t="s">
        <v>138</v>
      </c>
      <c r="BM147" s="198" t="s">
        <v>286</v>
      </c>
    </row>
    <row r="148" spans="1:47" s="2" customFormat="1" ht="12">
      <c r="A148" s="37"/>
      <c r="B148" s="38"/>
      <c r="C148" s="39"/>
      <c r="D148" s="200" t="s">
        <v>196</v>
      </c>
      <c r="E148" s="39"/>
      <c r="F148" s="201" t="s">
        <v>293</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196</v>
      </c>
      <c r="AU148" s="16" t="s">
        <v>77</v>
      </c>
    </row>
    <row r="149" spans="1:47" s="2" customFormat="1" ht="12">
      <c r="A149" s="37"/>
      <c r="B149" s="38"/>
      <c r="C149" s="39"/>
      <c r="D149" s="200" t="s">
        <v>134</v>
      </c>
      <c r="E149" s="39"/>
      <c r="F149" s="201" t="s">
        <v>669</v>
      </c>
      <c r="G149" s="39"/>
      <c r="H149" s="39"/>
      <c r="I149" s="135"/>
      <c r="J149" s="39"/>
      <c r="K149" s="39"/>
      <c r="L149" s="43"/>
      <c r="M149" s="202"/>
      <c r="N149" s="203"/>
      <c r="O149" s="83"/>
      <c r="P149" s="83"/>
      <c r="Q149" s="83"/>
      <c r="R149" s="83"/>
      <c r="S149" s="83"/>
      <c r="T149" s="84"/>
      <c r="U149" s="37"/>
      <c r="V149" s="37"/>
      <c r="W149" s="37"/>
      <c r="X149" s="37"/>
      <c r="Y149" s="37"/>
      <c r="Z149" s="37"/>
      <c r="AA149" s="37"/>
      <c r="AB149" s="37"/>
      <c r="AC149" s="37"/>
      <c r="AD149" s="37"/>
      <c r="AE149" s="37"/>
      <c r="AT149" s="16" t="s">
        <v>134</v>
      </c>
      <c r="AU149" s="16" t="s">
        <v>77</v>
      </c>
    </row>
    <row r="150" spans="1:65" s="2" customFormat="1" ht="16.5" customHeight="1">
      <c r="A150" s="37"/>
      <c r="B150" s="38"/>
      <c r="C150" s="229" t="s">
        <v>237</v>
      </c>
      <c r="D150" s="229" t="s">
        <v>298</v>
      </c>
      <c r="E150" s="230" t="s">
        <v>299</v>
      </c>
      <c r="F150" s="231" t="s">
        <v>300</v>
      </c>
      <c r="G150" s="232" t="s">
        <v>301</v>
      </c>
      <c r="H150" s="233">
        <v>164</v>
      </c>
      <c r="I150" s="234"/>
      <c r="J150" s="235">
        <f>ROUND(I150*H150,2)</f>
        <v>0</v>
      </c>
      <c r="K150" s="231" t="s">
        <v>131</v>
      </c>
      <c r="L150" s="236"/>
      <c r="M150" s="237" t="s">
        <v>19</v>
      </c>
      <c r="N150" s="238" t="s">
        <v>40</v>
      </c>
      <c r="O150" s="83"/>
      <c r="P150" s="196">
        <f>O150*H150</f>
        <v>0</v>
      </c>
      <c r="Q150" s="196">
        <v>0.001</v>
      </c>
      <c r="R150" s="196">
        <f>Q150*H150</f>
        <v>0.164</v>
      </c>
      <c r="S150" s="196">
        <v>0</v>
      </c>
      <c r="T150" s="197">
        <f>S150*H150</f>
        <v>0</v>
      </c>
      <c r="U150" s="37"/>
      <c r="V150" s="37"/>
      <c r="W150" s="37"/>
      <c r="X150" s="37"/>
      <c r="Y150" s="37"/>
      <c r="Z150" s="37"/>
      <c r="AA150" s="37"/>
      <c r="AB150" s="37"/>
      <c r="AC150" s="37"/>
      <c r="AD150" s="37"/>
      <c r="AE150" s="37"/>
      <c r="AR150" s="198" t="s">
        <v>147</v>
      </c>
      <c r="AT150" s="198" t="s">
        <v>298</v>
      </c>
      <c r="AU150" s="198" t="s">
        <v>77</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292</v>
      </c>
    </row>
    <row r="151" spans="1:47" s="2" customFormat="1" ht="12">
      <c r="A151" s="37"/>
      <c r="B151" s="38"/>
      <c r="C151" s="39"/>
      <c r="D151" s="200" t="s">
        <v>134</v>
      </c>
      <c r="E151" s="39"/>
      <c r="F151" s="201" t="s">
        <v>670</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77</v>
      </c>
    </row>
    <row r="152" spans="1:65" s="2" customFormat="1" ht="16.5" customHeight="1">
      <c r="A152" s="37"/>
      <c r="B152" s="38"/>
      <c r="C152" s="187" t="s">
        <v>294</v>
      </c>
      <c r="D152" s="187" t="s">
        <v>127</v>
      </c>
      <c r="E152" s="188" t="s">
        <v>671</v>
      </c>
      <c r="F152" s="189" t="s">
        <v>672</v>
      </c>
      <c r="G152" s="190" t="s">
        <v>291</v>
      </c>
      <c r="H152" s="191">
        <v>13428</v>
      </c>
      <c r="I152" s="192"/>
      <c r="J152" s="193">
        <f>ROUND(I152*H152,2)</f>
        <v>0</v>
      </c>
      <c r="K152" s="189" t="s">
        <v>131</v>
      </c>
      <c r="L152" s="43"/>
      <c r="M152" s="194" t="s">
        <v>19</v>
      </c>
      <c r="N152" s="195"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297</v>
      </c>
    </row>
    <row r="153" spans="1:47" s="2" customFormat="1" ht="12">
      <c r="A153" s="37"/>
      <c r="B153" s="38"/>
      <c r="C153" s="39"/>
      <c r="D153" s="200" t="s">
        <v>196</v>
      </c>
      <c r="E153" s="39"/>
      <c r="F153" s="201" t="s">
        <v>308</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673</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21.75" customHeight="1">
      <c r="A155" s="37"/>
      <c r="B155" s="38"/>
      <c r="C155" s="187" t="s">
        <v>240</v>
      </c>
      <c r="D155" s="187" t="s">
        <v>127</v>
      </c>
      <c r="E155" s="188" t="s">
        <v>309</v>
      </c>
      <c r="F155" s="189" t="s">
        <v>310</v>
      </c>
      <c r="G155" s="190" t="s">
        <v>291</v>
      </c>
      <c r="H155" s="191">
        <v>2325</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302</v>
      </c>
    </row>
    <row r="156" spans="1:47" s="2" customFormat="1" ht="12">
      <c r="A156" s="37"/>
      <c r="B156" s="38"/>
      <c r="C156" s="39"/>
      <c r="D156" s="200" t="s">
        <v>196</v>
      </c>
      <c r="E156" s="39"/>
      <c r="F156" s="201" t="s">
        <v>312</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47" s="2" customFormat="1" ht="12">
      <c r="A157" s="37"/>
      <c r="B157" s="38"/>
      <c r="C157" s="39"/>
      <c r="D157" s="200" t="s">
        <v>134</v>
      </c>
      <c r="E157" s="39"/>
      <c r="F157" s="201" t="s">
        <v>674</v>
      </c>
      <c r="G157" s="39"/>
      <c r="H157" s="39"/>
      <c r="I157" s="135"/>
      <c r="J157" s="39"/>
      <c r="K157" s="39"/>
      <c r="L157" s="43"/>
      <c r="M157" s="202"/>
      <c r="N157" s="203"/>
      <c r="O157" s="83"/>
      <c r="P157" s="83"/>
      <c r="Q157" s="83"/>
      <c r="R157" s="83"/>
      <c r="S157" s="83"/>
      <c r="T157" s="84"/>
      <c r="U157" s="37"/>
      <c r="V157" s="37"/>
      <c r="W157" s="37"/>
      <c r="X157" s="37"/>
      <c r="Y157" s="37"/>
      <c r="Z157" s="37"/>
      <c r="AA157" s="37"/>
      <c r="AB157" s="37"/>
      <c r="AC157" s="37"/>
      <c r="AD157" s="37"/>
      <c r="AE157" s="37"/>
      <c r="AT157" s="16" t="s">
        <v>134</v>
      </c>
      <c r="AU157" s="16" t="s">
        <v>77</v>
      </c>
    </row>
    <row r="158" spans="1:65" s="2" customFormat="1" ht="21.75" customHeight="1">
      <c r="A158" s="37"/>
      <c r="B158" s="38"/>
      <c r="C158" s="187" t="s">
        <v>304</v>
      </c>
      <c r="D158" s="187" t="s">
        <v>127</v>
      </c>
      <c r="E158" s="188" t="s">
        <v>309</v>
      </c>
      <c r="F158" s="189" t="s">
        <v>310</v>
      </c>
      <c r="G158" s="190" t="s">
        <v>291</v>
      </c>
      <c r="H158" s="191">
        <v>26769.231</v>
      </c>
      <c r="I158" s="192"/>
      <c r="J158" s="193">
        <f>ROUND(I158*H158,2)</f>
        <v>0</v>
      </c>
      <c r="K158" s="189" t="s">
        <v>131</v>
      </c>
      <c r="L158" s="43"/>
      <c r="M158" s="194" t="s">
        <v>19</v>
      </c>
      <c r="N158" s="195"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138</v>
      </c>
      <c r="AT158" s="198" t="s">
        <v>127</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307</v>
      </c>
    </row>
    <row r="159" spans="1:47" s="2" customFormat="1" ht="12">
      <c r="A159" s="37"/>
      <c r="B159" s="38"/>
      <c r="C159" s="39"/>
      <c r="D159" s="200" t="s">
        <v>196</v>
      </c>
      <c r="E159" s="39"/>
      <c r="F159" s="201" t="s">
        <v>312</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196</v>
      </c>
      <c r="AU159" s="16" t="s">
        <v>77</v>
      </c>
    </row>
    <row r="160" spans="1:47" s="2" customFormat="1" ht="12">
      <c r="A160" s="37"/>
      <c r="B160" s="38"/>
      <c r="C160" s="39"/>
      <c r="D160" s="200" t="s">
        <v>134</v>
      </c>
      <c r="E160" s="39"/>
      <c r="F160" s="201" t="s">
        <v>675</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134</v>
      </c>
      <c r="AU160" s="16" t="s">
        <v>77</v>
      </c>
    </row>
    <row r="161" spans="1:51" s="13" customFormat="1" ht="12">
      <c r="A161" s="13"/>
      <c r="B161" s="250"/>
      <c r="C161" s="251"/>
      <c r="D161" s="200" t="s">
        <v>676</v>
      </c>
      <c r="E161" s="252" t="s">
        <v>19</v>
      </c>
      <c r="F161" s="253" t="s">
        <v>677</v>
      </c>
      <c r="G161" s="251"/>
      <c r="H161" s="254">
        <v>26769.231</v>
      </c>
      <c r="I161" s="255"/>
      <c r="J161" s="251"/>
      <c r="K161" s="251"/>
      <c r="L161" s="256"/>
      <c r="M161" s="257"/>
      <c r="N161" s="258"/>
      <c r="O161" s="258"/>
      <c r="P161" s="258"/>
      <c r="Q161" s="258"/>
      <c r="R161" s="258"/>
      <c r="S161" s="258"/>
      <c r="T161" s="259"/>
      <c r="U161" s="13"/>
      <c r="V161" s="13"/>
      <c r="W161" s="13"/>
      <c r="X161" s="13"/>
      <c r="Y161" s="13"/>
      <c r="Z161" s="13"/>
      <c r="AA161" s="13"/>
      <c r="AB161" s="13"/>
      <c r="AC161" s="13"/>
      <c r="AD161" s="13"/>
      <c r="AE161" s="13"/>
      <c r="AT161" s="260" t="s">
        <v>676</v>
      </c>
      <c r="AU161" s="260" t="s">
        <v>77</v>
      </c>
      <c r="AV161" s="13" t="s">
        <v>79</v>
      </c>
      <c r="AW161" s="13" t="s">
        <v>31</v>
      </c>
      <c r="AX161" s="13" t="s">
        <v>77</v>
      </c>
      <c r="AY161" s="260" t="s">
        <v>133</v>
      </c>
    </row>
    <row r="162" spans="1:65" s="2" customFormat="1" ht="21.75" customHeight="1">
      <c r="A162" s="37"/>
      <c r="B162" s="38"/>
      <c r="C162" s="187" t="s">
        <v>314</v>
      </c>
      <c r="D162" s="187" t="s">
        <v>127</v>
      </c>
      <c r="E162" s="188" t="s">
        <v>678</v>
      </c>
      <c r="F162" s="189" t="s">
        <v>679</v>
      </c>
      <c r="G162" s="190" t="s">
        <v>291</v>
      </c>
      <c r="H162" s="191">
        <v>3966</v>
      </c>
      <c r="I162" s="192"/>
      <c r="J162" s="193">
        <f>ROUND(I162*H162,2)</f>
        <v>0</v>
      </c>
      <c r="K162" s="189" t="s">
        <v>131</v>
      </c>
      <c r="L162" s="43"/>
      <c r="M162" s="194" t="s">
        <v>19</v>
      </c>
      <c r="N162" s="195" t="s">
        <v>40</v>
      </c>
      <c r="O162" s="83"/>
      <c r="P162" s="196">
        <f>O162*H162</f>
        <v>0</v>
      </c>
      <c r="Q162" s="196">
        <v>0</v>
      </c>
      <c r="R162" s="196">
        <f>Q162*H162</f>
        <v>0</v>
      </c>
      <c r="S162" s="196">
        <v>0</v>
      </c>
      <c r="T162" s="197">
        <f>S162*H162</f>
        <v>0</v>
      </c>
      <c r="U162" s="37"/>
      <c r="V162" s="37"/>
      <c r="W162" s="37"/>
      <c r="X162" s="37"/>
      <c r="Y162" s="37"/>
      <c r="Z162" s="37"/>
      <c r="AA162" s="37"/>
      <c r="AB162" s="37"/>
      <c r="AC162" s="37"/>
      <c r="AD162" s="37"/>
      <c r="AE162" s="37"/>
      <c r="AR162" s="198" t="s">
        <v>138</v>
      </c>
      <c r="AT162" s="198" t="s">
        <v>127</v>
      </c>
      <c r="AU162" s="198" t="s">
        <v>77</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680</v>
      </c>
    </row>
    <row r="163" spans="1:47" s="2" customFormat="1" ht="12">
      <c r="A163" s="37"/>
      <c r="B163" s="38"/>
      <c r="C163" s="39"/>
      <c r="D163" s="200" t="s">
        <v>196</v>
      </c>
      <c r="E163" s="39"/>
      <c r="F163" s="201" t="s">
        <v>322</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196</v>
      </c>
      <c r="AU163" s="16" t="s">
        <v>77</v>
      </c>
    </row>
    <row r="164" spans="1:47" s="2" customFormat="1" ht="12">
      <c r="A164" s="37"/>
      <c r="B164" s="38"/>
      <c r="C164" s="39"/>
      <c r="D164" s="200" t="s">
        <v>134</v>
      </c>
      <c r="E164" s="39"/>
      <c r="F164" s="201" t="s">
        <v>681</v>
      </c>
      <c r="G164" s="39"/>
      <c r="H164" s="39"/>
      <c r="I164" s="135"/>
      <c r="J164" s="39"/>
      <c r="K164" s="39"/>
      <c r="L164" s="43"/>
      <c r="M164" s="202"/>
      <c r="N164" s="203"/>
      <c r="O164" s="83"/>
      <c r="P164" s="83"/>
      <c r="Q164" s="83"/>
      <c r="R164" s="83"/>
      <c r="S164" s="83"/>
      <c r="T164" s="84"/>
      <c r="U164" s="37"/>
      <c r="V164" s="37"/>
      <c r="W164" s="37"/>
      <c r="X164" s="37"/>
      <c r="Y164" s="37"/>
      <c r="Z164" s="37"/>
      <c r="AA164" s="37"/>
      <c r="AB164" s="37"/>
      <c r="AC164" s="37"/>
      <c r="AD164" s="37"/>
      <c r="AE164" s="37"/>
      <c r="AT164" s="16" t="s">
        <v>134</v>
      </c>
      <c r="AU164" s="16" t="s">
        <v>77</v>
      </c>
    </row>
    <row r="165" spans="1:65" s="2" customFormat="1" ht="21.75" customHeight="1">
      <c r="A165" s="37"/>
      <c r="B165" s="38"/>
      <c r="C165" s="187" t="s">
        <v>249</v>
      </c>
      <c r="D165" s="187" t="s">
        <v>127</v>
      </c>
      <c r="E165" s="188" t="s">
        <v>324</v>
      </c>
      <c r="F165" s="189" t="s">
        <v>325</v>
      </c>
      <c r="G165" s="190" t="s">
        <v>291</v>
      </c>
      <c r="H165" s="191">
        <v>3605</v>
      </c>
      <c r="I165" s="192"/>
      <c r="J165" s="193">
        <f>ROUND(I165*H165,2)</f>
        <v>0</v>
      </c>
      <c r="K165" s="189" t="s">
        <v>131</v>
      </c>
      <c r="L165" s="43"/>
      <c r="M165" s="194" t="s">
        <v>19</v>
      </c>
      <c r="N165" s="195" t="s">
        <v>40</v>
      </c>
      <c r="O165" s="83"/>
      <c r="P165" s="196">
        <f>O165*H165</f>
        <v>0</v>
      </c>
      <c r="Q165" s="196">
        <v>0</v>
      </c>
      <c r="R165" s="196">
        <f>Q165*H165</f>
        <v>0</v>
      </c>
      <c r="S165" s="196">
        <v>0</v>
      </c>
      <c r="T165" s="197">
        <f>S165*H165</f>
        <v>0</v>
      </c>
      <c r="U165" s="37"/>
      <c r="V165" s="37"/>
      <c r="W165" s="37"/>
      <c r="X165" s="37"/>
      <c r="Y165" s="37"/>
      <c r="Z165" s="37"/>
      <c r="AA165" s="37"/>
      <c r="AB165" s="37"/>
      <c r="AC165" s="37"/>
      <c r="AD165" s="37"/>
      <c r="AE165" s="37"/>
      <c r="AR165" s="198" t="s">
        <v>138</v>
      </c>
      <c r="AT165" s="198" t="s">
        <v>127</v>
      </c>
      <c r="AU165" s="198" t="s">
        <v>77</v>
      </c>
      <c r="AY165" s="16" t="s">
        <v>133</v>
      </c>
      <c r="BE165" s="199">
        <f>IF(N165="základní",J165,0)</f>
        <v>0</v>
      </c>
      <c r="BF165" s="199">
        <f>IF(N165="snížená",J165,0)</f>
        <v>0</v>
      </c>
      <c r="BG165" s="199">
        <f>IF(N165="zákl. přenesená",J165,0)</f>
        <v>0</v>
      </c>
      <c r="BH165" s="199">
        <f>IF(N165="sníž. přenesená",J165,0)</f>
        <v>0</v>
      </c>
      <c r="BI165" s="199">
        <f>IF(N165="nulová",J165,0)</f>
        <v>0</v>
      </c>
      <c r="BJ165" s="16" t="s">
        <v>77</v>
      </c>
      <c r="BK165" s="199">
        <f>ROUND(I165*H165,2)</f>
        <v>0</v>
      </c>
      <c r="BL165" s="16" t="s">
        <v>138</v>
      </c>
      <c r="BM165" s="198" t="s">
        <v>317</v>
      </c>
    </row>
    <row r="166" spans="1:47" s="2" customFormat="1" ht="12">
      <c r="A166" s="37"/>
      <c r="B166" s="38"/>
      <c r="C166" s="39"/>
      <c r="D166" s="200" t="s">
        <v>196</v>
      </c>
      <c r="E166" s="39"/>
      <c r="F166" s="201" t="s">
        <v>327</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196</v>
      </c>
      <c r="AU166" s="16" t="s">
        <v>77</v>
      </c>
    </row>
    <row r="167" spans="1:47" s="2" customFormat="1" ht="12">
      <c r="A167" s="37"/>
      <c r="B167" s="38"/>
      <c r="C167" s="39"/>
      <c r="D167" s="200" t="s">
        <v>134</v>
      </c>
      <c r="E167" s="39"/>
      <c r="F167" s="201" t="s">
        <v>682</v>
      </c>
      <c r="G167" s="39"/>
      <c r="H167" s="39"/>
      <c r="I167" s="135"/>
      <c r="J167" s="39"/>
      <c r="K167" s="39"/>
      <c r="L167" s="43"/>
      <c r="M167" s="202"/>
      <c r="N167" s="203"/>
      <c r="O167" s="83"/>
      <c r="P167" s="83"/>
      <c r="Q167" s="83"/>
      <c r="R167" s="83"/>
      <c r="S167" s="83"/>
      <c r="T167" s="84"/>
      <c r="U167" s="37"/>
      <c r="V167" s="37"/>
      <c r="W167" s="37"/>
      <c r="X167" s="37"/>
      <c r="Y167" s="37"/>
      <c r="Z167" s="37"/>
      <c r="AA167" s="37"/>
      <c r="AB167" s="37"/>
      <c r="AC167" s="37"/>
      <c r="AD167" s="37"/>
      <c r="AE167" s="37"/>
      <c r="AT167" s="16" t="s">
        <v>134</v>
      </c>
      <c r="AU167" s="16" t="s">
        <v>77</v>
      </c>
    </row>
    <row r="168" spans="1:65" s="2" customFormat="1" ht="21.75" customHeight="1">
      <c r="A168" s="37"/>
      <c r="B168" s="38"/>
      <c r="C168" s="187" t="s">
        <v>323</v>
      </c>
      <c r="D168" s="187" t="s">
        <v>127</v>
      </c>
      <c r="E168" s="188" t="s">
        <v>683</v>
      </c>
      <c r="F168" s="189" t="s">
        <v>684</v>
      </c>
      <c r="G168" s="190" t="s">
        <v>291</v>
      </c>
      <c r="H168" s="191">
        <v>3593</v>
      </c>
      <c r="I168" s="192"/>
      <c r="J168" s="193">
        <f>ROUND(I168*H168,2)</f>
        <v>0</v>
      </c>
      <c r="K168" s="189" t="s">
        <v>131</v>
      </c>
      <c r="L168" s="43"/>
      <c r="M168" s="194" t="s">
        <v>19</v>
      </c>
      <c r="N168" s="195" t="s">
        <v>40</v>
      </c>
      <c r="O168" s="83"/>
      <c r="P168" s="196">
        <f>O168*H168</f>
        <v>0</v>
      </c>
      <c r="Q168" s="196">
        <v>0</v>
      </c>
      <c r="R168" s="196">
        <f>Q168*H168</f>
        <v>0</v>
      </c>
      <c r="S168" s="196">
        <v>0</v>
      </c>
      <c r="T168" s="197">
        <f>S168*H168</f>
        <v>0</v>
      </c>
      <c r="U168" s="37"/>
      <c r="V168" s="37"/>
      <c r="W168" s="37"/>
      <c r="X168" s="37"/>
      <c r="Y168" s="37"/>
      <c r="Z168" s="37"/>
      <c r="AA168" s="37"/>
      <c r="AB168" s="37"/>
      <c r="AC168" s="37"/>
      <c r="AD168" s="37"/>
      <c r="AE168" s="37"/>
      <c r="AR168" s="198" t="s">
        <v>138</v>
      </c>
      <c r="AT168" s="198" t="s">
        <v>127</v>
      </c>
      <c r="AU168" s="198" t="s">
        <v>77</v>
      </c>
      <c r="AY168" s="16" t="s">
        <v>133</v>
      </c>
      <c r="BE168" s="199">
        <f>IF(N168="základní",J168,0)</f>
        <v>0</v>
      </c>
      <c r="BF168" s="199">
        <f>IF(N168="snížená",J168,0)</f>
        <v>0</v>
      </c>
      <c r="BG168" s="199">
        <f>IF(N168="zákl. přenesená",J168,0)</f>
        <v>0</v>
      </c>
      <c r="BH168" s="199">
        <f>IF(N168="sníž. přenesená",J168,0)</f>
        <v>0</v>
      </c>
      <c r="BI168" s="199">
        <f>IF(N168="nulová",J168,0)</f>
        <v>0</v>
      </c>
      <c r="BJ168" s="16" t="s">
        <v>77</v>
      </c>
      <c r="BK168" s="199">
        <f>ROUND(I168*H168,2)</f>
        <v>0</v>
      </c>
      <c r="BL168" s="16" t="s">
        <v>138</v>
      </c>
      <c r="BM168" s="198" t="s">
        <v>321</v>
      </c>
    </row>
    <row r="169" spans="1:47" s="2" customFormat="1" ht="12">
      <c r="A169" s="37"/>
      <c r="B169" s="38"/>
      <c r="C169" s="39"/>
      <c r="D169" s="200" t="s">
        <v>196</v>
      </c>
      <c r="E169" s="39"/>
      <c r="F169" s="201" t="s">
        <v>327</v>
      </c>
      <c r="G169" s="39"/>
      <c r="H169" s="39"/>
      <c r="I169" s="135"/>
      <c r="J169" s="39"/>
      <c r="K169" s="39"/>
      <c r="L169" s="43"/>
      <c r="M169" s="202"/>
      <c r="N169" s="203"/>
      <c r="O169" s="83"/>
      <c r="P169" s="83"/>
      <c r="Q169" s="83"/>
      <c r="R169" s="83"/>
      <c r="S169" s="83"/>
      <c r="T169" s="84"/>
      <c r="U169" s="37"/>
      <c r="V169" s="37"/>
      <c r="W169" s="37"/>
      <c r="X169" s="37"/>
      <c r="Y169" s="37"/>
      <c r="Z169" s="37"/>
      <c r="AA169" s="37"/>
      <c r="AB169" s="37"/>
      <c r="AC169" s="37"/>
      <c r="AD169" s="37"/>
      <c r="AE169" s="37"/>
      <c r="AT169" s="16" t="s">
        <v>196</v>
      </c>
      <c r="AU169" s="16" t="s">
        <v>77</v>
      </c>
    </row>
    <row r="170" spans="1:47" s="2" customFormat="1" ht="12">
      <c r="A170" s="37"/>
      <c r="B170" s="38"/>
      <c r="C170" s="39"/>
      <c r="D170" s="200" t="s">
        <v>134</v>
      </c>
      <c r="E170" s="39"/>
      <c r="F170" s="201" t="s">
        <v>685</v>
      </c>
      <c r="G170" s="39"/>
      <c r="H170" s="39"/>
      <c r="I170" s="135"/>
      <c r="J170" s="39"/>
      <c r="K170" s="39"/>
      <c r="L170" s="43"/>
      <c r="M170" s="202"/>
      <c r="N170" s="203"/>
      <c r="O170" s="83"/>
      <c r="P170" s="83"/>
      <c r="Q170" s="83"/>
      <c r="R170" s="83"/>
      <c r="S170" s="83"/>
      <c r="T170" s="84"/>
      <c r="U170" s="37"/>
      <c r="V170" s="37"/>
      <c r="W170" s="37"/>
      <c r="X170" s="37"/>
      <c r="Y170" s="37"/>
      <c r="Z170" s="37"/>
      <c r="AA170" s="37"/>
      <c r="AB170" s="37"/>
      <c r="AC170" s="37"/>
      <c r="AD170" s="37"/>
      <c r="AE170" s="37"/>
      <c r="AT170" s="16" t="s">
        <v>134</v>
      </c>
      <c r="AU170" s="16" t="s">
        <v>77</v>
      </c>
    </row>
    <row r="171" spans="1:65" s="2" customFormat="1" ht="21.75" customHeight="1">
      <c r="A171" s="37"/>
      <c r="B171" s="38"/>
      <c r="C171" s="187" t="s">
        <v>255</v>
      </c>
      <c r="D171" s="187" t="s">
        <v>127</v>
      </c>
      <c r="E171" s="188" t="s">
        <v>686</v>
      </c>
      <c r="F171" s="189" t="s">
        <v>687</v>
      </c>
      <c r="G171" s="190" t="s">
        <v>291</v>
      </c>
      <c r="H171" s="191">
        <v>8202</v>
      </c>
      <c r="I171" s="192"/>
      <c r="J171" s="193">
        <f>ROUND(I171*H171,2)</f>
        <v>0</v>
      </c>
      <c r="K171" s="189" t="s">
        <v>131</v>
      </c>
      <c r="L171" s="43"/>
      <c r="M171" s="194" t="s">
        <v>19</v>
      </c>
      <c r="N171" s="195" t="s">
        <v>40</v>
      </c>
      <c r="O171" s="83"/>
      <c r="P171" s="196">
        <f>O171*H171</f>
        <v>0</v>
      </c>
      <c r="Q171" s="196">
        <v>0</v>
      </c>
      <c r="R171" s="196">
        <f>Q171*H171</f>
        <v>0</v>
      </c>
      <c r="S171" s="196">
        <v>0</v>
      </c>
      <c r="T171" s="197">
        <f>S171*H171</f>
        <v>0</v>
      </c>
      <c r="U171" s="37"/>
      <c r="V171" s="37"/>
      <c r="W171" s="37"/>
      <c r="X171" s="37"/>
      <c r="Y171" s="37"/>
      <c r="Z171" s="37"/>
      <c r="AA171" s="37"/>
      <c r="AB171" s="37"/>
      <c r="AC171" s="37"/>
      <c r="AD171" s="37"/>
      <c r="AE171" s="37"/>
      <c r="AR171" s="198" t="s">
        <v>138</v>
      </c>
      <c r="AT171" s="198" t="s">
        <v>127</v>
      </c>
      <c r="AU171" s="198" t="s">
        <v>77</v>
      </c>
      <c r="AY171" s="16" t="s">
        <v>133</v>
      </c>
      <c r="BE171" s="199">
        <f>IF(N171="základní",J171,0)</f>
        <v>0</v>
      </c>
      <c r="BF171" s="199">
        <f>IF(N171="snížená",J171,0)</f>
        <v>0</v>
      </c>
      <c r="BG171" s="199">
        <f>IF(N171="zákl. přenesená",J171,0)</f>
        <v>0</v>
      </c>
      <c r="BH171" s="199">
        <f>IF(N171="sníž. přenesená",J171,0)</f>
        <v>0</v>
      </c>
      <c r="BI171" s="199">
        <f>IF(N171="nulová",J171,0)</f>
        <v>0</v>
      </c>
      <c r="BJ171" s="16" t="s">
        <v>77</v>
      </c>
      <c r="BK171" s="199">
        <f>ROUND(I171*H171,2)</f>
        <v>0</v>
      </c>
      <c r="BL171" s="16" t="s">
        <v>138</v>
      </c>
      <c r="BM171" s="198" t="s">
        <v>326</v>
      </c>
    </row>
    <row r="172" spans="1:47" s="2" customFormat="1" ht="12">
      <c r="A172" s="37"/>
      <c r="B172" s="38"/>
      <c r="C172" s="39"/>
      <c r="D172" s="200" t="s">
        <v>196</v>
      </c>
      <c r="E172" s="39"/>
      <c r="F172" s="201" t="s">
        <v>688</v>
      </c>
      <c r="G172" s="39"/>
      <c r="H172" s="39"/>
      <c r="I172" s="135"/>
      <c r="J172" s="39"/>
      <c r="K172" s="39"/>
      <c r="L172" s="43"/>
      <c r="M172" s="202"/>
      <c r="N172" s="203"/>
      <c r="O172" s="83"/>
      <c r="P172" s="83"/>
      <c r="Q172" s="83"/>
      <c r="R172" s="83"/>
      <c r="S172" s="83"/>
      <c r="T172" s="84"/>
      <c r="U172" s="37"/>
      <c r="V172" s="37"/>
      <c r="W172" s="37"/>
      <c r="X172" s="37"/>
      <c r="Y172" s="37"/>
      <c r="Z172" s="37"/>
      <c r="AA172" s="37"/>
      <c r="AB172" s="37"/>
      <c r="AC172" s="37"/>
      <c r="AD172" s="37"/>
      <c r="AE172" s="37"/>
      <c r="AT172" s="16" t="s">
        <v>196</v>
      </c>
      <c r="AU172" s="16" t="s">
        <v>77</v>
      </c>
    </row>
    <row r="173" spans="1:47" s="2" customFormat="1" ht="12">
      <c r="A173" s="37"/>
      <c r="B173" s="38"/>
      <c r="C173" s="39"/>
      <c r="D173" s="200" t="s">
        <v>134</v>
      </c>
      <c r="E173" s="39"/>
      <c r="F173" s="201" t="s">
        <v>689</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134</v>
      </c>
      <c r="AU173" s="16" t="s">
        <v>77</v>
      </c>
    </row>
    <row r="174" spans="1:65" s="2" customFormat="1" ht="16.5" customHeight="1">
      <c r="A174" s="37"/>
      <c r="B174" s="38"/>
      <c r="C174" s="187" t="s">
        <v>335</v>
      </c>
      <c r="D174" s="187" t="s">
        <v>127</v>
      </c>
      <c r="E174" s="188" t="s">
        <v>328</v>
      </c>
      <c r="F174" s="189" t="s">
        <v>329</v>
      </c>
      <c r="G174" s="190" t="s">
        <v>330</v>
      </c>
      <c r="H174" s="191">
        <v>0.404</v>
      </c>
      <c r="I174" s="192"/>
      <c r="J174" s="193">
        <f>ROUND(I174*H174,2)</f>
        <v>0</v>
      </c>
      <c r="K174" s="189" t="s">
        <v>131</v>
      </c>
      <c r="L174" s="43"/>
      <c r="M174" s="194" t="s">
        <v>19</v>
      </c>
      <c r="N174" s="195" t="s">
        <v>40</v>
      </c>
      <c r="O174" s="83"/>
      <c r="P174" s="196">
        <f>O174*H174</f>
        <v>0</v>
      </c>
      <c r="Q174" s="196">
        <v>0</v>
      </c>
      <c r="R174" s="196">
        <f>Q174*H174</f>
        <v>0</v>
      </c>
      <c r="S174" s="196">
        <v>0</v>
      </c>
      <c r="T174" s="197">
        <f>S174*H174</f>
        <v>0</v>
      </c>
      <c r="U174" s="37"/>
      <c r="V174" s="37"/>
      <c r="W174" s="37"/>
      <c r="X174" s="37"/>
      <c r="Y174" s="37"/>
      <c r="Z174" s="37"/>
      <c r="AA174" s="37"/>
      <c r="AB174" s="37"/>
      <c r="AC174" s="37"/>
      <c r="AD174" s="37"/>
      <c r="AE174" s="37"/>
      <c r="AR174" s="198" t="s">
        <v>138</v>
      </c>
      <c r="AT174" s="198" t="s">
        <v>127</v>
      </c>
      <c r="AU174" s="198" t="s">
        <v>77</v>
      </c>
      <c r="AY174" s="16" t="s">
        <v>133</v>
      </c>
      <c r="BE174" s="199">
        <f>IF(N174="základní",J174,0)</f>
        <v>0</v>
      </c>
      <c r="BF174" s="199">
        <f>IF(N174="snížená",J174,0)</f>
        <v>0</v>
      </c>
      <c r="BG174" s="199">
        <f>IF(N174="zákl. přenesená",J174,0)</f>
        <v>0</v>
      </c>
      <c r="BH174" s="199">
        <f>IF(N174="sníž. přenesená",J174,0)</f>
        <v>0</v>
      </c>
      <c r="BI174" s="199">
        <f>IF(N174="nulová",J174,0)</f>
        <v>0</v>
      </c>
      <c r="BJ174" s="16" t="s">
        <v>77</v>
      </c>
      <c r="BK174" s="199">
        <f>ROUND(I174*H174,2)</f>
        <v>0</v>
      </c>
      <c r="BL174" s="16" t="s">
        <v>138</v>
      </c>
      <c r="BM174" s="198" t="s">
        <v>331</v>
      </c>
    </row>
    <row r="175" spans="1:47" s="2" customFormat="1" ht="12">
      <c r="A175" s="37"/>
      <c r="B175" s="38"/>
      <c r="C175" s="39"/>
      <c r="D175" s="200" t="s">
        <v>196</v>
      </c>
      <c r="E175" s="39"/>
      <c r="F175" s="201" t="s">
        <v>332</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196</v>
      </c>
      <c r="AU175" s="16" t="s">
        <v>77</v>
      </c>
    </row>
    <row r="176" spans="1:63" s="11" customFormat="1" ht="22.8" customHeight="1">
      <c r="A176" s="11"/>
      <c r="B176" s="215"/>
      <c r="C176" s="216"/>
      <c r="D176" s="217" t="s">
        <v>68</v>
      </c>
      <c r="E176" s="261" t="s">
        <v>690</v>
      </c>
      <c r="F176" s="261" t="s">
        <v>691</v>
      </c>
      <c r="G176" s="216"/>
      <c r="H176" s="216"/>
      <c r="I176" s="219"/>
      <c r="J176" s="262">
        <f>BK176</f>
        <v>0</v>
      </c>
      <c r="K176" s="216"/>
      <c r="L176" s="221"/>
      <c r="M176" s="222"/>
      <c r="N176" s="223"/>
      <c r="O176" s="223"/>
      <c r="P176" s="224">
        <f>SUM(P177:P204)</f>
        <v>0</v>
      </c>
      <c r="Q176" s="223"/>
      <c r="R176" s="224">
        <f>SUM(R177:R204)</f>
        <v>0</v>
      </c>
      <c r="S176" s="223"/>
      <c r="T176" s="225">
        <f>SUM(T177:T204)</f>
        <v>0</v>
      </c>
      <c r="U176" s="11"/>
      <c r="V176" s="11"/>
      <c r="W176" s="11"/>
      <c r="X176" s="11"/>
      <c r="Y176" s="11"/>
      <c r="Z176" s="11"/>
      <c r="AA176" s="11"/>
      <c r="AB176" s="11"/>
      <c r="AC176" s="11"/>
      <c r="AD176" s="11"/>
      <c r="AE176" s="11"/>
      <c r="AR176" s="226" t="s">
        <v>77</v>
      </c>
      <c r="AT176" s="227" t="s">
        <v>68</v>
      </c>
      <c r="AU176" s="227" t="s">
        <v>77</v>
      </c>
      <c r="AY176" s="226" t="s">
        <v>133</v>
      </c>
      <c r="BK176" s="228">
        <f>SUM(BK177:BK204)</f>
        <v>0</v>
      </c>
    </row>
    <row r="177" spans="1:65" s="2" customFormat="1" ht="21.75" customHeight="1">
      <c r="A177" s="37"/>
      <c r="B177" s="38"/>
      <c r="C177" s="187" t="s">
        <v>341</v>
      </c>
      <c r="D177" s="187" t="s">
        <v>127</v>
      </c>
      <c r="E177" s="188" t="s">
        <v>692</v>
      </c>
      <c r="F177" s="189" t="s">
        <v>693</v>
      </c>
      <c r="G177" s="190" t="s">
        <v>205</v>
      </c>
      <c r="H177" s="191">
        <v>1500</v>
      </c>
      <c r="I177" s="192"/>
      <c r="J177" s="193">
        <f>ROUND(I177*H177,2)</f>
        <v>0</v>
      </c>
      <c r="K177" s="189" t="s">
        <v>131</v>
      </c>
      <c r="L177" s="43"/>
      <c r="M177" s="194" t="s">
        <v>19</v>
      </c>
      <c r="N177" s="195" t="s">
        <v>40</v>
      </c>
      <c r="O177" s="83"/>
      <c r="P177" s="196">
        <f>O177*H177</f>
        <v>0</v>
      </c>
      <c r="Q177" s="196">
        <v>0</v>
      </c>
      <c r="R177" s="196">
        <f>Q177*H177</f>
        <v>0</v>
      </c>
      <c r="S177" s="196">
        <v>0</v>
      </c>
      <c r="T177" s="197">
        <f>S177*H177</f>
        <v>0</v>
      </c>
      <c r="U177" s="37"/>
      <c r="V177" s="37"/>
      <c r="W177" s="37"/>
      <c r="X177" s="37"/>
      <c r="Y177" s="37"/>
      <c r="Z177" s="37"/>
      <c r="AA177" s="37"/>
      <c r="AB177" s="37"/>
      <c r="AC177" s="37"/>
      <c r="AD177" s="37"/>
      <c r="AE177" s="37"/>
      <c r="AR177" s="198" t="s">
        <v>138</v>
      </c>
      <c r="AT177" s="198" t="s">
        <v>127</v>
      </c>
      <c r="AU177" s="198" t="s">
        <v>79</v>
      </c>
      <c r="AY177" s="16" t="s">
        <v>133</v>
      </c>
      <c r="BE177" s="199">
        <f>IF(N177="základní",J177,0)</f>
        <v>0</v>
      </c>
      <c r="BF177" s="199">
        <f>IF(N177="snížená",J177,0)</f>
        <v>0</v>
      </c>
      <c r="BG177" s="199">
        <f>IF(N177="zákl. přenesená",J177,0)</f>
        <v>0</v>
      </c>
      <c r="BH177" s="199">
        <f>IF(N177="sníž. přenesená",J177,0)</f>
        <v>0</v>
      </c>
      <c r="BI177" s="199">
        <f>IF(N177="nulová",J177,0)</f>
        <v>0</v>
      </c>
      <c r="BJ177" s="16" t="s">
        <v>77</v>
      </c>
      <c r="BK177" s="199">
        <f>ROUND(I177*H177,2)</f>
        <v>0</v>
      </c>
      <c r="BL177" s="16" t="s">
        <v>138</v>
      </c>
      <c r="BM177" s="198" t="s">
        <v>694</v>
      </c>
    </row>
    <row r="178" spans="1:47" s="2" customFormat="1" ht="12">
      <c r="A178" s="37"/>
      <c r="B178" s="38"/>
      <c r="C178" s="39"/>
      <c r="D178" s="200" t="s">
        <v>196</v>
      </c>
      <c r="E178" s="39"/>
      <c r="F178" s="201" t="s">
        <v>695</v>
      </c>
      <c r="G178" s="39"/>
      <c r="H178" s="39"/>
      <c r="I178" s="135"/>
      <c r="J178" s="39"/>
      <c r="K178" s="39"/>
      <c r="L178" s="43"/>
      <c r="M178" s="202"/>
      <c r="N178" s="203"/>
      <c r="O178" s="83"/>
      <c r="P178" s="83"/>
      <c r="Q178" s="83"/>
      <c r="R178" s="83"/>
      <c r="S178" s="83"/>
      <c r="T178" s="84"/>
      <c r="U178" s="37"/>
      <c r="V178" s="37"/>
      <c r="W178" s="37"/>
      <c r="X178" s="37"/>
      <c r="Y178" s="37"/>
      <c r="Z178" s="37"/>
      <c r="AA178" s="37"/>
      <c r="AB178" s="37"/>
      <c r="AC178" s="37"/>
      <c r="AD178" s="37"/>
      <c r="AE178" s="37"/>
      <c r="AT178" s="16" t="s">
        <v>196</v>
      </c>
      <c r="AU178" s="16" t="s">
        <v>79</v>
      </c>
    </row>
    <row r="179" spans="1:47" s="2" customFormat="1" ht="12">
      <c r="A179" s="37"/>
      <c r="B179" s="38"/>
      <c r="C179" s="39"/>
      <c r="D179" s="200" t="s">
        <v>134</v>
      </c>
      <c r="E179" s="39"/>
      <c r="F179" s="201" t="s">
        <v>696</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134</v>
      </c>
      <c r="AU179" s="16" t="s">
        <v>79</v>
      </c>
    </row>
    <row r="180" spans="1:51" s="13" customFormat="1" ht="12">
      <c r="A180" s="13"/>
      <c r="B180" s="250"/>
      <c r="C180" s="251"/>
      <c r="D180" s="200" t="s">
        <v>676</v>
      </c>
      <c r="E180" s="252" t="s">
        <v>19</v>
      </c>
      <c r="F180" s="253" t="s">
        <v>697</v>
      </c>
      <c r="G180" s="251"/>
      <c r="H180" s="254">
        <v>1500</v>
      </c>
      <c r="I180" s="255"/>
      <c r="J180" s="251"/>
      <c r="K180" s="251"/>
      <c r="L180" s="256"/>
      <c r="M180" s="257"/>
      <c r="N180" s="258"/>
      <c r="O180" s="258"/>
      <c r="P180" s="258"/>
      <c r="Q180" s="258"/>
      <c r="R180" s="258"/>
      <c r="S180" s="258"/>
      <c r="T180" s="259"/>
      <c r="U180" s="13"/>
      <c r="V180" s="13"/>
      <c r="W180" s="13"/>
      <c r="X180" s="13"/>
      <c r="Y180" s="13"/>
      <c r="Z180" s="13"/>
      <c r="AA180" s="13"/>
      <c r="AB180" s="13"/>
      <c r="AC180" s="13"/>
      <c r="AD180" s="13"/>
      <c r="AE180" s="13"/>
      <c r="AT180" s="260" t="s">
        <v>676</v>
      </c>
      <c r="AU180" s="260" t="s">
        <v>79</v>
      </c>
      <c r="AV180" s="13" t="s">
        <v>79</v>
      </c>
      <c r="AW180" s="13" t="s">
        <v>31</v>
      </c>
      <c r="AX180" s="13" t="s">
        <v>77</v>
      </c>
      <c r="AY180" s="260" t="s">
        <v>133</v>
      </c>
    </row>
    <row r="181" spans="1:65" s="2" customFormat="1" ht="21.75" customHeight="1">
      <c r="A181" s="37"/>
      <c r="B181" s="38"/>
      <c r="C181" s="187" t="s">
        <v>347</v>
      </c>
      <c r="D181" s="187" t="s">
        <v>127</v>
      </c>
      <c r="E181" s="188" t="s">
        <v>247</v>
      </c>
      <c r="F181" s="189" t="s">
        <v>248</v>
      </c>
      <c r="G181" s="190" t="s">
        <v>205</v>
      </c>
      <c r="H181" s="191">
        <v>1500</v>
      </c>
      <c r="I181" s="192"/>
      <c r="J181" s="193">
        <f>ROUND(I181*H181,2)</f>
        <v>0</v>
      </c>
      <c r="K181" s="189" t="s">
        <v>131</v>
      </c>
      <c r="L181" s="43"/>
      <c r="M181" s="194" t="s">
        <v>19</v>
      </c>
      <c r="N181" s="195" t="s">
        <v>40</v>
      </c>
      <c r="O181" s="83"/>
      <c r="P181" s="196">
        <f>O181*H181</f>
        <v>0</v>
      </c>
      <c r="Q181" s="196">
        <v>0</v>
      </c>
      <c r="R181" s="196">
        <f>Q181*H181</f>
        <v>0</v>
      </c>
      <c r="S181" s="196">
        <v>0</v>
      </c>
      <c r="T181" s="197">
        <f>S181*H181</f>
        <v>0</v>
      </c>
      <c r="U181" s="37"/>
      <c r="V181" s="37"/>
      <c r="W181" s="37"/>
      <c r="X181" s="37"/>
      <c r="Y181" s="37"/>
      <c r="Z181" s="37"/>
      <c r="AA181" s="37"/>
      <c r="AB181" s="37"/>
      <c r="AC181" s="37"/>
      <c r="AD181" s="37"/>
      <c r="AE181" s="37"/>
      <c r="AR181" s="198" t="s">
        <v>138</v>
      </c>
      <c r="AT181" s="198" t="s">
        <v>127</v>
      </c>
      <c r="AU181" s="198" t="s">
        <v>79</v>
      </c>
      <c r="AY181" s="16" t="s">
        <v>133</v>
      </c>
      <c r="BE181" s="199">
        <f>IF(N181="základní",J181,0)</f>
        <v>0</v>
      </c>
      <c r="BF181" s="199">
        <f>IF(N181="snížená",J181,0)</f>
        <v>0</v>
      </c>
      <c r="BG181" s="199">
        <f>IF(N181="zákl. přenesená",J181,0)</f>
        <v>0</v>
      </c>
      <c r="BH181" s="199">
        <f>IF(N181="sníž. přenesená",J181,0)</f>
        <v>0</v>
      </c>
      <c r="BI181" s="199">
        <f>IF(N181="nulová",J181,0)</f>
        <v>0</v>
      </c>
      <c r="BJ181" s="16" t="s">
        <v>77</v>
      </c>
      <c r="BK181" s="199">
        <f>ROUND(I181*H181,2)</f>
        <v>0</v>
      </c>
      <c r="BL181" s="16" t="s">
        <v>138</v>
      </c>
      <c r="BM181" s="198" t="s">
        <v>698</v>
      </c>
    </row>
    <row r="182" spans="1:47" s="2" customFormat="1" ht="12">
      <c r="A182" s="37"/>
      <c r="B182" s="38"/>
      <c r="C182" s="39"/>
      <c r="D182" s="200" t="s">
        <v>196</v>
      </c>
      <c r="E182" s="39"/>
      <c r="F182" s="201" t="s">
        <v>250</v>
      </c>
      <c r="G182" s="39"/>
      <c r="H182" s="39"/>
      <c r="I182" s="135"/>
      <c r="J182" s="39"/>
      <c r="K182" s="39"/>
      <c r="L182" s="43"/>
      <c r="M182" s="202"/>
      <c r="N182" s="203"/>
      <c r="O182" s="83"/>
      <c r="P182" s="83"/>
      <c r="Q182" s="83"/>
      <c r="R182" s="83"/>
      <c r="S182" s="83"/>
      <c r="T182" s="84"/>
      <c r="U182" s="37"/>
      <c r="V182" s="37"/>
      <c r="W182" s="37"/>
      <c r="X182" s="37"/>
      <c r="Y182" s="37"/>
      <c r="Z182" s="37"/>
      <c r="AA182" s="37"/>
      <c r="AB182" s="37"/>
      <c r="AC182" s="37"/>
      <c r="AD182" s="37"/>
      <c r="AE182" s="37"/>
      <c r="AT182" s="16" t="s">
        <v>196</v>
      </c>
      <c r="AU182" s="16" t="s">
        <v>79</v>
      </c>
    </row>
    <row r="183" spans="1:47" s="2" customFormat="1" ht="12">
      <c r="A183" s="37"/>
      <c r="B183" s="38"/>
      <c r="C183" s="39"/>
      <c r="D183" s="200" t="s">
        <v>134</v>
      </c>
      <c r="E183" s="39"/>
      <c r="F183" s="201" t="s">
        <v>699</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134</v>
      </c>
      <c r="AU183" s="16" t="s">
        <v>79</v>
      </c>
    </row>
    <row r="184" spans="1:65" s="2" customFormat="1" ht="21.75" customHeight="1">
      <c r="A184" s="37"/>
      <c r="B184" s="38"/>
      <c r="C184" s="187" t="s">
        <v>353</v>
      </c>
      <c r="D184" s="187" t="s">
        <v>127</v>
      </c>
      <c r="E184" s="188" t="s">
        <v>247</v>
      </c>
      <c r="F184" s="189" t="s">
        <v>248</v>
      </c>
      <c r="G184" s="190" t="s">
        <v>205</v>
      </c>
      <c r="H184" s="191">
        <v>1500</v>
      </c>
      <c r="I184" s="192"/>
      <c r="J184" s="193">
        <f>ROUND(I184*H184,2)</f>
        <v>0</v>
      </c>
      <c r="K184" s="189" t="s">
        <v>131</v>
      </c>
      <c r="L184" s="43"/>
      <c r="M184" s="194" t="s">
        <v>19</v>
      </c>
      <c r="N184" s="195" t="s">
        <v>40</v>
      </c>
      <c r="O184" s="83"/>
      <c r="P184" s="196">
        <f>O184*H184</f>
        <v>0</v>
      </c>
      <c r="Q184" s="196">
        <v>0</v>
      </c>
      <c r="R184" s="196">
        <f>Q184*H184</f>
        <v>0</v>
      </c>
      <c r="S184" s="196">
        <v>0</v>
      </c>
      <c r="T184" s="197">
        <f>S184*H184</f>
        <v>0</v>
      </c>
      <c r="U184" s="37"/>
      <c r="V184" s="37"/>
      <c r="W184" s="37"/>
      <c r="X184" s="37"/>
      <c r="Y184" s="37"/>
      <c r="Z184" s="37"/>
      <c r="AA184" s="37"/>
      <c r="AB184" s="37"/>
      <c r="AC184" s="37"/>
      <c r="AD184" s="37"/>
      <c r="AE184" s="37"/>
      <c r="AR184" s="198" t="s">
        <v>138</v>
      </c>
      <c r="AT184" s="198" t="s">
        <v>127</v>
      </c>
      <c r="AU184" s="198" t="s">
        <v>79</v>
      </c>
      <c r="AY184" s="16" t="s">
        <v>133</v>
      </c>
      <c r="BE184" s="199">
        <f>IF(N184="základní",J184,0)</f>
        <v>0</v>
      </c>
      <c r="BF184" s="199">
        <f>IF(N184="snížená",J184,0)</f>
        <v>0</v>
      </c>
      <c r="BG184" s="199">
        <f>IF(N184="zákl. přenesená",J184,0)</f>
        <v>0</v>
      </c>
      <c r="BH184" s="199">
        <f>IF(N184="sníž. přenesená",J184,0)</f>
        <v>0</v>
      </c>
      <c r="BI184" s="199">
        <f>IF(N184="nulová",J184,0)</f>
        <v>0</v>
      </c>
      <c r="BJ184" s="16" t="s">
        <v>77</v>
      </c>
      <c r="BK184" s="199">
        <f>ROUND(I184*H184,2)</f>
        <v>0</v>
      </c>
      <c r="BL184" s="16" t="s">
        <v>138</v>
      </c>
      <c r="BM184" s="198" t="s">
        <v>700</v>
      </c>
    </row>
    <row r="185" spans="1:47" s="2" customFormat="1" ht="12">
      <c r="A185" s="37"/>
      <c r="B185" s="38"/>
      <c r="C185" s="39"/>
      <c r="D185" s="200" t="s">
        <v>196</v>
      </c>
      <c r="E185" s="39"/>
      <c r="F185" s="201" t="s">
        <v>250</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196</v>
      </c>
      <c r="AU185" s="16" t="s">
        <v>79</v>
      </c>
    </row>
    <row r="186" spans="1:47" s="2" customFormat="1" ht="12">
      <c r="A186" s="37"/>
      <c r="B186" s="38"/>
      <c r="C186" s="39"/>
      <c r="D186" s="200" t="s">
        <v>134</v>
      </c>
      <c r="E186" s="39"/>
      <c r="F186" s="201" t="s">
        <v>701</v>
      </c>
      <c r="G186" s="39"/>
      <c r="H186" s="39"/>
      <c r="I186" s="135"/>
      <c r="J186" s="39"/>
      <c r="K186" s="39"/>
      <c r="L186" s="43"/>
      <c r="M186" s="202"/>
      <c r="N186" s="203"/>
      <c r="O186" s="83"/>
      <c r="P186" s="83"/>
      <c r="Q186" s="83"/>
      <c r="R186" s="83"/>
      <c r="S186" s="83"/>
      <c r="T186" s="84"/>
      <c r="U186" s="37"/>
      <c r="V186" s="37"/>
      <c r="W186" s="37"/>
      <c r="X186" s="37"/>
      <c r="Y186" s="37"/>
      <c r="Z186" s="37"/>
      <c r="AA186" s="37"/>
      <c r="AB186" s="37"/>
      <c r="AC186" s="37"/>
      <c r="AD186" s="37"/>
      <c r="AE186" s="37"/>
      <c r="AT186" s="16" t="s">
        <v>134</v>
      </c>
      <c r="AU186" s="16" t="s">
        <v>79</v>
      </c>
    </row>
    <row r="187" spans="1:65" s="2" customFormat="1" ht="21.75" customHeight="1">
      <c r="A187" s="37"/>
      <c r="B187" s="38"/>
      <c r="C187" s="187" t="s">
        <v>357</v>
      </c>
      <c r="D187" s="187" t="s">
        <v>127</v>
      </c>
      <c r="E187" s="188" t="s">
        <v>253</v>
      </c>
      <c r="F187" s="189" t="s">
        <v>254</v>
      </c>
      <c r="G187" s="190" t="s">
        <v>205</v>
      </c>
      <c r="H187" s="191">
        <v>1500</v>
      </c>
      <c r="I187" s="192"/>
      <c r="J187" s="193">
        <f>ROUND(I187*H187,2)</f>
        <v>0</v>
      </c>
      <c r="K187" s="189" t="s">
        <v>131</v>
      </c>
      <c r="L187" s="43"/>
      <c r="M187" s="194" t="s">
        <v>19</v>
      </c>
      <c r="N187" s="195" t="s">
        <v>40</v>
      </c>
      <c r="O187" s="83"/>
      <c r="P187" s="196">
        <f>O187*H187</f>
        <v>0</v>
      </c>
      <c r="Q187" s="196">
        <v>0</v>
      </c>
      <c r="R187" s="196">
        <f>Q187*H187</f>
        <v>0</v>
      </c>
      <c r="S187" s="196">
        <v>0</v>
      </c>
      <c r="T187" s="197">
        <f>S187*H187</f>
        <v>0</v>
      </c>
      <c r="U187" s="37"/>
      <c r="V187" s="37"/>
      <c r="W187" s="37"/>
      <c r="X187" s="37"/>
      <c r="Y187" s="37"/>
      <c r="Z187" s="37"/>
      <c r="AA187" s="37"/>
      <c r="AB187" s="37"/>
      <c r="AC187" s="37"/>
      <c r="AD187" s="37"/>
      <c r="AE187" s="37"/>
      <c r="AR187" s="198" t="s">
        <v>138</v>
      </c>
      <c r="AT187" s="198" t="s">
        <v>127</v>
      </c>
      <c r="AU187" s="198" t="s">
        <v>79</v>
      </c>
      <c r="AY187" s="16" t="s">
        <v>133</v>
      </c>
      <c r="BE187" s="199">
        <f>IF(N187="základní",J187,0)</f>
        <v>0</v>
      </c>
      <c r="BF187" s="199">
        <f>IF(N187="snížená",J187,0)</f>
        <v>0</v>
      </c>
      <c r="BG187" s="199">
        <f>IF(N187="zákl. přenesená",J187,0)</f>
        <v>0</v>
      </c>
      <c r="BH187" s="199">
        <f>IF(N187="sníž. přenesená",J187,0)</f>
        <v>0</v>
      </c>
      <c r="BI187" s="199">
        <f>IF(N187="nulová",J187,0)</f>
        <v>0</v>
      </c>
      <c r="BJ187" s="16" t="s">
        <v>77</v>
      </c>
      <c r="BK187" s="199">
        <f>ROUND(I187*H187,2)</f>
        <v>0</v>
      </c>
      <c r="BL187" s="16" t="s">
        <v>138</v>
      </c>
      <c r="BM187" s="198" t="s">
        <v>702</v>
      </c>
    </row>
    <row r="188" spans="1:47" s="2" customFormat="1" ht="12">
      <c r="A188" s="37"/>
      <c r="B188" s="38"/>
      <c r="C188" s="39"/>
      <c r="D188" s="200" t="s">
        <v>196</v>
      </c>
      <c r="E188" s="39"/>
      <c r="F188" s="201" t="s">
        <v>250</v>
      </c>
      <c r="G188" s="39"/>
      <c r="H188" s="39"/>
      <c r="I188" s="135"/>
      <c r="J188" s="39"/>
      <c r="K188" s="39"/>
      <c r="L188" s="43"/>
      <c r="M188" s="202"/>
      <c r="N188" s="203"/>
      <c r="O188" s="83"/>
      <c r="P188" s="83"/>
      <c r="Q188" s="83"/>
      <c r="R188" s="83"/>
      <c r="S188" s="83"/>
      <c r="T188" s="84"/>
      <c r="U188" s="37"/>
      <c r="V188" s="37"/>
      <c r="W188" s="37"/>
      <c r="X188" s="37"/>
      <c r="Y188" s="37"/>
      <c r="Z188" s="37"/>
      <c r="AA188" s="37"/>
      <c r="AB188" s="37"/>
      <c r="AC188" s="37"/>
      <c r="AD188" s="37"/>
      <c r="AE188" s="37"/>
      <c r="AT188" s="16" t="s">
        <v>196</v>
      </c>
      <c r="AU188" s="16" t="s">
        <v>79</v>
      </c>
    </row>
    <row r="189" spans="1:47" s="2" customFormat="1" ht="12">
      <c r="A189" s="37"/>
      <c r="B189" s="38"/>
      <c r="C189" s="39"/>
      <c r="D189" s="200" t="s">
        <v>134</v>
      </c>
      <c r="E189" s="39"/>
      <c r="F189" s="201" t="s">
        <v>703</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134</v>
      </c>
      <c r="AU189" s="16" t="s">
        <v>79</v>
      </c>
    </row>
    <row r="190" spans="1:65" s="2" customFormat="1" ht="21.75" customHeight="1">
      <c r="A190" s="37"/>
      <c r="B190" s="38"/>
      <c r="C190" s="187" t="s">
        <v>265</v>
      </c>
      <c r="D190" s="187" t="s">
        <v>127</v>
      </c>
      <c r="E190" s="188" t="s">
        <v>257</v>
      </c>
      <c r="F190" s="189" t="s">
        <v>258</v>
      </c>
      <c r="G190" s="190" t="s">
        <v>205</v>
      </c>
      <c r="H190" s="191">
        <v>1500</v>
      </c>
      <c r="I190" s="192"/>
      <c r="J190" s="193">
        <f>ROUND(I190*H190,2)</f>
        <v>0</v>
      </c>
      <c r="K190" s="189" t="s">
        <v>131</v>
      </c>
      <c r="L190" s="43"/>
      <c r="M190" s="194" t="s">
        <v>19</v>
      </c>
      <c r="N190" s="195" t="s">
        <v>40</v>
      </c>
      <c r="O190" s="83"/>
      <c r="P190" s="196">
        <f>O190*H190</f>
        <v>0</v>
      </c>
      <c r="Q190" s="196">
        <v>0</v>
      </c>
      <c r="R190" s="196">
        <f>Q190*H190</f>
        <v>0</v>
      </c>
      <c r="S190" s="196">
        <v>0</v>
      </c>
      <c r="T190" s="197">
        <f>S190*H190</f>
        <v>0</v>
      </c>
      <c r="U190" s="37"/>
      <c r="V190" s="37"/>
      <c r="W190" s="37"/>
      <c r="X190" s="37"/>
      <c r="Y190" s="37"/>
      <c r="Z190" s="37"/>
      <c r="AA190" s="37"/>
      <c r="AB190" s="37"/>
      <c r="AC190" s="37"/>
      <c r="AD190" s="37"/>
      <c r="AE190" s="37"/>
      <c r="AR190" s="198" t="s">
        <v>138</v>
      </c>
      <c r="AT190" s="198" t="s">
        <v>127</v>
      </c>
      <c r="AU190" s="198" t="s">
        <v>79</v>
      </c>
      <c r="AY190" s="16" t="s">
        <v>133</v>
      </c>
      <c r="BE190" s="199">
        <f>IF(N190="základní",J190,0)</f>
        <v>0</v>
      </c>
      <c r="BF190" s="199">
        <f>IF(N190="snížená",J190,0)</f>
        <v>0</v>
      </c>
      <c r="BG190" s="199">
        <f>IF(N190="zákl. přenesená",J190,0)</f>
        <v>0</v>
      </c>
      <c r="BH190" s="199">
        <f>IF(N190="sníž. přenesená",J190,0)</f>
        <v>0</v>
      </c>
      <c r="BI190" s="199">
        <f>IF(N190="nulová",J190,0)</f>
        <v>0</v>
      </c>
      <c r="BJ190" s="16" t="s">
        <v>77</v>
      </c>
      <c r="BK190" s="199">
        <f>ROUND(I190*H190,2)</f>
        <v>0</v>
      </c>
      <c r="BL190" s="16" t="s">
        <v>138</v>
      </c>
      <c r="BM190" s="198" t="s">
        <v>704</v>
      </c>
    </row>
    <row r="191" spans="1:47" s="2" customFormat="1" ht="12">
      <c r="A191" s="37"/>
      <c r="B191" s="38"/>
      <c r="C191" s="39"/>
      <c r="D191" s="200" t="s">
        <v>196</v>
      </c>
      <c r="E191" s="39"/>
      <c r="F191" s="201" t="s">
        <v>260</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196</v>
      </c>
      <c r="AU191" s="16" t="s">
        <v>79</v>
      </c>
    </row>
    <row r="192" spans="1:47" s="2" customFormat="1" ht="12">
      <c r="A192" s="37"/>
      <c r="B192" s="38"/>
      <c r="C192" s="39"/>
      <c r="D192" s="200" t="s">
        <v>134</v>
      </c>
      <c r="E192" s="39"/>
      <c r="F192" s="201" t="s">
        <v>703</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79</v>
      </c>
    </row>
    <row r="193" spans="1:65" s="2" customFormat="1" ht="21.75" customHeight="1">
      <c r="A193" s="37"/>
      <c r="B193" s="38"/>
      <c r="C193" s="187" t="s">
        <v>366</v>
      </c>
      <c r="D193" s="187" t="s">
        <v>127</v>
      </c>
      <c r="E193" s="188" t="s">
        <v>257</v>
      </c>
      <c r="F193" s="189" t="s">
        <v>258</v>
      </c>
      <c r="G193" s="190" t="s">
        <v>205</v>
      </c>
      <c r="H193" s="191">
        <v>1500</v>
      </c>
      <c r="I193" s="192"/>
      <c r="J193" s="193">
        <f>ROUND(I193*H193,2)</f>
        <v>0</v>
      </c>
      <c r="K193" s="189" t="s">
        <v>131</v>
      </c>
      <c r="L193" s="43"/>
      <c r="M193" s="194" t="s">
        <v>19</v>
      </c>
      <c r="N193" s="195" t="s">
        <v>40</v>
      </c>
      <c r="O193" s="83"/>
      <c r="P193" s="196">
        <f>O193*H193</f>
        <v>0</v>
      </c>
      <c r="Q193" s="196">
        <v>0</v>
      </c>
      <c r="R193" s="196">
        <f>Q193*H193</f>
        <v>0</v>
      </c>
      <c r="S193" s="196">
        <v>0</v>
      </c>
      <c r="T193" s="197">
        <f>S193*H193</f>
        <v>0</v>
      </c>
      <c r="U193" s="37"/>
      <c r="V193" s="37"/>
      <c r="W193" s="37"/>
      <c r="X193" s="37"/>
      <c r="Y193" s="37"/>
      <c r="Z193" s="37"/>
      <c r="AA193" s="37"/>
      <c r="AB193" s="37"/>
      <c r="AC193" s="37"/>
      <c r="AD193" s="37"/>
      <c r="AE193" s="37"/>
      <c r="AR193" s="198" t="s">
        <v>138</v>
      </c>
      <c r="AT193" s="198" t="s">
        <v>127</v>
      </c>
      <c r="AU193" s="198" t="s">
        <v>79</v>
      </c>
      <c r="AY193" s="16" t="s">
        <v>133</v>
      </c>
      <c r="BE193" s="199">
        <f>IF(N193="základní",J193,0)</f>
        <v>0</v>
      </c>
      <c r="BF193" s="199">
        <f>IF(N193="snížená",J193,0)</f>
        <v>0</v>
      </c>
      <c r="BG193" s="199">
        <f>IF(N193="zákl. přenesená",J193,0)</f>
        <v>0</v>
      </c>
      <c r="BH193" s="199">
        <f>IF(N193="sníž. přenesená",J193,0)</f>
        <v>0</v>
      </c>
      <c r="BI193" s="199">
        <f>IF(N193="nulová",J193,0)</f>
        <v>0</v>
      </c>
      <c r="BJ193" s="16" t="s">
        <v>77</v>
      </c>
      <c r="BK193" s="199">
        <f>ROUND(I193*H193,2)</f>
        <v>0</v>
      </c>
      <c r="BL193" s="16" t="s">
        <v>138</v>
      </c>
      <c r="BM193" s="198" t="s">
        <v>705</v>
      </c>
    </row>
    <row r="194" spans="1:47" s="2" customFormat="1" ht="12">
      <c r="A194" s="37"/>
      <c r="B194" s="38"/>
      <c r="C194" s="39"/>
      <c r="D194" s="200" t="s">
        <v>196</v>
      </c>
      <c r="E194" s="39"/>
      <c r="F194" s="201" t="s">
        <v>260</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196</v>
      </c>
      <c r="AU194" s="16" t="s">
        <v>79</v>
      </c>
    </row>
    <row r="195" spans="1:47" s="2" customFormat="1" ht="12">
      <c r="A195" s="37"/>
      <c r="B195" s="38"/>
      <c r="C195" s="39"/>
      <c r="D195" s="200" t="s">
        <v>134</v>
      </c>
      <c r="E195" s="39"/>
      <c r="F195" s="201" t="s">
        <v>701</v>
      </c>
      <c r="G195" s="39"/>
      <c r="H195" s="39"/>
      <c r="I195" s="135"/>
      <c r="J195" s="39"/>
      <c r="K195" s="39"/>
      <c r="L195" s="43"/>
      <c r="M195" s="202"/>
      <c r="N195" s="203"/>
      <c r="O195" s="83"/>
      <c r="P195" s="83"/>
      <c r="Q195" s="83"/>
      <c r="R195" s="83"/>
      <c r="S195" s="83"/>
      <c r="T195" s="84"/>
      <c r="U195" s="37"/>
      <c r="V195" s="37"/>
      <c r="W195" s="37"/>
      <c r="X195" s="37"/>
      <c r="Y195" s="37"/>
      <c r="Z195" s="37"/>
      <c r="AA195" s="37"/>
      <c r="AB195" s="37"/>
      <c r="AC195" s="37"/>
      <c r="AD195" s="37"/>
      <c r="AE195" s="37"/>
      <c r="AT195" s="16" t="s">
        <v>134</v>
      </c>
      <c r="AU195" s="16" t="s">
        <v>79</v>
      </c>
    </row>
    <row r="196" spans="1:65" s="2" customFormat="1" ht="16.5" customHeight="1">
      <c r="A196" s="37"/>
      <c r="B196" s="38"/>
      <c r="C196" s="187" t="s">
        <v>270</v>
      </c>
      <c r="D196" s="187" t="s">
        <v>127</v>
      </c>
      <c r="E196" s="188" t="s">
        <v>268</v>
      </c>
      <c r="F196" s="189" t="s">
        <v>269</v>
      </c>
      <c r="G196" s="190" t="s">
        <v>205</v>
      </c>
      <c r="H196" s="191">
        <v>1500</v>
      </c>
      <c r="I196" s="192"/>
      <c r="J196" s="193">
        <f>ROUND(I196*H196,2)</f>
        <v>0</v>
      </c>
      <c r="K196" s="189" t="s">
        <v>131</v>
      </c>
      <c r="L196" s="43"/>
      <c r="M196" s="194" t="s">
        <v>19</v>
      </c>
      <c r="N196" s="195" t="s">
        <v>40</v>
      </c>
      <c r="O196" s="83"/>
      <c r="P196" s="196">
        <f>O196*H196</f>
        <v>0</v>
      </c>
      <c r="Q196" s="196">
        <v>0</v>
      </c>
      <c r="R196" s="196">
        <f>Q196*H196</f>
        <v>0</v>
      </c>
      <c r="S196" s="196">
        <v>0</v>
      </c>
      <c r="T196" s="197">
        <f>S196*H196</f>
        <v>0</v>
      </c>
      <c r="U196" s="37"/>
      <c r="V196" s="37"/>
      <c r="W196" s="37"/>
      <c r="X196" s="37"/>
      <c r="Y196" s="37"/>
      <c r="Z196" s="37"/>
      <c r="AA196" s="37"/>
      <c r="AB196" s="37"/>
      <c r="AC196" s="37"/>
      <c r="AD196" s="37"/>
      <c r="AE196" s="37"/>
      <c r="AR196" s="198" t="s">
        <v>138</v>
      </c>
      <c r="AT196" s="198" t="s">
        <v>127</v>
      </c>
      <c r="AU196" s="198" t="s">
        <v>79</v>
      </c>
      <c r="AY196" s="16" t="s">
        <v>133</v>
      </c>
      <c r="BE196" s="199">
        <f>IF(N196="základní",J196,0)</f>
        <v>0</v>
      </c>
      <c r="BF196" s="199">
        <f>IF(N196="snížená",J196,0)</f>
        <v>0</v>
      </c>
      <c r="BG196" s="199">
        <f>IF(N196="zákl. přenesená",J196,0)</f>
        <v>0</v>
      </c>
      <c r="BH196" s="199">
        <f>IF(N196="sníž. přenesená",J196,0)</f>
        <v>0</v>
      </c>
      <c r="BI196" s="199">
        <f>IF(N196="nulová",J196,0)</f>
        <v>0</v>
      </c>
      <c r="BJ196" s="16" t="s">
        <v>77</v>
      </c>
      <c r="BK196" s="199">
        <f>ROUND(I196*H196,2)</f>
        <v>0</v>
      </c>
      <c r="BL196" s="16" t="s">
        <v>138</v>
      </c>
      <c r="BM196" s="198" t="s">
        <v>706</v>
      </c>
    </row>
    <row r="197" spans="1:47" s="2" customFormat="1" ht="12">
      <c r="A197" s="37"/>
      <c r="B197" s="38"/>
      <c r="C197" s="39"/>
      <c r="D197" s="200" t="s">
        <v>196</v>
      </c>
      <c r="E197" s="39"/>
      <c r="F197" s="201" t="s">
        <v>271</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196</v>
      </c>
      <c r="AU197" s="16" t="s">
        <v>79</v>
      </c>
    </row>
    <row r="198" spans="1:47" s="2" customFormat="1" ht="12">
      <c r="A198" s="37"/>
      <c r="B198" s="38"/>
      <c r="C198" s="39"/>
      <c r="D198" s="200" t="s">
        <v>134</v>
      </c>
      <c r="E198" s="39"/>
      <c r="F198" s="201" t="s">
        <v>707</v>
      </c>
      <c r="G198" s="39"/>
      <c r="H198" s="39"/>
      <c r="I198" s="135"/>
      <c r="J198" s="39"/>
      <c r="K198" s="39"/>
      <c r="L198" s="43"/>
      <c r="M198" s="202"/>
      <c r="N198" s="203"/>
      <c r="O198" s="83"/>
      <c r="P198" s="83"/>
      <c r="Q198" s="83"/>
      <c r="R198" s="83"/>
      <c r="S198" s="83"/>
      <c r="T198" s="84"/>
      <c r="U198" s="37"/>
      <c r="V198" s="37"/>
      <c r="W198" s="37"/>
      <c r="X198" s="37"/>
      <c r="Y198" s="37"/>
      <c r="Z198" s="37"/>
      <c r="AA198" s="37"/>
      <c r="AB198" s="37"/>
      <c r="AC198" s="37"/>
      <c r="AD198" s="37"/>
      <c r="AE198" s="37"/>
      <c r="AT198" s="16" t="s">
        <v>134</v>
      </c>
      <c r="AU198" s="16" t="s">
        <v>79</v>
      </c>
    </row>
    <row r="199" spans="1:65" s="2" customFormat="1" ht="21.75" customHeight="1">
      <c r="A199" s="37"/>
      <c r="B199" s="38"/>
      <c r="C199" s="187" t="s">
        <v>377</v>
      </c>
      <c r="D199" s="187" t="s">
        <v>127</v>
      </c>
      <c r="E199" s="188" t="s">
        <v>660</v>
      </c>
      <c r="F199" s="189" t="s">
        <v>661</v>
      </c>
      <c r="G199" s="190" t="s">
        <v>205</v>
      </c>
      <c r="H199" s="191">
        <v>1500</v>
      </c>
      <c r="I199" s="192"/>
      <c r="J199" s="193">
        <f>ROUND(I199*H199,2)</f>
        <v>0</v>
      </c>
      <c r="K199" s="189" t="s">
        <v>131</v>
      </c>
      <c r="L199" s="43"/>
      <c r="M199" s="194" t="s">
        <v>19</v>
      </c>
      <c r="N199" s="195" t="s">
        <v>40</v>
      </c>
      <c r="O199" s="83"/>
      <c r="P199" s="196">
        <f>O199*H199</f>
        <v>0</v>
      </c>
      <c r="Q199" s="196">
        <v>0</v>
      </c>
      <c r="R199" s="196">
        <f>Q199*H199</f>
        <v>0</v>
      </c>
      <c r="S199" s="196">
        <v>0</v>
      </c>
      <c r="T199" s="197">
        <f>S199*H199</f>
        <v>0</v>
      </c>
      <c r="U199" s="37"/>
      <c r="V199" s="37"/>
      <c r="W199" s="37"/>
      <c r="X199" s="37"/>
      <c r="Y199" s="37"/>
      <c r="Z199" s="37"/>
      <c r="AA199" s="37"/>
      <c r="AB199" s="37"/>
      <c r="AC199" s="37"/>
      <c r="AD199" s="37"/>
      <c r="AE199" s="37"/>
      <c r="AR199" s="198" t="s">
        <v>138</v>
      </c>
      <c r="AT199" s="198" t="s">
        <v>127</v>
      </c>
      <c r="AU199" s="198" t="s">
        <v>79</v>
      </c>
      <c r="AY199" s="16" t="s">
        <v>133</v>
      </c>
      <c r="BE199" s="199">
        <f>IF(N199="základní",J199,0)</f>
        <v>0</v>
      </c>
      <c r="BF199" s="199">
        <f>IF(N199="snížená",J199,0)</f>
        <v>0</v>
      </c>
      <c r="BG199" s="199">
        <f>IF(N199="zákl. přenesená",J199,0)</f>
        <v>0</v>
      </c>
      <c r="BH199" s="199">
        <f>IF(N199="sníž. přenesená",J199,0)</f>
        <v>0</v>
      </c>
      <c r="BI199" s="199">
        <f>IF(N199="nulová",J199,0)</f>
        <v>0</v>
      </c>
      <c r="BJ199" s="16" t="s">
        <v>77</v>
      </c>
      <c r="BK199" s="199">
        <f>ROUND(I199*H199,2)</f>
        <v>0</v>
      </c>
      <c r="BL199" s="16" t="s">
        <v>138</v>
      </c>
      <c r="BM199" s="198" t="s">
        <v>708</v>
      </c>
    </row>
    <row r="200" spans="1:47" s="2" customFormat="1" ht="12">
      <c r="A200" s="37"/>
      <c r="B200" s="38"/>
      <c r="C200" s="39"/>
      <c r="D200" s="200" t="s">
        <v>196</v>
      </c>
      <c r="E200" s="39"/>
      <c r="F200" s="201" t="s">
        <v>276</v>
      </c>
      <c r="G200" s="39"/>
      <c r="H200" s="39"/>
      <c r="I200" s="135"/>
      <c r="J200" s="39"/>
      <c r="K200" s="39"/>
      <c r="L200" s="43"/>
      <c r="M200" s="202"/>
      <c r="N200" s="203"/>
      <c r="O200" s="83"/>
      <c r="P200" s="83"/>
      <c r="Q200" s="83"/>
      <c r="R200" s="83"/>
      <c r="S200" s="83"/>
      <c r="T200" s="84"/>
      <c r="U200" s="37"/>
      <c r="V200" s="37"/>
      <c r="W200" s="37"/>
      <c r="X200" s="37"/>
      <c r="Y200" s="37"/>
      <c r="Z200" s="37"/>
      <c r="AA200" s="37"/>
      <c r="AB200" s="37"/>
      <c r="AC200" s="37"/>
      <c r="AD200" s="37"/>
      <c r="AE200" s="37"/>
      <c r="AT200" s="16" t="s">
        <v>196</v>
      </c>
      <c r="AU200" s="16" t="s">
        <v>79</v>
      </c>
    </row>
    <row r="201" spans="1:65" s="2" customFormat="1" ht="21.75" customHeight="1">
      <c r="A201" s="37"/>
      <c r="B201" s="38"/>
      <c r="C201" s="187" t="s">
        <v>381</v>
      </c>
      <c r="D201" s="187" t="s">
        <v>127</v>
      </c>
      <c r="E201" s="188" t="s">
        <v>309</v>
      </c>
      <c r="F201" s="189" t="s">
        <v>310</v>
      </c>
      <c r="G201" s="190" t="s">
        <v>291</v>
      </c>
      <c r="H201" s="191">
        <v>11538.462</v>
      </c>
      <c r="I201" s="192"/>
      <c r="J201" s="193">
        <f>ROUND(I201*H201,2)</f>
        <v>0</v>
      </c>
      <c r="K201" s="189" t="s">
        <v>131</v>
      </c>
      <c r="L201" s="43"/>
      <c r="M201" s="194" t="s">
        <v>19</v>
      </c>
      <c r="N201" s="195" t="s">
        <v>40</v>
      </c>
      <c r="O201" s="83"/>
      <c r="P201" s="196">
        <f>O201*H201</f>
        <v>0</v>
      </c>
      <c r="Q201" s="196">
        <v>0</v>
      </c>
      <c r="R201" s="196">
        <f>Q201*H201</f>
        <v>0</v>
      </c>
      <c r="S201" s="196">
        <v>0</v>
      </c>
      <c r="T201" s="197">
        <f>S201*H201</f>
        <v>0</v>
      </c>
      <c r="U201" s="37"/>
      <c r="V201" s="37"/>
      <c r="W201" s="37"/>
      <c r="X201" s="37"/>
      <c r="Y201" s="37"/>
      <c r="Z201" s="37"/>
      <c r="AA201" s="37"/>
      <c r="AB201" s="37"/>
      <c r="AC201" s="37"/>
      <c r="AD201" s="37"/>
      <c r="AE201" s="37"/>
      <c r="AR201" s="198" t="s">
        <v>138</v>
      </c>
      <c r="AT201" s="198" t="s">
        <v>127</v>
      </c>
      <c r="AU201" s="198" t="s">
        <v>79</v>
      </c>
      <c r="AY201" s="16" t="s">
        <v>133</v>
      </c>
      <c r="BE201" s="199">
        <f>IF(N201="základní",J201,0)</f>
        <v>0</v>
      </c>
      <c r="BF201" s="199">
        <f>IF(N201="snížená",J201,0)</f>
        <v>0</v>
      </c>
      <c r="BG201" s="199">
        <f>IF(N201="zákl. přenesená",J201,0)</f>
        <v>0</v>
      </c>
      <c r="BH201" s="199">
        <f>IF(N201="sníž. přenesená",J201,0)</f>
        <v>0</v>
      </c>
      <c r="BI201" s="199">
        <f>IF(N201="nulová",J201,0)</f>
        <v>0</v>
      </c>
      <c r="BJ201" s="16" t="s">
        <v>77</v>
      </c>
      <c r="BK201" s="199">
        <f>ROUND(I201*H201,2)</f>
        <v>0</v>
      </c>
      <c r="BL201" s="16" t="s">
        <v>138</v>
      </c>
      <c r="BM201" s="198" t="s">
        <v>709</v>
      </c>
    </row>
    <row r="202" spans="1:47" s="2" customFormat="1" ht="12">
      <c r="A202" s="37"/>
      <c r="B202" s="38"/>
      <c r="C202" s="39"/>
      <c r="D202" s="200" t="s">
        <v>196</v>
      </c>
      <c r="E202" s="39"/>
      <c r="F202" s="201" t="s">
        <v>312</v>
      </c>
      <c r="G202" s="39"/>
      <c r="H202" s="39"/>
      <c r="I202" s="135"/>
      <c r="J202" s="39"/>
      <c r="K202" s="39"/>
      <c r="L202" s="43"/>
      <c r="M202" s="202"/>
      <c r="N202" s="203"/>
      <c r="O202" s="83"/>
      <c r="P202" s="83"/>
      <c r="Q202" s="83"/>
      <c r="R202" s="83"/>
      <c r="S202" s="83"/>
      <c r="T202" s="84"/>
      <c r="U202" s="37"/>
      <c r="V202" s="37"/>
      <c r="W202" s="37"/>
      <c r="X202" s="37"/>
      <c r="Y202" s="37"/>
      <c r="Z202" s="37"/>
      <c r="AA202" s="37"/>
      <c r="AB202" s="37"/>
      <c r="AC202" s="37"/>
      <c r="AD202" s="37"/>
      <c r="AE202" s="37"/>
      <c r="AT202" s="16" t="s">
        <v>196</v>
      </c>
      <c r="AU202" s="16" t="s">
        <v>79</v>
      </c>
    </row>
    <row r="203" spans="1:47" s="2" customFormat="1" ht="12">
      <c r="A203" s="37"/>
      <c r="B203" s="38"/>
      <c r="C203" s="39"/>
      <c r="D203" s="200" t="s">
        <v>134</v>
      </c>
      <c r="E203" s="39"/>
      <c r="F203" s="201" t="s">
        <v>710</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79</v>
      </c>
    </row>
    <row r="204" spans="1:51" s="13" customFormat="1" ht="12">
      <c r="A204" s="13"/>
      <c r="B204" s="250"/>
      <c r="C204" s="251"/>
      <c r="D204" s="200" t="s">
        <v>676</v>
      </c>
      <c r="E204" s="252" t="s">
        <v>19</v>
      </c>
      <c r="F204" s="253" t="s">
        <v>711</v>
      </c>
      <c r="G204" s="251"/>
      <c r="H204" s="254">
        <v>11538.462</v>
      </c>
      <c r="I204" s="255"/>
      <c r="J204" s="251"/>
      <c r="K204" s="251"/>
      <c r="L204" s="256"/>
      <c r="M204" s="257"/>
      <c r="N204" s="258"/>
      <c r="O204" s="258"/>
      <c r="P204" s="258"/>
      <c r="Q204" s="258"/>
      <c r="R204" s="258"/>
      <c r="S204" s="258"/>
      <c r="T204" s="259"/>
      <c r="U204" s="13"/>
      <c r="V204" s="13"/>
      <c r="W204" s="13"/>
      <c r="X204" s="13"/>
      <c r="Y204" s="13"/>
      <c r="Z204" s="13"/>
      <c r="AA204" s="13"/>
      <c r="AB204" s="13"/>
      <c r="AC204" s="13"/>
      <c r="AD204" s="13"/>
      <c r="AE204" s="13"/>
      <c r="AT204" s="260" t="s">
        <v>676</v>
      </c>
      <c r="AU204" s="260" t="s">
        <v>79</v>
      </c>
      <c r="AV204" s="13" t="s">
        <v>79</v>
      </c>
      <c r="AW204" s="13" t="s">
        <v>31</v>
      </c>
      <c r="AX204" s="13" t="s">
        <v>77</v>
      </c>
      <c r="AY204" s="260" t="s">
        <v>133</v>
      </c>
    </row>
    <row r="205" spans="1:63" s="11" customFormat="1" ht="25.9" customHeight="1">
      <c r="A205" s="11"/>
      <c r="B205" s="215"/>
      <c r="C205" s="216"/>
      <c r="D205" s="217" t="s">
        <v>68</v>
      </c>
      <c r="E205" s="218" t="s">
        <v>191</v>
      </c>
      <c r="F205" s="218" t="s">
        <v>712</v>
      </c>
      <c r="G205" s="216"/>
      <c r="H205" s="216"/>
      <c r="I205" s="219"/>
      <c r="J205" s="220">
        <f>BK205</f>
        <v>0</v>
      </c>
      <c r="K205" s="216"/>
      <c r="L205" s="221"/>
      <c r="M205" s="222"/>
      <c r="N205" s="223"/>
      <c r="O205" s="223"/>
      <c r="P205" s="224">
        <f>SUM(P206:P221)</f>
        <v>0</v>
      </c>
      <c r="Q205" s="223"/>
      <c r="R205" s="224">
        <f>SUM(R206:R221)</f>
        <v>136.14204954938398</v>
      </c>
      <c r="S205" s="223"/>
      <c r="T205" s="225">
        <f>SUM(T206:T221)</f>
        <v>0</v>
      </c>
      <c r="U205" s="11"/>
      <c r="V205" s="11"/>
      <c r="W205" s="11"/>
      <c r="X205" s="11"/>
      <c r="Y205" s="11"/>
      <c r="Z205" s="11"/>
      <c r="AA205" s="11"/>
      <c r="AB205" s="11"/>
      <c r="AC205" s="11"/>
      <c r="AD205" s="11"/>
      <c r="AE205" s="11"/>
      <c r="AR205" s="226" t="s">
        <v>77</v>
      </c>
      <c r="AT205" s="227" t="s">
        <v>68</v>
      </c>
      <c r="AU205" s="227" t="s">
        <v>69</v>
      </c>
      <c r="AY205" s="226" t="s">
        <v>133</v>
      </c>
      <c r="BK205" s="228">
        <f>SUM(BK206:BK221)</f>
        <v>0</v>
      </c>
    </row>
    <row r="206" spans="1:65" s="2" customFormat="1" ht="33" customHeight="1">
      <c r="A206" s="37"/>
      <c r="B206" s="38"/>
      <c r="C206" s="187" t="s">
        <v>387</v>
      </c>
      <c r="D206" s="187" t="s">
        <v>127</v>
      </c>
      <c r="E206" s="188" t="s">
        <v>388</v>
      </c>
      <c r="F206" s="189" t="s">
        <v>389</v>
      </c>
      <c r="G206" s="190" t="s">
        <v>205</v>
      </c>
      <c r="H206" s="191">
        <v>12.5</v>
      </c>
      <c r="I206" s="192"/>
      <c r="J206" s="193">
        <f>ROUND(I206*H206,2)</f>
        <v>0</v>
      </c>
      <c r="K206" s="189" t="s">
        <v>131</v>
      </c>
      <c r="L206" s="43"/>
      <c r="M206" s="194" t="s">
        <v>19</v>
      </c>
      <c r="N206" s="195" t="s">
        <v>40</v>
      </c>
      <c r="O206" s="83"/>
      <c r="P206" s="196">
        <f>O206*H206</f>
        <v>0</v>
      </c>
      <c r="Q206" s="196">
        <v>3.11388382</v>
      </c>
      <c r="R206" s="196">
        <f>Q206*H206</f>
        <v>38.92354775</v>
      </c>
      <c r="S206" s="196">
        <v>0</v>
      </c>
      <c r="T206" s="197">
        <f>S206*H206</f>
        <v>0</v>
      </c>
      <c r="U206" s="37"/>
      <c r="V206" s="37"/>
      <c r="W206" s="37"/>
      <c r="X206" s="37"/>
      <c r="Y206" s="37"/>
      <c r="Z206" s="37"/>
      <c r="AA206" s="37"/>
      <c r="AB206" s="37"/>
      <c r="AC206" s="37"/>
      <c r="AD206" s="37"/>
      <c r="AE206" s="37"/>
      <c r="AR206" s="198" t="s">
        <v>138</v>
      </c>
      <c r="AT206" s="198" t="s">
        <v>127</v>
      </c>
      <c r="AU206" s="198" t="s">
        <v>77</v>
      </c>
      <c r="AY206" s="16" t="s">
        <v>133</v>
      </c>
      <c r="BE206" s="199">
        <f>IF(N206="základní",J206,0)</f>
        <v>0</v>
      </c>
      <c r="BF206" s="199">
        <f>IF(N206="snížená",J206,0)</f>
        <v>0</v>
      </c>
      <c r="BG206" s="199">
        <f>IF(N206="zákl. přenesená",J206,0)</f>
        <v>0</v>
      </c>
      <c r="BH206" s="199">
        <f>IF(N206="sníž. přenesená",J206,0)</f>
        <v>0</v>
      </c>
      <c r="BI206" s="199">
        <f>IF(N206="nulová",J206,0)</f>
        <v>0</v>
      </c>
      <c r="BJ206" s="16" t="s">
        <v>77</v>
      </c>
      <c r="BK206" s="199">
        <f>ROUND(I206*H206,2)</f>
        <v>0</v>
      </c>
      <c r="BL206" s="16" t="s">
        <v>138</v>
      </c>
      <c r="BM206" s="198" t="s">
        <v>338</v>
      </c>
    </row>
    <row r="207" spans="1:47" s="2" customFormat="1" ht="12">
      <c r="A207" s="37"/>
      <c r="B207" s="38"/>
      <c r="C207" s="39"/>
      <c r="D207" s="200" t="s">
        <v>196</v>
      </c>
      <c r="E207" s="39"/>
      <c r="F207" s="201" t="s">
        <v>391</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196</v>
      </c>
      <c r="AU207" s="16" t="s">
        <v>77</v>
      </c>
    </row>
    <row r="208" spans="1:47" s="2" customFormat="1" ht="12">
      <c r="A208" s="37"/>
      <c r="B208" s="38"/>
      <c r="C208" s="39"/>
      <c r="D208" s="200" t="s">
        <v>134</v>
      </c>
      <c r="E208" s="39"/>
      <c r="F208" s="201" t="s">
        <v>713</v>
      </c>
      <c r="G208" s="39"/>
      <c r="H208" s="39"/>
      <c r="I208" s="135"/>
      <c r="J208" s="39"/>
      <c r="K208" s="39"/>
      <c r="L208" s="43"/>
      <c r="M208" s="202"/>
      <c r="N208" s="203"/>
      <c r="O208" s="83"/>
      <c r="P208" s="83"/>
      <c r="Q208" s="83"/>
      <c r="R208" s="83"/>
      <c r="S208" s="83"/>
      <c r="T208" s="84"/>
      <c r="U208" s="37"/>
      <c r="V208" s="37"/>
      <c r="W208" s="37"/>
      <c r="X208" s="37"/>
      <c r="Y208" s="37"/>
      <c r="Z208" s="37"/>
      <c r="AA208" s="37"/>
      <c r="AB208" s="37"/>
      <c r="AC208" s="37"/>
      <c r="AD208" s="37"/>
      <c r="AE208" s="37"/>
      <c r="AT208" s="16" t="s">
        <v>134</v>
      </c>
      <c r="AU208" s="16" t="s">
        <v>77</v>
      </c>
    </row>
    <row r="209" spans="1:65" s="2" customFormat="1" ht="33" customHeight="1">
      <c r="A209" s="37"/>
      <c r="B209" s="38"/>
      <c r="C209" s="187" t="s">
        <v>398</v>
      </c>
      <c r="D209" s="187" t="s">
        <v>127</v>
      </c>
      <c r="E209" s="188" t="s">
        <v>399</v>
      </c>
      <c r="F209" s="189" t="s">
        <v>400</v>
      </c>
      <c r="G209" s="190" t="s">
        <v>205</v>
      </c>
      <c r="H209" s="191">
        <v>33.6</v>
      </c>
      <c r="I209" s="192"/>
      <c r="J209" s="193">
        <f>ROUND(I209*H209,2)</f>
        <v>0</v>
      </c>
      <c r="K209" s="189" t="s">
        <v>131</v>
      </c>
      <c r="L209" s="43"/>
      <c r="M209" s="194" t="s">
        <v>19</v>
      </c>
      <c r="N209" s="195" t="s">
        <v>40</v>
      </c>
      <c r="O209" s="83"/>
      <c r="P209" s="196">
        <f>O209*H209</f>
        <v>0</v>
      </c>
      <c r="Q209" s="196">
        <v>2.808944538</v>
      </c>
      <c r="R209" s="196">
        <f>Q209*H209</f>
        <v>94.3805364768</v>
      </c>
      <c r="S209" s="196">
        <v>0</v>
      </c>
      <c r="T209" s="197">
        <f>S209*H209</f>
        <v>0</v>
      </c>
      <c r="U209" s="37"/>
      <c r="V209" s="37"/>
      <c r="W209" s="37"/>
      <c r="X209" s="37"/>
      <c r="Y209" s="37"/>
      <c r="Z209" s="37"/>
      <c r="AA209" s="37"/>
      <c r="AB209" s="37"/>
      <c r="AC209" s="37"/>
      <c r="AD209" s="37"/>
      <c r="AE209" s="37"/>
      <c r="AR209" s="198" t="s">
        <v>138</v>
      </c>
      <c r="AT209" s="198" t="s">
        <v>127</v>
      </c>
      <c r="AU209" s="198" t="s">
        <v>77</v>
      </c>
      <c r="AY209" s="16" t="s">
        <v>133</v>
      </c>
      <c r="BE209" s="199">
        <f>IF(N209="základní",J209,0)</f>
        <v>0</v>
      </c>
      <c r="BF209" s="199">
        <f>IF(N209="snížená",J209,0)</f>
        <v>0</v>
      </c>
      <c r="BG209" s="199">
        <f>IF(N209="zákl. přenesená",J209,0)</f>
        <v>0</v>
      </c>
      <c r="BH209" s="199">
        <f>IF(N209="sníž. přenesená",J209,0)</f>
        <v>0</v>
      </c>
      <c r="BI209" s="199">
        <f>IF(N209="nulová",J209,0)</f>
        <v>0</v>
      </c>
      <c r="BJ209" s="16" t="s">
        <v>77</v>
      </c>
      <c r="BK209" s="199">
        <f>ROUND(I209*H209,2)</f>
        <v>0</v>
      </c>
      <c r="BL209" s="16" t="s">
        <v>138</v>
      </c>
      <c r="BM209" s="198" t="s">
        <v>350</v>
      </c>
    </row>
    <row r="210" spans="1:47" s="2" customFormat="1" ht="12">
      <c r="A210" s="37"/>
      <c r="B210" s="38"/>
      <c r="C210" s="39"/>
      <c r="D210" s="200" t="s">
        <v>196</v>
      </c>
      <c r="E210" s="39"/>
      <c r="F210" s="201" t="s">
        <v>396</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196</v>
      </c>
      <c r="AU210" s="16" t="s">
        <v>77</v>
      </c>
    </row>
    <row r="211" spans="1:47" s="2" customFormat="1" ht="12">
      <c r="A211" s="37"/>
      <c r="B211" s="38"/>
      <c r="C211" s="39"/>
      <c r="D211" s="200" t="s">
        <v>134</v>
      </c>
      <c r="E211" s="39"/>
      <c r="F211" s="201" t="s">
        <v>714</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77</v>
      </c>
    </row>
    <row r="212" spans="1:65" s="2" customFormat="1" ht="33" customHeight="1">
      <c r="A212" s="37"/>
      <c r="B212" s="38"/>
      <c r="C212" s="187" t="s">
        <v>280</v>
      </c>
      <c r="D212" s="187" t="s">
        <v>127</v>
      </c>
      <c r="E212" s="188" t="s">
        <v>403</v>
      </c>
      <c r="F212" s="189" t="s">
        <v>404</v>
      </c>
      <c r="G212" s="190" t="s">
        <v>291</v>
      </c>
      <c r="H212" s="191">
        <v>174.9</v>
      </c>
      <c r="I212" s="192"/>
      <c r="J212" s="193">
        <f>ROUND(I212*H212,2)</f>
        <v>0</v>
      </c>
      <c r="K212" s="189" t="s">
        <v>131</v>
      </c>
      <c r="L212" s="43"/>
      <c r="M212" s="194" t="s">
        <v>19</v>
      </c>
      <c r="N212" s="195" t="s">
        <v>40</v>
      </c>
      <c r="O212" s="83"/>
      <c r="P212" s="196">
        <f>O212*H212</f>
        <v>0</v>
      </c>
      <c r="Q212" s="196">
        <v>0.0076543822</v>
      </c>
      <c r="R212" s="196">
        <f>Q212*H212</f>
        <v>1.33875144678</v>
      </c>
      <c r="S212" s="196">
        <v>0</v>
      </c>
      <c r="T212" s="197">
        <f>S212*H212</f>
        <v>0</v>
      </c>
      <c r="U212" s="37"/>
      <c r="V212" s="37"/>
      <c r="W212" s="37"/>
      <c r="X212" s="37"/>
      <c r="Y212" s="37"/>
      <c r="Z212" s="37"/>
      <c r="AA212" s="37"/>
      <c r="AB212" s="37"/>
      <c r="AC212" s="37"/>
      <c r="AD212" s="37"/>
      <c r="AE212" s="37"/>
      <c r="AR212" s="198" t="s">
        <v>138</v>
      </c>
      <c r="AT212" s="198" t="s">
        <v>127</v>
      </c>
      <c r="AU212" s="198" t="s">
        <v>77</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356</v>
      </c>
    </row>
    <row r="213" spans="1:47" s="2" customFormat="1" ht="12">
      <c r="A213" s="37"/>
      <c r="B213" s="38"/>
      <c r="C213" s="39"/>
      <c r="D213" s="200" t="s">
        <v>196</v>
      </c>
      <c r="E213" s="39"/>
      <c r="F213" s="201" t="s">
        <v>406</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77</v>
      </c>
    </row>
    <row r="214" spans="1:47" s="2" customFormat="1" ht="12">
      <c r="A214" s="37"/>
      <c r="B214" s="38"/>
      <c r="C214" s="39"/>
      <c r="D214" s="200" t="s">
        <v>134</v>
      </c>
      <c r="E214" s="39"/>
      <c r="F214" s="201" t="s">
        <v>715</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77</v>
      </c>
    </row>
    <row r="215" spans="1:65" s="2" customFormat="1" ht="33" customHeight="1">
      <c r="A215" s="37"/>
      <c r="B215" s="38"/>
      <c r="C215" s="187" t="s">
        <v>408</v>
      </c>
      <c r="D215" s="187" t="s">
        <v>127</v>
      </c>
      <c r="E215" s="188" t="s">
        <v>409</v>
      </c>
      <c r="F215" s="189" t="s">
        <v>410</v>
      </c>
      <c r="G215" s="190" t="s">
        <v>291</v>
      </c>
      <c r="H215" s="191">
        <v>174.9</v>
      </c>
      <c r="I215" s="192"/>
      <c r="J215" s="193">
        <f>ROUND(I215*H215,2)</f>
        <v>0</v>
      </c>
      <c r="K215" s="189" t="s">
        <v>131</v>
      </c>
      <c r="L215" s="43"/>
      <c r="M215" s="194" t="s">
        <v>19</v>
      </c>
      <c r="N215" s="195" t="s">
        <v>40</v>
      </c>
      <c r="O215" s="83"/>
      <c r="P215" s="196">
        <f>O215*H215</f>
        <v>0</v>
      </c>
      <c r="Q215" s="196">
        <v>0.000856935</v>
      </c>
      <c r="R215" s="196">
        <f>Q215*H215</f>
        <v>0.1498779315</v>
      </c>
      <c r="S215" s="196">
        <v>0</v>
      </c>
      <c r="T215" s="197">
        <f>S215*H215</f>
        <v>0</v>
      </c>
      <c r="U215" s="37"/>
      <c r="V215" s="37"/>
      <c r="W215" s="37"/>
      <c r="X215" s="37"/>
      <c r="Y215" s="37"/>
      <c r="Z215" s="37"/>
      <c r="AA215" s="37"/>
      <c r="AB215" s="37"/>
      <c r="AC215" s="37"/>
      <c r="AD215" s="37"/>
      <c r="AE215" s="37"/>
      <c r="AR215" s="198" t="s">
        <v>138</v>
      </c>
      <c r="AT215" s="198" t="s">
        <v>127</v>
      </c>
      <c r="AU215" s="198" t="s">
        <v>77</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360</v>
      </c>
    </row>
    <row r="216" spans="1:47" s="2" customFormat="1" ht="12">
      <c r="A216" s="37"/>
      <c r="B216" s="38"/>
      <c r="C216" s="39"/>
      <c r="D216" s="200" t="s">
        <v>196</v>
      </c>
      <c r="E216" s="39"/>
      <c r="F216" s="201" t="s">
        <v>406</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196</v>
      </c>
      <c r="AU216" s="16" t="s">
        <v>77</v>
      </c>
    </row>
    <row r="217" spans="1:65" s="2" customFormat="1" ht="44.25" customHeight="1">
      <c r="A217" s="37"/>
      <c r="B217" s="38"/>
      <c r="C217" s="187" t="s">
        <v>286</v>
      </c>
      <c r="D217" s="187" t="s">
        <v>127</v>
      </c>
      <c r="E217" s="188" t="s">
        <v>358</v>
      </c>
      <c r="F217" s="189" t="s">
        <v>359</v>
      </c>
      <c r="G217" s="190" t="s">
        <v>330</v>
      </c>
      <c r="H217" s="191">
        <v>1.31</v>
      </c>
      <c r="I217" s="192"/>
      <c r="J217" s="193">
        <f>ROUND(I217*H217,2)</f>
        <v>0</v>
      </c>
      <c r="K217" s="189" t="s">
        <v>131</v>
      </c>
      <c r="L217" s="43"/>
      <c r="M217" s="194" t="s">
        <v>19</v>
      </c>
      <c r="N217" s="195" t="s">
        <v>40</v>
      </c>
      <c r="O217" s="83"/>
      <c r="P217" s="196">
        <f>O217*H217</f>
        <v>0</v>
      </c>
      <c r="Q217" s="196">
        <v>1.0300274384</v>
      </c>
      <c r="R217" s="196">
        <f>Q217*H217</f>
        <v>1.3493359443040003</v>
      </c>
      <c r="S217" s="196">
        <v>0</v>
      </c>
      <c r="T217" s="197">
        <f>S217*H217</f>
        <v>0</v>
      </c>
      <c r="U217" s="37"/>
      <c r="V217" s="37"/>
      <c r="W217" s="37"/>
      <c r="X217" s="37"/>
      <c r="Y217" s="37"/>
      <c r="Z217" s="37"/>
      <c r="AA217" s="37"/>
      <c r="AB217" s="37"/>
      <c r="AC217" s="37"/>
      <c r="AD217" s="37"/>
      <c r="AE217" s="37"/>
      <c r="AR217" s="198" t="s">
        <v>138</v>
      </c>
      <c r="AT217" s="198" t="s">
        <v>127</v>
      </c>
      <c r="AU217" s="198" t="s">
        <v>77</v>
      </c>
      <c r="AY217" s="16" t="s">
        <v>133</v>
      </c>
      <c r="BE217" s="199">
        <f>IF(N217="základní",J217,0)</f>
        <v>0</v>
      </c>
      <c r="BF217" s="199">
        <f>IF(N217="snížená",J217,0)</f>
        <v>0</v>
      </c>
      <c r="BG217" s="199">
        <f>IF(N217="zákl. přenesená",J217,0)</f>
        <v>0</v>
      </c>
      <c r="BH217" s="199">
        <f>IF(N217="sníž. přenesená",J217,0)</f>
        <v>0</v>
      </c>
      <c r="BI217" s="199">
        <f>IF(N217="nulová",J217,0)</f>
        <v>0</v>
      </c>
      <c r="BJ217" s="16" t="s">
        <v>77</v>
      </c>
      <c r="BK217" s="199">
        <f>ROUND(I217*H217,2)</f>
        <v>0</v>
      </c>
      <c r="BL217" s="16" t="s">
        <v>138</v>
      </c>
      <c r="BM217" s="198" t="s">
        <v>363</v>
      </c>
    </row>
    <row r="218" spans="1:47" s="2" customFormat="1" ht="12">
      <c r="A218" s="37"/>
      <c r="B218" s="38"/>
      <c r="C218" s="39"/>
      <c r="D218" s="200" t="s">
        <v>196</v>
      </c>
      <c r="E218" s="39"/>
      <c r="F218" s="201" t="s">
        <v>361</v>
      </c>
      <c r="G218" s="39"/>
      <c r="H218" s="39"/>
      <c r="I218" s="135"/>
      <c r="J218" s="39"/>
      <c r="K218" s="39"/>
      <c r="L218" s="43"/>
      <c r="M218" s="202"/>
      <c r="N218" s="203"/>
      <c r="O218" s="83"/>
      <c r="P218" s="83"/>
      <c r="Q218" s="83"/>
      <c r="R218" s="83"/>
      <c r="S218" s="83"/>
      <c r="T218" s="84"/>
      <c r="U218" s="37"/>
      <c r="V218" s="37"/>
      <c r="W218" s="37"/>
      <c r="X218" s="37"/>
      <c r="Y218" s="37"/>
      <c r="Z218" s="37"/>
      <c r="AA218" s="37"/>
      <c r="AB218" s="37"/>
      <c r="AC218" s="37"/>
      <c r="AD218" s="37"/>
      <c r="AE218" s="37"/>
      <c r="AT218" s="16" t="s">
        <v>196</v>
      </c>
      <c r="AU218" s="16" t="s">
        <v>77</v>
      </c>
    </row>
    <row r="219" spans="1:47" s="2" customFormat="1" ht="12">
      <c r="A219" s="37"/>
      <c r="B219" s="38"/>
      <c r="C219" s="39"/>
      <c r="D219" s="200" t="s">
        <v>134</v>
      </c>
      <c r="E219" s="39"/>
      <c r="F219" s="201" t="s">
        <v>716</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134</v>
      </c>
      <c r="AU219" s="16" t="s">
        <v>77</v>
      </c>
    </row>
    <row r="220" spans="1:65" s="2" customFormat="1" ht="16.5" customHeight="1">
      <c r="A220" s="37"/>
      <c r="B220" s="38"/>
      <c r="C220" s="187" t="s">
        <v>416</v>
      </c>
      <c r="D220" s="187" t="s">
        <v>127</v>
      </c>
      <c r="E220" s="188" t="s">
        <v>328</v>
      </c>
      <c r="F220" s="189" t="s">
        <v>329</v>
      </c>
      <c r="G220" s="190" t="s">
        <v>330</v>
      </c>
      <c r="H220" s="191">
        <v>136.235</v>
      </c>
      <c r="I220" s="192"/>
      <c r="J220" s="193">
        <f>ROUND(I220*H220,2)</f>
        <v>0</v>
      </c>
      <c r="K220" s="189" t="s">
        <v>131</v>
      </c>
      <c r="L220" s="43"/>
      <c r="M220" s="194" t="s">
        <v>19</v>
      </c>
      <c r="N220" s="195" t="s">
        <v>40</v>
      </c>
      <c r="O220" s="83"/>
      <c r="P220" s="196">
        <f>O220*H220</f>
        <v>0</v>
      </c>
      <c r="Q220" s="196">
        <v>0</v>
      </c>
      <c r="R220" s="196">
        <f>Q220*H220</f>
        <v>0</v>
      </c>
      <c r="S220" s="196">
        <v>0</v>
      </c>
      <c r="T220" s="197">
        <f>S220*H220</f>
        <v>0</v>
      </c>
      <c r="U220" s="37"/>
      <c r="V220" s="37"/>
      <c r="W220" s="37"/>
      <c r="X220" s="37"/>
      <c r="Y220" s="37"/>
      <c r="Z220" s="37"/>
      <c r="AA220" s="37"/>
      <c r="AB220" s="37"/>
      <c r="AC220" s="37"/>
      <c r="AD220" s="37"/>
      <c r="AE220" s="37"/>
      <c r="AR220" s="198" t="s">
        <v>138</v>
      </c>
      <c r="AT220" s="198" t="s">
        <v>127</v>
      </c>
      <c r="AU220" s="198" t="s">
        <v>77</v>
      </c>
      <c r="AY220" s="16" t="s">
        <v>133</v>
      </c>
      <c r="BE220" s="199">
        <f>IF(N220="základní",J220,0)</f>
        <v>0</v>
      </c>
      <c r="BF220" s="199">
        <f>IF(N220="snížená",J220,0)</f>
        <v>0</v>
      </c>
      <c r="BG220" s="199">
        <f>IF(N220="zákl. přenesená",J220,0)</f>
        <v>0</v>
      </c>
      <c r="BH220" s="199">
        <f>IF(N220="sníž. přenesená",J220,0)</f>
        <v>0</v>
      </c>
      <c r="BI220" s="199">
        <f>IF(N220="nulová",J220,0)</f>
        <v>0</v>
      </c>
      <c r="BJ220" s="16" t="s">
        <v>77</v>
      </c>
      <c r="BK220" s="199">
        <f>ROUND(I220*H220,2)</f>
        <v>0</v>
      </c>
      <c r="BL220" s="16" t="s">
        <v>138</v>
      </c>
      <c r="BM220" s="198" t="s">
        <v>369</v>
      </c>
    </row>
    <row r="221" spans="1:47" s="2" customFormat="1" ht="12">
      <c r="A221" s="37"/>
      <c r="B221" s="38"/>
      <c r="C221" s="39"/>
      <c r="D221" s="200" t="s">
        <v>196</v>
      </c>
      <c r="E221" s="39"/>
      <c r="F221" s="201" t="s">
        <v>332</v>
      </c>
      <c r="G221" s="39"/>
      <c r="H221" s="39"/>
      <c r="I221" s="135"/>
      <c r="J221" s="39"/>
      <c r="K221" s="39"/>
      <c r="L221" s="43"/>
      <c r="M221" s="202"/>
      <c r="N221" s="203"/>
      <c r="O221" s="83"/>
      <c r="P221" s="83"/>
      <c r="Q221" s="83"/>
      <c r="R221" s="83"/>
      <c r="S221" s="83"/>
      <c r="T221" s="84"/>
      <c r="U221" s="37"/>
      <c r="V221" s="37"/>
      <c r="W221" s="37"/>
      <c r="X221" s="37"/>
      <c r="Y221" s="37"/>
      <c r="Z221" s="37"/>
      <c r="AA221" s="37"/>
      <c r="AB221" s="37"/>
      <c r="AC221" s="37"/>
      <c r="AD221" s="37"/>
      <c r="AE221" s="37"/>
      <c r="AT221" s="16" t="s">
        <v>196</v>
      </c>
      <c r="AU221" s="16" t="s">
        <v>77</v>
      </c>
    </row>
    <row r="222" spans="1:63" s="11" customFormat="1" ht="25.9" customHeight="1">
      <c r="A222" s="11"/>
      <c r="B222" s="215"/>
      <c r="C222" s="216"/>
      <c r="D222" s="217" t="s">
        <v>68</v>
      </c>
      <c r="E222" s="218" t="s">
        <v>333</v>
      </c>
      <c r="F222" s="218" t="s">
        <v>421</v>
      </c>
      <c r="G222" s="216"/>
      <c r="H222" s="216"/>
      <c r="I222" s="219"/>
      <c r="J222" s="220">
        <f>BK222</f>
        <v>0</v>
      </c>
      <c r="K222" s="216"/>
      <c r="L222" s="221"/>
      <c r="M222" s="222"/>
      <c r="N222" s="223"/>
      <c r="O222" s="223"/>
      <c r="P222" s="224">
        <f>SUM(P223:P250)</f>
        <v>0</v>
      </c>
      <c r="Q222" s="223"/>
      <c r="R222" s="224">
        <f>SUM(R223:R250)</f>
        <v>3488.7491939</v>
      </c>
      <c r="S222" s="223"/>
      <c r="T222" s="225">
        <f>SUM(T223:T250)</f>
        <v>0</v>
      </c>
      <c r="U222" s="11"/>
      <c r="V222" s="11"/>
      <c r="W222" s="11"/>
      <c r="X222" s="11"/>
      <c r="Y222" s="11"/>
      <c r="Z222" s="11"/>
      <c r="AA222" s="11"/>
      <c r="AB222" s="11"/>
      <c r="AC222" s="11"/>
      <c r="AD222" s="11"/>
      <c r="AE222" s="11"/>
      <c r="AR222" s="226" t="s">
        <v>77</v>
      </c>
      <c r="AT222" s="227" t="s">
        <v>68</v>
      </c>
      <c r="AU222" s="227" t="s">
        <v>69</v>
      </c>
      <c r="AY222" s="226" t="s">
        <v>133</v>
      </c>
      <c r="BK222" s="228">
        <f>SUM(BK223:BK250)</f>
        <v>0</v>
      </c>
    </row>
    <row r="223" spans="1:65" s="2" customFormat="1" ht="16.5" customHeight="1">
      <c r="A223" s="37"/>
      <c r="B223" s="38"/>
      <c r="C223" s="187" t="s">
        <v>292</v>
      </c>
      <c r="D223" s="187" t="s">
        <v>127</v>
      </c>
      <c r="E223" s="188" t="s">
        <v>717</v>
      </c>
      <c r="F223" s="189" t="s">
        <v>718</v>
      </c>
      <c r="G223" s="190" t="s">
        <v>291</v>
      </c>
      <c r="H223" s="191">
        <v>130.4</v>
      </c>
      <c r="I223" s="192"/>
      <c r="J223" s="193">
        <f>ROUND(I223*H223,2)</f>
        <v>0</v>
      </c>
      <c r="K223" s="189" t="s">
        <v>131</v>
      </c>
      <c r="L223" s="43"/>
      <c r="M223" s="194" t="s">
        <v>19</v>
      </c>
      <c r="N223" s="195" t="s">
        <v>40</v>
      </c>
      <c r="O223" s="83"/>
      <c r="P223" s="196">
        <f>O223*H223</f>
        <v>0</v>
      </c>
      <c r="Q223" s="196">
        <v>0.351855</v>
      </c>
      <c r="R223" s="196">
        <f>Q223*H223</f>
        <v>45.881892</v>
      </c>
      <c r="S223" s="196">
        <v>0</v>
      </c>
      <c r="T223" s="197">
        <f>S223*H223</f>
        <v>0</v>
      </c>
      <c r="U223" s="37"/>
      <c r="V223" s="37"/>
      <c r="W223" s="37"/>
      <c r="X223" s="37"/>
      <c r="Y223" s="37"/>
      <c r="Z223" s="37"/>
      <c r="AA223" s="37"/>
      <c r="AB223" s="37"/>
      <c r="AC223" s="37"/>
      <c r="AD223" s="37"/>
      <c r="AE223" s="37"/>
      <c r="AR223" s="198" t="s">
        <v>138</v>
      </c>
      <c r="AT223" s="198" t="s">
        <v>127</v>
      </c>
      <c r="AU223" s="198" t="s">
        <v>77</v>
      </c>
      <c r="AY223" s="16" t="s">
        <v>133</v>
      </c>
      <c r="BE223" s="199">
        <f>IF(N223="základní",J223,0)</f>
        <v>0</v>
      </c>
      <c r="BF223" s="199">
        <f>IF(N223="snížená",J223,0)</f>
        <v>0</v>
      </c>
      <c r="BG223" s="199">
        <f>IF(N223="zákl. přenesená",J223,0)</f>
        <v>0</v>
      </c>
      <c r="BH223" s="199">
        <f>IF(N223="sníž. přenesená",J223,0)</f>
        <v>0</v>
      </c>
      <c r="BI223" s="199">
        <f>IF(N223="nulová",J223,0)</f>
        <v>0</v>
      </c>
      <c r="BJ223" s="16" t="s">
        <v>77</v>
      </c>
      <c r="BK223" s="199">
        <f>ROUND(I223*H223,2)</f>
        <v>0</v>
      </c>
      <c r="BL223" s="16" t="s">
        <v>138</v>
      </c>
      <c r="BM223" s="198" t="s">
        <v>374</v>
      </c>
    </row>
    <row r="224" spans="1:47" s="2" customFormat="1" ht="12">
      <c r="A224" s="37"/>
      <c r="B224" s="38"/>
      <c r="C224" s="39"/>
      <c r="D224" s="200" t="s">
        <v>196</v>
      </c>
      <c r="E224" s="39"/>
      <c r="F224" s="201" t="s">
        <v>426</v>
      </c>
      <c r="G224" s="39"/>
      <c r="H224" s="39"/>
      <c r="I224" s="135"/>
      <c r="J224" s="39"/>
      <c r="K224" s="39"/>
      <c r="L224" s="43"/>
      <c r="M224" s="202"/>
      <c r="N224" s="203"/>
      <c r="O224" s="83"/>
      <c r="P224" s="83"/>
      <c r="Q224" s="83"/>
      <c r="R224" s="83"/>
      <c r="S224" s="83"/>
      <c r="T224" s="84"/>
      <c r="U224" s="37"/>
      <c r="V224" s="37"/>
      <c r="W224" s="37"/>
      <c r="X224" s="37"/>
      <c r="Y224" s="37"/>
      <c r="Z224" s="37"/>
      <c r="AA224" s="37"/>
      <c r="AB224" s="37"/>
      <c r="AC224" s="37"/>
      <c r="AD224" s="37"/>
      <c r="AE224" s="37"/>
      <c r="AT224" s="16" t="s">
        <v>196</v>
      </c>
      <c r="AU224" s="16" t="s">
        <v>77</v>
      </c>
    </row>
    <row r="225" spans="1:47" s="2" customFormat="1" ht="12">
      <c r="A225" s="37"/>
      <c r="B225" s="38"/>
      <c r="C225" s="39"/>
      <c r="D225" s="200" t="s">
        <v>134</v>
      </c>
      <c r="E225" s="39"/>
      <c r="F225" s="201" t="s">
        <v>719</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134</v>
      </c>
      <c r="AU225" s="16" t="s">
        <v>77</v>
      </c>
    </row>
    <row r="226" spans="1:65" s="2" customFormat="1" ht="21.75" customHeight="1">
      <c r="A226" s="37"/>
      <c r="B226" s="38"/>
      <c r="C226" s="187" t="s">
        <v>422</v>
      </c>
      <c r="D226" s="187" t="s">
        <v>127</v>
      </c>
      <c r="E226" s="188" t="s">
        <v>439</v>
      </c>
      <c r="F226" s="189" t="s">
        <v>440</v>
      </c>
      <c r="G226" s="190" t="s">
        <v>205</v>
      </c>
      <c r="H226" s="191">
        <v>805</v>
      </c>
      <c r="I226" s="192"/>
      <c r="J226" s="193">
        <f>ROUND(I226*H226,2)</f>
        <v>0</v>
      </c>
      <c r="K226" s="189" t="s">
        <v>131</v>
      </c>
      <c r="L226" s="43"/>
      <c r="M226" s="194" t="s">
        <v>19</v>
      </c>
      <c r="N226" s="195" t="s">
        <v>40</v>
      </c>
      <c r="O226" s="83"/>
      <c r="P226" s="196">
        <f>O226*H226</f>
        <v>0</v>
      </c>
      <c r="Q226" s="196">
        <v>2.0875</v>
      </c>
      <c r="R226" s="196">
        <f>Q226*H226</f>
        <v>1680.4375</v>
      </c>
      <c r="S226" s="196">
        <v>0</v>
      </c>
      <c r="T226" s="197">
        <f>S226*H226</f>
        <v>0</v>
      </c>
      <c r="U226" s="37"/>
      <c r="V226" s="37"/>
      <c r="W226" s="37"/>
      <c r="X226" s="37"/>
      <c r="Y226" s="37"/>
      <c r="Z226" s="37"/>
      <c r="AA226" s="37"/>
      <c r="AB226" s="37"/>
      <c r="AC226" s="37"/>
      <c r="AD226" s="37"/>
      <c r="AE226" s="37"/>
      <c r="AR226" s="198" t="s">
        <v>138</v>
      </c>
      <c r="AT226" s="198" t="s">
        <v>127</v>
      </c>
      <c r="AU226" s="198" t="s">
        <v>77</v>
      </c>
      <c r="AY226" s="16" t="s">
        <v>133</v>
      </c>
      <c r="BE226" s="199">
        <f>IF(N226="základní",J226,0)</f>
        <v>0</v>
      </c>
      <c r="BF226" s="199">
        <f>IF(N226="snížená",J226,0)</f>
        <v>0</v>
      </c>
      <c r="BG226" s="199">
        <f>IF(N226="zákl. přenesená",J226,0)</f>
        <v>0</v>
      </c>
      <c r="BH226" s="199">
        <f>IF(N226="sníž. přenesená",J226,0)</f>
        <v>0</v>
      </c>
      <c r="BI226" s="199">
        <f>IF(N226="nulová",J226,0)</f>
        <v>0</v>
      </c>
      <c r="BJ226" s="16" t="s">
        <v>77</v>
      </c>
      <c r="BK226" s="199">
        <f>ROUND(I226*H226,2)</f>
        <v>0</v>
      </c>
      <c r="BL226" s="16" t="s">
        <v>138</v>
      </c>
      <c r="BM226" s="198" t="s">
        <v>380</v>
      </c>
    </row>
    <row r="227" spans="1:47" s="2" customFormat="1" ht="12">
      <c r="A227" s="37"/>
      <c r="B227" s="38"/>
      <c r="C227" s="39"/>
      <c r="D227" s="200" t="s">
        <v>196</v>
      </c>
      <c r="E227" s="39"/>
      <c r="F227" s="201" t="s">
        <v>442</v>
      </c>
      <c r="G227" s="39"/>
      <c r="H227" s="39"/>
      <c r="I227" s="135"/>
      <c r="J227" s="39"/>
      <c r="K227" s="39"/>
      <c r="L227" s="43"/>
      <c r="M227" s="202"/>
      <c r="N227" s="203"/>
      <c r="O227" s="83"/>
      <c r="P227" s="83"/>
      <c r="Q227" s="83"/>
      <c r="R227" s="83"/>
      <c r="S227" s="83"/>
      <c r="T227" s="84"/>
      <c r="U227" s="37"/>
      <c r="V227" s="37"/>
      <c r="W227" s="37"/>
      <c r="X227" s="37"/>
      <c r="Y227" s="37"/>
      <c r="Z227" s="37"/>
      <c r="AA227" s="37"/>
      <c r="AB227" s="37"/>
      <c r="AC227" s="37"/>
      <c r="AD227" s="37"/>
      <c r="AE227" s="37"/>
      <c r="AT227" s="16" t="s">
        <v>196</v>
      </c>
      <c r="AU227" s="16" t="s">
        <v>77</v>
      </c>
    </row>
    <row r="228" spans="1:47" s="2" customFormat="1" ht="12">
      <c r="A228" s="37"/>
      <c r="B228" s="38"/>
      <c r="C228" s="39"/>
      <c r="D228" s="200" t="s">
        <v>134</v>
      </c>
      <c r="E228" s="39"/>
      <c r="F228" s="201" t="s">
        <v>720</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134</v>
      </c>
      <c r="AU228" s="16" t="s">
        <v>77</v>
      </c>
    </row>
    <row r="229" spans="1:65" s="2" customFormat="1" ht="21.75" customHeight="1">
      <c r="A229" s="37"/>
      <c r="B229" s="38"/>
      <c r="C229" s="187" t="s">
        <v>297</v>
      </c>
      <c r="D229" s="187" t="s">
        <v>127</v>
      </c>
      <c r="E229" s="188" t="s">
        <v>721</v>
      </c>
      <c r="F229" s="189" t="s">
        <v>722</v>
      </c>
      <c r="G229" s="190" t="s">
        <v>205</v>
      </c>
      <c r="H229" s="191">
        <v>76</v>
      </c>
      <c r="I229" s="192"/>
      <c r="J229" s="193">
        <f>ROUND(I229*H229,2)</f>
        <v>0</v>
      </c>
      <c r="K229" s="189" t="s">
        <v>131</v>
      </c>
      <c r="L229" s="43"/>
      <c r="M229" s="194" t="s">
        <v>19</v>
      </c>
      <c r="N229" s="195" t="s">
        <v>40</v>
      </c>
      <c r="O229" s="83"/>
      <c r="P229" s="196">
        <f>O229*H229</f>
        <v>0</v>
      </c>
      <c r="Q229" s="196">
        <v>2.0875</v>
      </c>
      <c r="R229" s="196">
        <f>Q229*H229</f>
        <v>158.65</v>
      </c>
      <c r="S229" s="196">
        <v>0</v>
      </c>
      <c r="T229" s="197">
        <f>S229*H229</f>
        <v>0</v>
      </c>
      <c r="U229" s="37"/>
      <c r="V229" s="37"/>
      <c r="W229" s="37"/>
      <c r="X229" s="37"/>
      <c r="Y229" s="37"/>
      <c r="Z229" s="37"/>
      <c r="AA229" s="37"/>
      <c r="AB229" s="37"/>
      <c r="AC229" s="37"/>
      <c r="AD229" s="37"/>
      <c r="AE229" s="37"/>
      <c r="AR229" s="198" t="s">
        <v>138</v>
      </c>
      <c r="AT229" s="198" t="s">
        <v>127</v>
      </c>
      <c r="AU229" s="198" t="s">
        <v>77</v>
      </c>
      <c r="AY229" s="16" t="s">
        <v>133</v>
      </c>
      <c r="BE229" s="199">
        <f>IF(N229="základní",J229,0)</f>
        <v>0</v>
      </c>
      <c r="BF229" s="199">
        <f>IF(N229="snížená",J229,0)</f>
        <v>0</v>
      </c>
      <c r="BG229" s="199">
        <f>IF(N229="zákl. přenesená",J229,0)</f>
        <v>0</v>
      </c>
      <c r="BH229" s="199">
        <f>IF(N229="sníž. přenesená",J229,0)</f>
        <v>0</v>
      </c>
      <c r="BI229" s="199">
        <f>IF(N229="nulová",J229,0)</f>
        <v>0</v>
      </c>
      <c r="BJ229" s="16" t="s">
        <v>77</v>
      </c>
      <c r="BK229" s="199">
        <f>ROUND(I229*H229,2)</f>
        <v>0</v>
      </c>
      <c r="BL229" s="16" t="s">
        <v>138</v>
      </c>
      <c r="BM229" s="198" t="s">
        <v>384</v>
      </c>
    </row>
    <row r="230" spans="1:47" s="2" customFormat="1" ht="12">
      <c r="A230" s="37"/>
      <c r="B230" s="38"/>
      <c r="C230" s="39"/>
      <c r="D230" s="200" t="s">
        <v>196</v>
      </c>
      <c r="E230" s="39"/>
      <c r="F230" s="201" t="s">
        <v>442</v>
      </c>
      <c r="G230" s="39"/>
      <c r="H230" s="39"/>
      <c r="I230" s="135"/>
      <c r="J230" s="39"/>
      <c r="K230" s="39"/>
      <c r="L230" s="43"/>
      <c r="M230" s="202"/>
      <c r="N230" s="203"/>
      <c r="O230" s="83"/>
      <c r="P230" s="83"/>
      <c r="Q230" s="83"/>
      <c r="R230" s="83"/>
      <c r="S230" s="83"/>
      <c r="T230" s="84"/>
      <c r="U230" s="37"/>
      <c r="V230" s="37"/>
      <c r="W230" s="37"/>
      <c r="X230" s="37"/>
      <c r="Y230" s="37"/>
      <c r="Z230" s="37"/>
      <c r="AA230" s="37"/>
      <c r="AB230" s="37"/>
      <c r="AC230" s="37"/>
      <c r="AD230" s="37"/>
      <c r="AE230" s="37"/>
      <c r="AT230" s="16" t="s">
        <v>196</v>
      </c>
      <c r="AU230" s="16" t="s">
        <v>77</v>
      </c>
    </row>
    <row r="231" spans="1:47" s="2" customFormat="1" ht="12">
      <c r="A231" s="37"/>
      <c r="B231" s="38"/>
      <c r="C231" s="39"/>
      <c r="D231" s="200" t="s">
        <v>134</v>
      </c>
      <c r="E231" s="39"/>
      <c r="F231" s="201" t="s">
        <v>723</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134</v>
      </c>
      <c r="AU231" s="16" t="s">
        <v>77</v>
      </c>
    </row>
    <row r="232" spans="1:65" s="2" customFormat="1" ht="16.5" customHeight="1">
      <c r="A232" s="37"/>
      <c r="B232" s="38"/>
      <c r="C232" s="187" t="s">
        <v>433</v>
      </c>
      <c r="D232" s="187" t="s">
        <v>127</v>
      </c>
      <c r="E232" s="188" t="s">
        <v>724</v>
      </c>
      <c r="F232" s="189" t="s">
        <v>725</v>
      </c>
      <c r="G232" s="190" t="s">
        <v>291</v>
      </c>
      <c r="H232" s="191">
        <v>2386</v>
      </c>
      <c r="I232" s="192"/>
      <c r="J232" s="193">
        <f>ROUND(I232*H232,2)</f>
        <v>0</v>
      </c>
      <c r="K232" s="189" t="s">
        <v>131</v>
      </c>
      <c r="L232" s="43"/>
      <c r="M232" s="194" t="s">
        <v>19</v>
      </c>
      <c r="N232" s="195" t="s">
        <v>40</v>
      </c>
      <c r="O232" s="83"/>
      <c r="P232" s="196">
        <f>O232*H232</f>
        <v>0</v>
      </c>
      <c r="Q232" s="196">
        <v>0.02124</v>
      </c>
      <c r="R232" s="196">
        <f>Q232*H232</f>
        <v>50.678639999999994</v>
      </c>
      <c r="S232" s="196">
        <v>0</v>
      </c>
      <c r="T232" s="197">
        <f>S232*H232</f>
        <v>0</v>
      </c>
      <c r="U232" s="37"/>
      <c r="V232" s="37"/>
      <c r="W232" s="37"/>
      <c r="X232" s="37"/>
      <c r="Y232" s="37"/>
      <c r="Z232" s="37"/>
      <c r="AA232" s="37"/>
      <c r="AB232" s="37"/>
      <c r="AC232" s="37"/>
      <c r="AD232" s="37"/>
      <c r="AE232" s="37"/>
      <c r="AR232" s="198" t="s">
        <v>138</v>
      </c>
      <c r="AT232" s="198" t="s">
        <v>127</v>
      </c>
      <c r="AU232" s="198" t="s">
        <v>77</v>
      </c>
      <c r="AY232" s="16" t="s">
        <v>133</v>
      </c>
      <c r="BE232" s="199">
        <f>IF(N232="základní",J232,0)</f>
        <v>0</v>
      </c>
      <c r="BF232" s="199">
        <f>IF(N232="snížená",J232,0)</f>
        <v>0</v>
      </c>
      <c r="BG232" s="199">
        <f>IF(N232="zákl. přenesená",J232,0)</f>
        <v>0</v>
      </c>
      <c r="BH232" s="199">
        <f>IF(N232="sníž. přenesená",J232,0)</f>
        <v>0</v>
      </c>
      <c r="BI232" s="199">
        <f>IF(N232="nulová",J232,0)</f>
        <v>0</v>
      </c>
      <c r="BJ232" s="16" t="s">
        <v>77</v>
      </c>
      <c r="BK232" s="199">
        <f>ROUND(I232*H232,2)</f>
        <v>0</v>
      </c>
      <c r="BL232" s="16" t="s">
        <v>138</v>
      </c>
      <c r="BM232" s="198" t="s">
        <v>390</v>
      </c>
    </row>
    <row r="233" spans="1:47" s="2" customFormat="1" ht="12">
      <c r="A233" s="37"/>
      <c r="B233" s="38"/>
      <c r="C233" s="39"/>
      <c r="D233" s="200" t="s">
        <v>196</v>
      </c>
      <c r="E233" s="39"/>
      <c r="F233" s="201" t="s">
        <v>726</v>
      </c>
      <c r="G233" s="39"/>
      <c r="H233" s="39"/>
      <c r="I233" s="135"/>
      <c r="J233" s="39"/>
      <c r="K233" s="39"/>
      <c r="L233" s="43"/>
      <c r="M233" s="202"/>
      <c r="N233" s="203"/>
      <c r="O233" s="83"/>
      <c r="P233" s="83"/>
      <c r="Q233" s="83"/>
      <c r="R233" s="83"/>
      <c r="S233" s="83"/>
      <c r="T233" s="84"/>
      <c r="U233" s="37"/>
      <c r="V233" s="37"/>
      <c r="W233" s="37"/>
      <c r="X233" s="37"/>
      <c r="Y233" s="37"/>
      <c r="Z233" s="37"/>
      <c r="AA233" s="37"/>
      <c r="AB233" s="37"/>
      <c r="AC233" s="37"/>
      <c r="AD233" s="37"/>
      <c r="AE233" s="37"/>
      <c r="AT233" s="16" t="s">
        <v>196</v>
      </c>
      <c r="AU233" s="16" t="s">
        <v>77</v>
      </c>
    </row>
    <row r="234" spans="1:47" s="2" customFormat="1" ht="12">
      <c r="A234" s="37"/>
      <c r="B234" s="38"/>
      <c r="C234" s="39"/>
      <c r="D234" s="200" t="s">
        <v>134</v>
      </c>
      <c r="E234" s="39"/>
      <c r="F234" s="201" t="s">
        <v>727</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134</v>
      </c>
      <c r="AU234" s="16" t="s">
        <v>77</v>
      </c>
    </row>
    <row r="235" spans="1:65" s="2" customFormat="1" ht="21.75" customHeight="1">
      <c r="A235" s="37"/>
      <c r="B235" s="38"/>
      <c r="C235" s="187" t="s">
        <v>302</v>
      </c>
      <c r="D235" s="187" t="s">
        <v>127</v>
      </c>
      <c r="E235" s="188" t="s">
        <v>454</v>
      </c>
      <c r="F235" s="189" t="s">
        <v>455</v>
      </c>
      <c r="G235" s="190" t="s">
        <v>205</v>
      </c>
      <c r="H235" s="191">
        <v>45</v>
      </c>
      <c r="I235" s="192"/>
      <c r="J235" s="193">
        <f>ROUND(I235*H235,2)</f>
        <v>0</v>
      </c>
      <c r="K235" s="189" t="s">
        <v>131</v>
      </c>
      <c r="L235" s="43"/>
      <c r="M235" s="194" t="s">
        <v>19</v>
      </c>
      <c r="N235" s="195" t="s">
        <v>40</v>
      </c>
      <c r="O235" s="83"/>
      <c r="P235" s="196">
        <f>O235*H235</f>
        <v>0</v>
      </c>
      <c r="Q235" s="196">
        <v>1.9968</v>
      </c>
      <c r="R235" s="196">
        <f>Q235*H235</f>
        <v>89.856</v>
      </c>
      <c r="S235" s="196">
        <v>0</v>
      </c>
      <c r="T235" s="197">
        <f>S235*H235</f>
        <v>0</v>
      </c>
      <c r="U235" s="37"/>
      <c r="V235" s="37"/>
      <c r="W235" s="37"/>
      <c r="X235" s="37"/>
      <c r="Y235" s="37"/>
      <c r="Z235" s="37"/>
      <c r="AA235" s="37"/>
      <c r="AB235" s="37"/>
      <c r="AC235" s="37"/>
      <c r="AD235" s="37"/>
      <c r="AE235" s="37"/>
      <c r="AR235" s="198" t="s">
        <v>138</v>
      </c>
      <c r="AT235" s="198" t="s">
        <v>127</v>
      </c>
      <c r="AU235" s="198" t="s">
        <v>77</v>
      </c>
      <c r="AY235" s="16" t="s">
        <v>133</v>
      </c>
      <c r="BE235" s="199">
        <f>IF(N235="základní",J235,0)</f>
        <v>0</v>
      </c>
      <c r="BF235" s="199">
        <f>IF(N235="snížená",J235,0)</f>
        <v>0</v>
      </c>
      <c r="BG235" s="199">
        <f>IF(N235="zákl. přenesená",J235,0)</f>
        <v>0</v>
      </c>
      <c r="BH235" s="199">
        <f>IF(N235="sníž. přenesená",J235,0)</f>
        <v>0</v>
      </c>
      <c r="BI235" s="199">
        <f>IF(N235="nulová",J235,0)</f>
        <v>0</v>
      </c>
      <c r="BJ235" s="16" t="s">
        <v>77</v>
      </c>
      <c r="BK235" s="199">
        <f>ROUND(I235*H235,2)</f>
        <v>0</v>
      </c>
      <c r="BL235" s="16" t="s">
        <v>138</v>
      </c>
      <c r="BM235" s="198" t="s">
        <v>395</v>
      </c>
    </row>
    <row r="236" spans="1:47" s="2" customFormat="1" ht="12">
      <c r="A236" s="37"/>
      <c r="B236" s="38"/>
      <c r="C236" s="39"/>
      <c r="D236" s="200" t="s">
        <v>196</v>
      </c>
      <c r="E236" s="39"/>
      <c r="F236" s="201" t="s">
        <v>457</v>
      </c>
      <c r="G236" s="39"/>
      <c r="H236" s="39"/>
      <c r="I236" s="135"/>
      <c r="J236" s="39"/>
      <c r="K236" s="39"/>
      <c r="L236" s="43"/>
      <c r="M236" s="202"/>
      <c r="N236" s="203"/>
      <c r="O236" s="83"/>
      <c r="P236" s="83"/>
      <c r="Q236" s="83"/>
      <c r="R236" s="83"/>
      <c r="S236" s="83"/>
      <c r="T236" s="84"/>
      <c r="U236" s="37"/>
      <c r="V236" s="37"/>
      <c r="W236" s="37"/>
      <c r="X236" s="37"/>
      <c r="Y236" s="37"/>
      <c r="Z236" s="37"/>
      <c r="AA236" s="37"/>
      <c r="AB236" s="37"/>
      <c r="AC236" s="37"/>
      <c r="AD236" s="37"/>
      <c r="AE236" s="37"/>
      <c r="AT236" s="16" t="s">
        <v>196</v>
      </c>
      <c r="AU236" s="16" t="s">
        <v>77</v>
      </c>
    </row>
    <row r="237" spans="1:47" s="2" customFormat="1" ht="12">
      <c r="A237" s="37"/>
      <c r="B237" s="38"/>
      <c r="C237" s="39"/>
      <c r="D237" s="200" t="s">
        <v>134</v>
      </c>
      <c r="E237" s="39"/>
      <c r="F237" s="201" t="s">
        <v>728</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134</v>
      </c>
      <c r="AU237" s="16" t="s">
        <v>77</v>
      </c>
    </row>
    <row r="238" spans="1:65" s="2" customFormat="1" ht="16.5" customHeight="1">
      <c r="A238" s="37"/>
      <c r="B238" s="38"/>
      <c r="C238" s="187" t="s">
        <v>444</v>
      </c>
      <c r="D238" s="187" t="s">
        <v>127</v>
      </c>
      <c r="E238" s="188" t="s">
        <v>459</v>
      </c>
      <c r="F238" s="189" t="s">
        <v>460</v>
      </c>
      <c r="G238" s="190" t="s">
        <v>291</v>
      </c>
      <c r="H238" s="191">
        <v>90</v>
      </c>
      <c r="I238" s="192"/>
      <c r="J238" s="193">
        <f>ROUND(I238*H238,2)</f>
        <v>0</v>
      </c>
      <c r="K238" s="189" t="s">
        <v>131</v>
      </c>
      <c r="L238" s="43"/>
      <c r="M238" s="194" t="s">
        <v>19</v>
      </c>
      <c r="N238" s="195" t="s">
        <v>40</v>
      </c>
      <c r="O238" s="83"/>
      <c r="P238" s="196">
        <f>O238*H238</f>
        <v>0</v>
      </c>
      <c r="Q238" s="196">
        <v>0</v>
      </c>
      <c r="R238" s="196">
        <f>Q238*H238</f>
        <v>0</v>
      </c>
      <c r="S238" s="196">
        <v>0</v>
      </c>
      <c r="T238" s="197">
        <f>S238*H238</f>
        <v>0</v>
      </c>
      <c r="U238" s="37"/>
      <c r="V238" s="37"/>
      <c r="W238" s="37"/>
      <c r="X238" s="37"/>
      <c r="Y238" s="37"/>
      <c r="Z238" s="37"/>
      <c r="AA238" s="37"/>
      <c r="AB238" s="37"/>
      <c r="AC238" s="37"/>
      <c r="AD238" s="37"/>
      <c r="AE238" s="37"/>
      <c r="AR238" s="198" t="s">
        <v>138</v>
      </c>
      <c r="AT238" s="198" t="s">
        <v>127</v>
      </c>
      <c r="AU238" s="198" t="s">
        <v>77</v>
      </c>
      <c r="AY238" s="16" t="s">
        <v>133</v>
      </c>
      <c r="BE238" s="199">
        <f>IF(N238="základní",J238,0)</f>
        <v>0</v>
      </c>
      <c r="BF238" s="199">
        <f>IF(N238="snížená",J238,0)</f>
        <v>0</v>
      </c>
      <c r="BG238" s="199">
        <f>IF(N238="zákl. přenesená",J238,0)</f>
        <v>0</v>
      </c>
      <c r="BH238" s="199">
        <f>IF(N238="sníž. přenesená",J238,0)</f>
        <v>0</v>
      </c>
      <c r="BI238" s="199">
        <f>IF(N238="nulová",J238,0)</f>
        <v>0</v>
      </c>
      <c r="BJ238" s="16" t="s">
        <v>77</v>
      </c>
      <c r="BK238" s="199">
        <f>ROUND(I238*H238,2)</f>
        <v>0</v>
      </c>
      <c r="BL238" s="16" t="s">
        <v>138</v>
      </c>
      <c r="BM238" s="198" t="s">
        <v>401</v>
      </c>
    </row>
    <row r="239" spans="1:47" s="2" customFormat="1" ht="12">
      <c r="A239" s="37"/>
      <c r="B239" s="38"/>
      <c r="C239" s="39"/>
      <c r="D239" s="200" t="s">
        <v>196</v>
      </c>
      <c r="E239" s="39"/>
      <c r="F239" s="201" t="s">
        <v>457</v>
      </c>
      <c r="G239" s="39"/>
      <c r="H239" s="39"/>
      <c r="I239" s="135"/>
      <c r="J239" s="39"/>
      <c r="K239" s="39"/>
      <c r="L239" s="43"/>
      <c r="M239" s="202"/>
      <c r="N239" s="203"/>
      <c r="O239" s="83"/>
      <c r="P239" s="83"/>
      <c r="Q239" s="83"/>
      <c r="R239" s="83"/>
      <c r="S239" s="83"/>
      <c r="T239" s="84"/>
      <c r="U239" s="37"/>
      <c r="V239" s="37"/>
      <c r="W239" s="37"/>
      <c r="X239" s="37"/>
      <c r="Y239" s="37"/>
      <c r="Z239" s="37"/>
      <c r="AA239" s="37"/>
      <c r="AB239" s="37"/>
      <c r="AC239" s="37"/>
      <c r="AD239" s="37"/>
      <c r="AE239" s="37"/>
      <c r="AT239" s="16" t="s">
        <v>196</v>
      </c>
      <c r="AU239" s="16" t="s">
        <v>77</v>
      </c>
    </row>
    <row r="240" spans="1:65" s="2" customFormat="1" ht="16.5" customHeight="1">
      <c r="A240" s="37"/>
      <c r="B240" s="38"/>
      <c r="C240" s="187" t="s">
        <v>307</v>
      </c>
      <c r="D240" s="187" t="s">
        <v>127</v>
      </c>
      <c r="E240" s="188" t="s">
        <v>464</v>
      </c>
      <c r="F240" s="189" t="s">
        <v>465</v>
      </c>
      <c r="G240" s="190" t="s">
        <v>205</v>
      </c>
      <c r="H240" s="191">
        <v>11.3</v>
      </c>
      <c r="I240" s="192"/>
      <c r="J240" s="193">
        <f>ROUND(I240*H240,2)</f>
        <v>0</v>
      </c>
      <c r="K240" s="189" t="s">
        <v>131</v>
      </c>
      <c r="L240" s="43"/>
      <c r="M240" s="194" t="s">
        <v>19</v>
      </c>
      <c r="N240" s="195" t="s">
        <v>40</v>
      </c>
      <c r="O240" s="83"/>
      <c r="P240" s="196">
        <f>O240*H240</f>
        <v>0</v>
      </c>
      <c r="Q240" s="196">
        <v>2.432787</v>
      </c>
      <c r="R240" s="196">
        <f>Q240*H240</f>
        <v>27.4904931</v>
      </c>
      <c r="S240" s="196">
        <v>0</v>
      </c>
      <c r="T240" s="197">
        <f>S240*H240</f>
        <v>0</v>
      </c>
      <c r="U240" s="37"/>
      <c r="V240" s="37"/>
      <c r="W240" s="37"/>
      <c r="X240" s="37"/>
      <c r="Y240" s="37"/>
      <c r="Z240" s="37"/>
      <c r="AA240" s="37"/>
      <c r="AB240" s="37"/>
      <c r="AC240" s="37"/>
      <c r="AD240" s="37"/>
      <c r="AE240" s="37"/>
      <c r="AR240" s="198" t="s">
        <v>138</v>
      </c>
      <c r="AT240" s="198" t="s">
        <v>127</v>
      </c>
      <c r="AU240" s="198" t="s">
        <v>77</v>
      </c>
      <c r="AY240" s="16" t="s">
        <v>133</v>
      </c>
      <c r="BE240" s="199">
        <f>IF(N240="základní",J240,0)</f>
        <v>0</v>
      </c>
      <c r="BF240" s="199">
        <f>IF(N240="snížená",J240,0)</f>
        <v>0</v>
      </c>
      <c r="BG240" s="199">
        <f>IF(N240="zákl. přenesená",J240,0)</f>
        <v>0</v>
      </c>
      <c r="BH240" s="199">
        <f>IF(N240="sníž. přenesená",J240,0)</f>
        <v>0</v>
      </c>
      <c r="BI240" s="199">
        <f>IF(N240="nulová",J240,0)</f>
        <v>0</v>
      </c>
      <c r="BJ240" s="16" t="s">
        <v>77</v>
      </c>
      <c r="BK240" s="199">
        <f>ROUND(I240*H240,2)</f>
        <v>0</v>
      </c>
      <c r="BL240" s="16" t="s">
        <v>138</v>
      </c>
      <c r="BM240" s="198" t="s">
        <v>405</v>
      </c>
    </row>
    <row r="241" spans="1:47" s="2" customFormat="1" ht="12">
      <c r="A241" s="37"/>
      <c r="B241" s="38"/>
      <c r="C241" s="39"/>
      <c r="D241" s="200" t="s">
        <v>196</v>
      </c>
      <c r="E241" s="39"/>
      <c r="F241" s="201" t="s">
        <v>467</v>
      </c>
      <c r="G241" s="39"/>
      <c r="H241" s="39"/>
      <c r="I241" s="135"/>
      <c r="J241" s="39"/>
      <c r="K241" s="39"/>
      <c r="L241" s="43"/>
      <c r="M241" s="202"/>
      <c r="N241" s="203"/>
      <c r="O241" s="83"/>
      <c r="P241" s="83"/>
      <c r="Q241" s="83"/>
      <c r="R241" s="83"/>
      <c r="S241" s="83"/>
      <c r="T241" s="84"/>
      <c r="U241" s="37"/>
      <c r="V241" s="37"/>
      <c r="W241" s="37"/>
      <c r="X241" s="37"/>
      <c r="Y241" s="37"/>
      <c r="Z241" s="37"/>
      <c r="AA241" s="37"/>
      <c r="AB241" s="37"/>
      <c r="AC241" s="37"/>
      <c r="AD241" s="37"/>
      <c r="AE241" s="37"/>
      <c r="AT241" s="16" t="s">
        <v>196</v>
      </c>
      <c r="AU241" s="16" t="s">
        <v>77</v>
      </c>
    </row>
    <row r="242" spans="1:47" s="2" customFormat="1" ht="12">
      <c r="A242" s="37"/>
      <c r="B242" s="38"/>
      <c r="C242" s="39"/>
      <c r="D242" s="200" t="s">
        <v>134</v>
      </c>
      <c r="E242" s="39"/>
      <c r="F242" s="201" t="s">
        <v>729</v>
      </c>
      <c r="G242" s="39"/>
      <c r="H242" s="39"/>
      <c r="I242" s="135"/>
      <c r="J242" s="39"/>
      <c r="K242" s="39"/>
      <c r="L242" s="43"/>
      <c r="M242" s="202"/>
      <c r="N242" s="203"/>
      <c r="O242" s="83"/>
      <c r="P242" s="83"/>
      <c r="Q242" s="83"/>
      <c r="R242" s="83"/>
      <c r="S242" s="83"/>
      <c r="T242" s="84"/>
      <c r="U242" s="37"/>
      <c r="V242" s="37"/>
      <c r="W242" s="37"/>
      <c r="X242" s="37"/>
      <c r="Y242" s="37"/>
      <c r="Z242" s="37"/>
      <c r="AA242" s="37"/>
      <c r="AB242" s="37"/>
      <c r="AC242" s="37"/>
      <c r="AD242" s="37"/>
      <c r="AE242" s="37"/>
      <c r="AT242" s="16" t="s">
        <v>134</v>
      </c>
      <c r="AU242" s="16" t="s">
        <v>77</v>
      </c>
    </row>
    <row r="243" spans="1:65" s="2" customFormat="1" ht="16.5" customHeight="1">
      <c r="A243" s="37"/>
      <c r="B243" s="38"/>
      <c r="C243" s="187" t="s">
        <v>453</v>
      </c>
      <c r="D243" s="187" t="s">
        <v>127</v>
      </c>
      <c r="E243" s="188" t="s">
        <v>468</v>
      </c>
      <c r="F243" s="189" t="s">
        <v>469</v>
      </c>
      <c r="G243" s="190" t="s">
        <v>205</v>
      </c>
      <c r="H243" s="191">
        <v>615</v>
      </c>
      <c r="I243" s="192"/>
      <c r="J243" s="193">
        <f>ROUND(I243*H243,2)</f>
        <v>0</v>
      </c>
      <c r="K243" s="189" t="s">
        <v>131</v>
      </c>
      <c r="L243" s="43"/>
      <c r="M243" s="194" t="s">
        <v>19</v>
      </c>
      <c r="N243" s="195" t="s">
        <v>40</v>
      </c>
      <c r="O243" s="83"/>
      <c r="P243" s="196">
        <f>O243*H243</f>
        <v>0</v>
      </c>
      <c r="Q243" s="196">
        <v>2.16</v>
      </c>
      <c r="R243" s="196">
        <f>Q243*H243</f>
        <v>1328.4</v>
      </c>
      <c r="S243" s="196">
        <v>0</v>
      </c>
      <c r="T243" s="197">
        <f>S243*H243</f>
        <v>0</v>
      </c>
      <c r="U243" s="37"/>
      <c r="V243" s="37"/>
      <c r="W243" s="37"/>
      <c r="X243" s="37"/>
      <c r="Y243" s="37"/>
      <c r="Z243" s="37"/>
      <c r="AA243" s="37"/>
      <c r="AB243" s="37"/>
      <c r="AC243" s="37"/>
      <c r="AD243" s="37"/>
      <c r="AE243" s="37"/>
      <c r="AR243" s="198" t="s">
        <v>138</v>
      </c>
      <c r="AT243" s="198" t="s">
        <v>127</v>
      </c>
      <c r="AU243" s="198" t="s">
        <v>77</v>
      </c>
      <c r="AY243" s="16" t="s">
        <v>133</v>
      </c>
      <c r="BE243" s="199">
        <f>IF(N243="základní",J243,0)</f>
        <v>0</v>
      </c>
      <c r="BF243" s="199">
        <f>IF(N243="snížená",J243,0)</f>
        <v>0</v>
      </c>
      <c r="BG243" s="199">
        <f>IF(N243="zákl. přenesená",J243,0)</f>
        <v>0</v>
      </c>
      <c r="BH243" s="199">
        <f>IF(N243="sníž. přenesená",J243,0)</f>
        <v>0</v>
      </c>
      <c r="BI243" s="199">
        <f>IF(N243="nulová",J243,0)</f>
        <v>0</v>
      </c>
      <c r="BJ243" s="16" t="s">
        <v>77</v>
      </c>
      <c r="BK243" s="199">
        <f>ROUND(I243*H243,2)</f>
        <v>0</v>
      </c>
      <c r="BL243" s="16" t="s">
        <v>138</v>
      </c>
      <c r="BM243" s="198" t="s">
        <v>411</v>
      </c>
    </row>
    <row r="244" spans="1:47" s="2" customFormat="1" ht="12">
      <c r="A244" s="37"/>
      <c r="B244" s="38"/>
      <c r="C244" s="39"/>
      <c r="D244" s="200" t="s">
        <v>196</v>
      </c>
      <c r="E244" s="39"/>
      <c r="F244" s="201" t="s">
        <v>471</v>
      </c>
      <c r="G244" s="39"/>
      <c r="H244" s="39"/>
      <c r="I244" s="135"/>
      <c r="J244" s="39"/>
      <c r="K244" s="39"/>
      <c r="L244" s="43"/>
      <c r="M244" s="202"/>
      <c r="N244" s="203"/>
      <c r="O244" s="83"/>
      <c r="P244" s="83"/>
      <c r="Q244" s="83"/>
      <c r="R244" s="83"/>
      <c r="S244" s="83"/>
      <c r="T244" s="84"/>
      <c r="U244" s="37"/>
      <c r="V244" s="37"/>
      <c r="W244" s="37"/>
      <c r="X244" s="37"/>
      <c r="Y244" s="37"/>
      <c r="Z244" s="37"/>
      <c r="AA244" s="37"/>
      <c r="AB244" s="37"/>
      <c r="AC244" s="37"/>
      <c r="AD244" s="37"/>
      <c r="AE244" s="37"/>
      <c r="AT244" s="16" t="s">
        <v>196</v>
      </c>
      <c r="AU244" s="16" t="s">
        <v>77</v>
      </c>
    </row>
    <row r="245" spans="1:47" s="2" customFormat="1" ht="12">
      <c r="A245" s="37"/>
      <c r="B245" s="38"/>
      <c r="C245" s="39"/>
      <c r="D245" s="200" t="s">
        <v>134</v>
      </c>
      <c r="E245" s="39"/>
      <c r="F245" s="201" t="s">
        <v>730</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134</v>
      </c>
      <c r="AU245" s="16" t="s">
        <v>77</v>
      </c>
    </row>
    <row r="246" spans="1:65" s="2" customFormat="1" ht="21.75" customHeight="1">
      <c r="A246" s="37"/>
      <c r="B246" s="38"/>
      <c r="C246" s="187" t="s">
        <v>311</v>
      </c>
      <c r="D246" s="187" t="s">
        <v>127</v>
      </c>
      <c r="E246" s="188" t="s">
        <v>731</v>
      </c>
      <c r="F246" s="189" t="s">
        <v>732</v>
      </c>
      <c r="G246" s="190" t="s">
        <v>291</v>
      </c>
      <c r="H246" s="191">
        <v>130.4</v>
      </c>
      <c r="I246" s="192"/>
      <c r="J246" s="193">
        <f>ROUND(I246*H246,2)</f>
        <v>0</v>
      </c>
      <c r="K246" s="189" t="s">
        <v>131</v>
      </c>
      <c r="L246" s="43"/>
      <c r="M246" s="194" t="s">
        <v>19</v>
      </c>
      <c r="N246" s="195" t="s">
        <v>40</v>
      </c>
      <c r="O246" s="83"/>
      <c r="P246" s="196">
        <f>O246*H246</f>
        <v>0</v>
      </c>
      <c r="Q246" s="196">
        <v>0.823272</v>
      </c>
      <c r="R246" s="196">
        <f>Q246*H246</f>
        <v>107.3546688</v>
      </c>
      <c r="S246" s="196">
        <v>0</v>
      </c>
      <c r="T246" s="197">
        <f>S246*H246</f>
        <v>0</v>
      </c>
      <c r="U246" s="37"/>
      <c r="V246" s="37"/>
      <c r="W246" s="37"/>
      <c r="X246" s="37"/>
      <c r="Y246" s="37"/>
      <c r="Z246" s="37"/>
      <c r="AA246" s="37"/>
      <c r="AB246" s="37"/>
      <c r="AC246" s="37"/>
      <c r="AD246" s="37"/>
      <c r="AE246" s="37"/>
      <c r="AR246" s="198" t="s">
        <v>138</v>
      </c>
      <c r="AT246" s="198" t="s">
        <v>127</v>
      </c>
      <c r="AU246" s="198" t="s">
        <v>77</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414</v>
      </c>
    </row>
    <row r="247" spans="1:47" s="2" customFormat="1" ht="12">
      <c r="A247" s="37"/>
      <c r="B247" s="38"/>
      <c r="C247" s="39"/>
      <c r="D247" s="200" t="s">
        <v>196</v>
      </c>
      <c r="E247" s="39"/>
      <c r="F247" s="201" t="s">
        <v>733</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196</v>
      </c>
      <c r="AU247" s="16" t="s">
        <v>77</v>
      </c>
    </row>
    <row r="248" spans="1:47" s="2" customFormat="1" ht="12">
      <c r="A248" s="37"/>
      <c r="B248" s="38"/>
      <c r="C248" s="39"/>
      <c r="D248" s="200" t="s">
        <v>134</v>
      </c>
      <c r="E248" s="39"/>
      <c r="F248" s="201" t="s">
        <v>719</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134</v>
      </c>
      <c r="AU248" s="16" t="s">
        <v>77</v>
      </c>
    </row>
    <row r="249" spans="1:65" s="2" customFormat="1" ht="16.5" customHeight="1">
      <c r="A249" s="37"/>
      <c r="B249" s="38"/>
      <c r="C249" s="187" t="s">
        <v>463</v>
      </c>
      <c r="D249" s="187" t="s">
        <v>127</v>
      </c>
      <c r="E249" s="188" t="s">
        <v>328</v>
      </c>
      <c r="F249" s="189" t="s">
        <v>329</v>
      </c>
      <c r="G249" s="190" t="s">
        <v>330</v>
      </c>
      <c r="H249" s="191">
        <v>3488.612</v>
      </c>
      <c r="I249" s="192"/>
      <c r="J249" s="193">
        <f>ROUND(I249*H249,2)</f>
        <v>0</v>
      </c>
      <c r="K249" s="189" t="s">
        <v>131</v>
      </c>
      <c r="L249" s="43"/>
      <c r="M249" s="194" t="s">
        <v>19</v>
      </c>
      <c r="N249" s="195" t="s">
        <v>40</v>
      </c>
      <c r="O249" s="83"/>
      <c r="P249" s="196">
        <f>O249*H249</f>
        <v>0</v>
      </c>
      <c r="Q249" s="196">
        <v>0</v>
      </c>
      <c r="R249" s="196">
        <f>Q249*H249</f>
        <v>0</v>
      </c>
      <c r="S249" s="196">
        <v>0</v>
      </c>
      <c r="T249" s="197">
        <f>S249*H249</f>
        <v>0</v>
      </c>
      <c r="U249" s="37"/>
      <c r="V249" s="37"/>
      <c r="W249" s="37"/>
      <c r="X249" s="37"/>
      <c r="Y249" s="37"/>
      <c r="Z249" s="37"/>
      <c r="AA249" s="37"/>
      <c r="AB249" s="37"/>
      <c r="AC249" s="37"/>
      <c r="AD249" s="37"/>
      <c r="AE249" s="37"/>
      <c r="AR249" s="198" t="s">
        <v>138</v>
      </c>
      <c r="AT249" s="198" t="s">
        <v>127</v>
      </c>
      <c r="AU249" s="198" t="s">
        <v>77</v>
      </c>
      <c r="AY249" s="16" t="s">
        <v>133</v>
      </c>
      <c r="BE249" s="199">
        <f>IF(N249="základní",J249,0)</f>
        <v>0</v>
      </c>
      <c r="BF249" s="199">
        <f>IF(N249="snížená",J249,0)</f>
        <v>0</v>
      </c>
      <c r="BG249" s="199">
        <f>IF(N249="zákl. přenesená",J249,0)</f>
        <v>0</v>
      </c>
      <c r="BH249" s="199">
        <f>IF(N249="sníž. přenesená",J249,0)</f>
        <v>0</v>
      </c>
      <c r="BI249" s="199">
        <f>IF(N249="nulová",J249,0)</f>
        <v>0</v>
      </c>
      <c r="BJ249" s="16" t="s">
        <v>77</v>
      </c>
      <c r="BK249" s="199">
        <f>ROUND(I249*H249,2)</f>
        <v>0</v>
      </c>
      <c r="BL249" s="16" t="s">
        <v>138</v>
      </c>
      <c r="BM249" s="198" t="s">
        <v>417</v>
      </c>
    </row>
    <row r="250" spans="1:47" s="2" customFormat="1" ht="12">
      <c r="A250" s="37"/>
      <c r="B250" s="38"/>
      <c r="C250" s="39"/>
      <c r="D250" s="200" t="s">
        <v>196</v>
      </c>
      <c r="E250" s="39"/>
      <c r="F250" s="201" t="s">
        <v>332</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196</v>
      </c>
      <c r="AU250" s="16" t="s">
        <v>77</v>
      </c>
    </row>
    <row r="251" spans="1:63" s="11" customFormat="1" ht="25.9" customHeight="1">
      <c r="A251" s="11"/>
      <c r="B251" s="215"/>
      <c r="C251" s="216"/>
      <c r="D251" s="217" t="s">
        <v>68</v>
      </c>
      <c r="E251" s="218" t="s">
        <v>364</v>
      </c>
      <c r="F251" s="218" t="s">
        <v>481</v>
      </c>
      <c r="G251" s="216"/>
      <c r="H251" s="216"/>
      <c r="I251" s="219"/>
      <c r="J251" s="220">
        <f>BK251</f>
        <v>0</v>
      </c>
      <c r="K251" s="216"/>
      <c r="L251" s="221"/>
      <c r="M251" s="222"/>
      <c r="N251" s="223"/>
      <c r="O251" s="223"/>
      <c r="P251" s="224">
        <f>SUM(P252:P275)</f>
        <v>0</v>
      </c>
      <c r="Q251" s="223"/>
      <c r="R251" s="224">
        <f>SUM(R252:R275)</f>
        <v>913.50812</v>
      </c>
      <c r="S251" s="223"/>
      <c r="T251" s="225">
        <f>SUM(T252:T275)</f>
        <v>0</v>
      </c>
      <c r="U251" s="11"/>
      <c r="V251" s="11"/>
      <c r="W251" s="11"/>
      <c r="X251" s="11"/>
      <c r="Y251" s="11"/>
      <c r="Z251" s="11"/>
      <c r="AA251" s="11"/>
      <c r="AB251" s="11"/>
      <c r="AC251" s="11"/>
      <c r="AD251" s="11"/>
      <c r="AE251" s="11"/>
      <c r="AR251" s="226" t="s">
        <v>77</v>
      </c>
      <c r="AT251" s="227" t="s">
        <v>68</v>
      </c>
      <c r="AU251" s="227" t="s">
        <v>69</v>
      </c>
      <c r="AY251" s="226" t="s">
        <v>133</v>
      </c>
      <c r="BK251" s="228">
        <f>SUM(BK252:BK275)</f>
        <v>0</v>
      </c>
    </row>
    <row r="252" spans="1:65" s="2" customFormat="1" ht="21.75" customHeight="1">
      <c r="A252" s="37"/>
      <c r="B252" s="38"/>
      <c r="C252" s="187" t="s">
        <v>317</v>
      </c>
      <c r="D252" s="187" t="s">
        <v>127</v>
      </c>
      <c r="E252" s="188" t="s">
        <v>734</v>
      </c>
      <c r="F252" s="189" t="s">
        <v>735</v>
      </c>
      <c r="G252" s="190" t="s">
        <v>291</v>
      </c>
      <c r="H252" s="191">
        <v>1105</v>
      </c>
      <c r="I252" s="192"/>
      <c r="J252" s="193">
        <f>ROUND(I252*H252,2)</f>
        <v>0</v>
      </c>
      <c r="K252" s="189" t="s">
        <v>131</v>
      </c>
      <c r="L252" s="43"/>
      <c r="M252" s="194" t="s">
        <v>19</v>
      </c>
      <c r="N252" s="195" t="s">
        <v>40</v>
      </c>
      <c r="O252" s="83"/>
      <c r="P252" s="196">
        <f>O252*H252</f>
        <v>0</v>
      </c>
      <c r="Q252" s="196">
        <v>0</v>
      </c>
      <c r="R252" s="196">
        <f>Q252*H252</f>
        <v>0</v>
      </c>
      <c r="S252" s="196">
        <v>0</v>
      </c>
      <c r="T252" s="197">
        <f>S252*H252</f>
        <v>0</v>
      </c>
      <c r="U252" s="37"/>
      <c r="V252" s="37"/>
      <c r="W252" s="37"/>
      <c r="X252" s="37"/>
      <c r="Y252" s="37"/>
      <c r="Z252" s="37"/>
      <c r="AA252" s="37"/>
      <c r="AB252" s="37"/>
      <c r="AC252" s="37"/>
      <c r="AD252" s="37"/>
      <c r="AE252" s="37"/>
      <c r="AR252" s="198" t="s">
        <v>138</v>
      </c>
      <c r="AT252" s="198" t="s">
        <v>127</v>
      </c>
      <c r="AU252" s="198" t="s">
        <v>77</v>
      </c>
      <c r="AY252" s="16" t="s">
        <v>133</v>
      </c>
      <c r="BE252" s="199">
        <f>IF(N252="základní",J252,0)</f>
        <v>0</v>
      </c>
      <c r="BF252" s="199">
        <f>IF(N252="snížená",J252,0)</f>
        <v>0</v>
      </c>
      <c r="BG252" s="199">
        <f>IF(N252="zákl. přenesená",J252,0)</f>
        <v>0</v>
      </c>
      <c r="BH252" s="199">
        <f>IF(N252="sníž. přenesená",J252,0)</f>
        <v>0</v>
      </c>
      <c r="BI252" s="199">
        <f>IF(N252="nulová",J252,0)</f>
        <v>0</v>
      </c>
      <c r="BJ252" s="16" t="s">
        <v>77</v>
      </c>
      <c r="BK252" s="199">
        <f>ROUND(I252*H252,2)</f>
        <v>0</v>
      </c>
      <c r="BL252" s="16" t="s">
        <v>138</v>
      </c>
      <c r="BM252" s="198" t="s">
        <v>419</v>
      </c>
    </row>
    <row r="253" spans="1:47" s="2" customFormat="1" ht="12">
      <c r="A253" s="37"/>
      <c r="B253" s="38"/>
      <c r="C253" s="39"/>
      <c r="D253" s="200" t="s">
        <v>196</v>
      </c>
      <c r="E253" s="39"/>
      <c r="F253" s="201" t="s">
        <v>736</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196</v>
      </c>
      <c r="AU253" s="16" t="s">
        <v>77</v>
      </c>
    </row>
    <row r="254" spans="1:47" s="2" customFormat="1" ht="12">
      <c r="A254" s="37"/>
      <c r="B254" s="38"/>
      <c r="C254" s="39"/>
      <c r="D254" s="200" t="s">
        <v>134</v>
      </c>
      <c r="E254" s="39"/>
      <c r="F254" s="201" t="s">
        <v>737</v>
      </c>
      <c r="G254" s="39"/>
      <c r="H254" s="39"/>
      <c r="I254" s="135"/>
      <c r="J254" s="39"/>
      <c r="K254" s="39"/>
      <c r="L254" s="43"/>
      <c r="M254" s="202"/>
      <c r="N254" s="203"/>
      <c r="O254" s="83"/>
      <c r="P254" s="83"/>
      <c r="Q254" s="83"/>
      <c r="R254" s="83"/>
      <c r="S254" s="83"/>
      <c r="T254" s="84"/>
      <c r="U254" s="37"/>
      <c r="V254" s="37"/>
      <c r="W254" s="37"/>
      <c r="X254" s="37"/>
      <c r="Y254" s="37"/>
      <c r="Z254" s="37"/>
      <c r="AA254" s="37"/>
      <c r="AB254" s="37"/>
      <c r="AC254" s="37"/>
      <c r="AD254" s="37"/>
      <c r="AE254" s="37"/>
      <c r="AT254" s="16" t="s">
        <v>134</v>
      </c>
      <c r="AU254" s="16" t="s">
        <v>77</v>
      </c>
    </row>
    <row r="255" spans="1:65" s="2" customFormat="1" ht="21.75" customHeight="1">
      <c r="A255" s="37"/>
      <c r="B255" s="38"/>
      <c r="C255" s="229" t="s">
        <v>473</v>
      </c>
      <c r="D255" s="229" t="s">
        <v>298</v>
      </c>
      <c r="E255" s="230" t="s">
        <v>738</v>
      </c>
      <c r="F255" s="231" t="s">
        <v>739</v>
      </c>
      <c r="G255" s="232" t="s">
        <v>330</v>
      </c>
      <c r="H255" s="233">
        <v>112</v>
      </c>
      <c r="I255" s="234"/>
      <c r="J255" s="235">
        <f>ROUND(I255*H255,2)</f>
        <v>0</v>
      </c>
      <c r="K255" s="231" t="s">
        <v>131</v>
      </c>
      <c r="L255" s="236"/>
      <c r="M255" s="237" t="s">
        <v>19</v>
      </c>
      <c r="N255" s="238" t="s">
        <v>40</v>
      </c>
      <c r="O255" s="83"/>
      <c r="P255" s="196">
        <f>O255*H255</f>
        <v>0</v>
      </c>
      <c r="Q255" s="196">
        <v>1</v>
      </c>
      <c r="R255" s="196">
        <f>Q255*H255</f>
        <v>112</v>
      </c>
      <c r="S255" s="196">
        <v>0</v>
      </c>
      <c r="T255" s="197">
        <f>S255*H255</f>
        <v>0</v>
      </c>
      <c r="U255" s="37"/>
      <c r="V255" s="37"/>
      <c r="W255" s="37"/>
      <c r="X255" s="37"/>
      <c r="Y255" s="37"/>
      <c r="Z255" s="37"/>
      <c r="AA255" s="37"/>
      <c r="AB255" s="37"/>
      <c r="AC255" s="37"/>
      <c r="AD255" s="37"/>
      <c r="AE255" s="37"/>
      <c r="AR255" s="198" t="s">
        <v>147</v>
      </c>
      <c r="AT255" s="198" t="s">
        <v>298</v>
      </c>
      <c r="AU255" s="198" t="s">
        <v>77</v>
      </c>
      <c r="AY255" s="16" t="s">
        <v>133</v>
      </c>
      <c r="BE255" s="199">
        <f>IF(N255="základní",J255,0)</f>
        <v>0</v>
      </c>
      <c r="BF255" s="199">
        <f>IF(N255="snížená",J255,0)</f>
        <v>0</v>
      </c>
      <c r="BG255" s="199">
        <f>IF(N255="zákl. přenesená",J255,0)</f>
        <v>0</v>
      </c>
      <c r="BH255" s="199">
        <f>IF(N255="sníž. přenesená",J255,0)</f>
        <v>0</v>
      </c>
      <c r="BI255" s="199">
        <f>IF(N255="nulová",J255,0)</f>
        <v>0</v>
      </c>
      <c r="BJ255" s="16" t="s">
        <v>77</v>
      </c>
      <c r="BK255" s="199">
        <f>ROUND(I255*H255,2)</f>
        <v>0</v>
      </c>
      <c r="BL255" s="16" t="s">
        <v>138</v>
      </c>
      <c r="BM255" s="198" t="s">
        <v>425</v>
      </c>
    </row>
    <row r="256" spans="1:47" s="2" customFormat="1" ht="12">
      <c r="A256" s="37"/>
      <c r="B256" s="38"/>
      <c r="C256" s="39"/>
      <c r="D256" s="200" t="s">
        <v>134</v>
      </c>
      <c r="E256" s="39"/>
      <c r="F256" s="201" t="s">
        <v>740</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77</v>
      </c>
    </row>
    <row r="257" spans="1:51" s="13" customFormat="1" ht="12">
      <c r="A257" s="13"/>
      <c r="B257" s="250"/>
      <c r="C257" s="251"/>
      <c r="D257" s="200" t="s">
        <v>676</v>
      </c>
      <c r="E257" s="252" t="s">
        <v>19</v>
      </c>
      <c r="F257" s="253" t="s">
        <v>741</v>
      </c>
      <c r="G257" s="251"/>
      <c r="H257" s="254">
        <v>112</v>
      </c>
      <c r="I257" s="255"/>
      <c r="J257" s="251"/>
      <c r="K257" s="251"/>
      <c r="L257" s="256"/>
      <c r="M257" s="257"/>
      <c r="N257" s="258"/>
      <c r="O257" s="258"/>
      <c r="P257" s="258"/>
      <c r="Q257" s="258"/>
      <c r="R257" s="258"/>
      <c r="S257" s="258"/>
      <c r="T257" s="259"/>
      <c r="U257" s="13"/>
      <c r="V257" s="13"/>
      <c r="W257" s="13"/>
      <c r="X257" s="13"/>
      <c r="Y257" s="13"/>
      <c r="Z257" s="13"/>
      <c r="AA257" s="13"/>
      <c r="AB257" s="13"/>
      <c r="AC257" s="13"/>
      <c r="AD257" s="13"/>
      <c r="AE257" s="13"/>
      <c r="AT257" s="260" t="s">
        <v>676</v>
      </c>
      <c r="AU257" s="260" t="s">
        <v>77</v>
      </c>
      <c r="AV257" s="13" t="s">
        <v>79</v>
      </c>
      <c r="AW257" s="13" t="s">
        <v>31</v>
      </c>
      <c r="AX257" s="13" t="s">
        <v>77</v>
      </c>
      <c r="AY257" s="260" t="s">
        <v>133</v>
      </c>
    </row>
    <row r="258" spans="1:65" s="2" customFormat="1" ht="33" customHeight="1">
      <c r="A258" s="37"/>
      <c r="B258" s="38"/>
      <c r="C258" s="187" t="s">
        <v>321</v>
      </c>
      <c r="D258" s="187" t="s">
        <v>127</v>
      </c>
      <c r="E258" s="188" t="s">
        <v>742</v>
      </c>
      <c r="F258" s="189" t="s">
        <v>743</v>
      </c>
      <c r="G258" s="190" t="s">
        <v>291</v>
      </c>
      <c r="H258" s="191">
        <v>1693</v>
      </c>
      <c r="I258" s="192"/>
      <c r="J258" s="193">
        <f>ROUND(I258*H258,2)</f>
        <v>0</v>
      </c>
      <c r="K258" s="189" t="s">
        <v>131</v>
      </c>
      <c r="L258" s="43"/>
      <c r="M258" s="194" t="s">
        <v>19</v>
      </c>
      <c r="N258" s="195" t="s">
        <v>40</v>
      </c>
      <c r="O258" s="83"/>
      <c r="P258" s="196">
        <f>O258*H258</f>
        <v>0</v>
      </c>
      <c r="Q258" s="196">
        <v>0</v>
      </c>
      <c r="R258" s="196">
        <f>Q258*H258</f>
        <v>0</v>
      </c>
      <c r="S258" s="196">
        <v>0</v>
      </c>
      <c r="T258" s="197">
        <f>S258*H258</f>
        <v>0</v>
      </c>
      <c r="U258" s="37"/>
      <c r="V258" s="37"/>
      <c r="W258" s="37"/>
      <c r="X258" s="37"/>
      <c r="Y258" s="37"/>
      <c r="Z258" s="37"/>
      <c r="AA258" s="37"/>
      <c r="AB258" s="37"/>
      <c r="AC258" s="37"/>
      <c r="AD258" s="37"/>
      <c r="AE258" s="37"/>
      <c r="AR258" s="198" t="s">
        <v>138</v>
      </c>
      <c r="AT258" s="198" t="s">
        <v>127</v>
      </c>
      <c r="AU258" s="198" t="s">
        <v>77</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430</v>
      </c>
    </row>
    <row r="259" spans="1:47" s="2" customFormat="1" ht="12">
      <c r="A259" s="37"/>
      <c r="B259" s="38"/>
      <c r="C259" s="39"/>
      <c r="D259" s="200" t="s">
        <v>196</v>
      </c>
      <c r="E259" s="39"/>
      <c r="F259" s="201" t="s">
        <v>744</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196</v>
      </c>
      <c r="AU259" s="16" t="s">
        <v>77</v>
      </c>
    </row>
    <row r="260" spans="1:47" s="2" customFormat="1" ht="12">
      <c r="A260" s="37"/>
      <c r="B260" s="38"/>
      <c r="C260" s="39"/>
      <c r="D260" s="200" t="s">
        <v>134</v>
      </c>
      <c r="E260" s="39"/>
      <c r="F260" s="201" t="s">
        <v>745</v>
      </c>
      <c r="G260" s="39"/>
      <c r="H260" s="39"/>
      <c r="I260" s="135"/>
      <c r="J260" s="39"/>
      <c r="K260" s="39"/>
      <c r="L260" s="43"/>
      <c r="M260" s="202"/>
      <c r="N260" s="203"/>
      <c r="O260" s="83"/>
      <c r="P260" s="83"/>
      <c r="Q260" s="83"/>
      <c r="R260" s="83"/>
      <c r="S260" s="83"/>
      <c r="T260" s="84"/>
      <c r="U260" s="37"/>
      <c r="V260" s="37"/>
      <c r="W260" s="37"/>
      <c r="X260" s="37"/>
      <c r="Y260" s="37"/>
      <c r="Z260" s="37"/>
      <c r="AA260" s="37"/>
      <c r="AB260" s="37"/>
      <c r="AC260" s="37"/>
      <c r="AD260" s="37"/>
      <c r="AE260" s="37"/>
      <c r="AT260" s="16" t="s">
        <v>134</v>
      </c>
      <c r="AU260" s="16" t="s">
        <v>77</v>
      </c>
    </row>
    <row r="261" spans="1:65" s="2" customFormat="1" ht="16.5" customHeight="1">
      <c r="A261" s="37"/>
      <c r="B261" s="38"/>
      <c r="C261" s="229" t="s">
        <v>482</v>
      </c>
      <c r="D261" s="229" t="s">
        <v>298</v>
      </c>
      <c r="E261" s="230" t="s">
        <v>641</v>
      </c>
      <c r="F261" s="231" t="s">
        <v>642</v>
      </c>
      <c r="G261" s="232" t="s">
        <v>330</v>
      </c>
      <c r="H261" s="233">
        <v>27.1</v>
      </c>
      <c r="I261" s="234"/>
      <c r="J261" s="235">
        <f>ROUND(I261*H261,2)</f>
        <v>0</v>
      </c>
      <c r="K261" s="231" t="s">
        <v>131</v>
      </c>
      <c r="L261" s="236"/>
      <c r="M261" s="237" t="s">
        <v>19</v>
      </c>
      <c r="N261" s="238" t="s">
        <v>40</v>
      </c>
      <c r="O261" s="83"/>
      <c r="P261" s="196">
        <f>O261*H261</f>
        <v>0</v>
      </c>
      <c r="Q261" s="196">
        <v>1</v>
      </c>
      <c r="R261" s="196">
        <f>Q261*H261</f>
        <v>27.1</v>
      </c>
      <c r="S261" s="196">
        <v>0</v>
      </c>
      <c r="T261" s="197">
        <f>S261*H261</f>
        <v>0</v>
      </c>
      <c r="U261" s="37"/>
      <c r="V261" s="37"/>
      <c r="W261" s="37"/>
      <c r="X261" s="37"/>
      <c r="Y261" s="37"/>
      <c r="Z261" s="37"/>
      <c r="AA261" s="37"/>
      <c r="AB261" s="37"/>
      <c r="AC261" s="37"/>
      <c r="AD261" s="37"/>
      <c r="AE261" s="37"/>
      <c r="AR261" s="198" t="s">
        <v>147</v>
      </c>
      <c r="AT261" s="198" t="s">
        <v>298</v>
      </c>
      <c r="AU261" s="198" t="s">
        <v>77</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436</v>
      </c>
    </row>
    <row r="262" spans="1:47" s="2" customFormat="1" ht="12">
      <c r="A262" s="37"/>
      <c r="B262" s="38"/>
      <c r="C262" s="39"/>
      <c r="D262" s="200" t="s">
        <v>134</v>
      </c>
      <c r="E262" s="39"/>
      <c r="F262" s="201" t="s">
        <v>746</v>
      </c>
      <c r="G262" s="39"/>
      <c r="H262" s="39"/>
      <c r="I262" s="135"/>
      <c r="J262" s="39"/>
      <c r="K262" s="39"/>
      <c r="L262" s="43"/>
      <c r="M262" s="202"/>
      <c r="N262" s="203"/>
      <c r="O262" s="83"/>
      <c r="P262" s="83"/>
      <c r="Q262" s="83"/>
      <c r="R262" s="83"/>
      <c r="S262" s="83"/>
      <c r="T262" s="84"/>
      <c r="U262" s="37"/>
      <c r="V262" s="37"/>
      <c r="W262" s="37"/>
      <c r="X262" s="37"/>
      <c r="Y262" s="37"/>
      <c r="Z262" s="37"/>
      <c r="AA262" s="37"/>
      <c r="AB262" s="37"/>
      <c r="AC262" s="37"/>
      <c r="AD262" s="37"/>
      <c r="AE262" s="37"/>
      <c r="AT262" s="16" t="s">
        <v>134</v>
      </c>
      <c r="AU262" s="16" t="s">
        <v>77</v>
      </c>
    </row>
    <row r="263" spans="1:65" s="2" customFormat="1" ht="16.5" customHeight="1">
      <c r="A263" s="37"/>
      <c r="B263" s="38"/>
      <c r="C263" s="187" t="s">
        <v>326</v>
      </c>
      <c r="D263" s="187" t="s">
        <v>127</v>
      </c>
      <c r="E263" s="188" t="s">
        <v>747</v>
      </c>
      <c r="F263" s="189" t="s">
        <v>748</v>
      </c>
      <c r="G263" s="190" t="s">
        <v>291</v>
      </c>
      <c r="H263" s="191">
        <v>1221</v>
      </c>
      <c r="I263" s="192"/>
      <c r="J263" s="193">
        <f>ROUND(I263*H263,2)</f>
        <v>0</v>
      </c>
      <c r="K263" s="189" t="s">
        <v>131</v>
      </c>
      <c r="L263" s="43"/>
      <c r="M263" s="194" t="s">
        <v>19</v>
      </c>
      <c r="N263" s="195" t="s">
        <v>40</v>
      </c>
      <c r="O263" s="83"/>
      <c r="P263" s="196">
        <f>O263*H263</f>
        <v>0</v>
      </c>
      <c r="Q263" s="196">
        <v>0.4809</v>
      </c>
      <c r="R263" s="196">
        <f>Q263*H263</f>
        <v>587.1789</v>
      </c>
      <c r="S263" s="196">
        <v>0</v>
      </c>
      <c r="T263" s="197">
        <f>S263*H263</f>
        <v>0</v>
      </c>
      <c r="U263" s="37"/>
      <c r="V263" s="37"/>
      <c r="W263" s="37"/>
      <c r="X263" s="37"/>
      <c r="Y263" s="37"/>
      <c r="Z263" s="37"/>
      <c r="AA263" s="37"/>
      <c r="AB263" s="37"/>
      <c r="AC263" s="37"/>
      <c r="AD263" s="37"/>
      <c r="AE263" s="37"/>
      <c r="AR263" s="198" t="s">
        <v>138</v>
      </c>
      <c r="AT263" s="198" t="s">
        <v>127</v>
      </c>
      <c r="AU263" s="198" t="s">
        <v>77</v>
      </c>
      <c r="AY263" s="16" t="s">
        <v>133</v>
      </c>
      <c r="BE263" s="199">
        <f>IF(N263="základní",J263,0)</f>
        <v>0</v>
      </c>
      <c r="BF263" s="199">
        <f>IF(N263="snížená",J263,0)</f>
        <v>0</v>
      </c>
      <c r="BG263" s="199">
        <f>IF(N263="zákl. přenesená",J263,0)</f>
        <v>0</v>
      </c>
      <c r="BH263" s="199">
        <f>IF(N263="sníž. přenesená",J263,0)</f>
        <v>0</v>
      </c>
      <c r="BI263" s="199">
        <f>IF(N263="nulová",J263,0)</f>
        <v>0</v>
      </c>
      <c r="BJ263" s="16" t="s">
        <v>77</v>
      </c>
      <c r="BK263" s="199">
        <f>ROUND(I263*H263,2)</f>
        <v>0</v>
      </c>
      <c r="BL263" s="16" t="s">
        <v>138</v>
      </c>
      <c r="BM263" s="198" t="s">
        <v>441</v>
      </c>
    </row>
    <row r="264" spans="1:47" s="2" customFormat="1" ht="12">
      <c r="A264" s="37"/>
      <c r="B264" s="38"/>
      <c r="C264" s="39"/>
      <c r="D264" s="200" t="s">
        <v>134</v>
      </c>
      <c r="E264" s="39"/>
      <c r="F264" s="201" t="s">
        <v>749</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134</v>
      </c>
      <c r="AU264" s="16" t="s">
        <v>77</v>
      </c>
    </row>
    <row r="265" spans="1:65" s="2" customFormat="1" ht="16.5" customHeight="1">
      <c r="A265" s="37"/>
      <c r="B265" s="38"/>
      <c r="C265" s="187" t="s">
        <v>494</v>
      </c>
      <c r="D265" s="187" t="s">
        <v>127</v>
      </c>
      <c r="E265" s="188" t="s">
        <v>750</v>
      </c>
      <c r="F265" s="189" t="s">
        <v>751</v>
      </c>
      <c r="G265" s="190" t="s">
        <v>291</v>
      </c>
      <c r="H265" s="191">
        <v>203</v>
      </c>
      <c r="I265" s="192"/>
      <c r="J265" s="193">
        <f>ROUND(I265*H265,2)</f>
        <v>0</v>
      </c>
      <c r="K265" s="189" t="s">
        <v>131</v>
      </c>
      <c r="L265" s="43"/>
      <c r="M265" s="194" t="s">
        <v>19</v>
      </c>
      <c r="N265" s="195" t="s">
        <v>40</v>
      </c>
      <c r="O265" s="83"/>
      <c r="P265" s="196">
        <f>O265*H265</f>
        <v>0</v>
      </c>
      <c r="Q265" s="196">
        <v>0.48574</v>
      </c>
      <c r="R265" s="196">
        <f>Q265*H265</f>
        <v>98.60522</v>
      </c>
      <c r="S265" s="196">
        <v>0</v>
      </c>
      <c r="T265" s="197">
        <f>S265*H265</f>
        <v>0</v>
      </c>
      <c r="U265" s="37"/>
      <c r="V265" s="37"/>
      <c r="W265" s="37"/>
      <c r="X265" s="37"/>
      <c r="Y265" s="37"/>
      <c r="Z265" s="37"/>
      <c r="AA265" s="37"/>
      <c r="AB265" s="37"/>
      <c r="AC265" s="37"/>
      <c r="AD265" s="37"/>
      <c r="AE265" s="37"/>
      <c r="AR265" s="198" t="s">
        <v>138</v>
      </c>
      <c r="AT265" s="198" t="s">
        <v>127</v>
      </c>
      <c r="AU265" s="198" t="s">
        <v>77</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447</v>
      </c>
    </row>
    <row r="266" spans="1:47" s="2" customFormat="1" ht="12">
      <c r="A266" s="37"/>
      <c r="B266" s="38"/>
      <c r="C266" s="39"/>
      <c r="D266" s="200" t="s">
        <v>134</v>
      </c>
      <c r="E266" s="39"/>
      <c r="F266" s="201" t="s">
        <v>752</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134</v>
      </c>
      <c r="AU266" s="16" t="s">
        <v>77</v>
      </c>
    </row>
    <row r="267" spans="1:65" s="2" customFormat="1" ht="16.5" customHeight="1">
      <c r="A267" s="37"/>
      <c r="B267" s="38"/>
      <c r="C267" s="187" t="s">
        <v>331</v>
      </c>
      <c r="D267" s="187" t="s">
        <v>127</v>
      </c>
      <c r="E267" s="188" t="s">
        <v>753</v>
      </c>
      <c r="F267" s="189" t="s">
        <v>754</v>
      </c>
      <c r="G267" s="190" t="s">
        <v>291</v>
      </c>
      <c r="H267" s="191">
        <v>208</v>
      </c>
      <c r="I267" s="192"/>
      <c r="J267" s="193">
        <f>ROUND(I267*H267,2)</f>
        <v>0</v>
      </c>
      <c r="K267" s="189" t="s">
        <v>131</v>
      </c>
      <c r="L267" s="43"/>
      <c r="M267" s="194" t="s">
        <v>19</v>
      </c>
      <c r="N267" s="195" t="s">
        <v>40</v>
      </c>
      <c r="O267" s="83"/>
      <c r="P267" s="196">
        <f>O267*H267</f>
        <v>0</v>
      </c>
      <c r="Q267" s="196">
        <v>0.378</v>
      </c>
      <c r="R267" s="196">
        <f>Q267*H267</f>
        <v>78.624</v>
      </c>
      <c r="S267" s="196">
        <v>0</v>
      </c>
      <c r="T267" s="197">
        <f>S267*H267</f>
        <v>0</v>
      </c>
      <c r="U267" s="37"/>
      <c r="V267" s="37"/>
      <c r="W267" s="37"/>
      <c r="X267" s="37"/>
      <c r="Y267" s="37"/>
      <c r="Z267" s="37"/>
      <c r="AA267" s="37"/>
      <c r="AB267" s="37"/>
      <c r="AC267" s="37"/>
      <c r="AD267" s="37"/>
      <c r="AE267" s="37"/>
      <c r="AR267" s="198" t="s">
        <v>138</v>
      </c>
      <c r="AT267" s="198" t="s">
        <v>127</v>
      </c>
      <c r="AU267" s="198" t="s">
        <v>77</v>
      </c>
      <c r="AY267" s="16" t="s">
        <v>133</v>
      </c>
      <c r="BE267" s="199">
        <f>IF(N267="základní",J267,0)</f>
        <v>0</v>
      </c>
      <c r="BF267" s="199">
        <f>IF(N267="snížená",J267,0)</f>
        <v>0</v>
      </c>
      <c r="BG267" s="199">
        <f>IF(N267="zákl. přenesená",J267,0)</f>
        <v>0</v>
      </c>
      <c r="BH267" s="199">
        <f>IF(N267="sníž. přenesená",J267,0)</f>
        <v>0</v>
      </c>
      <c r="BI267" s="199">
        <f>IF(N267="nulová",J267,0)</f>
        <v>0</v>
      </c>
      <c r="BJ267" s="16" t="s">
        <v>77</v>
      </c>
      <c r="BK267" s="199">
        <f>ROUND(I267*H267,2)</f>
        <v>0</v>
      </c>
      <c r="BL267" s="16" t="s">
        <v>138</v>
      </c>
      <c r="BM267" s="198" t="s">
        <v>452</v>
      </c>
    </row>
    <row r="268" spans="1:65" s="2" customFormat="1" ht="16.5" customHeight="1">
      <c r="A268" s="37"/>
      <c r="B268" s="38"/>
      <c r="C268" s="187" t="s">
        <v>502</v>
      </c>
      <c r="D268" s="187" t="s">
        <v>127</v>
      </c>
      <c r="E268" s="188" t="s">
        <v>755</v>
      </c>
      <c r="F268" s="189" t="s">
        <v>756</v>
      </c>
      <c r="G268" s="190" t="s">
        <v>205</v>
      </c>
      <c r="H268" s="191">
        <v>219</v>
      </c>
      <c r="I268" s="192"/>
      <c r="J268" s="193">
        <f>ROUND(I268*H268,2)</f>
        <v>0</v>
      </c>
      <c r="K268" s="189" t="s">
        <v>131</v>
      </c>
      <c r="L268" s="43"/>
      <c r="M268" s="194" t="s">
        <v>19</v>
      </c>
      <c r="N268" s="195" t="s">
        <v>40</v>
      </c>
      <c r="O268" s="83"/>
      <c r="P268" s="196">
        <f>O268*H268</f>
        <v>0</v>
      </c>
      <c r="Q268" s="196">
        <v>0</v>
      </c>
      <c r="R268" s="196">
        <f>Q268*H268</f>
        <v>0</v>
      </c>
      <c r="S268" s="196">
        <v>0</v>
      </c>
      <c r="T268" s="197">
        <f>S268*H268</f>
        <v>0</v>
      </c>
      <c r="U268" s="37"/>
      <c r="V268" s="37"/>
      <c r="W268" s="37"/>
      <c r="X268" s="37"/>
      <c r="Y268" s="37"/>
      <c r="Z268" s="37"/>
      <c r="AA268" s="37"/>
      <c r="AB268" s="37"/>
      <c r="AC268" s="37"/>
      <c r="AD268" s="37"/>
      <c r="AE268" s="37"/>
      <c r="AR268" s="198" t="s">
        <v>138</v>
      </c>
      <c r="AT268" s="198" t="s">
        <v>127</v>
      </c>
      <c r="AU268" s="198" t="s">
        <v>77</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456</v>
      </c>
    </row>
    <row r="269" spans="1:47" s="2" customFormat="1" ht="12">
      <c r="A269" s="37"/>
      <c r="B269" s="38"/>
      <c r="C269" s="39"/>
      <c r="D269" s="200" t="s">
        <v>196</v>
      </c>
      <c r="E269" s="39"/>
      <c r="F269" s="201" t="s">
        <v>757</v>
      </c>
      <c r="G269" s="39"/>
      <c r="H269" s="39"/>
      <c r="I269" s="135"/>
      <c r="J269" s="39"/>
      <c r="K269" s="39"/>
      <c r="L269" s="43"/>
      <c r="M269" s="202"/>
      <c r="N269" s="203"/>
      <c r="O269" s="83"/>
      <c r="P269" s="83"/>
      <c r="Q269" s="83"/>
      <c r="R269" s="83"/>
      <c r="S269" s="83"/>
      <c r="T269" s="84"/>
      <c r="U269" s="37"/>
      <c r="V269" s="37"/>
      <c r="W269" s="37"/>
      <c r="X269" s="37"/>
      <c r="Y269" s="37"/>
      <c r="Z269" s="37"/>
      <c r="AA269" s="37"/>
      <c r="AB269" s="37"/>
      <c r="AC269" s="37"/>
      <c r="AD269" s="37"/>
      <c r="AE269" s="37"/>
      <c r="AT269" s="16" t="s">
        <v>196</v>
      </c>
      <c r="AU269" s="16" t="s">
        <v>77</v>
      </c>
    </row>
    <row r="270" spans="1:47" s="2" customFormat="1" ht="12">
      <c r="A270" s="37"/>
      <c r="B270" s="38"/>
      <c r="C270" s="39"/>
      <c r="D270" s="200" t="s">
        <v>134</v>
      </c>
      <c r="E270" s="39"/>
      <c r="F270" s="201" t="s">
        <v>758</v>
      </c>
      <c r="G270" s="39"/>
      <c r="H270" s="39"/>
      <c r="I270" s="135"/>
      <c r="J270" s="39"/>
      <c r="K270" s="39"/>
      <c r="L270" s="43"/>
      <c r="M270" s="202"/>
      <c r="N270" s="203"/>
      <c r="O270" s="83"/>
      <c r="P270" s="83"/>
      <c r="Q270" s="83"/>
      <c r="R270" s="83"/>
      <c r="S270" s="83"/>
      <c r="T270" s="84"/>
      <c r="U270" s="37"/>
      <c r="V270" s="37"/>
      <c r="W270" s="37"/>
      <c r="X270" s="37"/>
      <c r="Y270" s="37"/>
      <c r="Z270" s="37"/>
      <c r="AA270" s="37"/>
      <c r="AB270" s="37"/>
      <c r="AC270" s="37"/>
      <c r="AD270" s="37"/>
      <c r="AE270" s="37"/>
      <c r="AT270" s="16" t="s">
        <v>134</v>
      </c>
      <c r="AU270" s="16" t="s">
        <v>77</v>
      </c>
    </row>
    <row r="271" spans="1:65" s="2" customFormat="1" ht="21.75" customHeight="1">
      <c r="A271" s="37"/>
      <c r="B271" s="38"/>
      <c r="C271" s="229" t="s">
        <v>338</v>
      </c>
      <c r="D271" s="229" t="s">
        <v>298</v>
      </c>
      <c r="E271" s="230" t="s">
        <v>738</v>
      </c>
      <c r="F271" s="231" t="s">
        <v>739</v>
      </c>
      <c r="G271" s="232" t="s">
        <v>330</v>
      </c>
      <c r="H271" s="233">
        <v>10</v>
      </c>
      <c r="I271" s="234"/>
      <c r="J271" s="235">
        <f>ROUND(I271*H271,2)</f>
        <v>0</v>
      </c>
      <c r="K271" s="231" t="s">
        <v>131</v>
      </c>
      <c r="L271" s="236"/>
      <c r="M271" s="237" t="s">
        <v>19</v>
      </c>
      <c r="N271" s="238" t="s">
        <v>40</v>
      </c>
      <c r="O271" s="83"/>
      <c r="P271" s="196">
        <f>O271*H271</f>
        <v>0</v>
      </c>
      <c r="Q271" s="196">
        <v>1</v>
      </c>
      <c r="R271" s="196">
        <f>Q271*H271</f>
        <v>10</v>
      </c>
      <c r="S271" s="196">
        <v>0</v>
      </c>
      <c r="T271" s="197">
        <f>S271*H271</f>
        <v>0</v>
      </c>
      <c r="U271" s="37"/>
      <c r="V271" s="37"/>
      <c r="W271" s="37"/>
      <c r="X271" s="37"/>
      <c r="Y271" s="37"/>
      <c r="Z271" s="37"/>
      <c r="AA271" s="37"/>
      <c r="AB271" s="37"/>
      <c r="AC271" s="37"/>
      <c r="AD271" s="37"/>
      <c r="AE271" s="37"/>
      <c r="AR271" s="198" t="s">
        <v>147</v>
      </c>
      <c r="AT271" s="198" t="s">
        <v>298</v>
      </c>
      <c r="AU271" s="198" t="s">
        <v>77</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461</v>
      </c>
    </row>
    <row r="272" spans="1:47" s="2" customFormat="1" ht="12">
      <c r="A272" s="37"/>
      <c r="B272" s="38"/>
      <c r="C272" s="39"/>
      <c r="D272" s="200" t="s">
        <v>134</v>
      </c>
      <c r="E272" s="39"/>
      <c r="F272" s="201" t="s">
        <v>759</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134</v>
      </c>
      <c r="AU272" s="16" t="s">
        <v>77</v>
      </c>
    </row>
    <row r="273" spans="1:51" s="13" customFormat="1" ht="12">
      <c r="A273" s="13"/>
      <c r="B273" s="250"/>
      <c r="C273" s="251"/>
      <c r="D273" s="200" t="s">
        <v>676</v>
      </c>
      <c r="E273" s="252" t="s">
        <v>19</v>
      </c>
      <c r="F273" s="253" t="s">
        <v>760</v>
      </c>
      <c r="G273" s="251"/>
      <c r="H273" s="254">
        <v>10</v>
      </c>
      <c r="I273" s="255"/>
      <c r="J273" s="251"/>
      <c r="K273" s="251"/>
      <c r="L273" s="256"/>
      <c r="M273" s="257"/>
      <c r="N273" s="258"/>
      <c r="O273" s="258"/>
      <c r="P273" s="258"/>
      <c r="Q273" s="258"/>
      <c r="R273" s="258"/>
      <c r="S273" s="258"/>
      <c r="T273" s="259"/>
      <c r="U273" s="13"/>
      <c r="V273" s="13"/>
      <c r="W273" s="13"/>
      <c r="X273" s="13"/>
      <c r="Y273" s="13"/>
      <c r="Z273" s="13"/>
      <c r="AA273" s="13"/>
      <c r="AB273" s="13"/>
      <c r="AC273" s="13"/>
      <c r="AD273" s="13"/>
      <c r="AE273" s="13"/>
      <c r="AT273" s="260" t="s">
        <v>676</v>
      </c>
      <c r="AU273" s="260" t="s">
        <v>77</v>
      </c>
      <c r="AV273" s="13" t="s">
        <v>79</v>
      </c>
      <c r="AW273" s="13" t="s">
        <v>31</v>
      </c>
      <c r="AX273" s="13" t="s">
        <v>77</v>
      </c>
      <c r="AY273" s="260" t="s">
        <v>133</v>
      </c>
    </row>
    <row r="274" spans="1:65" s="2" customFormat="1" ht="16.5" customHeight="1">
      <c r="A274" s="37"/>
      <c r="B274" s="38"/>
      <c r="C274" s="187" t="s">
        <v>507</v>
      </c>
      <c r="D274" s="187" t="s">
        <v>127</v>
      </c>
      <c r="E274" s="188" t="s">
        <v>328</v>
      </c>
      <c r="F274" s="189" t="s">
        <v>329</v>
      </c>
      <c r="G274" s="190" t="s">
        <v>330</v>
      </c>
      <c r="H274" s="191">
        <v>886.583</v>
      </c>
      <c r="I274" s="192"/>
      <c r="J274" s="193">
        <f>ROUND(I274*H274,2)</f>
        <v>0</v>
      </c>
      <c r="K274" s="189" t="s">
        <v>131</v>
      </c>
      <c r="L274" s="43"/>
      <c r="M274" s="194" t="s">
        <v>19</v>
      </c>
      <c r="N274" s="195" t="s">
        <v>40</v>
      </c>
      <c r="O274" s="83"/>
      <c r="P274" s="196">
        <f>O274*H274</f>
        <v>0</v>
      </c>
      <c r="Q274" s="196">
        <v>0</v>
      </c>
      <c r="R274" s="196">
        <f>Q274*H274</f>
        <v>0</v>
      </c>
      <c r="S274" s="196">
        <v>0</v>
      </c>
      <c r="T274" s="197">
        <f>S274*H274</f>
        <v>0</v>
      </c>
      <c r="U274" s="37"/>
      <c r="V274" s="37"/>
      <c r="W274" s="37"/>
      <c r="X274" s="37"/>
      <c r="Y274" s="37"/>
      <c r="Z274" s="37"/>
      <c r="AA274" s="37"/>
      <c r="AB274" s="37"/>
      <c r="AC274" s="37"/>
      <c r="AD274" s="37"/>
      <c r="AE274" s="37"/>
      <c r="AR274" s="198" t="s">
        <v>138</v>
      </c>
      <c r="AT274" s="198" t="s">
        <v>127</v>
      </c>
      <c r="AU274" s="198" t="s">
        <v>77</v>
      </c>
      <c r="AY274" s="16" t="s">
        <v>133</v>
      </c>
      <c r="BE274" s="199">
        <f>IF(N274="základní",J274,0)</f>
        <v>0</v>
      </c>
      <c r="BF274" s="199">
        <f>IF(N274="snížená",J274,0)</f>
        <v>0</v>
      </c>
      <c r="BG274" s="199">
        <f>IF(N274="zákl. přenesená",J274,0)</f>
        <v>0</v>
      </c>
      <c r="BH274" s="199">
        <f>IF(N274="sníž. přenesená",J274,0)</f>
        <v>0</v>
      </c>
      <c r="BI274" s="199">
        <f>IF(N274="nulová",J274,0)</f>
        <v>0</v>
      </c>
      <c r="BJ274" s="16" t="s">
        <v>77</v>
      </c>
      <c r="BK274" s="199">
        <f>ROUND(I274*H274,2)</f>
        <v>0</v>
      </c>
      <c r="BL274" s="16" t="s">
        <v>138</v>
      </c>
      <c r="BM274" s="198" t="s">
        <v>466</v>
      </c>
    </row>
    <row r="275" spans="1:47" s="2" customFormat="1" ht="12">
      <c r="A275" s="37"/>
      <c r="B275" s="38"/>
      <c r="C275" s="39"/>
      <c r="D275" s="200" t="s">
        <v>196</v>
      </c>
      <c r="E275" s="39"/>
      <c r="F275" s="201" t="s">
        <v>332</v>
      </c>
      <c r="G275" s="39"/>
      <c r="H275" s="39"/>
      <c r="I275" s="135"/>
      <c r="J275" s="39"/>
      <c r="K275" s="39"/>
      <c r="L275" s="43"/>
      <c r="M275" s="202"/>
      <c r="N275" s="203"/>
      <c r="O275" s="83"/>
      <c r="P275" s="83"/>
      <c r="Q275" s="83"/>
      <c r="R275" s="83"/>
      <c r="S275" s="83"/>
      <c r="T275" s="84"/>
      <c r="U275" s="37"/>
      <c r="V275" s="37"/>
      <c r="W275" s="37"/>
      <c r="X275" s="37"/>
      <c r="Y275" s="37"/>
      <c r="Z275" s="37"/>
      <c r="AA275" s="37"/>
      <c r="AB275" s="37"/>
      <c r="AC275" s="37"/>
      <c r="AD275" s="37"/>
      <c r="AE275" s="37"/>
      <c r="AT275" s="16" t="s">
        <v>196</v>
      </c>
      <c r="AU275" s="16" t="s">
        <v>77</v>
      </c>
    </row>
    <row r="276" spans="1:63" s="11" customFormat="1" ht="25.9" customHeight="1">
      <c r="A276" s="11"/>
      <c r="B276" s="215"/>
      <c r="C276" s="216"/>
      <c r="D276" s="217" t="s">
        <v>68</v>
      </c>
      <c r="E276" s="218" t="s">
        <v>420</v>
      </c>
      <c r="F276" s="218" t="s">
        <v>506</v>
      </c>
      <c r="G276" s="216"/>
      <c r="H276" s="216"/>
      <c r="I276" s="219"/>
      <c r="J276" s="220">
        <f>BK276</f>
        <v>0</v>
      </c>
      <c r="K276" s="216"/>
      <c r="L276" s="221"/>
      <c r="M276" s="222"/>
      <c r="N276" s="223"/>
      <c r="O276" s="223"/>
      <c r="P276" s="224">
        <f>SUM(P277:P283)</f>
        <v>0</v>
      </c>
      <c r="Q276" s="223"/>
      <c r="R276" s="224">
        <f>SUM(R277:R283)</f>
        <v>0.0686</v>
      </c>
      <c r="S276" s="223"/>
      <c r="T276" s="225">
        <f>SUM(T277:T283)</f>
        <v>0</v>
      </c>
      <c r="U276" s="11"/>
      <c r="V276" s="11"/>
      <c r="W276" s="11"/>
      <c r="X276" s="11"/>
      <c r="Y276" s="11"/>
      <c r="Z276" s="11"/>
      <c r="AA276" s="11"/>
      <c r="AB276" s="11"/>
      <c r="AC276" s="11"/>
      <c r="AD276" s="11"/>
      <c r="AE276" s="11"/>
      <c r="AR276" s="226" t="s">
        <v>77</v>
      </c>
      <c r="AT276" s="227" t="s">
        <v>68</v>
      </c>
      <c r="AU276" s="227" t="s">
        <v>69</v>
      </c>
      <c r="AY276" s="226" t="s">
        <v>133</v>
      </c>
      <c r="BK276" s="228">
        <f>SUM(BK277:BK283)</f>
        <v>0</v>
      </c>
    </row>
    <row r="277" spans="1:65" s="2" customFormat="1" ht="16.5" customHeight="1">
      <c r="A277" s="37"/>
      <c r="B277" s="38"/>
      <c r="C277" s="187" t="s">
        <v>344</v>
      </c>
      <c r="D277" s="187" t="s">
        <v>127</v>
      </c>
      <c r="E277" s="188" t="s">
        <v>761</v>
      </c>
      <c r="F277" s="189" t="s">
        <v>762</v>
      </c>
      <c r="G277" s="190" t="s">
        <v>195</v>
      </c>
      <c r="H277" s="191">
        <v>270</v>
      </c>
      <c r="I277" s="192"/>
      <c r="J277" s="193">
        <f>ROUND(I277*H277,2)</f>
        <v>0</v>
      </c>
      <c r="K277" s="189" t="s">
        <v>131</v>
      </c>
      <c r="L277" s="43"/>
      <c r="M277" s="194" t="s">
        <v>19</v>
      </c>
      <c r="N277" s="195" t="s">
        <v>40</v>
      </c>
      <c r="O277" s="83"/>
      <c r="P277" s="196">
        <f>O277*H277</f>
        <v>0</v>
      </c>
      <c r="Q277" s="196">
        <v>0</v>
      </c>
      <c r="R277" s="196">
        <f>Q277*H277</f>
        <v>0</v>
      </c>
      <c r="S277" s="196">
        <v>0</v>
      </c>
      <c r="T277" s="197">
        <f>S277*H277</f>
        <v>0</v>
      </c>
      <c r="U277" s="37"/>
      <c r="V277" s="37"/>
      <c r="W277" s="37"/>
      <c r="X277" s="37"/>
      <c r="Y277" s="37"/>
      <c r="Z277" s="37"/>
      <c r="AA277" s="37"/>
      <c r="AB277" s="37"/>
      <c r="AC277" s="37"/>
      <c r="AD277" s="37"/>
      <c r="AE277" s="37"/>
      <c r="AR277" s="198" t="s">
        <v>138</v>
      </c>
      <c r="AT277" s="198" t="s">
        <v>127</v>
      </c>
      <c r="AU277" s="198" t="s">
        <v>77</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470</v>
      </c>
    </row>
    <row r="278" spans="1:47" s="2" customFormat="1" ht="12">
      <c r="A278" s="37"/>
      <c r="B278" s="38"/>
      <c r="C278" s="39"/>
      <c r="D278" s="200" t="s">
        <v>196</v>
      </c>
      <c r="E278" s="39"/>
      <c r="F278" s="201" t="s">
        <v>763</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196</v>
      </c>
      <c r="AU278" s="16" t="s">
        <v>77</v>
      </c>
    </row>
    <row r="279" spans="1:47" s="2" customFormat="1" ht="12">
      <c r="A279" s="37"/>
      <c r="B279" s="38"/>
      <c r="C279" s="39"/>
      <c r="D279" s="200" t="s">
        <v>134</v>
      </c>
      <c r="E279" s="39"/>
      <c r="F279" s="201" t="s">
        <v>764</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134</v>
      </c>
      <c r="AU279" s="16" t="s">
        <v>77</v>
      </c>
    </row>
    <row r="280" spans="1:65" s="2" customFormat="1" ht="21.75" customHeight="1">
      <c r="A280" s="37"/>
      <c r="B280" s="38"/>
      <c r="C280" s="229" t="s">
        <v>350</v>
      </c>
      <c r="D280" s="229" t="s">
        <v>298</v>
      </c>
      <c r="E280" s="230" t="s">
        <v>765</v>
      </c>
      <c r="F280" s="231" t="s">
        <v>766</v>
      </c>
      <c r="G280" s="232" t="s">
        <v>195</v>
      </c>
      <c r="H280" s="233">
        <v>4</v>
      </c>
      <c r="I280" s="234"/>
      <c r="J280" s="235">
        <f>ROUND(I280*H280,2)</f>
        <v>0</v>
      </c>
      <c r="K280" s="231" t="s">
        <v>131</v>
      </c>
      <c r="L280" s="236"/>
      <c r="M280" s="237" t="s">
        <v>19</v>
      </c>
      <c r="N280" s="238" t="s">
        <v>40</v>
      </c>
      <c r="O280" s="83"/>
      <c r="P280" s="196">
        <f>O280*H280</f>
        <v>0</v>
      </c>
      <c r="Q280" s="196">
        <v>0.01715</v>
      </c>
      <c r="R280" s="196">
        <f>Q280*H280</f>
        <v>0.0686</v>
      </c>
      <c r="S280" s="196">
        <v>0</v>
      </c>
      <c r="T280" s="197">
        <f>S280*H280</f>
        <v>0</v>
      </c>
      <c r="U280" s="37"/>
      <c r="V280" s="37"/>
      <c r="W280" s="37"/>
      <c r="X280" s="37"/>
      <c r="Y280" s="37"/>
      <c r="Z280" s="37"/>
      <c r="AA280" s="37"/>
      <c r="AB280" s="37"/>
      <c r="AC280" s="37"/>
      <c r="AD280" s="37"/>
      <c r="AE280" s="37"/>
      <c r="AR280" s="198" t="s">
        <v>147</v>
      </c>
      <c r="AT280" s="198" t="s">
        <v>298</v>
      </c>
      <c r="AU280" s="198" t="s">
        <v>77</v>
      </c>
      <c r="AY280" s="16" t="s">
        <v>133</v>
      </c>
      <c r="BE280" s="199">
        <f>IF(N280="základní",J280,0)</f>
        <v>0</v>
      </c>
      <c r="BF280" s="199">
        <f>IF(N280="snížená",J280,0)</f>
        <v>0</v>
      </c>
      <c r="BG280" s="199">
        <f>IF(N280="zákl. přenesená",J280,0)</f>
        <v>0</v>
      </c>
      <c r="BH280" s="199">
        <f>IF(N280="sníž. přenesená",J280,0)</f>
        <v>0</v>
      </c>
      <c r="BI280" s="199">
        <f>IF(N280="nulová",J280,0)</f>
        <v>0</v>
      </c>
      <c r="BJ280" s="16" t="s">
        <v>77</v>
      </c>
      <c r="BK280" s="199">
        <f>ROUND(I280*H280,2)</f>
        <v>0</v>
      </c>
      <c r="BL280" s="16" t="s">
        <v>138</v>
      </c>
      <c r="BM280" s="198" t="s">
        <v>479</v>
      </c>
    </row>
    <row r="281" spans="1:47" s="2" customFormat="1" ht="12">
      <c r="A281" s="37"/>
      <c r="B281" s="38"/>
      <c r="C281" s="39"/>
      <c r="D281" s="200" t="s">
        <v>134</v>
      </c>
      <c r="E281" s="39"/>
      <c r="F281" s="201" t="s">
        <v>767</v>
      </c>
      <c r="G281" s="39"/>
      <c r="H281" s="39"/>
      <c r="I281" s="135"/>
      <c r="J281" s="39"/>
      <c r="K281" s="39"/>
      <c r="L281" s="43"/>
      <c r="M281" s="202"/>
      <c r="N281" s="203"/>
      <c r="O281" s="83"/>
      <c r="P281" s="83"/>
      <c r="Q281" s="83"/>
      <c r="R281" s="83"/>
      <c r="S281" s="83"/>
      <c r="T281" s="84"/>
      <c r="U281" s="37"/>
      <c r="V281" s="37"/>
      <c r="W281" s="37"/>
      <c r="X281" s="37"/>
      <c r="Y281" s="37"/>
      <c r="Z281" s="37"/>
      <c r="AA281" s="37"/>
      <c r="AB281" s="37"/>
      <c r="AC281" s="37"/>
      <c r="AD281" s="37"/>
      <c r="AE281" s="37"/>
      <c r="AT281" s="16" t="s">
        <v>134</v>
      </c>
      <c r="AU281" s="16" t="s">
        <v>77</v>
      </c>
    </row>
    <row r="282" spans="1:65" s="2" customFormat="1" ht="16.5" customHeight="1">
      <c r="A282" s="37"/>
      <c r="B282" s="38"/>
      <c r="C282" s="187" t="s">
        <v>522</v>
      </c>
      <c r="D282" s="187" t="s">
        <v>127</v>
      </c>
      <c r="E282" s="188" t="s">
        <v>328</v>
      </c>
      <c r="F282" s="189" t="s">
        <v>329</v>
      </c>
      <c r="G282" s="190" t="s">
        <v>330</v>
      </c>
      <c r="H282" s="191">
        <v>0.335</v>
      </c>
      <c r="I282" s="192"/>
      <c r="J282" s="193">
        <f>ROUND(I282*H282,2)</f>
        <v>0</v>
      </c>
      <c r="K282" s="189" t="s">
        <v>131</v>
      </c>
      <c r="L282" s="43"/>
      <c r="M282" s="194" t="s">
        <v>19</v>
      </c>
      <c r="N282" s="195" t="s">
        <v>40</v>
      </c>
      <c r="O282" s="83"/>
      <c r="P282" s="196">
        <f>O282*H282</f>
        <v>0</v>
      </c>
      <c r="Q282" s="196">
        <v>0</v>
      </c>
      <c r="R282" s="196">
        <f>Q282*H282</f>
        <v>0</v>
      </c>
      <c r="S282" s="196">
        <v>0</v>
      </c>
      <c r="T282" s="197">
        <f>S282*H282</f>
        <v>0</v>
      </c>
      <c r="U282" s="37"/>
      <c r="V282" s="37"/>
      <c r="W282" s="37"/>
      <c r="X282" s="37"/>
      <c r="Y282" s="37"/>
      <c r="Z282" s="37"/>
      <c r="AA282" s="37"/>
      <c r="AB282" s="37"/>
      <c r="AC282" s="37"/>
      <c r="AD282" s="37"/>
      <c r="AE282" s="37"/>
      <c r="AR282" s="198" t="s">
        <v>138</v>
      </c>
      <c r="AT282" s="198" t="s">
        <v>127</v>
      </c>
      <c r="AU282" s="198" t="s">
        <v>77</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486</v>
      </c>
    </row>
    <row r="283" spans="1:47" s="2" customFormat="1" ht="12">
      <c r="A283" s="37"/>
      <c r="B283" s="38"/>
      <c r="C283" s="39"/>
      <c r="D283" s="200" t="s">
        <v>196</v>
      </c>
      <c r="E283" s="39"/>
      <c r="F283" s="201" t="s">
        <v>332</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196</v>
      </c>
      <c r="AU283" s="16" t="s">
        <v>77</v>
      </c>
    </row>
    <row r="284" spans="1:63" s="11" customFormat="1" ht="25.9" customHeight="1">
      <c r="A284" s="11"/>
      <c r="B284" s="215"/>
      <c r="C284" s="216"/>
      <c r="D284" s="217" t="s">
        <v>68</v>
      </c>
      <c r="E284" s="218" t="s">
        <v>480</v>
      </c>
      <c r="F284" s="218" t="s">
        <v>566</v>
      </c>
      <c r="G284" s="216"/>
      <c r="H284" s="216"/>
      <c r="I284" s="219"/>
      <c r="J284" s="220">
        <f>BK284</f>
        <v>0</v>
      </c>
      <c r="K284" s="216"/>
      <c r="L284" s="221"/>
      <c r="M284" s="222"/>
      <c r="N284" s="223"/>
      <c r="O284" s="223"/>
      <c r="P284" s="224">
        <f>SUM(P285:P292)</f>
        <v>0</v>
      </c>
      <c r="Q284" s="223"/>
      <c r="R284" s="224">
        <f>SUM(R285:R292)</f>
        <v>0.000156626</v>
      </c>
      <c r="S284" s="223"/>
      <c r="T284" s="225">
        <f>SUM(T285:T292)</f>
        <v>0</v>
      </c>
      <c r="U284" s="11"/>
      <c r="V284" s="11"/>
      <c r="W284" s="11"/>
      <c r="X284" s="11"/>
      <c r="Y284" s="11"/>
      <c r="Z284" s="11"/>
      <c r="AA284" s="11"/>
      <c r="AB284" s="11"/>
      <c r="AC284" s="11"/>
      <c r="AD284" s="11"/>
      <c r="AE284" s="11"/>
      <c r="AR284" s="226" t="s">
        <v>77</v>
      </c>
      <c r="AT284" s="227" t="s">
        <v>68</v>
      </c>
      <c r="AU284" s="227" t="s">
        <v>69</v>
      </c>
      <c r="AY284" s="226" t="s">
        <v>133</v>
      </c>
      <c r="BK284" s="228">
        <f>SUM(BK285:BK292)</f>
        <v>0</v>
      </c>
    </row>
    <row r="285" spans="1:65" s="2" customFormat="1" ht="21.75" customHeight="1">
      <c r="A285" s="37"/>
      <c r="B285" s="38"/>
      <c r="C285" s="187" t="s">
        <v>356</v>
      </c>
      <c r="D285" s="187" t="s">
        <v>127</v>
      </c>
      <c r="E285" s="188" t="s">
        <v>568</v>
      </c>
      <c r="F285" s="189" t="s">
        <v>569</v>
      </c>
      <c r="G285" s="190" t="s">
        <v>291</v>
      </c>
      <c r="H285" s="191">
        <v>6.1</v>
      </c>
      <c r="I285" s="192"/>
      <c r="J285" s="193">
        <f>ROUND(I285*H285,2)</f>
        <v>0</v>
      </c>
      <c r="K285" s="189" t="s">
        <v>131</v>
      </c>
      <c r="L285" s="43"/>
      <c r="M285" s="194" t="s">
        <v>19</v>
      </c>
      <c r="N285" s="195" t="s">
        <v>40</v>
      </c>
      <c r="O285" s="83"/>
      <c r="P285" s="196">
        <f>O285*H285</f>
        <v>0</v>
      </c>
      <c r="Q285" s="196">
        <v>1.666E-05</v>
      </c>
      <c r="R285" s="196">
        <f>Q285*H285</f>
        <v>0.00010162599999999999</v>
      </c>
      <c r="S285" s="196">
        <v>0</v>
      </c>
      <c r="T285" s="197">
        <f>S285*H285</f>
        <v>0</v>
      </c>
      <c r="U285" s="37"/>
      <c r="V285" s="37"/>
      <c r="W285" s="37"/>
      <c r="X285" s="37"/>
      <c r="Y285" s="37"/>
      <c r="Z285" s="37"/>
      <c r="AA285" s="37"/>
      <c r="AB285" s="37"/>
      <c r="AC285" s="37"/>
      <c r="AD285" s="37"/>
      <c r="AE285" s="37"/>
      <c r="AR285" s="198" t="s">
        <v>138</v>
      </c>
      <c r="AT285" s="198" t="s">
        <v>127</v>
      </c>
      <c r="AU285" s="198" t="s">
        <v>77</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491</v>
      </c>
    </row>
    <row r="286" spans="1:47" s="2" customFormat="1" ht="12">
      <c r="A286" s="37"/>
      <c r="B286" s="38"/>
      <c r="C286" s="39"/>
      <c r="D286" s="200" t="s">
        <v>196</v>
      </c>
      <c r="E286" s="39"/>
      <c r="F286" s="201" t="s">
        <v>571</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196</v>
      </c>
      <c r="AU286" s="16" t="s">
        <v>77</v>
      </c>
    </row>
    <row r="287" spans="1:47" s="2" customFormat="1" ht="12">
      <c r="A287" s="37"/>
      <c r="B287" s="38"/>
      <c r="C287" s="39"/>
      <c r="D287" s="200" t="s">
        <v>134</v>
      </c>
      <c r="E287" s="39"/>
      <c r="F287" s="201" t="s">
        <v>768</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77</v>
      </c>
    </row>
    <row r="288" spans="1:65" s="2" customFormat="1" ht="21.75" customHeight="1">
      <c r="A288" s="37"/>
      <c r="B288" s="38"/>
      <c r="C288" s="187" t="s">
        <v>532</v>
      </c>
      <c r="D288" s="187" t="s">
        <v>127</v>
      </c>
      <c r="E288" s="188" t="s">
        <v>573</v>
      </c>
      <c r="F288" s="189" t="s">
        <v>574</v>
      </c>
      <c r="G288" s="190" t="s">
        <v>195</v>
      </c>
      <c r="H288" s="191">
        <v>22</v>
      </c>
      <c r="I288" s="192"/>
      <c r="J288" s="193">
        <f>ROUND(I288*H288,2)</f>
        <v>0</v>
      </c>
      <c r="K288" s="189" t="s">
        <v>131</v>
      </c>
      <c r="L288" s="43"/>
      <c r="M288" s="194" t="s">
        <v>19</v>
      </c>
      <c r="N288" s="195" t="s">
        <v>40</v>
      </c>
      <c r="O288" s="83"/>
      <c r="P288" s="196">
        <f>O288*H288</f>
        <v>0</v>
      </c>
      <c r="Q288" s="196">
        <v>2.5E-06</v>
      </c>
      <c r="R288" s="196">
        <f>Q288*H288</f>
        <v>5.5E-05</v>
      </c>
      <c r="S288" s="196">
        <v>0</v>
      </c>
      <c r="T288" s="197">
        <f>S288*H288</f>
        <v>0</v>
      </c>
      <c r="U288" s="37"/>
      <c r="V288" s="37"/>
      <c r="W288" s="37"/>
      <c r="X288" s="37"/>
      <c r="Y288" s="37"/>
      <c r="Z288" s="37"/>
      <c r="AA288" s="37"/>
      <c r="AB288" s="37"/>
      <c r="AC288" s="37"/>
      <c r="AD288" s="37"/>
      <c r="AE288" s="37"/>
      <c r="AR288" s="198" t="s">
        <v>138</v>
      </c>
      <c r="AT288" s="198" t="s">
        <v>127</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497</v>
      </c>
    </row>
    <row r="289" spans="1:47" s="2" customFormat="1" ht="12">
      <c r="A289" s="37"/>
      <c r="B289" s="38"/>
      <c r="C289" s="39"/>
      <c r="D289" s="200" t="s">
        <v>196</v>
      </c>
      <c r="E289" s="39"/>
      <c r="F289" s="201" t="s">
        <v>571</v>
      </c>
      <c r="G289" s="39"/>
      <c r="H289" s="39"/>
      <c r="I289" s="135"/>
      <c r="J289" s="39"/>
      <c r="K289" s="39"/>
      <c r="L289" s="43"/>
      <c r="M289" s="202"/>
      <c r="N289" s="203"/>
      <c r="O289" s="83"/>
      <c r="P289" s="83"/>
      <c r="Q289" s="83"/>
      <c r="R289" s="83"/>
      <c r="S289" s="83"/>
      <c r="T289" s="84"/>
      <c r="U289" s="37"/>
      <c r="V289" s="37"/>
      <c r="W289" s="37"/>
      <c r="X289" s="37"/>
      <c r="Y289" s="37"/>
      <c r="Z289" s="37"/>
      <c r="AA289" s="37"/>
      <c r="AB289" s="37"/>
      <c r="AC289" s="37"/>
      <c r="AD289" s="37"/>
      <c r="AE289" s="37"/>
      <c r="AT289" s="16" t="s">
        <v>196</v>
      </c>
      <c r="AU289" s="16" t="s">
        <v>77</v>
      </c>
    </row>
    <row r="290" spans="1:47" s="2" customFormat="1" ht="12">
      <c r="A290" s="37"/>
      <c r="B290" s="38"/>
      <c r="C290" s="39"/>
      <c r="D290" s="200" t="s">
        <v>134</v>
      </c>
      <c r="E290" s="39"/>
      <c r="F290" s="201" t="s">
        <v>769</v>
      </c>
      <c r="G290" s="39"/>
      <c r="H290" s="39"/>
      <c r="I290" s="135"/>
      <c r="J290" s="39"/>
      <c r="K290" s="39"/>
      <c r="L290" s="43"/>
      <c r="M290" s="202"/>
      <c r="N290" s="203"/>
      <c r="O290" s="83"/>
      <c r="P290" s="83"/>
      <c r="Q290" s="83"/>
      <c r="R290" s="83"/>
      <c r="S290" s="83"/>
      <c r="T290" s="84"/>
      <c r="U290" s="37"/>
      <c r="V290" s="37"/>
      <c r="W290" s="37"/>
      <c r="X290" s="37"/>
      <c r="Y290" s="37"/>
      <c r="Z290" s="37"/>
      <c r="AA290" s="37"/>
      <c r="AB290" s="37"/>
      <c r="AC290" s="37"/>
      <c r="AD290" s="37"/>
      <c r="AE290" s="37"/>
      <c r="AT290" s="16" t="s">
        <v>134</v>
      </c>
      <c r="AU290" s="16" t="s">
        <v>77</v>
      </c>
    </row>
    <row r="291" spans="1:65" s="2" customFormat="1" ht="16.5" customHeight="1">
      <c r="A291" s="37"/>
      <c r="B291" s="38"/>
      <c r="C291" s="187" t="s">
        <v>360</v>
      </c>
      <c r="D291" s="187" t="s">
        <v>127</v>
      </c>
      <c r="E291" s="188" t="s">
        <v>328</v>
      </c>
      <c r="F291" s="189" t="s">
        <v>329</v>
      </c>
      <c r="G291" s="190" t="s">
        <v>330</v>
      </c>
      <c r="H291" s="191">
        <v>0.085</v>
      </c>
      <c r="I291" s="192"/>
      <c r="J291" s="193">
        <f>ROUND(I291*H291,2)</f>
        <v>0</v>
      </c>
      <c r="K291" s="189" t="s">
        <v>131</v>
      </c>
      <c r="L291" s="43"/>
      <c r="M291" s="194" t="s">
        <v>19</v>
      </c>
      <c r="N291" s="195" t="s">
        <v>40</v>
      </c>
      <c r="O291" s="83"/>
      <c r="P291" s="196">
        <f>O291*H291</f>
        <v>0</v>
      </c>
      <c r="Q291" s="196">
        <v>0</v>
      </c>
      <c r="R291" s="196">
        <f>Q291*H291</f>
        <v>0</v>
      </c>
      <c r="S291" s="196">
        <v>0</v>
      </c>
      <c r="T291" s="197">
        <f>S291*H291</f>
        <v>0</v>
      </c>
      <c r="U291" s="37"/>
      <c r="V291" s="37"/>
      <c r="W291" s="37"/>
      <c r="X291" s="37"/>
      <c r="Y291" s="37"/>
      <c r="Z291" s="37"/>
      <c r="AA291" s="37"/>
      <c r="AB291" s="37"/>
      <c r="AC291" s="37"/>
      <c r="AD291" s="37"/>
      <c r="AE291" s="37"/>
      <c r="AR291" s="198" t="s">
        <v>138</v>
      </c>
      <c r="AT291" s="198" t="s">
        <v>127</v>
      </c>
      <c r="AU291" s="198" t="s">
        <v>77</v>
      </c>
      <c r="AY291" s="16" t="s">
        <v>133</v>
      </c>
      <c r="BE291" s="199">
        <f>IF(N291="základní",J291,0)</f>
        <v>0</v>
      </c>
      <c r="BF291" s="199">
        <f>IF(N291="snížená",J291,0)</f>
        <v>0</v>
      </c>
      <c r="BG291" s="199">
        <f>IF(N291="zákl. přenesená",J291,0)</f>
        <v>0</v>
      </c>
      <c r="BH291" s="199">
        <f>IF(N291="sníž. přenesená",J291,0)</f>
        <v>0</v>
      </c>
      <c r="BI291" s="199">
        <f>IF(N291="nulová",J291,0)</f>
        <v>0</v>
      </c>
      <c r="BJ291" s="16" t="s">
        <v>77</v>
      </c>
      <c r="BK291" s="199">
        <f>ROUND(I291*H291,2)</f>
        <v>0</v>
      </c>
      <c r="BL291" s="16" t="s">
        <v>138</v>
      </c>
      <c r="BM291" s="198" t="s">
        <v>500</v>
      </c>
    </row>
    <row r="292" spans="1:47" s="2" customFormat="1" ht="12">
      <c r="A292" s="37"/>
      <c r="B292" s="38"/>
      <c r="C292" s="39"/>
      <c r="D292" s="200" t="s">
        <v>196</v>
      </c>
      <c r="E292" s="39"/>
      <c r="F292" s="201" t="s">
        <v>332</v>
      </c>
      <c r="G292" s="39"/>
      <c r="H292" s="39"/>
      <c r="I292" s="135"/>
      <c r="J292" s="39"/>
      <c r="K292" s="39"/>
      <c r="L292" s="43"/>
      <c r="M292" s="204"/>
      <c r="N292" s="205"/>
      <c r="O292" s="206"/>
      <c r="P292" s="206"/>
      <c r="Q292" s="206"/>
      <c r="R292" s="206"/>
      <c r="S292" s="206"/>
      <c r="T292" s="207"/>
      <c r="U292" s="37"/>
      <c r="V292" s="37"/>
      <c r="W292" s="37"/>
      <c r="X292" s="37"/>
      <c r="Y292" s="37"/>
      <c r="Z292" s="37"/>
      <c r="AA292" s="37"/>
      <c r="AB292" s="37"/>
      <c r="AC292" s="37"/>
      <c r="AD292" s="37"/>
      <c r="AE292" s="37"/>
      <c r="AT292" s="16" t="s">
        <v>196</v>
      </c>
      <c r="AU292" s="16" t="s">
        <v>77</v>
      </c>
    </row>
    <row r="293" spans="1:31" s="2" customFormat="1" ht="6.95" customHeight="1">
      <c r="A293" s="37"/>
      <c r="B293" s="58"/>
      <c r="C293" s="59"/>
      <c r="D293" s="59"/>
      <c r="E293" s="59"/>
      <c r="F293" s="59"/>
      <c r="G293" s="59"/>
      <c r="H293" s="59"/>
      <c r="I293" s="165"/>
      <c r="J293" s="59"/>
      <c r="K293" s="59"/>
      <c r="L293" s="43"/>
      <c r="M293" s="37"/>
      <c r="O293" s="37"/>
      <c r="P293" s="37"/>
      <c r="Q293" s="37"/>
      <c r="R293" s="37"/>
      <c r="S293" s="37"/>
      <c r="T293" s="37"/>
      <c r="U293" s="37"/>
      <c r="V293" s="37"/>
      <c r="W293" s="37"/>
      <c r="X293" s="37"/>
      <c r="Y293" s="37"/>
      <c r="Z293" s="37"/>
      <c r="AA293" s="37"/>
      <c r="AB293" s="37"/>
      <c r="AC293" s="37"/>
      <c r="AD293" s="37"/>
      <c r="AE293" s="37"/>
    </row>
  </sheetData>
  <sheetProtection password="CC35" sheet="1" objects="1" scenarios="1" formatColumns="0" formatRows="0" autoFilter="0"/>
  <autoFilter ref="C85:K292"/>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88</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770</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ROUND(J82,2)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ROUND((SUM(BE82:BE163)),2)</f>
        <v>0</v>
      </c>
      <c r="G33" s="37"/>
      <c r="H33" s="37"/>
      <c r="I33" s="154">
        <v>0.21</v>
      </c>
      <c r="J33" s="153">
        <f>ROUND(((SUM(BE82:BE163))*I33),2)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ROUND((SUM(BF82:BF163)),2)</f>
        <v>0</v>
      </c>
      <c r="G34" s="37"/>
      <c r="H34" s="37"/>
      <c r="I34" s="154">
        <v>0.15</v>
      </c>
      <c r="J34" s="153">
        <f>ROUND(((SUM(BF82:BF163))*I34),2)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ROUND((SUM(BG82:BG163)),2)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ROUND((SUM(BH82:BH163)),2)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ROUND((SUM(BI82:BI163)),2)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03 - Úprava nádrže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J82</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771</v>
      </c>
      <c r="E60" s="211"/>
      <c r="F60" s="211"/>
      <c r="G60" s="211"/>
      <c r="H60" s="211"/>
      <c r="I60" s="212"/>
      <c r="J60" s="213">
        <f>J83</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772</v>
      </c>
      <c r="E61" s="211"/>
      <c r="F61" s="211"/>
      <c r="G61" s="211"/>
      <c r="H61" s="211"/>
      <c r="I61" s="212"/>
      <c r="J61" s="213">
        <f>J145</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773</v>
      </c>
      <c r="E62" s="211"/>
      <c r="F62" s="211"/>
      <c r="G62" s="211"/>
      <c r="H62" s="211"/>
      <c r="I62" s="212"/>
      <c r="J62" s="213">
        <f>J157</f>
        <v>0</v>
      </c>
      <c r="K62" s="209"/>
      <c r="L62" s="214"/>
      <c r="S62" s="10"/>
      <c r="T62" s="10"/>
      <c r="U62" s="10"/>
      <c r="V62" s="10"/>
      <c r="W62" s="10"/>
      <c r="X62" s="10"/>
      <c r="Y62" s="10"/>
      <c r="Z62" s="10"/>
      <c r="AA62" s="10"/>
      <c r="AB62" s="10"/>
      <c r="AC62" s="10"/>
      <c r="AD62" s="10"/>
      <c r="AE62" s="10"/>
    </row>
    <row r="63" spans="1:31" s="2" customFormat="1" ht="21.8" customHeight="1">
      <c r="A63" s="37"/>
      <c r="B63" s="38"/>
      <c r="C63" s="39"/>
      <c r="D63" s="39"/>
      <c r="E63" s="39"/>
      <c r="F63" s="39"/>
      <c r="G63" s="39"/>
      <c r="H63" s="39"/>
      <c r="I63" s="135"/>
      <c r="J63" s="39"/>
      <c r="K63" s="39"/>
      <c r="L63" s="136"/>
      <c r="S63" s="37"/>
      <c r="T63" s="37"/>
      <c r="U63" s="37"/>
      <c r="V63" s="37"/>
      <c r="W63" s="37"/>
      <c r="X63" s="37"/>
      <c r="Y63" s="37"/>
      <c r="Z63" s="37"/>
      <c r="AA63" s="37"/>
      <c r="AB63" s="37"/>
      <c r="AC63" s="37"/>
      <c r="AD63" s="37"/>
      <c r="AE63" s="37"/>
    </row>
    <row r="64" spans="1:31" s="2" customFormat="1" ht="6.95" customHeight="1">
      <c r="A64" s="37"/>
      <c r="B64" s="58"/>
      <c r="C64" s="59"/>
      <c r="D64" s="59"/>
      <c r="E64" s="59"/>
      <c r="F64" s="59"/>
      <c r="G64" s="59"/>
      <c r="H64" s="59"/>
      <c r="I64" s="165"/>
      <c r="J64" s="59"/>
      <c r="K64" s="59"/>
      <c r="L64" s="136"/>
      <c r="S64" s="37"/>
      <c r="T64" s="37"/>
      <c r="U64" s="37"/>
      <c r="V64" s="37"/>
      <c r="W64" s="37"/>
      <c r="X64" s="37"/>
      <c r="Y64" s="37"/>
      <c r="Z64" s="37"/>
      <c r="AA64" s="37"/>
      <c r="AB64" s="37"/>
      <c r="AC64" s="37"/>
      <c r="AD64" s="37"/>
      <c r="AE64" s="37"/>
    </row>
    <row r="68" spans="1:31" s="2" customFormat="1" ht="6.95" customHeight="1">
      <c r="A68" s="37"/>
      <c r="B68" s="60"/>
      <c r="C68" s="61"/>
      <c r="D68" s="61"/>
      <c r="E68" s="61"/>
      <c r="F68" s="61"/>
      <c r="G68" s="61"/>
      <c r="H68" s="61"/>
      <c r="I68" s="168"/>
      <c r="J68" s="61"/>
      <c r="K68" s="61"/>
      <c r="L68" s="136"/>
      <c r="S68" s="37"/>
      <c r="T68" s="37"/>
      <c r="U68" s="37"/>
      <c r="V68" s="37"/>
      <c r="W68" s="37"/>
      <c r="X68" s="37"/>
      <c r="Y68" s="37"/>
      <c r="Z68" s="37"/>
      <c r="AA68" s="37"/>
      <c r="AB68" s="37"/>
      <c r="AC68" s="37"/>
      <c r="AD68" s="37"/>
      <c r="AE68" s="37"/>
    </row>
    <row r="69" spans="1:31" s="2" customFormat="1" ht="24.95" customHeight="1">
      <c r="A69" s="37"/>
      <c r="B69" s="38"/>
      <c r="C69" s="22" t="s">
        <v>114</v>
      </c>
      <c r="D69" s="39"/>
      <c r="E69" s="39"/>
      <c r="F69" s="39"/>
      <c r="G69" s="39"/>
      <c r="H69" s="39"/>
      <c r="I69" s="135"/>
      <c r="J69" s="39"/>
      <c r="K69" s="39"/>
      <c r="L69" s="136"/>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135"/>
      <c r="J71" s="39"/>
      <c r="K71" s="39"/>
      <c r="L71" s="136"/>
      <c r="S71" s="37"/>
      <c r="T71" s="37"/>
      <c r="U71" s="37"/>
      <c r="V71" s="37"/>
      <c r="W71" s="37"/>
      <c r="X71" s="37"/>
      <c r="Y71" s="37"/>
      <c r="Z71" s="37"/>
      <c r="AA71" s="37"/>
      <c r="AB71" s="37"/>
      <c r="AC71" s="37"/>
      <c r="AD71" s="37"/>
      <c r="AE71" s="37"/>
    </row>
    <row r="72" spans="1:31" s="2" customFormat="1" ht="16.5" customHeight="1">
      <c r="A72" s="37"/>
      <c r="B72" s="38"/>
      <c r="C72" s="39"/>
      <c r="D72" s="39"/>
      <c r="E72" s="169" t="str">
        <f>E7</f>
        <v>Společná zařízení v k.ú. Senice na Hané</v>
      </c>
      <c r="F72" s="31"/>
      <c r="G72" s="31"/>
      <c r="H72" s="31"/>
      <c r="I72" s="135"/>
      <c r="J72" s="39"/>
      <c r="K72" s="39"/>
      <c r="L72" s="136"/>
      <c r="S72" s="37"/>
      <c r="T72" s="37"/>
      <c r="U72" s="37"/>
      <c r="V72" s="37"/>
      <c r="W72" s="37"/>
      <c r="X72" s="37"/>
      <c r="Y72" s="37"/>
      <c r="Z72" s="37"/>
      <c r="AA72" s="37"/>
      <c r="AB72" s="37"/>
      <c r="AC72" s="37"/>
      <c r="AD72" s="37"/>
      <c r="AE72" s="37"/>
    </row>
    <row r="73" spans="1:31" s="2" customFormat="1" ht="12" customHeight="1">
      <c r="A73" s="37"/>
      <c r="B73" s="38"/>
      <c r="C73" s="31" t="s">
        <v>108</v>
      </c>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16.5" customHeight="1">
      <c r="A74" s="37"/>
      <c r="B74" s="38"/>
      <c r="C74" s="39"/>
      <c r="D74" s="39"/>
      <c r="E74" s="68" t="str">
        <f>E9</f>
        <v>SO 03 - Úprava nádrže</v>
      </c>
      <c r="F74" s="39"/>
      <c r="G74" s="39"/>
      <c r="H74" s="39"/>
      <c r="I74" s="135"/>
      <c r="J74" s="39"/>
      <c r="K74" s="39"/>
      <c r="L74" s="136"/>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2" customHeight="1">
      <c r="A76" s="37"/>
      <c r="B76" s="38"/>
      <c r="C76" s="31" t="s">
        <v>21</v>
      </c>
      <c r="D76" s="39"/>
      <c r="E76" s="39"/>
      <c r="F76" s="26" t="str">
        <f>F12</f>
        <v xml:space="preserve"> </v>
      </c>
      <c r="G76" s="39"/>
      <c r="H76" s="39"/>
      <c r="I76" s="139" t="s">
        <v>23</v>
      </c>
      <c r="J76" s="71" t="str">
        <f>IF(J12="","",J12)</f>
        <v>11. 5. 2020</v>
      </c>
      <c r="K76" s="39"/>
      <c r="L76" s="136"/>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5.15" customHeight="1">
      <c r="A78" s="37"/>
      <c r="B78" s="38"/>
      <c r="C78" s="31" t="s">
        <v>25</v>
      </c>
      <c r="D78" s="39"/>
      <c r="E78" s="39"/>
      <c r="F78" s="26" t="str">
        <f>E15</f>
        <v xml:space="preserve"> </v>
      </c>
      <c r="G78" s="39"/>
      <c r="H78" s="39"/>
      <c r="I78" s="139" t="s">
        <v>30</v>
      </c>
      <c r="J78" s="35" t="str">
        <f>E21</f>
        <v xml:space="preserve"> </v>
      </c>
      <c r="K78" s="39"/>
      <c r="L78" s="136"/>
      <c r="S78" s="37"/>
      <c r="T78" s="37"/>
      <c r="U78" s="37"/>
      <c r="V78" s="37"/>
      <c r="W78" s="37"/>
      <c r="X78" s="37"/>
      <c r="Y78" s="37"/>
      <c r="Z78" s="37"/>
      <c r="AA78" s="37"/>
      <c r="AB78" s="37"/>
      <c r="AC78" s="37"/>
      <c r="AD78" s="37"/>
      <c r="AE78" s="37"/>
    </row>
    <row r="79" spans="1:31" s="2" customFormat="1" ht="15.15" customHeight="1">
      <c r="A79" s="37"/>
      <c r="B79" s="38"/>
      <c r="C79" s="31" t="s">
        <v>28</v>
      </c>
      <c r="D79" s="39"/>
      <c r="E79" s="39"/>
      <c r="F79" s="26" t="str">
        <f>IF(E18="","",E18)</f>
        <v>Vyplň údaj</v>
      </c>
      <c r="G79" s="39"/>
      <c r="H79" s="39"/>
      <c r="I79" s="139" t="s">
        <v>32</v>
      </c>
      <c r="J79" s="35" t="str">
        <f>E24</f>
        <v xml:space="preserve"> </v>
      </c>
      <c r="K79" s="39"/>
      <c r="L79" s="136"/>
      <c r="S79" s="37"/>
      <c r="T79" s="37"/>
      <c r="U79" s="37"/>
      <c r="V79" s="37"/>
      <c r="W79" s="37"/>
      <c r="X79" s="37"/>
      <c r="Y79" s="37"/>
      <c r="Z79" s="37"/>
      <c r="AA79" s="37"/>
      <c r="AB79" s="37"/>
      <c r="AC79" s="37"/>
      <c r="AD79" s="37"/>
      <c r="AE79" s="37"/>
    </row>
    <row r="80" spans="1:31" s="2" customFormat="1" ht="10.3" customHeight="1">
      <c r="A80" s="37"/>
      <c r="B80" s="38"/>
      <c r="C80" s="39"/>
      <c r="D80" s="39"/>
      <c r="E80" s="39"/>
      <c r="F80" s="39"/>
      <c r="G80" s="39"/>
      <c r="H80" s="39"/>
      <c r="I80" s="135"/>
      <c r="J80" s="39"/>
      <c r="K80" s="39"/>
      <c r="L80" s="136"/>
      <c r="S80" s="37"/>
      <c r="T80" s="37"/>
      <c r="U80" s="37"/>
      <c r="V80" s="37"/>
      <c r="W80" s="37"/>
      <c r="X80" s="37"/>
      <c r="Y80" s="37"/>
      <c r="Z80" s="37"/>
      <c r="AA80" s="37"/>
      <c r="AB80" s="37"/>
      <c r="AC80" s="37"/>
      <c r="AD80" s="37"/>
      <c r="AE80" s="37"/>
    </row>
    <row r="81" spans="1:31" s="9" customFormat="1" ht="29.25" customHeight="1">
      <c r="A81" s="175"/>
      <c r="B81" s="176"/>
      <c r="C81" s="177" t="s">
        <v>115</v>
      </c>
      <c r="D81" s="178" t="s">
        <v>54</v>
      </c>
      <c r="E81" s="178" t="s">
        <v>50</v>
      </c>
      <c r="F81" s="178" t="s">
        <v>51</v>
      </c>
      <c r="G81" s="178" t="s">
        <v>116</v>
      </c>
      <c r="H81" s="178" t="s">
        <v>117</v>
      </c>
      <c r="I81" s="179" t="s">
        <v>118</v>
      </c>
      <c r="J81" s="178" t="s">
        <v>112</v>
      </c>
      <c r="K81" s="180" t="s">
        <v>119</v>
      </c>
      <c r="L81" s="181"/>
      <c r="M81" s="91" t="s">
        <v>19</v>
      </c>
      <c r="N81" s="92" t="s">
        <v>39</v>
      </c>
      <c r="O81" s="92" t="s">
        <v>120</v>
      </c>
      <c r="P81" s="92" t="s">
        <v>121</v>
      </c>
      <c r="Q81" s="92" t="s">
        <v>122</v>
      </c>
      <c r="R81" s="92" t="s">
        <v>123</v>
      </c>
      <c r="S81" s="92" t="s">
        <v>124</v>
      </c>
      <c r="T81" s="93" t="s">
        <v>125</v>
      </c>
      <c r="U81" s="175"/>
      <c r="V81" s="175"/>
      <c r="W81" s="175"/>
      <c r="X81" s="175"/>
      <c r="Y81" s="175"/>
      <c r="Z81" s="175"/>
      <c r="AA81" s="175"/>
      <c r="AB81" s="175"/>
      <c r="AC81" s="175"/>
      <c r="AD81" s="175"/>
      <c r="AE81" s="175"/>
    </row>
    <row r="82" spans="1:63" s="2" customFormat="1" ht="22.8" customHeight="1">
      <c r="A82" s="37"/>
      <c r="B82" s="38"/>
      <c r="C82" s="98" t="s">
        <v>126</v>
      </c>
      <c r="D82" s="39"/>
      <c r="E82" s="39"/>
      <c r="F82" s="39"/>
      <c r="G82" s="39"/>
      <c r="H82" s="39"/>
      <c r="I82" s="135"/>
      <c r="J82" s="182">
        <f>BK82</f>
        <v>0</v>
      </c>
      <c r="K82" s="39"/>
      <c r="L82" s="43"/>
      <c r="M82" s="94"/>
      <c r="N82" s="183"/>
      <c r="O82" s="95"/>
      <c r="P82" s="184">
        <f>P83+P145+P157</f>
        <v>0</v>
      </c>
      <c r="Q82" s="95"/>
      <c r="R82" s="184">
        <f>R83+R145+R157</f>
        <v>611.1437999999999</v>
      </c>
      <c r="S82" s="95"/>
      <c r="T82" s="185">
        <f>T83+T145+T157</f>
        <v>0</v>
      </c>
      <c r="U82" s="37"/>
      <c r="V82" s="37"/>
      <c r="W82" s="37"/>
      <c r="X82" s="37"/>
      <c r="Y82" s="37"/>
      <c r="Z82" s="37"/>
      <c r="AA82" s="37"/>
      <c r="AB82" s="37"/>
      <c r="AC82" s="37"/>
      <c r="AD82" s="37"/>
      <c r="AE82" s="37"/>
      <c r="AT82" s="16" t="s">
        <v>68</v>
      </c>
      <c r="AU82" s="16" t="s">
        <v>113</v>
      </c>
      <c r="BK82" s="186">
        <f>BK83+BK145+BK157</f>
        <v>0</v>
      </c>
    </row>
    <row r="83" spans="1:63" s="11" customFormat="1" ht="25.9" customHeight="1">
      <c r="A83" s="11"/>
      <c r="B83" s="215"/>
      <c r="C83" s="216"/>
      <c r="D83" s="217" t="s">
        <v>68</v>
      </c>
      <c r="E83" s="218" t="s">
        <v>68</v>
      </c>
      <c r="F83" s="218" t="s">
        <v>192</v>
      </c>
      <c r="G83" s="216"/>
      <c r="H83" s="216"/>
      <c r="I83" s="219"/>
      <c r="J83" s="220">
        <f>BK83</f>
        <v>0</v>
      </c>
      <c r="K83" s="216"/>
      <c r="L83" s="221"/>
      <c r="M83" s="222"/>
      <c r="N83" s="223"/>
      <c r="O83" s="223"/>
      <c r="P83" s="224">
        <f>SUM(P84:P144)</f>
        <v>0</v>
      </c>
      <c r="Q83" s="223"/>
      <c r="R83" s="224">
        <f>SUM(R84:R144)</f>
        <v>0.0423</v>
      </c>
      <c r="S83" s="223"/>
      <c r="T83" s="225">
        <f>SUM(T84:T144)</f>
        <v>0</v>
      </c>
      <c r="U83" s="11"/>
      <c r="V83" s="11"/>
      <c r="W83" s="11"/>
      <c r="X83" s="11"/>
      <c r="Y83" s="11"/>
      <c r="Z83" s="11"/>
      <c r="AA83" s="11"/>
      <c r="AB83" s="11"/>
      <c r="AC83" s="11"/>
      <c r="AD83" s="11"/>
      <c r="AE83" s="11"/>
      <c r="AR83" s="226" t="s">
        <v>77</v>
      </c>
      <c r="AT83" s="227" t="s">
        <v>68</v>
      </c>
      <c r="AU83" s="227" t="s">
        <v>69</v>
      </c>
      <c r="AY83" s="226" t="s">
        <v>133</v>
      </c>
      <c r="BK83" s="228">
        <f>SUM(BK84:BK144)</f>
        <v>0</v>
      </c>
    </row>
    <row r="84" spans="1:65" s="2" customFormat="1" ht="21.75" customHeight="1">
      <c r="A84" s="37"/>
      <c r="B84" s="38"/>
      <c r="C84" s="187" t="s">
        <v>77</v>
      </c>
      <c r="D84" s="187" t="s">
        <v>127</v>
      </c>
      <c r="E84" s="188" t="s">
        <v>203</v>
      </c>
      <c r="F84" s="189" t="s">
        <v>204</v>
      </c>
      <c r="G84" s="190" t="s">
        <v>205</v>
      </c>
      <c r="H84" s="191">
        <v>264</v>
      </c>
      <c r="I84" s="192"/>
      <c r="J84" s="193">
        <f>ROUND(I84*H84,2)</f>
        <v>0</v>
      </c>
      <c r="K84" s="189" t="s">
        <v>131</v>
      </c>
      <c r="L84" s="43"/>
      <c r="M84" s="194" t="s">
        <v>19</v>
      </c>
      <c r="N84" s="195" t="s">
        <v>40</v>
      </c>
      <c r="O84" s="83"/>
      <c r="P84" s="196">
        <f>O84*H84</f>
        <v>0</v>
      </c>
      <c r="Q84" s="196">
        <v>0</v>
      </c>
      <c r="R84" s="196">
        <f>Q84*H84</f>
        <v>0</v>
      </c>
      <c r="S84" s="196">
        <v>0</v>
      </c>
      <c r="T84" s="197">
        <f>S84*H84</f>
        <v>0</v>
      </c>
      <c r="U84" s="37"/>
      <c r="V84" s="37"/>
      <c r="W84" s="37"/>
      <c r="X84" s="37"/>
      <c r="Y84" s="37"/>
      <c r="Z84" s="37"/>
      <c r="AA84" s="37"/>
      <c r="AB84" s="37"/>
      <c r="AC84" s="37"/>
      <c r="AD84" s="37"/>
      <c r="AE84" s="37"/>
      <c r="AR84" s="198" t="s">
        <v>138</v>
      </c>
      <c r="AT84" s="198" t="s">
        <v>127</v>
      </c>
      <c r="AU84" s="198" t="s">
        <v>77</v>
      </c>
      <c r="AY84" s="16" t="s">
        <v>133</v>
      </c>
      <c r="BE84" s="199">
        <f>IF(N84="základní",J84,0)</f>
        <v>0</v>
      </c>
      <c r="BF84" s="199">
        <f>IF(N84="snížená",J84,0)</f>
        <v>0</v>
      </c>
      <c r="BG84" s="199">
        <f>IF(N84="zákl. přenesená",J84,0)</f>
        <v>0</v>
      </c>
      <c r="BH84" s="199">
        <f>IF(N84="sníž. přenesená",J84,0)</f>
        <v>0</v>
      </c>
      <c r="BI84" s="199">
        <f>IF(N84="nulová",J84,0)</f>
        <v>0</v>
      </c>
      <c r="BJ84" s="16" t="s">
        <v>77</v>
      </c>
      <c r="BK84" s="199">
        <f>ROUND(I84*H84,2)</f>
        <v>0</v>
      </c>
      <c r="BL84" s="16" t="s">
        <v>138</v>
      </c>
      <c r="BM84" s="198" t="s">
        <v>774</v>
      </c>
    </row>
    <row r="85" spans="1:47" s="2" customFormat="1" ht="12">
      <c r="A85" s="37"/>
      <c r="B85" s="38"/>
      <c r="C85" s="39"/>
      <c r="D85" s="200" t="s">
        <v>196</v>
      </c>
      <c r="E85" s="39"/>
      <c r="F85" s="201" t="s">
        <v>206</v>
      </c>
      <c r="G85" s="39"/>
      <c r="H85" s="39"/>
      <c r="I85" s="135"/>
      <c r="J85" s="39"/>
      <c r="K85" s="39"/>
      <c r="L85" s="43"/>
      <c r="M85" s="202"/>
      <c r="N85" s="203"/>
      <c r="O85" s="83"/>
      <c r="P85" s="83"/>
      <c r="Q85" s="83"/>
      <c r="R85" s="83"/>
      <c r="S85" s="83"/>
      <c r="T85" s="84"/>
      <c r="U85" s="37"/>
      <c r="V85" s="37"/>
      <c r="W85" s="37"/>
      <c r="X85" s="37"/>
      <c r="Y85" s="37"/>
      <c r="Z85" s="37"/>
      <c r="AA85" s="37"/>
      <c r="AB85" s="37"/>
      <c r="AC85" s="37"/>
      <c r="AD85" s="37"/>
      <c r="AE85" s="37"/>
      <c r="AT85" s="16" t="s">
        <v>196</v>
      </c>
      <c r="AU85" s="16" t="s">
        <v>77</v>
      </c>
    </row>
    <row r="86" spans="1:47" s="2" customFormat="1" ht="12">
      <c r="A86" s="37"/>
      <c r="B86" s="38"/>
      <c r="C86" s="39"/>
      <c r="D86" s="200" t="s">
        <v>134</v>
      </c>
      <c r="E86" s="39"/>
      <c r="F86" s="201" t="s">
        <v>775</v>
      </c>
      <c r="G86" s="39"/>
      <c r="H86" s="39"/>
      <c r="I86" s="135"/>
      <c r="J86" s="39"/>
      <c r="K86" s="39"/>
      <c r="L86" s="43"/>
      <c r="M86" s="202"/>
      <c r="N86" s="203"/>
      <c r="O86" s="83"/>
      <c r="P86" s="83"/>
      <c r="Q86" s="83"/>
      <c r="R86" s="83"/>
      <c r="S86" s="83"/>
      <c r="T86" s="84"/>
      <c r="U86" s="37"/>
      <c r="V86" s="37"/>
      <c r="W86" s="37"/>
      <c r="X86" s="37"/>
      <c r="Y86" s="37"/>
      <c r="Z86" s="37"/>
      <c r="AA86" s="37"/>
      <c r="AB86" s="37"/>
      <c r="AC86" s="37"/>
      <c r="AD86" s="37"/>
      <c r="AE86" s="37"/>
      <c r="AT86" s="16" t="s">
        <v>134</v>
      </c>
      <c r="AU86" s="16" t="s">
        <v>77</v>
      </c>
    </row>
    <row r="87" spans="1:65" s="2" customFormat="1" ht="21.75" customHeight="1">
      <c r="A87" s="37"/>
      <c r="B87" s="38"/>
      <c r="C87" s="187" t="s">
        <v>79</v>
      </c>
      <c r="D87" s="187" t="s">
        <v>127</v>
      </c>
      <c r="E87" s="188" t="s">
        <v>207</v>
      </c>
      <c r="F87" s="189" t="s">
        <v>208</v>
      </c>
      <c r="G87" s="190" t="s">
        <v>205</v>
      </c>
      <c r="H87" s="191">
        <v>12967</v>
      </c>
      <c r="I87" s="192"/>
      <c r="J87" s="193">
        <f>ROUND(I87*H87,2)</f>
        <v>0</v>
      </c>
      <c r="K87" s="189" t="s">
        <v>131</v>
      </c>
      <c r="L87" s="43"/>
      <c r="M87" s="194" t="s">
        <v>19</v>
      </c>
      <c r="N87" s="195" t="s">
        <v>40</v>
      </c>
      <c r="O87" s="83"/>
      <c r="P87" s="196">
        <f>O87*H87</f>
        <v>0</v>
      </c>
      <c r="Q87" s="196">
        <v>0</v>
      </c>
      <c r="R87" s="196">
        <f>Q87*H87</f>
        <v>0</v>
      </c>
      <c r="S87" s="196">
        <v>0</v>
      </c>
      <c r="T87" s="197">
        <f>S87*H87</f>
        <v>0</v>
      </c>
      <c r="U87" s="37"/>
      <c r="V87" s="37"/>
      <c r="W87" s="37"/>
      <c r="X87" s="37"/>
      <c r="Y87" s="37"/>
      <c r="Z87" s="37"/>
      <c r="AA87" s="37"/>
      <c r="AB87" s="37"/>
      <c r="AC87" s="37"/>
      <c r="AD87" s="37"/>
      <c r="AE87" s="37"/>
      <c r="AR87" s="198" t="s">
        <v>138</v>
      </c>
      <c r="AT87" s="198" t="s">
        <v>127</v>
      </c>
      <c r="AU87" s="198" t="s">
        <v>77</v>
      </c>
      <c r="AY87" s="16" t="s">
        <v>133</v>
      </c>
      <c r="BE87" s="199">
        <f>IF(N87="základní",J87,0)</f>
        <v>0</v>
      </c>
      <c r="BF87" s="199">
        <f>IF(N87="snížená",J87,0)</f>
        <v>0</v>
      </c>
      <c r="BG87" s="199">
        <f>IF(N87="zákl. přenesená",J87,0)</f>
        <v>0</v>
      </c>
      <c r="BH87" s="199">
        <f>IF(N87="sníž. přenesená",J87,0)</f>
        <v>0</v>
      </c>
      <c r="BI87" s="199">
        <f>IF(N87="nulová",J87,0)</f>
        <v>0</v>
      </c>
      <c r="BJ87" s="16" t="s">
        <v>77</v>
      </c>
      <c r="BK87" s="199">
        <f>ROUND(I87*H87,2)</f>
        <v>0</v>
      </c>
      <c r="BL87" s="16" t="s">
        <v>138</v>
      </c>
      <c r="BM87" s="198" t="s">
        <v>79</v>
      </c>
    </row>
    <row r="88" spans="1:47" s="2" customFormat="1" ht="12">
      <c r="A88" s="37"/>
      <c r="B88" s="38"/>
      <c r="C88" s="39"/>
      <c r="D88" s="200" t="s">
        <v>196</v>
      </c>
      <c r="E88" s="39"/>
      <c r="F88" s="201" t="s">
        <v>206</v>
      </c>
      <c r="G88" s="39"/>
      <c r="H88" s="39"/>
      <c r="I88" s="135"/>
      <c r="J88" s="39"/>
      <c r="K88" s="39"/>
      <c r="L88" s="43"/>
      <c r="M88" s="202"/>
      <c r="N88" s="203"/>
      <c r="O88" s="83"/>
      <c r="P88" s="83"/>
      <c r="Q88" s="83"/>
      <c r="R88" s="83"/>
      <c r="S88" s="83"/>
      <c r="T88" s="84"/>
      <c r="U88" s="37"/>
      <c r="V88" s="37"/>
      <c r="W88" s="37"/>
      <c r="X88" s="37"/>
      <c r="Y88" s="37"/>
      <c r="Z88" s="37"/>
      <c r="AA88" s="37"/>
      <c r="AB88" s="37"/>
      <c r="AC88" s="37"/>
      <c r="AD88" s="37"/>
      <c r="AE88" s="37"/>
      <c r="AT88" s="16" t="s">
        <v>196</v>
      </c>
      <c r="AU88" s="16" t="s">
        <v>77</v>
      </c>
    </row>
    <row r="89" spans="1:47" s="2" customFormat="1" ht="12">
      <c r="A89" s="37"/>
      <c r="B89" s="38"/>
      <c r="C89" s="39"/>
      <c r="D89" s="200" t="s">
        <v>134</v>
      </c>
      <c r="E89" s="39"/>
      <c r="F89" s="201" t="s">
        <v>776</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134</v>
      </c>
      <c r="AU89" s="16" t="s">
        <v>77</v>
      </c>
    </row>
    <row r="90" spans="1:65" s="2" customFormat="1" ht="21.75" customHeight="1">
      <c r="A90" s="37"/>
      <c r="B90" s="38"/>
      <c r="C90" s="187" t="s">
        <v>140</v>
      </c>
      <c r="D90" s="187" t="s">
        <v>127</v>
      </c>
      <c r="E90" s="188" t="s">
        <v>777</v>
      </c>
      <c r="F90" s="189" t="s">
        <v>778</v>
      </c>
      <c r="G90" s="190" t="s">
        <v>205</v>
      </c>
      <c r="H90" s="191">
        <v>5487</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695</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47" s="2" customFormat="1" ht="12">
      <c r="A92" s="37"/>
      <c r="B92" s="38"/>
      <c r="C92" s="39"/>
      <c r="D92" s="200" t="s">
        <v>134</v>
      </c>
      <c r="E92" s="39"/>
      <c r="F92" s="201" t="s">
        <v>779</v>
      </c>
      <c r="G92" s="39"/>
      <c r="H92" s="39"/>
      <c r="I92" s="135"/>
      <c r="J92" s="39"/>
      <c r="K92" s="39"/>
      <c r="L92" s="43"/>
      <c r="M92" s="202"/>
      <c r="N92" s="203"/>
      <c r="O92" s="83"/>
      <c r="P92" s="83"/>
      <c r="Q92" s="83"/>
      <c r="R92" s="83"/>
      <c r="S92" s="83"/>
      <c r="T92" s="84"/>
      <c r="U92" s="37"/>
      <c r="V92" s="37"/>
      <c r="W92" s="37"/>
      <c r="X92" s="37"/>
      <c r="Y92" s="37"/>
      <c r="Z92" s="37"/>
      <c r="AA92" s="37"/>
      <c r="AB92" s="37"/>
      <c r="AC92" s="37"/>
      <c r="AD92" s="37"/>
      <c r="AE92" s="37"/>
      <c r="AT92" s="16" t="s">
        <v>134</v>
      </c>
      <c r="AU92" s="16" t="s">
        <v>77</v>
      </c>
    </row>
    <row r="93" spans="1:65" s="2" customFormat="1" ht="21.75" customHeight="1">
      <c r="A93" s="37"/>
      <c r="B93" s="38"/>
      <c r="C93" s="187" t="s">
        <v>138</v>
      </c>
      <c r="D93" s="187" t="s">
        <v>127</v>
      </c>
      <c r="E93" s="188" t="s">
        <v>219</v>
      </c>
      <c r="F93" s="189" t="s">
        <v>220</v>
      </c>
      <c r="G93" s="190" t="s">
        <v>205</v>
      </c>
      <c r="H93" s="191">
        <v>655.5</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143</v>
      </c>
    </row>
    <row r="94" spans="1:47" s="2" customFormat="1" ht="12">
      <c r="A94" s="37"/>
      <c r="B94" s="38"/>
      <c r="C94" s="39"/>
      <c r="D94" s="200" t="s">
        <v>196</v>
      </c>
      <c r="E94" s="39"/>
      <c r="F94" s="201" t="s">
        <v>221</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77</v>
      </c>
    </row>
    <row r="95" spans="1:47" s="2" customFormat="1" ht="12">
      <c r="A95" s="37"/>
      <c r="B95" s="38"/>
      <c r="C95" s="39"/>
      <c r="D95" s="200" t="s">
        <v>134</v>
      </c>
      <c r="E95" s="39"/>
      <c r="F95" s="201" t="s">
        <v>780</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77</v>
      </c>
    </row>
    <row r="96" spans="1:65" s="2" customFormat="1" ht="21.75" customHeight="1">
      <c r="A96" s="37"/>
      <c r="B96" s="38"/>
      <c r="C96" s="187" t="s">
        <v>149</v>
      </c>
      <c r="D96" s="187" t="s">
        <v>127</v>
      </c>
      <c r="E96" s="188" t="s">
        <v>781</v>
      </c>
      <c r="F96" s="189" t="s">
        <v>782</v>
      </c>
      <c r="G96" s="190" t="s">
        <v>205</v>
      </c>
      <c r="H96" s="191">
        <v>655.5</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147</v>
      </c>
    </row>
    <row r="97" spans="1:47" s="2" customFormat="1" ht="12">
      <c r="A97" s="37"/>
      <c r="B97" s="38"/>
      <c r="C97" s="39"/>
      <c r="D97" s="200" t="s">
        <v>196</v>
      </c>
      <c r="E97" s="39"/>
      <c r="F97" s="201" t="s">
        <v>221</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196</v>
      </c>
      <c r="AU97" s="16" t="s">
        <v>77</v>
      </c>
    </row>
    <row r="98" spans="1:65" s="2" customFormat="1" ht="21.75" customHeight="1">
      <c r="A98" s="37"/>
      <c r="B98" s="38"/>
      <c r="C98" s="187" t="s">
        <v>143</v>
      </c>
      <c r="D98" s="187" t="s">
        <v>127</v>
      </c>
      <c r="E98" s="188" t="s">
        <v>783</v>
      </c>
      <c r="F98" s="189" t="s">
        <v>784</v>
      </c>
      <c r="G98" s="190" t="s">
        <v>205</v>
      </c>
      <c r="H98" s="191">
        <v>150</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152</v>
      </c>
    </row>
    <row r="99" spans="1:47" s="2" customFormat="1" ht="12">
      <c r="A99" s="37"/>
      <c r="B99" s="38"/>
      <c r="C99" s="39"/>
      <c r="D99" s="200" t="s">
        <v>196</v>
      </c>
      <c r="E99" s="39"/>
      <c r="F99" s="201" t="s">
        <v>225</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47" s="2" customFormat="1" ht="12">
      <c r="A100" s="37"/>
      <c r="B100" s="38"/>
      <c r="C100" s="39"/>
      <c r="D100" s="200" t="s">
        <v>134</v>
      </c>
      <c r="E100" s="39"/>
      <c r="F100" s="201" t="s">
        <v>785</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134</v>
      </c>
      <c r="AU100" s="16" t="s">
        <v>77</v>
      </c>
    </row>
    <row r="101" spans="1:65" s="2" customFormat="1" ht="21.75" customHeight="1">
      <c r="A101" s="37"/>
      <c r="B101" s="38"/>
      <c r="C101" s="187" t="s">
        <v>158</v>
      </c>
      <c r="D101" s="187" t="s">
        <v>127</v>
      </c>
      <c r="E101" s="188" t="s">
        <v>786</v>
      </c>
      <c r="F101" s="189" t="s">
        <v>787</v>
      </c>
      <c r="G101" s="190" t="s">
        <v>205</v>
      </c>
      <c r="H101" s="191">
        <v>278</v>
      </c>
      <c r="I101" s="192"/>
      <c r="J101" s="193">
        <f>ROUND(I101*H101,2)</f>
        <v>0</v>
      </c>
      <c r="K101" s="189" t="s">
        <v>131</v>
      </c>
      <c r="L101" s="43"/>
      <c r="M101" s="194" t="s">
        <v>19</v>
      </c>
      <c r="N101" s="195" t="s">
        <v>40</v>
      </c>
      <c r="O101" s="83"/>
      <c r="P101" s="196">
        <f>O101*H101</f>
        <v>0</v>
      </c>
      <c r="Q101" s="196">
        <v>0</v>
      </c>
      <c r="R101" s="196">
        <f>Q101*H101</f>
        <v>0</v>
      </c>
      <c r="S101" s="196">
        <v>0</v>
      </c>
      <c r="T101" s="197">
        <f>S101*H101</f>
        <v>0</v>
      </c>
      <c r="U101" s="37"/>
      <c r="V101" s="37"/>
      <c r="W101" s="37"/>
      <c r="X101" s="37"/>
      <c r="Y101" s="37"/>
      <c r="Z101" s="37"/>
      <c r="AA101" s="37"/>
      <c r="AB101" s="37"/>
      <c r="AC101" s="37"/>
      <c r="AD101" s="37"/>
      <c r="AE101" s="37"/>
      <c r="AR101" s="198" t="s">
        <v>138</v>
      </c>
      <c r="AT101" s="198" t="s">
        <v>127</v>
      </c>
      <c r="AU101" s="198" t="s">
        <v>77</v>
      </c>
      <c r="AY101" s="16" t="s">
        <v>133</v>
      </c>
      <c r="BE101" s="199">
        <f>IF(N101="základní",J101,0)</f>
        <v>0</v>
      </c>
      <c r="BF101" s="199">
        <f>IF(N101="snížená",J101,0)</f>
        <v>0</v>
      </c>
      <c r="BG101" s="199">
        <f>IF(N101="zákl. přenesená",J101,0)</f>
        <v>0</v>
      </c>
      <c r="BH101" s="199">
        <f>IF(N101="sníž. přenesená",J101,0)</f>
        <v>0</v>
      </c>
      <c r="BI101" s="199">
        <f>IF(N101="nulová",J101,0)</f>
        <v>0</v>
      </c>
      <c r="BJ101" s="16" t="s">
        <v>77</v>
      </c>
      <c r="BK101" s="199">
        <f>ROUND(I101*H101,2)</f>
        <v>0</v>
      </c>
      <c r="BL101" s="16" t="s">
        <v>138</v>
      </c>
      <c r="BM101" s="198" t="s">
        <v>156</v>
      </c>
    </row>
    <row r="102" spans="1:47" s="2" customFormat="1" ht="12">
      <c r="A102" s="37"/>
      <c r="B102" s="38"/>
      <c r="C102" s="39"/>
      <c r="D102" s="200" t="s">
        <v>196</v>
      </c>
      <c r="E102" s="39"/>
      <c r="F102" s="201" t="s">
        <v>250</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196</v>
      </c>
      <c r="AU102" s="16" t="s">
        <v>77</v>
      </c>
    </row>
    <row r="103" spans="1:47" s="2" customFormat="1" ht="12">
      <c r="A103" s="37"/>
      <c r="B103" s="38"/>
      <c r="C103" s="39"/>
      <c r="D103" s="200" t="s">
        <v>134</v>
      </c>
      <c r="E103" s="39"/>
      <c r="F103" s="201" t="s">
        <v>788</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134</v>
      </c>
      <c r="AU103" s="16" t="s">
        <v>77</v>
      </c>
    </row>
    <row r="104" spans="1:65" s="2" customFormat="1" ht="21.75" customHeight="1">
      <c r="A104" s="37"/>
      <c r="B104" s="38"/>
      <c r="C104" s="187" t="s">
        <v>147</v>
      </c>
      <c r="D104" s="187" t="s">
        <v>127</v>
      </c>
      <c r="E104" s="188" t="s">
        <v>247</v>
      </c>
      <c r="F104" s="189" t="s">
        <v>248</v>
      </c>
      <c r="G104" s="190" t="s">
        <v>205</v>
      </c>
      <c r="H104" s="191">
        <v>441.5</v>
      </c>
      <c r="I104" s="192"/>
      <c r="J104" s="193">
        <f>ROUND(I104*H104,2)</f>
        <v>0</v>
      </c>
      <c r="K104" s="189" t="s">
        <v>131</v>
      </c>
      <c r="L104" s="43"/>
      <c r="M104" s="194" t="s">
        <v>19</v>
      </c>
      <c r="N104" s="195" t="s">
        <v>40</v>
      </c>
      <c r="O104" s="83"/>
      <c r="P104" s="196">
        <f>O104*H104</f>
        <v>0</v>
      </c>
      <c r="Q104" s="196">
        <v>0</v>
      </c>
      <c r="R104" s="196">
        <f>Q104*H104</f>
        <v>0</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161</v>
      </c>
    </row>
    <row r="105" spans="1:47" s="2" customFormat="1" ht="12">
      <c r="A105" s="37"/>
      <c r="B105" s="38"/>
      <c r="C105" s="39"/>
      <c r="D105" s="200" t="s">
        <v>196</v>
      </c>
      <c r="E105" s="39"/>
      <c r="F105" s="201" t="s">
        <v>250</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196</v>
      </c>
      <c r="AU105" s="16" t="s">
        <v>77</v>
      </c>
    </row>
    <row r="106" spans="1:47" s="2" customFormat="1" ht="12">
      <c r="A106" s="37"/>
      <c r="B106" s="38"/>
      <c r="C106" s="39"/>
      <c r="D106" s="200" t="s">
        <v>134</v>
      </c>
      <c r="E106" s="39"/>
      <c r="F106" s="201" t="s">
        <v>789</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77</v>
      </c>
    </row>
    <row r="107" spans="1:65" s="2" customFormat="1" ht="21.75" customHeight="1">
      <c r="A107" s="37"/>
      <c r="B107" s="38"/>
      <c r="C107" s="187" t="s">
        <v>167</v>
      </c>
      <c r="D107" s="187" t="s">
        <v>127</v>
      </c>
      <c r="E107" s="188" t="s">
        <v>253</v>
      </c>
      <c r="F107" s="189" t="s">
        <v>254</v>
      </c>
      <c r="G107" s="190" t="s">
        <v>205</v>
      </c>
      <c r="H107" s="191">
        <v>12903</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165</v>
      </c>
    </row>
    <row r="108" spans="1:47" s="2" customFormat="1" ht="12">
      <c r="A108" s="37"/>
      <c r="B108" s="38"/>
      <c r="C108" s="39"/>
      <c r="D108" s="200" t="s">
        <v>196</v>
      </c>
      <c r="E108" s="39"/>
      <c r="F108" s="201" t="s">
        <v>250</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790</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152</v>
      </c>
      <c r="D110" s="187" t="s">
        <v>127</v>
      </c>
      <c r="E110" s="188" t="s">
        <v>257</v>
      </c>
      <c r="F110" s="189" t="s">
        <v>258</v>
      </c>
      <c r="G110" s="190" t="s">
        <v>205</v>
      </c>
      <c r="H110" s="191">
        <v>12967</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174</v>
      </c>
    </row>
    <row r="111" spans="1:47" s="2" customFormat="1" ht="12">
      <c r="A111" s="37"/>
      <c r="B111" s="38"/>
      <c r="C111" s="39"/>
      <c r="D111" s="200" t="s">
        <v>196</v>
      </c>
      <c r="E111" s="39"/>
      <c r="F111" s="201" t="s">
        <v>260</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791</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33" customHeight="1">
      <c r="A113" s="37"/>
      <c r="B113" s="38"/>
      <c r="C113" s="187" t="s">
        <v>176</v>
      </c>
      <c r="D113" s="187" t="s">
        <v>127</v>
      </c>
      <c r="E113" s="188" t="s">
        <v>263</v>
      </c>
      <c r="F113" s="189" t="s">
        <v>264</v>
      </c>
      <c r="G113" s="190" t="s">
        <v>205</v>
      </c>
      <c r="H113" s="191">
        <v>264</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231</v>
      </c>
    </row>
    <row r="114" spans="1:47" s="2" customFormat="1" ht="12">
      <c r="A114" s="37"/>
      <c r="B114" s="38"/>
      <c r="C114" s="39"/>
      <c r="D114" s="200" t="s">
        <v>196</v>
      </c>
      <c r="E114" s="39"/>
      <c r="F114" s="201" t="s">
        <v>266</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47" s="2" customFormat="1" ht="12">
      <c r="A115" s="37"/>
      <c r="B115" s="38"/>
      <c r="C115" s="39"/>
      <c r="D115" s="200" t="s">
        <v>134</v>
      </c>
      <c r="E115" s="39"/>
      <c r="F115" s="201" t="s">
        <v>792</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134</v>
      </c>
      <c r="AU115" s="16" t="s">
        <v>77</v>
      </c>
    </row>
    <row r="116" spans="1:65" s="2" customFormat="1" ht="21.75" customHeight="1">
      <c r="A116" s="37"/>
      <c r="B116" s="38"/>
      <c r="C116" s="187" t="s">
        <v>156</v>
      </c>
      <c r="D116" s="187" t="s">
        <v>127</v>
      </c>
      <c r="E116" s="188" t="s">
        <v>793</v>
      </c>
      <c r="F116" s="189" t="s">
        <v>794</v>
      </c>
      <c r="G116" s="190" t="s">
        <v>205</v>
      </c>
      <c r="H116" s="191">
        <v>278</v>
      </c>
      <c r="I116" s="192"/>
      <c r="J116" s="193">
        <f>ROUND(I116*H116,2)</f>
        <v>0</v>
      </c>
      <c r="K116" s="189" t="s">
        <v>131</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237</v>
      </c>
    </row>
    <row r="117" spans="1:47" s="2" customFormat="1" ht="12">
      <c r="A117" s="37"/>
      <c r="B117" s="38"/>
      <c r="C117" s="39"/>
      <c r="D117" s="200" t="s">
        <v>196</v>
      </c>
      <c r="E117" s="39"/>
      <c r="F117" s="201" t="s">
        <v>795</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196</v>
      </c>
      <c r="AU117" s="16" t="s">
        <v>77</v>
      </c>
    </row>
    <row r="118" spans="1:47" s="2" customFormat="1" ht="12">
      <c r="A118" s="37"/>
      <c r="B118" s="38"/>
      <c r="C118" s="39"/>
      <c r="D118" s="200" t="s">
        <v>134</v>
      </c>
      <c r="E118" s="39"/>
      <c r="F118" s="201" t="s">
        <v>796</v>
      </c>
      <c r="G118" s="39"/>
      <c r="H118" s="39"/>
      <c r="I118" s="135"/>
      <c r="J118" s="39"/>
      <c r="K118" s="39"/>
      <c r="L118" s="43"/>
      <c r="M118" s="202"/>
      <c r="N118" s="203"/>
      <c r="O118" s="83"/>
      <c r="P118" s="83"/>
      <c r="Q118" s="83"/>
      <c r="R118" s="83"/>
      <c r="S118" s="83"/>
      <c r="T118" s="84"/>
      <c r="U118" s="37"/>
      <c r="V118" s="37"/>
      <c r="W118" s="37"/>
      <c r="X118" s="37"/>
      <c r="Y118" s="37"/>
      <c r="Z118" s="37"/>
      <c r="AA118" s="37"/>
      <c r="AB118" s="37"/>
      <c r="AC118" s="37"/>
      <c r="AD118" s="37"/>
      <c r="AE118" s="37"/>
      <c r="AT118" s="16" t="s">
        <v>134</v>
      </c>
      <c r="AU118" s="16" t="s">
        <v>77</v>
      </c>
    </row>
    <row r="119" spans="1:65" s="2" customFormat="1" ht="16.5" customHeight="1">
      <c r="A119" s="37"/>
      <c r="B119" s="38"/>
      <c r="C119" s="187" t="s">
        <v>234</v>
      </c>
      <c r="D119" s="187" t="s">
        <v>127</v>
      </c>
      <c r="E119" s="188" t="s">
        <v>268</v>
      </c>
      <c r="F119" s="189" t="s">
        <v>269</v>
      </c>
      <c r="G119" s="190" t="s">
        <v>205</v>
      </c>
      <c r="H119" s="191">
        <v>12967</v>
      </c>
      <c r="I119" s="192"/>
      <c r="J119" s="193">
        <f>ROUND(I119*H119,2)</f>
        <v>0</v>
      </c>
      <c r="K119" s="189" t="s">
        <v>131</v>
      </c>
      <c r="L119" s="43"/>
      <c r="M119" s="194" t="s">
        <v>19</v>
      </c>
      <c r="N119" s="195" t="s">
        <v>40</v>
      </c>
      <c r="O119" s="83"/>
      <c r="P119" s="196">
        <f>O119*H119</f>
        <v>0</v>
      </c>
      <c r="Q119" s="196">
        <v>0</v>
      </c>
      <c r="R119" s="196">
        <f>Q119*H119</f>
        <v>0</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240</v>
      </c>
    </row>
    <row r="120" spans="1:47" s="2" customFormat="1" ht="12">
      <c r="A120" s="37"/>
      <c r="B120" s="38"/>
      <c r="C120" s="39"/>
      <c r="D120" s="200" t="s">
        <v>196</v>
      </c>
      <c r="E120" s="39"/>
      <c r="F120" s="201" t="s">
        <v>271</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196</v>
      </c>
      <c r="AU120" s="16" t="s">
        <v>77</v>
      </c>
    </row>
    <row r="121" spans="1:47" s="2" customFormat="1" ht="12">
      <c r="A121" s="37"/>
      <c r="B121" s="38"/>
      <c r="C121" s="39"/>
      <c r="D121" s="200" t="s">
        <v>134</v>
      </c>
      <c r="E121" s="39"/>
      <c r="F121" s="201" t="s">
        <v>797</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134</v>
      </c>
      <c r="AU121" s="16" t="s">
        <v>77</v>
      </c>
    </row>
    <row r="122" spans="1:65" s="2" customFormat="1" ht="21.75" customHeight="1">
      <c r="A122" s="37"/>
      <c r="B122" s="38"/>
      <c r="C122" s="187" t="s">
        <v>161</v>
      </c>
      <c r="D122" s="187" t="s">
        <v>127</v>
      </c>
      <c r="E122" s="188" t="s">
        <v>664</v>
      </c>
      <c r="F122" s="189" t="s">
        <v>665</v>
      </c>
      <c r="G122" s="190" t="s">
        <v>291</v>
      </c>
      <c r="H122" s="191">
        <v>2113</v>
      </c>
      <c r="I122" s="192"/>
      <c r="J122" s="193">
        <f>ROUND(I122*H122,2)</f>
        <v>0</v>
      </c>
      <c r="K122" s="189" t="s">
        <v>131</v>
      </c>
      <c r="L122" s="43"/>
      <c r="M122" s="194" t="s">
        <v>19</v>
      </c>
      <c r="N122" s="195" t="s">
        <v>40</v>
      </c>
      <c r="O122" s="83"/>
      <c r="P122" s="196">
        <f>O122*H122</f>
        <v>0</v>
      </c>
      <c r="Q122" s="196">
        <v>0</v>
      </c>
      <c r="R122" s="196">
        <f>Q122*H122</f>
        <v>0</v>
      </c>
      <c r="S122" s="196">
        <v>0</v>
      </c>
      <c r="T122" s="197">
        <f>S122*H122</f>
        <v>0</v>
      </c>
      <c r="U122" s="37"/>
      <c r="V122" s="37"/>
      <c r="W122" s="37"/>
      <c r="X122" s="37"/>
      <c r="Y122" s="37"/>
      <c r="Z122" s="37"/>
      <c r="AA122" s="37"/>
      <c r="AB122" s="37"/>
      <c r="AC122" s="37"/>
      <c r="AD122" s="37"/>
      <c r="AE122" s="37"/>
      <c r="AR122" s="198" t="s">
        <v>138</v>
      </c>
      <c r="AT122" s="198" t="s">
        <v>127</v>
      </c>
      <c r="AU122" s="198" t="s">
        <v>77</v>
      </c>
      <c r="AY122" s="16" t="s">
        <v>133</v>
      </c>
      <c r="BE122" s="199">
        <f>IF(N122="základní",J122,0)</f>
        <v>0</v>
      </c>
      <c r="BF122" s="199">
        <f>IF(N122="snížená",J122,0)</f>
        <v>0</v>
      </c>
      <c r="BG122" s="199">
        <f>IF(N122="zákl. přenesená",J122,0)</f>
        <v>0</v>
      </c>
      <c r="BH122" s="199">
        <f>IF(N122="sníž. přenesená",J122,0)</f>
        <v>0</v>
      </c>
      <c r="BI122" s="199">
        <f>IF(N122="nulová",J122,0)</f>
        <v>0</v>
      </c>
      <c r="BJ122" s="16" t="s">
        <v>77</v>
      </c>
      <c r="BK122" s="199">
        <f>ROUND(I122*H122,2)</f>
        <v>0</v>
      </c>
      <c r="BL122" s="16" t="s">
        <v>138</v>
      </c>
      <c r="BM122" s="198" t="s">
        <v>249</v>
      </c>
    </row>
    <row r="123" spans="1:47" s="2" customFormat="1" ht="12">
      <c r="A123" s="37"/>
      <c r="B123" s="38"/>
      <c r="C123" s="39"/>
      <c r="D123" s="200" t="s">
        <v>196</v>
      </c>
      <c r="E123" s="39"/>
      <c r="F123" s="201" t="s">
        <v>293</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196</v>
      </c>
      <c r="AU123" s="16" t="s">
        <v>77</v>
      </c>
    </row>
    <row r="124" spans="1:65" s="2" customFormat="1" ht="16.5" customHeight="1">
      <c r="A124" s="37"/>
      <c r="B124" s="38"/>
      <c r="C124" s="229" t="s">
        <v>8</v>
      </c>
      <c r="D124" s="229" t="s">
        <v>298</v>
      </c>
      <c r="E124" s="230" t="s">
        <v>299</v>
      </c>
      <c r="F124" s="231" t="s">
        <v>300</v>
      </c>
      <c r="G124" s="232" t="s">
        <v>301</v>
      </c>
      <c r="H124" s="233">
        <v>42.3</v>
      </c>
      <c r="I124" s="234"/>
      <c r="J124" s="235">
        <f>ROUND(I124*H124,2)</f>
        <v>0</v>
      </c>
      <c r="K124" s="231" t="s">
        <v>131</v>
      </c>
      <c r="L124" s="236"/>
      <c r="M124" s="237" t="s">
        <v>19</v>
      </c>
      <c r="N124" s="238" t="s">
        <v>40</v>
      </c>
      <c r="O124" s="83"/>
      <c r="P124" s="196">
        <f>O124*H124</f>
        <v>0</v>
      </c>
      <c r="Q124" s="196">
        <v>0.001</v>
      </c>
      <c r="R124" s="196">
        <f>Q124*H124</f>
        <v>0.0423</v>
      </c>
      <c r="S124" s="196">
        <v>0</v>
      </c>
      <c r="T124" s="197">
        <f>S124*H124</f>
        <v>0</v>
      </c>
      <c r="U124" s="37"/>
      <c r="V124" s="37"/>
      <c r="W124" s="37"/>
      <c r="X124" s="37"/>
      <c r="Y124" s="37"/>
      <c r="Z124" s="37"/>
      <c r="AA124" s="37"/>
      <c r="AB124" s="37"/>
      <c r="AC124" s="37"/>
      <c r="AD124" s="37"/>
      <c r="AE124" s="37"/>
      <c r="AR124" s="198" t="s">
        <v>147</v>
      </c>
      <c r="AT124" s="198" t="s">
        <v>298</v>
      </c>
      <c r="AU124" s="198" t="s">
        <v>77</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255</v>
      </c>
    </row>
    <row r="125" spans="1:65" s="2" customFormat="1" ht="16.5" customHeight="1">
      <c r="A125" s="37"/>
      <c r="B125" s="38"/>
      <c r="C125" s="187" t="s">
        <v>165</v>
      </c>
      <c r="D125" s="187" t="s">
        <v>127</v>
      </c>
      <c r="E125" s="188" t="s">
        <v>305</v>
      </c>
      <c r="F125" s="189" t="s">
        <v>306</v>
      </c>
      <c r="G125" s="190" t="s">
        <v>291</v>
      </c>
      <c r="H125" s="191">
        <v>32035</v>
      </c>
      <c r="I125" s="192"/>
      <c r="J125" s="193">
        <f>ROUND(I125*H125,2)</f>
        <v>0</v>
      </c>
      <c r="K125" s="189" t="s">
        <v>131</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341</v>
      </c>
    </row>
    <row r="126" spans="1:47" s="2" customFormat="1" ht="12">
      <c r="A126" s="37"/>
      <c r="B126" s="38"/>
      <c r="C126" s="39"/>
      <c r="D126" s="200" t="s">
        <v>196</v>
      </c>
      <c r="E126" s="39"/>
      <c r="F126" s="201" t="s">
        <v>308</v>
      </c>
      <c r="G126" s="39"/>
      <c r="H126" s="39"/>
      <c r="I126" s="135"/>
      <c r="J126" s="39"/>
      <c r="K126" s="39"/>
      <c r="L126" s="43"/>
      <c r="M126" s="202"/>
      <c r="N126" s="203"/>
      <c r="O126" s="83"/>
      <c r="P126" s="83"/>
      <c r="Q126" s="83"/>
      <c r="R126" s="83"/>
      <c r="S126" s="83"/>
      <c r="T126" s="84"/>
      <c r="U126" s="37"/>
      <c r="V126" s="37"/>
      <c r="W126" s="37"/>
      <c r="X126" s="37"/>
      <c r="Y126" s="37"/>
      <c r="Z126" s="37"/>
      <c r="AA126" s="37"/>
      <c r="AB126" s="37"/>
      <c r="AC126" s="37"/>
      <c r="AD126" s="37"/>
      <c r="AE126" s="37"/>
      <c r="AT126" s="16" t="s">
        <v>196</v>
      </c>
      <c r="AU126" s="16" t="s">
        <v>77</v>
      </c>
    </row>
    <row r="127" spans="1:65" s="2" customFormat="1" ht="21.75" customHeight="1">
      <c r="A127" s="37"/>
      <c r="B127" s="38"/>
      <c r="C127" s="187" t="s">
        <v>252</v>
      </c>
      <c r="D127" s="187" t="s">
        <v>127</v>
      </c>
      <c r="E127" s="188" t="s">
        <v>798</v>
      </c>
      <c r="F127" s="189" t="s">
        <v>799</v>
      </c>
      <c r="G127" s="190" t="s">
        <v>291</v>
      </c>
      <c r="H127" s="191">
        <v>426</v>
      </c>
      <c r="I127" s="192"/>
      <c r="J127" s="193">
        <f>ROUND(I127*H127,2)</f>
        <v>0</v>
      </c>
      <c r="K127" s="189" t="s">
        <v>131</v>
      </c>
      <c r="L127" s="43"/>
      <c r="M127" s="194" t="s">
        <v>19</v>
      </c>
      <c r="N127" s="195" t="s">
        <v>40</v>
      </c>
      <c r="O127" s="83"/>
      <c r="P127" s="196">
        <f>O127*H127</f>
        <v>0</v>
      </c>
      <c r="Q127" s="196">
        <v>0</v>
      </c>
      <c r="R127" s="196">
        <f>Q127*H127</f>
        <v>0</v>
      </c>
      <c r="S127" s="196">
        <v>0</v>
      </c>
      <c r="T127" s="197">
        <f>S127*H127</f>
        <v>0</v>
      </c>
      <c r="U127" s="37"/>
      <c r="V127" s="37"/>
      <c r="W127" s="37"/>
      <c r="X127" s="37"/>
      <c r="Y127" s="37"/>
      <c r="Z127" s="37"/>
      <c r="AA127" s="37"/>
      <c r="AB127" s="37"/>
      <c r="AC127" s="37"/>
      <c r="AD127" s="37"/>
      <c r="AE127" s="37"/>
      <c r="AR127" s="198" t="s">
        <v>138</v>
      </c>
      <c r="AT127" s="198" t="s">
        <v>127</v>
      </c>
      <c r="AU127" s="198" t="s">
        <v>77</v>
      </c>
      <c r="AY127" s="16" t="s">
        <v>133</v>
      </c>
      <c r="BE127" s="199">
        <f>IF(N127="základní",J127,0)</f>
        <v>0</v>
      </c>
      <c r="BF127" s="199">
        <f>IF(N127="snížená",J127,0)</f>
        <v>0</v>
      </c>
      <c r="BG127" s="199">
        <f>IF(N127="zákl. přenesená",J127,0)</f>
        <v>0</v>
      </c>
      <c r="BH127" s="199">
        <f>IF(N127="sníž. přenesená",J127,0)</f>
        <v>0</v>
      </c>
      <c r="BI127" s="199">
        <f>IF(N127="nulová",J127,0)</f>
        <v>0</v>
      </c>
      <c r="BJ127" s="16" t="s">
        <v>77</v>
      </c>
      <c r="BK127" s="199">
        <f>ROUND(I127*H127,2)</f>
        <v>0</v>
      </c>
      <c r="BL127" s="16" t="s">
        <v>138</v>
      </c>
      <c r="BM127" s="198" t="s">
        <v>353</v>
      </c>
    </row>
    <row r="128" spans="1:47" s="2" customFormat="1" ht="12">
      <c r="A128" s="37"/>
      <c r="B128" s="38"/>
      <c r="C128" s="39"/>
      <c r="D128" s="200" t="s">
        <v>196</v>
      </c>
      <c r="E128" s="39"/>
      <c r="F128" s="201" t="s">
        <v>312</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196</v>
      </c>
      <c r="AU128" s="16" t="s">
        <v>77</v>
      </c>
    </row>
    <row r="129" spans="1:47" s="2" customFormat="1" ht="12">
      <c r="A129" s="37"/>
      <c r="B129" s="38"/>
      <c r="C129" s="39"/>
      <c r="D129" s="200" t="s">
        <v>134</v>
      </c>
      <c r="E129" s="39"/>
      <c r="F129" s="201" t="s">
        <v>800</v>
      </c>
      <c r="G129" s="39"/>
      <c r="H129" s="39"/>
      <c r="I129" s="135"/>
      <c r="J129" s="39"/>
      <c r="K129" s="39"/>
      <c r="L129" s="43"/>
      <c r="M129" s="202"/>
      <c r="N129" s="203"/>
      <c r="O129" s="83"/>
      <c r="P129" s="83"/>
      <c r="Q129" s="83"/>
      <c r="R129" s="83"/>
      <c r="S129" s="83"/>
      <c r="T129" s="84"/>
      <c r="U129" s="37"/>
      <c r="V129" s="37"/>
      <c r="W129" s="37"/>
      <c r="X129" s="37"/>
      <c r="Y129" s="37"/>
      <c r="Z129" s="37"/>
      <c r="AA129" s="37"/>
      <c r="AB129" s="37"/>
      <c r="AC129" s="37"/>
      <c r="AD129" s="37"/>
      <c r="AE129" s="37"/>
      <c r="AT129" s="16" t="s">
        <v>134</v>
      </c>
      <c r="AU129" s="16" t="s">
        <v>77</v>
      </c>
    </row>
    <row r="130" spans="1:65" s="2" customFormat="1" ht="21.75" customHeight="1">
      <c r="A130" s="37"/>
      <c r="B130" s="38"/>
      <c r="C130" s="187" t="s">
        <v>170</v>
      </c>
      <c r="D130" s="187" t="s">
        <v>127</v>
      </c>
      <c r="E130" s="188" t="s">
        <v>309</v>
      </c>
      <c r="F130" s="189" t="s">
        <v>310</v>
      </c>
      <c r="G130" s="190" t="s">
        <v>291</v>
      </c>
      <c r="H130" s="191">
        <v>99253.846</v>
      </c>
      <c r="I130" s="192"/>
      <c r="J130" s="193">
        <f>ROUND(I130*H130,2)</f>
        <v>0</v>
      </c>
      <c r="K130" s="189" t="s">
        <v>131</v>
      </c>
      <c r="L130" s="43"/>
      <c r="M130" s="194" t="s">
        <v>19</v>
      </c>
      <c r="N130" s="195" t="s">
        <v>40</v>
      </c>
      <c r="O130" s="83"/>
      <c r="P130" s="196">
        <f>O130*H130</f>
        <v>0</v>
      </c>
      <c r="Q130" s="196">
        <v>0</v>
      </c>
      <c r="R130" s="196">
        <f>Q130*H130</f>
        <v>0</v>
      </c>
      <c r="S130" s="196">
        <v>0</v>
      </c>
      <c r="T130" s="197">
        <f>S130*H130</f>
        <v>0</v>
      </c>
      <c r="U130" s="37"/>
      <c r="V130" s="37"/>
      <c r="W130" s="37"/>
      <c r="X130" s="37"/>
      <c r="Y130" s="37"/>
      <c r="Z130" s="37"/>
      <c r="AA130" s="37"/>
      <c r="AB130" s="37"/>
      <c r="AC130" s="37"/>
      <c r="AD130" s="37"/>
      <c r="AE130" s="37"/>
      <c r="AR130" s="198" t="s">
        <v>138</v>
      </c>
      <c r="AT130" s="198" t="s">
        <v>127</v>
      </c>
      <c r="AU130" s="198" t="s">
        <v>77</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265</v>
      </c>
    </row>
    <row r="131" spans="1:47" s="2" customFormat="1" ht="12">
      <c r="A131" s="37"/>
      <c r="B131" s="38"/>
      <c r="C131" s="39"/>
      <c r="D131" s="200" t="s">
        <v>196</v>
      </c>
      <c r="E131" s="39"/>
      <c r="F131" s="201" t="s">
        <v>312</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196</v>
      </c>
      <c r="AU131" s="16" t="s">
        <v>77</v>
      </c>
    </row>
    <row r="132" spans="1:47" s="2" customFormat="1" ht="12">
      <c r="A132" s="37"/>
      <c r="B132" s="38"/>
      <c r="C132" s="39"/>
      <c r="D132" s="200" t="s">
        <v>134</v>
      </c>
      <c r="E132" s="39"/>
      <c r="F132" s="201" t="s">
        <v>801</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134</v>
      </c>
      <c r="AU132" s="16" t="s">
        <v>77</v>
      </c>
    </row>
    <row r="133" spans="1:51" s="13" customFormat="1" ht="12">
      <c r="A133" s="13"/>
      <c r="B133" s="250"/>
      <c r="C133" s="251"/>
      <c r="D133" s="200" t="s">
        <v>676</v>
      </c>
      <c r="E133" s="252" t="s">
        <v>19</v>
      </c>
      <c r="F133" s="253" t="s">
        <v>802</v>
      </c>
      <c r="G133" s="251"/>
      <c r="H133" s="254">
        <v>99253.846</v>
      </c>
      <c r="I133" s="255"/>
      <c r="J133" s="251"/>
      <c r="K133" s="251"/>
      <c r="L133" s="256"/>
      <c r="M133" s="257"/>
      <c r="N133" s="258"/>
      <c r="O133" s="258"/>
      <c r="P133" s="258"/>
      <c r="Q133" s="258"/>
      <c r="R133" s="258"/>
      <c r="S133" s="258"/>
      <c r="T133" s="259"/>
      <c r="U133" s="13"/>
      <c r="V133" s="13"/>
      <c r="W133" s="13"/>
      <c r="X133" s="13"/>
      <c r="Y133" s="13"/>
      <c r="Z133" s="13"/>
      <c r="AA133" s="13"/>
      <c r="AB133" s="13"/>
      <c r="AC133" s="13"/>
      <c r="AD133" s="13"/>
      <c r="AE133" s="13"/>
      <c r="AT133" s="260" t="s">
        <v>676</v>
      </c>
      <c r="AU133" s="260" t="s">
        <v>77</v>
      </c>
      <c r="AV133" s="13" t="s">
        <v>79</v>
      </c>
      <c r="AW133" s="13" t="s">
        <v>31</v>
      </c>
      <c r="AX133" s="13" t="s">
        <v>77</v>
      </c>
      <c r="AY133" s="260" t="s">
        <v>133</v>
      </c>
    </row>
    <row r="134" spans="1:65" s="2" customFormat="1" ht="21.75" customHeight="1">
      <c r="A134" s="37"/>
      <c r="B134" s="38"/>
      <c r="C134" s="187" t="s">
        <v>262</v>
      </c>
      <c r="D134" s="187" t="s">
        <v>127</v>
      </c>
      <c r="E134" s="188" t="s">
        <v>324</v>
      </c>
      <c r="F134" s="189" t="s">
        <v>325</v>
      </c>
      <c r="G134" s="190" t="s">
        <v>291</v>
      </c>
      <c r="H134" s="191">
        <v>646</v>
      </c>
      <c r="I134" s="192"/>
      <c r="J134" s="193">
        <f>ROUND(I134*H134,2)</f>
        <v>0</v>
      </c>
      <c r="K134" s="189" t="s">
        <v>131</v>
      </c>
      <c r="L134" s="43"/>
      <c r="M134" s="194" t="s">
        <v>19</v>
      </c>
      <c r="N134" s="195" t="s">
        <v>40</v>
      </c>
      <c r="O134" s="83"/>
      <c r="P134" s="196">
        <f>O134*H134</f>
        <v>0</v>
      </c>
      <c r="Q134" s="196">
        <v>0</v>
      </c>
      <c r="R134" s="196">
        <f>Q134*H134</f>
        <v>0</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270</v>
      </c>
    </row>
    <row r="135" spans="1:47" s="2" customFormat="1" ht="12">
      <c r="A135" s="37"/>
      <c r="B135" s="38"/>
      <c r="C135" s="39"/>
      <c r="D135" s="200" t="s">
        <v>196</v>
      </c>
      <c r="E135" s="39"/>
      <c r="F135" s="201" t="s">
        <v>327</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47" s="2" customFormat="1" ht="12">
      <c r="A136" s="37"/>
      <c r="B136" s="38"/>
      <c r="C136" s="39"/>
      <c r="D136" s="200" t="s">
        <v>134</v>
      </c>
      <c r="E136" s="39"/>
      <c r="F136" s="201" t="s">
        <v>803</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134</v>
      </c>
      <c r="AU136" s="16" t="s">
        <v>77</v>
      </c>
    </row>
    <row r="137" spans="1:65" s="2" customFormat="1" ht="21.75" customHeight="1">
      <c r="A137" s="37"/>
      <c r="B137" s="38"/>
      <c r="C137" s="187" t="s">
        <v>174</v>
      </c>
      <c r="D137" s="187" t="s">
        <v>127</v>
      </c>
      <c r="E137" s="188" t="s">
        <v>683</v>
      </c>
      <c r="F137" s="189" t="s">
        <v>684</v>
      </c>
      <c r="G137" s="190" t="s">
        <v>291</v>
      </c>
      <c r="H137" s="191">
        <v>1910</v>
      </c>
      <c r="I137" s="192"/>
      <c r="J137" s="193">
        <f>ROUND(I137*H137,2)</f>
        <v>0</v>
      </c>
      <c r="K137" s="189" t="s">
        <v>131</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381</v>
      </c>
    </row>
    <row r="138" spans="1:47" s="2" customFormat="1" ht="12">
      <c r="A138" s="37"/>
      <c r="B138" s="38"/>
      <c r="C138" s="39"/>
      <c r="D138" s="200" t="s">
        <v>196</v>
      </c>
      <c r="E138" s="39"/>
      <c r="F138" s="201" t="s">
        <v>327</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196</v>
      </c>
      <c r="AU138" s="16" t="s">
        <v>77</v>
      </c>
    </row>
    <row r="139" spans="1:47" s="2" customFormat="1" ht="12">
      <c r="A139" s="37"/>
      <c r="B139" s="38"/>
      <c r="C139" s="39"/>
      <c r="D139" s="200" t="s">
        <v>134</v>
      </c>
      <c r="E139" s="39"/>
      <c r="F139" s="201" t="s">
        <v>804</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134</v>
      </c>
      <c r="AU139" s="16" t="s">
        <v>77</v>
      </c>
    </row>
    <row r="140" spans="1:65" s="2" customFormat="1" ht="16.5" customHeight="1">
      <c r="A140" s="37"/>
      <c r="B140" s="38"/>
      <c r="C140" s="187" t="s">
        <v>7</v>
      </c>
      <c r="D140" s="187" t="s">
        <v>127</v>
      </c>
      <c r="E140" s="188" t="s">
        <v>805</v>
      </c>
      <c r="F140" s="189" t="s">
        <v>806</v>
      </c>
      <c r="G140" s="190" t="s">
        <v>807</v>
      </c>
      <c r="H140" s="191">
        <v>3.6</v>
      </c>
      <c r="I140" s="192"/>
      <c r="J140" s="193">
        <f>ROUND(I140*H140,2)</f>
        <v>0</v>
      </c>
      <c r="K140" s="189" t="s">
        <v>131</v>
      </c>
      <c r="L140" s="43"/>
      <c r="M140" s="194" t="s">
        <v>19</v>
      </c>
      <c r="N140" s="195" t="s">
        <v>40</v>
      </c>
      <c r="O140" s="83"/>
      <c r="P140" s="196">
        <f>O140*H140</f>
        <v>0</v>
      </c>
      <c r="Q140" s="196">
        <v>0</v>
      </c>
      <c r="R140" s="196">
        <f>Q140*H140</f>
        <v>0</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275</v>
      </c>
    </row>
    <row r="141" spans="1:47" s="2" customFormat="1" ht="12">
      <c r="A141" s="37"/>
      <c r="B141" s="38"/>
      <c r="C141" s="39"/>
      <c r="D141" s="200" t="s">
        <v>196</v>
      </c>
      <c r="E141" s="39"/>
      <c r="F141" s="201" t="s">
        <v>808</v>
      </c>
      <c r="G141" s="39"/>
      <c r="H141" s="39"/>
      <c r="I141" s="135"/>
      <c r="J141" s="39"/>
      <c r="K141" s="39"/>
      <c r="L141" s="43"/>
      <c r="M141" s="202"/>
      <c r="N141" s="203"/>
      <c r="O141" s="83"/>
      <c r="P141" s="83"/>
      <c r="Q141" s="83"/>
      <c r="R141" s="83"/>
      <c r="S141" s="83"/>
      <c r="T141" s="84"/>
      <c r="U141" s="37"/>
      <c r="V141" s="37"/>
      <c r="W141" s="37"/>
      <c r="X141" s="37"/>
      <c r="Y141" s="37"/>
      <c r="Z141" s="37"/>
      <c r="AA141" s="37"/>
      <c r="AB141" s="37"/>
      <c r="AC141" s="37"/>
      <c r="AD141" s="37"/>
      <c r="AE141" s="37"/>
      <c r="AT141" s="16" t="s">
        <v>196</v>
      </c>
      <c r="AU141" s="16" t="s">
        <v>77</v>
      </c>
    </row>
    <row r="142" spans="1:47" s="2" customFormat="1" ht="12">
      <c r="A142" s="37"/>
      <c r="B142" s="38"/>
      <c r="C142" s="39"/>
      <c r="D142" s="200" t="s">
        <v>134</v>
      </c>
      <c r="E142" s="39"/>
      <c r="F142" s="201" t="s">
        <v>809</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134</v>
      </c>
      <c r="AU142" s="16" t="s">
        <v>77</v>
      </c>
    </row>
    <row r="143" spans="1:65" s="2" customFormat="1" ht="16.5" customHeight="1">
      <c r="A143" s="37"/>
      <c r="B143" s="38"/>
      <c r="C143" s="187" t="s">
        <v>231</v>
      </c>
      <c r="D143" s="187" t="s">
        <v>127</v>
      </c>
      <c r="E143" s="188" t="s">
        <v>328</v>
      </c>
      <c r="F143" s="189" t="s">
        <v>329</v>
      </c>
      <c r="G143" s="190" t="s">
        <v>330</v>
      </c>
      <c r="H143" s="191">
        <v>0.042</v>
      </c>
      <c r="I143" s="192"/>
      <c r="J143" s="193">
        <f>ROUND(I143*H143,2)</f>
        <v>0</v>
      </c>
      <c r="K143" s="189" t="s">
        <v>131</v>
      </c>
      <c r="L143" s="43"/>
      <c r="M143" s="194" t="s">
        <v>19</v>
      </c>
      <c r="N143" s="195" t="s">
        <v>40</v>
      </c>
      <c r="O143" s="83"/>
      <c r="P143" s="196">
        <f>O143*H143</f>
        <v>0</v>
      </c>
      <c r="Q143" s="196">
        <v>0</v>
      </c>
      <c r="R143" s="196">
        <f>Q143*H143</f>
        <v>0</v>
      </c>
      <c r="S143" s="196">
        <v>0</v>
      </c>
      <c r="T143" s="197">
        <f>S143*H143</f>
        <v>0</v>
      </c>
      <c r="U143" s="37"/>
      <c r="V143" s="37"/>
      <c r="W143" s="37"/>
      <c r="X143" s="37"/>
      <c r="Y143" s="37"/>
      <c r="Z143" s="37"/>
      <c r="AA143" s="37"/>
      <c r="AB143" s="37"/>
      <c r="AC143" s="37"/>
      <c r="AD143" s="37"/>
      <c r="AE143" s="37"/>
      <c r="AR143" s="198" t="s">
        <v>138</v>
      </c>
      <c r="AT143" s="198" t="s">
        <v>127</v>
      </c>
      <c r="AU143" s="198" t="s">
        <v>77</v>
      </c>
      <c r="AY143" s="16" t="s">
        <v>133</v>
      </c>
      <c r="BE143" s="199">
        <f>IF(N143="základní",J143,0)</f>
        <v>0</v>
      </c>
      <c r="BF143" s="199">
        <f>IF(N143="snížená",J143,0)</f>
        <v>0</v>
      </c>
      <c r="BG143" s="199">
        <f>IF(N143="zákl. přenesená",J143,0)</f>
        <v>0</v>
      </c>
      <c r="BH143" s="199">
        <f>IF(N143="sníž. přenesená",J143,0)</f>
        <v>0</v>
      </c>
      <c r="BI143" s="199">
        <f>IF(N143="nulová",J143,0)</f>
        <v>0</v>
      </c>
      <c r="BJ143" s="16" t="s">
        <v>77</v>
      </c>
      <c r="BK143" s="199">
        <f>ROUND(I143*H143,2)</f>
        <v>0</v>
      </c>
      <c r="BL143" s="16" t="s">
        <v>138</v>
      </c>
      <c r="BM143" s="198" t="s">
        <v>280</v>
      </c>
    </row>
    <row r="144" spans="1:47" s="2" customFormat="1" ht="12">
      <c r="A144" s="37"/>
      <c r="B144" s="38"/>
      <c r="C144" s="39"/>
      <c r="D144" s="200" t="s">
        <v>196</v>
      </c>
      <c r="E144" s="39"/>
      <c r="F144" s="201" t="s">
        <v>332</v>
      </c>
      <c r="G144" s="39"/>
      <c r="H144" s="39"/>
      <c r="I144" s="135"/>
      <c r="J144" s="39"/>
      <c r="K144" s="39"/>
      <c r="L144" s="43"/>
      <c r="M144" s="202"/>
      <c r="N144" s="203"/>
      <c r="O144" s="83"/>
      <c r="P144" s="83"/>
      <c r="Q144" s="83"/>
      <c r="R144" s="83"/>
      <c r="S144" s="83"/>
      <c r="T144" s="84"/>
      <c r="U144" s="37"/>
      <c r="V144" s="37"/>
      <c r="W144" s="37"/>
      <c r="X144" s="37"/>
      <c r="Y144" s="37"/>
      <c r="Z144" s="37"/>
      <c r="AA144" s="37"/>
      <c r="AB144" s="37"/>
      <c r="AC144" s="37"/>
      <c r="AD144" s="37"/>
      <c r="AE144" s="37"/>
      <c r="AT144" s="16" t="s">
        <v>196</v>
      </c>
      <c r="AU144" s="16" t="s">
        <v>77</v>
      </c>
    </row>
    <row r="145" spans="1:63" s="11" customFormat="1" ht="25.9" customHeight="1">
      <c r="A145" s="11"/>
      <c r="B145" s="215"/>
      <c r="C145" s="216"/>
      <c r="D145" s="217" t="s">
        <v>68</v>
      </c>
      <c r="E145" s="218" t="s">
        <v>191</v>
      </c>
      <c r="F145" s="218" t="s">
        <v>421</v>
      </c>
      <c r="G145" s="216"/>
      <c r="H145" s="216"/>
      <c r="I145" s="219"/>
      <c r="J145" s="220">
        <f>BK145</f>
        <v>0</v>
      </c>
      <c r="K145" s="216"/>
      <c r="L145" s="221"/>
      <c r="M145" s="222"/>
      <c r="N145" s="223"/>
      <c r="O145" s="223"/>
      <c r="P145" s="224">
        <f>SUM(P146:P156)</f>
        <v>0</v>
      </c>
      <c r="Q145" s="223"/>
      <c r="R145" s="224">
        <f>SUM(R146:R156)</f>
        <v>611.0712599999999</v>
      </c>
      <c r="S145" s="223"/>
      <c r="T145" s="225">
        <f>SUM(T146:T156)</f>
        <v>0</v>
      </c>
      <c r="U145" s="11"/>
      <c r="V145" s="11"/>
      <c r="W145" s="11"/>
      <c r="X145" s="11"/>
      <c r="Y145" s="11"/>
      <c r="Z145" s="11"/>
      <c r="AA145" s="11"/>
      <c r="AB145" s="11"/>
      <c r="AC145" s="11"/>
      <c r="AD145" s="11"/>
      <c r="AE145" s="11"/>
      <c r="AR145" s="226" t="s">
        <v>77</v>
      </c>
      <c r="AT145" s="227" t="s">
        <v>68</v>
      </c>
      <c r="AU145" s="227" t="s">
        <v>69</v>
      </c>
      <c r="AY145" s="226" t="s">
        <v>133</v>
      </c>
      <c r="BK145" s="228">
        <f>SUM(BK146:BK156)</f>
        <v>0</v>
      </c>
    </row>
    <row r="146" spans="1:65" s="2" customFormat="1" ht="21.75" customHeight="1">
      <c r="A146" s="37"/>
      <c r="B146" s="38"/>
      <c r="C146" s="187" t="s">
        <v>283</v>
      </c>
      <c r="D146" s="187" t="s">
        <v>127</v>
      </c>
      <c r="E146" s="188" t="s">
        <v>439</v>
      </c>
      <c r="F146" s="189" t="s">
        <v>440</v>
      </c>
      <c r="G146" s="190" t="s">
        <v>205</v>
      </c>
      <c r="H146" s="191">
        <v>21</v>
      </c>
      <c r="I146" s="192"/>
      <c r="J146" s="193">
        <f>ROUND(I146*H146,2)</f>
        <v>0</v>
      </c>
      <c r="K146" s="189" t="s">
        <v>131</v>
      </c>
      <c r="L146" s="43"/>
      <c r="M146" s="194" t="s">
        <v>19</v>
      </c>
      <c r="N146" s="195" t="s">
        <v>40</v>
      </c>
      <c r="O146" s="83"/>
      <c r="P146" s="196">
        <f>O146*H146</f>
        <v>0</v>
      </c>
      <c r="Q146" s="196">
        <v>2.0875</v>
      </c>
      <c r="R146" s="196">
        <f>Q146*H146</f>
        <v>43.8375</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286</v>
      </c>
    </row>
    <row r="147" spans="1:47" s="2" customFormat="1" ht="12">
      <c r="A147" s="37"/>
      <c r="B147" s="38"/>
      <c r="C147" s="39"/>
      <c r="D147" s="200" t="s">
        <v>196</v>
      </c>
      <c r="E147" s="39"/>
      <c r="F147" s="201" t="s">
        <v>442</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810</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21.75" customHeight="1">
      <c r="A149" s="37"/>
      <c r="B149" s="38"/>
      <c r="C149" s="187" t="s">
        <v>237</v>
      </c>
      <c r="D149" s="187" t="s">
        <v>127</v>
      </c>
      <c r="E149" s="188" t="s">
        <v>454</v>
      </c>
      <c r="F149" s="189" t="s">
        <v>455</v>
      </c>
      <c r="G149" s="190" t="s">
        <v>205</v>
      </c>
      <c r="H149" s="191">
        <v>97.2</v>
      </c>
      <c r="I149" s="192"/>
      <c r="J149" s="193">
        <f>ROUND(I149*H149,2)</f>
        <v>0</v>
      </c>
      <c r="K149" s="189" t="s">
        <v>131</v>
      </c>
      <c r="L149" s="43"/>
      <c r="M149" s="194" t="s">
        <v>19</v>
      </c>
      <c r="N149" s="195" t="s">
        <v>40</v>
      </c>
      <c r="O149" s="83"/>
      <c r="P149" s="196">
        <f>O149*H149</f>
        <v>0</v>
      </c>
      <c r="Q149" s="196">
        <v>1.9968</v>
      </c>
      <c r="R149" s="196">
        <f>Q149*H149</f>
        <v>194.08896</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292</v>
      </c>
    </row>
    <row r="150" spans="1:47" s="2" customFormat="1" ht="12">
      <c r="A150" s="37"/>
      <c r="B150" s="38"/>
      <c r="C150" s="39"/>
      <c r="D150" s="200" t="s">
        <v>196</v>
      </c>
      <c r="E150" s="39"/>
      <c r="F150" s="201" t="s">
        <v>457</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196</v>
      </c>
      <c r="AU150" s="16" t="s">
        <v>77</v>
      </c>
    </row>
    <row r="151" spans="1:47" s="2" customFormat="1" ht="12">
      <c r="A151" s="37"/>
      <c r="B151" s="38"/>
      <c r="C151" s="39"/>
      <c r="D151" s="200" t="s">
        <v>134</v>
      </c>
      <c r="E151" s="39"/>
      <c r="F151" s="201" t="s">
        <v>811</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77</v>
      </c>
    </row>
    <row r="152" spans="1:65" s="2" customFormat="1" ht="16.5" customHeight="1">
      <c r="A152" s="37"/>
      <c r="B152" s="38"/>
      <c r="C152" s="187" t="s">
        <v>294</v>
      </c>
      <c r="D152" s="187" t="s">
        <v>127</v>
      </c>
      <c r="E152" s="188" t="s">
        <v>812</v>
      </c>
      <c r="F152" s="189" t="s">
        <v>813</v>
      </c>
      <c r="G152" s="190" t="s">
        <v>205</v>
      </c>
      <c r="H152" s="191">
        <v>186.2</v>
      </c>
      <c r="I152" s="192"/>
      <c r="J152" s="193">
        <f>ROUND(I152*H152,2)</f>
        <v>0</v>
      </c>
      <c r="K152" s="189" t="s">
        <v>131</v>
      </c>
      <c r="L152" s="43"/>
      <c r="M152" s="194" t="s">
        <v>19</v>
      </c>
      <c r="N152" s="195" t="s">
        <v>40</v>
      </c>
      <c r="O152" s="83"/>
      <c r="P152" s="196">
        <f>O152*H152</f>
        <v>0</v>
      </c>
      <c r="Q152" s="196">
        <v>2.004</v>
      </c>
      <c r="R152" s="196">
        <f>Q152*H152</f>
        <v>373.1448</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297</v>
      </c>
    </row>
    <row r="153" spans="1:47" s="2" customFormat="1" ht="12">
      <c r="A153" s="37"/>
      <c r="B153" s="38"/>
      <c r="C153" s="39"/>
      <c r="D153" s="200" t="s">
        <v>196</v>
      </c>
      <c r="E153" s="39"/>
      <c r="F153" s="201" t="s">
        <v>471</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814</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16.5" customHeight="1">
      <c r="A155" s="37"/>
      <c r="B155" s="38"/>
      <c r="C155" s="187" t="s">
        <v>240</v>
      </c>
      <c r="D155" s="187" t="s">
        <v>127</v>
      </c>
      <c r="E155" s="188" t="s">
        <v>328</v>
      </c>
      <c r="F155" s="189" t="s">
        <v>329</v>
      </c>
      <c r="G155" s="190" t="s">
        <v>330</v>
      </c>
      <c r="H155" s="191">
        <v>611.101</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302</v>
      </c>
    </row>
    <row r="156" spans="1:47" s="2" customFormat="1" ht="12">
      <c r="A156" s="37"/>
      <c r="B156" s="38"/>
      <c r="C156" s="39"/>
      <c r="D156" s="200" t="s">
        <v>196</v>
      </c>
      <c r="E156" s="39"/>
      <c r="F156" s="201" t="s">
        <v>332</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3" s="11" customFormat="1" ht="25.9" customHeight="1">
      <c r="A157" s="11"/>
      <c r="B157" s="215"/>
      <c r="C157" s="216"/>
      <c r="D157" s="217" t="s">
        <v>68</v>
      </c>
      <c r="E157" s="218" t="s">
        <v>333</v>
      </c>
      <c r="F157" s="218" t="s">
        <v>506</v>
      </c>
      <c r="G157" s="216"/>
      <c r="H157" s="216"/>
      <c r="I157" s="219"/>
      <c r="J157" s="220">
        <f>BK157</f>
        <v>0</v>
      </c>
      <c r="K157" s="216"/>
      <c r="L157" s="221"/>
      <c r="M157" s="222"/>
      <c r="N157" s="223"/>
      <c r="O157" s="223"/>
      <c r="P157" s="224">
        <f>SUM(P158:P163)</f>
        <v>0</v>
      </c>
      <c r="Q157" s="223"/>
      <c r="R157" s="224">
        <f>SUM(R158:R163)</f>
        <v>0.030240000000000003</v>
      </c>
      <c r="S157" s="223"/>
      <c r="T157" s="225">
        <f>SUM(T158:T163)</f>
        <v>0</v>
      </c>
      <c r="U157" s="11"/>
      <c r="V157" s="11"/>
      <c r="W157" s="11"/>
      <c r="X157" s="11"/>
      <c r="Y157" s="11"/>
      <c r="Z157" s="11"/>
      <c r="AA157" s="11"/>
      <c r="AB157" s="11"/>
      <c r="AC157" s="11"/>
      <c r="AD157" s="11"/>
      <c r="AE157" s="11"/>
      <c r="AR157" s="226" t="s">
        <v>77</v>
      </c>
      <c r="AT157" s="227" t="s">
        <v>68</v>
      </c>
      <c r="AU157" s="227" t="s">
        <v>69</v>
      </c>
      <c r="AY157" s="226" t="s">
        <v>133</v>
      </c>
      <c r="BK157" s="228">
        <f>SUM(BK158:BK163)</f>
        <v>0</v>
      </c>
    </row>
    <row r="158" spans="1:65" s="2" customFormat="1" ht="16.5" customHeight="1">
      <c r="A158" s="37"/>
      <c r="B158" s="38"/>
      <c r="C158" s="187" t="s">
        <v>304</v>
      </c>
      <c r="D158" s="187" t="s">
        <v>127</v>
      </c>
      <c r="E158" s="188" t="s">
        <v>761</v>
      </c>
      <c r="F158" s="189" t="s">
        <v>762</v>
      </c>
      <c r="G158" s="190" t="s">
        <v>195</v>
      </c>
      <c r="H158" s="191">
        <v>42</v>
      </c>
      <c r="I158" s="192"/>
      <c r="J158" s="193">
        <f>ROUND(I158*H158,2)</f>
        <v>0</v>
      </c>
      <c r="K158" s="189" t="s">
        <v>131</v>
      </c>
      <c r="L158" s="43"/>
      <c r="M158" s="194" t="s">
        <v>19</v>
      </c>
      <c r="N158" s="195"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138</v>
      </c>
      <c r="AT158" s="198" t="s">
        <v>127</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307</v>
      </c>
    </row>
    <row r="159" spans="1:47" s="2" customFormat="1" ht="12">
      <c r="A159" s="37"/>
      <c r="B159" s="38"/>
      <c r="C159" s="39"/>
      <c r="D159" s="200" t="s">
        <v>196</v>
      </c>
      <c r="E159" s="39"/>
      <c r="F159" s="201" t="s">
        <v>763</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196</v>
      </c>
      <c r="AU159" s="16" t="s">
        <v>77</v>
      </c>
    </row>
    <row r="160" spans="1:47" s="2" customFormat="1" ht="12">
      <c r="A160" s="37"/>
      <c r="B160" s="38"/>
      <c r="C160" s="39"/>
      <c r="D160" s="200" t="s">
        <v>134</v>
      </c>
      <c r="E160" s="39"/>
      <c r="F160" s="201" t="s">
        <v>815</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134</v>
      </c>
      <c r="AU160" s="16" t="s">
        <v>77</v>
      </c>
    </row>
    <row r="161" spans="1:65" s="2" customFormat="1" ht="21.75" customHeight="1">
      <c r="A161" s="37"/>
      <c r="B161" s="38"/>
      <c r="C161" s="229" t="s">
        <v>245</v>
      </c>
      <c r="D161" s="229" t="s">
        <v>298</v>
      </c>
      <c r="E161" s="230" t="s">
        <v>816</v>
      </c>
      <c r="F161" s="231" t="s">
        <v>817</v>
      </c>
      <c r="G161" s="232" t="s">
        <v>195</v>
      </c>
      <c r="H161" s="233">
        <v>42</v>
      </c>
      <c r="I161" s="234"/>
      <c r="J161" s="235">
        <f>ROUND(I161*H161,2)</f>
        <v>0</v>
      </c>
      <c r="K161" s="231" t="s">
        <v>131</v>
      </c>
      <c r="L161" s="236"/>
      <c r="M161" s="237" t="s">
        <v>19</v>
      </c>
      <c r="N161" s="238" t="s">
        <v>40</v>
      </c>
      <c r="O161" s="83"/>
      <c r="P161" s="196">
        <f>O161*H161</f>
        <v>0</v>
      </c>
      <c r="Q161" s="196">
        <v>0.00072</v>
      </c>
      <c r="R161" s="196">
        <f>Q161*H161</f>
        <v>0.030240000000000003</v>
      </c>
      <c r="S161" s="196">
        <v>0</v>
      </c>
      <c r="T161" s="197">
        <f>S161*H161</f>
        <v>0</v>
      </c>
      <c r="U161" s="37"/>
      <c r="V161" s="37"/>
      <c r="W161" s="37"/>
      <c r="X161" s="37"/>
      <c r="Y161" s="37"/>
      <c r="Z161" s="37"/>
      <c r="AA161" s="37"/>
      <c r="AB161" s="37"/>
      <c r="AC161" s="37"/>
      <c r="AD161" s="37"/>
      <c r="AE161" s="37"/>
      <c r="AR161" s="198" t="s">
        <v>147</v>
      </c>
      <c r="AT161" s="198" t="s">
        <v>298</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311</v>
      </c>
    </row>
    <row r="162" spans="1:65" s="2" customFormat="1" ht="16.5" customHeight="1">
      <c r="A162" s="37"/>
      <c r="B162" s="38"/>
      <c r="C162" s="187" t="s">
        <v>314</v>
      </c>
      <c r="D162" s="187" t="s">
        <v>127</v>
      </c>
      <c r="E162" s="188" t="s">
        <v>328</v>
      </c>
      <c r="F162" s="189" t="s">
        <v>329</v>
      </c>
      <c r="G162" s="190" t="s">
        <v>330</v>
      </c>
      <c r="H162" s="191">
        <v>0.03</v>
      </c>
      <c r="I162" s="192"/>
      <c r="J162" s="193">
        <f>ROUND(I162*H162,2)</f>
        <v>0</v>
      </c>
      <c r="K162" s="189" t="s">
        <v>131</v>
      </c>
      <c r="L162" s="43"/>
      <c r="M162" s="194" t="s">
        <v>19</v>
      </c>
      <c r="N162" s="195" t="s">
        <v>40</v>
      </c>
      <c r="O162" s="83"/>
      <c r="P162" s="196">
        <f>O162*H162</f>
        <v>0</v>
      </c>
      <c r="Q162" s="196">
        <v>0</v>
      </c>
      <c r="R162" s="196">
        <f>Q162*H162</f>
        <v>0</v>
      </c>
      <c r="S162" s="196">
        <v>0</v>
      </c>
      <c r="T162" s="197">
        <f>S162*H162</f>
        <v>0</v>
      </c>
      <c r="U162" s="37"/>
      <c r="V162" s="37"/>
      <c r="W162" s="37"/>
      <c r="X162" s="37"/>
      <c r="Y162" s="37"/>
      <c r="Z162" s="37"/>
      <c r="AA162" s="37"/>
      <c r="AB162" s="37"/>
      <c r="AC162" s="37"/>
      <c r="AD162" s="37"/>
      <c r="AE162" s="37"/>
      <c r="AR162" s="198" t="s">
        <v>138</v>
      </c>
      <c r="AT162" s="198" t="s">
        <v>127</v>
      </c>
      <c r="AU162" s="198" t="s">
        <v>77</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317</v>
      </c>
    </row>
    <row r="163" spans="1:47" s="2" customFormat="1" ht="12">
      <c r="A163" s="37"/>
      <c r="B163" s="38"/>
      <c r="C163" s="39"/>
      <c r="D163" s="200" t="s">
        <v>196</v>
      </c>
      <c r="E163" s="39"/>
      <c r="F163" s="201" t="s">
        <v>332</v>
      </c>
      <c r="G163" s="39"/>
      <c r="H163" s="39"/>
      <c r="I163" s="135"/>
      <c r="J163" s="39"/>
      <c r="K163" s="39"/>
      <c r="L163" s="43"/>
      <c r="M163" s="204"/>
      <c r="N163" s="205"/>
      <c r="O163" s="206"/>
      <c r="P163" s="206"/>
      <c r="Q163" s="206"/>
      <c r="R163" s="206"/>
      <c r="S163" s="206"/>
      <c r="T163" s="207"/>
      <c r="U163" s="37"/>
      <c r="V163" s="37"/>
      <c r="W163" s="37"/>
      <c r="X163" s="37"/>
      <c r="Y163" s="37"/>
      <c r="Z163" s="37"/>
      <c r="AA163" s="37"/>
      <c r="AB163" s="37"/>
      <c r="AC163" s="37"/>
      <c r="AD163" s="37"/>
      <c r="AE163" s="37"/>
      <c r="AT163" s="16" t="s">
        <v>196</v>
      </c>
      <c r="AU163" s="16" t="s">
        <v>77</v>
      </c>
    </row>
    <row r="164" spans="1:31" s="2" customFormat="1" ht="6.95" customHeight="1">
      <c r="A164" s="37"/>
      <c r="B164" s="58"/>
      <c r="C164" s="59"/>
      <c r="D164" s="59"/>
      <c r="E164" s="59"/>
      <c r="F164" s="59"/>
      <c r="G164" s="59"/>
      <c r="H164" s="59"/>
      <c r="I164" s="165"/>
      <c r="J164" s="59"/>
      <c r="K164" s="59"/>
      <c r="L164" s="43"/>
      <c r="M164" s="37"/>
      <c r="O164" s="37"/>
      <c r="P164" s="37"/>
      <c r="Q164" s="37"/>
      <c r="R164" s="37"/>
      <c r="S164" s="37"/>
      <c r="T164" s="37"/>
      <c r="U164" s="37"/>
      <c r="V164" s="37"/>
      <c r="W164" s="37"/>
      <c r="X164" s="37"/>
      <c r="Y164" s="37"/>
      <c r="Z164" s="37"/>
      <c r="AA164" s="37"/>
      <c r="AB164" s="37"/>
      <c r="AC164" s="37"/>
      <c r="AD164" s="37"/>
      <c r="AE164" s="37"/>
    </row>
  </sheetData>
  <sheetProtection password="CC35" sheet="1" objects="1" scenarios="1" formatColumns="0" formatRows="0" autoFilter="0"/>
  <autoFilter ref="C81:K163"/>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8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91</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818</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ROUND(J86,2)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ROUND((SUM(BE86:BE288)),2)</f>
        <v>0</v>
      </c>
      <c r="G33" s="37"/>
      <c r="H33" s="37"/>
      <c r="I33" s="154">
        <v>0.21</v>
      </c>
      <c r="J33" s="153">
        <f>ROUND(((SUM(BE86:BE288))*I33),2)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ROUND((SUM(BF86:BF288)),2)</f>
        <v>0</v>
      </c>
      <c r="G34" s="37"/>
      <c r="H34" s="37"/>
      <c r="I34" s="154">
        <v>0.15</v>
      </c>
      <c r="J34" s="153">
        <f>ROUND(((SUM(BF86:BF288))*I34),2)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ROUND((SUM(BG86:BG288)),2)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ROUND((SUM(BH86:BH288)),2)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ROUND((SUM(BI86:BI288)),2)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04 - Tůně 1 a 2</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J86</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183</v>
      </c>
      <c r="E60" s="211"/>
      <c r="F60" s="211"/>
      <c r="G60" s="211"/>
      <c r="H60" s="211"/>
      <c r="I60" s="212"/>
      <c r="J60" s="213">
        <f>J87</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819</v>
      </c>
      <c r="E61" s="211"/>
      <c r="F61" s="211"/>
      <c r="G61" s="211"/>
      <c r="H61" s="211"/>
      <c r="I61" s="212"/>
      <c r="J61" s="213">
        <f>J184</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820</v>
      </c>
      <c r="E62" s="211"/>
      <c r="F62" s="211"/>
      <c r="G62" s="211"/>
      <c r="H62" s="211"/>
      <c r="I62" s="212"/>
      <c r="J62" s="213">
        <f>J201</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186</v>
      </c>
      <c r="E63" s="211"/>
      <c r="F63" s="211"/>
      <c r="G63" s="211"/>
      <c r="H63" s="211"/>
      <c r="I63" s="212"/>
      <c r="J63" s="213">
        <f>J221</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821</v>
      </c>
      <c r="E64" s="211"/>
      <c r="F64" s="211"/>
      <c r="G64" s="211"/>
      <c r="H64" s="211"/>
      <c r="I64" s="212"/>
      <c r="J64" s="213">
        <f>J241</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822</v>
      </c>
      <c r="E65" s="211"/>
      <c r="F65" s="211"/>
      <c r="G65" s="211"/>
      <c r="H65" s="211"/>
      <c r="I65" s="212"/>
      <c r="J65" s="213">
        <f>J262</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823</v>
      </c>
      <c r="E66" s="211"/>
      <c r="F66" s="211"/>
      <c r="G66" s="211"/>
      <c r="H66" s="211"/>
      <c r="I66" s="212"/>
      <c r="J66" s="213">
        <f>J281</f>
        <v>0</v>
      </c>
      <c r="K66" s="209"/>
      <c r="L66" s="214"/>
      <c r="S66" s="10"/>
      <c r="T66" s="10"/>
      <c r="U66" s="10"/>
      <c r="V66" s="10"/>
      <c r="W66" s="10"/>
      <c r="X66" s="10"/>
      <c r="Y66" s="10"/>
      <c r="Z66" s="10"/>
      <c r="AA66" s="10"/>
      <c r="AB66" s="10"/>
      <c r="AC66" s="10"/>
      <c r="AD66" s="10"/>
      <c r="AE66" s="10"/>
    </row>
    <row r="67" spans="1:31" s="2" customFormat="1" ht="21.8" customHeight="1">
      <c r="A67" s="37"/>
      <c r="B67" s="38"/>
      <c r="C67" s="39"/>
      <c r="D67" s="39"/>
      <c r="E67" s="39"/>
      <c r="F67" s="39"/>
      <c r="G67" s="39"/>
      <c r="H67" s="39"/>
      <c r="I67" s="135"/>
      <c r="J67" s="39"/>
      <c r="K67" s="39"/>
      <c r="L67" s="136"/>
      <c r="S67" s="37"/>
      <c r="T67" s="37"/>
      <c r="U67" s="37"/>
      <c r="V67" s="37"/>
      <c r="W67" s="37"/>
      <c r="X67" s="37"/>
      <c r="Y67" s="37"/>
      <c r="Z67" s="37"/>
      <c r="AA67" s="37"/>
      <c r="AB67" s="37"/>
      <c r="AC67" s="37"/>
      <c r="AD67" s="37"/>
      <c r="AE67" s="37"/>
    </row>
    <row r="68" spans="1:31" s="2" customFormat="1" ht="6.95" customHeight="1">
      <c r="A68" s="37"/>
      <c r="B68" s="58"/>
      <c r="C68" s="59"/>
      <c r="D68" s="59"/>
      <c r="E68" s="59"/>
      <c r="F68" s="59"/>
      <c r="G68" s="59"/>
      <c r="H68" s="59"/>
      <c r="I68" s="165"/>
      <c r="J68" s="59"/>
      <c r="K68" s="59"/>
      <c r="L68" s="136"/>
      <c r="S68" s="37"/>
      <c r="T68" s="37"/>
      <c r="U68" s="37"/>
      <c r="V68" s="37"/>
      <c r="W68" s="37"/>
      <c r="X68" s="37"/>
      <c r="Y68" s="37"/>
      <c r="Z68" s="37"/>
      <c r="AA68" s="37"/>
      <c r="AB68" s="37"/>
      <c r="AC68" s="37"/>
      <c r="AD68" s="37"/>
      <c r="AE68" s="37"/>
    </row>
    <row r="72" spans="1:31" s="2" customFormat="1" ht="6.95" customHeight="1">
      <c r="A72" s="37"/>
      <c r="B72" s="60"/>
      <c r="C72" s="61"/>
      <c r="D72" s="61"/>
      <c r="E72" s="61"/>
      <c r="F72" s="61"/>
      <c r="G72" s="61"/>
      <c r="H72" s="61"/>
      <c r="I72" s="168"/>
      <c r="J72" s="61"/>
      <c r="K72" s="61"/>
      <c r="L72" s="136"/>
      <c r="S72" s="37"/>
      <c r="T72" s="37"/>
      <c r="U72" s="37"/>
      <c r="V72" s="37"/>
      <c r="W72" s="37"/>
      <c r="X72" s="37"/>
      <c r="Y72" s="37"/>
      <c r="Z72" s="37"/>
      <c r="AA72" s="37"/>
      <c r="AB72" s="37"/>
      <c r="AC72" s="37"/>
      <c r="AD72" s="37"/>
      <c r="AE72" s="37"/>
    </row>
    <row r="73" spans="1:31" s="2" customFormat="1" ht="24.95" customHeight="1">
      <c r="A73" s="37"/>
      <c r="B73" s="38"/>
      <c r="C73" s="22" t="s">
        <v>114</v>
      </c>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6.5" customHeight="1">
      <c r="A76" s="37"/>
      <c r="B76" s="38"/>
      <c r="C76" s="39"/>
      <c r="D76" s="39"/>
      <c r="E76" s="169" t="str">
        <f>E7</f>
        <v>Společná zařízení v k.ú. Senice na Hané</v>
      </c>
      <c r="F76" s="31"/>
      <c r="G76" s="31"/>
      <c r="H76" s="31"/>
      <c r="I76" s="135"/>
      <c r="J76" s="39"/>
      <c r="K76" s="39"/>
      <c r="L76" s="136"/>
      <c r="S76" s="37"/>
      <c r="T76" s="37"/>
      <c r="U76" s="37"/>
      <c r="V76" s="37"/>
      <c r="W76" s="37"/>
      <c r="X76" s="37"/>
      <c r="Y76" s="37"/>
      <c r="Z76" s="37"/>
      <c r="AA76" s="37"/>
      <c r="AB76" s="37"/>
      <c r="AC76" s="37"/>
      <c r="AD76" s="37"/>
      <c r="AE76" s="37"/>
    </row>
    <row r="77" spans="1:31" s="2" customFormat="1" ht="12" customHeight="1">
      <c r="A77" s="37"/>
      <c r="B77" s="38"/>
      <c r="C77" s="31" t="s">
        <v>108</v>
      </c>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6.5" customHeight="1">
      <c r="A78" s="37"/>
      <c r="B78" s="38"/>
      <c r="C78" s="39"/>
      <c r="D78" s="39"/>
      <c r="E78" s="68" t="str">
        <f>E9</f>
        <v>SO 04 - Tůně 1 a 2</v>
      </c>
      <c r="F78" s="39"/>
      <c r="G78" s="39"/>
      <c r="H78" s="39"/>
      <c r="I78" s="135"/>
      <c r="J78" s="39"/>
      <c r="K78" s="39"/>
      <c r="L78" s="136"/>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135"/>
      <c r="J79" s="39"/>
      <c r="K79" s="39"/>
      <c r="L79" s="136"/>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 xml:space="preserve"> </v>
      </c>
      <c r="G80" s="39"/>
      <c r="H80" s="39"/>
      <c r="I80" s="139" t="s">
        <v>23</v>
      </c>
      <c r="J80" s="71" t="str">
        <f>IF(J12="","",J12)</f>
        <v>11. 5. 2020</v>
      </c>
      <c r="K80" s="39"/>
      <c r="L80" s="136"/>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135"/>
      <c r="J81" s="39"/>
      <c r="K81" s="39"/>
      <c r="L81" s="136"/>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 xml:space="preserve"> </v>
      </c>
      <c r="G82" s="39"/>
      <c r="H82" s="39"/>
      <c r="I82" s="139" t="s">
        <v>30</v>
      </c>
      <c r="J82" s="35" t="str">
        <f>E21</f>
        <v xml:space="preserve"> </v>
      </c>
      <c r="K82" s="39"/>
      <c r="L82" s="136"/>
      <c r="S82" s="37"/>
      <c r="T82" s="37"/>
      <c r="U82" s="37"/>
      <c r="V82" s="37"/>
      <c r="W82" s="37"/>
      <c r="X82" s="37"/>
      <c r="Y82" s="37"/>
      <c r="Z82" s="37"/>
      <c r="AA82" s="37"/>
      <c r="AB82" s="37"/>
      <c r="AC82" s="37"/>
      <c r="AD82" s="37"/>
      <c r="AE82" s="37"/>
    </row>
    <row r="83" spans="1:31" s="2" customFormat="1" ht="15.15" customHeight="1">
      <c r="A83" s="37"/>
      <c r="B83" s="38"/>
      <c r="C83" s="31" t="s">
        <v>28</v>
      </c>
      <c r="D83" s="39"/>
      <c r="E83" s="39"/>
      <c r="F83" s="26" t="str">
        <f>IF(E18="","",E18)</f>
        <v>Vyplň údaj</v>
      </c>
      <c r="G83" s="39"/>
      <c r="H83" s="39"/>
      <c r="I83" s="139" t="s">
        <v>32</v>
      </c>
      <c r="J83" s="35" t="str">
        <f>E24</f>
        <v xml:space="preserve"> </v>
      </c>
      <c r="K83" s="39"/>
      <c r="L83" s="136"/>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9" customFormat="1" ht="29.25" customHeight="1">
      <c r="A85" s="175"/>
      <c r="B85" s="176"/>
      <c r="C85" s="177" t="s">
        <v>115</v>
      </c>
      <c r="D85" s="178" t="s">
        <v>54</v>
      </c>
      <c r="E85" s="178" t="s">
        <v>50</v>
      </c>
      <c r="F85" s="178" t="s">
        <v>51</v>
      </c>
      <c r="G85" s="178" t="s">
        <v>116</v>
      </c>
      <c r="H85" s="178" t="s">
        <v>117</v>
      </c>
      <c r="I85" s="179" t="s">
        <v>118</v>
      </c>
      <c r="J85" s="178" t="s">
        <v>112</v>
      </c>
      <c r="K85" s="180" t="s">
        <v>119</v>
      </c>
      <c r="L85" s="181"/>
      <c r="M85" s="91" t="s">
        <v>19</v>
      </c>
      <c r="N85" s="92" t="s">
        <v>39</v>
      </c>
      <c r="O85" s="92" t="s">
        <v>120</v>
      </c>
      <c r="P85" s="92" t="s">
        <v>121</v>
      </c>
      <c r="Q85" s="92" t="s">
        <v>122</v>
      </c>
      <c r="R85" s="92" t="s">
        <v>123</v>
      </c>
      <c r="S85" s="92" t="s">
        <v>124</v>
      </c>
      <c r="T85" s="93" t="s">
        <v>125</v>
      </c>
      <c r="U85" s="175"/>
      <c r="V85" s="175"/>
      <c r="W85" s="175"/>
      <c r="X85" s="175"/>
      <c r="Y85" s="175"/>
      <c r="Z85" s="175"/>
      <c r="AA85" s="175"/>
      <c r="AB85" s="175"/>
      <c r="AC85" s="175"/>
      <c r="AD85" s="175"/>
      <c r="AE85" s="175"/>
    </row>
    <row r="86" spans="1:63" s="2" customFormat="1" ht="22.8" customHeight="1">
      <c r="A86" s="37"/>
      <c r="B86" s="38"/>
      <c r="C86" s="98" t="s">
        <v>126</v>
      </c>
      <c r="D86" s="39"/>
      <c r="E86" s="39"/>
      <c r="F86" s="39"/>
      <c r="G86" s="39"/>
      <c r="H86" s="39"/>
      <c r="I86" s="135"/>
      <c r="J86" s="182">
        <f>BK86</f>
        <v>0</v>
      </c>
      <c r="K86" s="39"/>
      <c r="L86" s="43"/>
      <c r="M86" s="94"/>
      <c r="N86" s="183"/>
      <c r="O86" s="95"/>
      <c r="P86" s="184">
        <f>P87+P184+P201+P221+P241+P262+P281</f>
        <v>0</v>
      </c>
      <c r="Q86" s="95"/>
      <c r="R86" s="184">
        <f>R87+R184+R201+R221+R241+R262+R281</f>
        <v>426.553747581332</v>
      </c>
      <c r="S86" s="95"/>
      <c r="T86" s="185">
        <f>T87+T184+T201+T221+T241+T262+T281</f>
        <v>0</v>
      </c>
      <c r="U86" s="37"/>
      <c r="V86" s="37"/>
      <c r="W86" s="37"/>
      <c r="X86" s="37"/>
      <c r="Y86" s="37"/>
      <c r="Z86" s="37"/>
      <c r="AA86" s="37"/>
      <c r="AB86" s="37"/>
      <c r="AC86" s="37"/>
      <c r="AD86" s="37"/>
      <c r="AE86" s="37"/>
      <c r="AT86" s="16" t="s">
        <v>68</v>
      </c>
      <c r="AU86" s="16" t="s">
        <v>113</v>
      </c>
      <c r="BK86" s="186">
        <f>BK87+BK184+BK201+BK221+BK241+BK262+BK281</f>
        <v>0</v>
      </c>
    </row>
    <row r="87" spans="1:63" s="11" customFormat="1" ht="25.9" customHeight="1">
      <c r="A87" s="11"/>
      <c r="B87" s="215"/>
      <c r="C87" s="216"/>
      <c r="D87" s="217" t="s">
        <v>68</v>
      </c>
      <c r="E87" s="218" t="s">
        <v>191</v>
      </c>
      <c r="F87" s="218" t="s">
        <v>192</v>
      </c>
      <c r="G87" s="216"/>
      <c r="H87" s="216"/>
      <c r="I87" s="219"/>
      <c r="J87" s="220">
        <f>BK87</f>
        <v>0</v>
      </c>
      <c r="K87" s="216"/>
      <c r="L87" s="221"/>
      <c r="M87" s="222"/>
      <c r="N87" s="223"/>
      <c r="O87" s="223"/>
      <c r="P87" s="224">
        <f>SUM(P88:P183)</f>
        <v>0</v>
      </c>
      <c r="Q87" s="223"/>
      <c r="R87" s="224">
        <f>SUM(R88:R183)</f>
        <v>144.899304085</v>
      </c>
      <c r="S87" s="223"/>
      <c r="T87" s="225">
        <f>SUM(T88:T183)</f>
        <v>0</v>
      </c>
      <c r="U87" s="11"/>
      <c r="V87" s="11"/>
      <c r="W87" s="11"/>
      <c r="X87" s="11"/>
      <c r="Y87" s="11"/>
      <c r="Z87" s="11"/>
      <c r="AA87" s="11"/>
      <c r="AB87" s="11"/>
      <c r="AC87" s="11"/>
      <c r="AD87" s="11"/>
      <c r="AE87" s="11"/>
      <c r="AR87" s="226" t="s">
        <v>77</v>
      </c>
      <c r="AT87" s="227" t="s">
        <v>68</v>
      </c>
      <c r="AU87" s="227" t="s">
        <v>69</v>
      </c>
      <c r="AY87" s="226" t="s">
        <v>133</v>
      </c>
      <c r="BK87" s="228">
        <f>SUM(BK88:BK183)</f>
        <v>0</v>
      </c>
    </row>
    <row r="88" spans="1:65" s="2" customFormat="1" ht="16.5" customHeight="1">
      <c r="A88" s="37"/>
      <c r="B88" s="38"/>
      <c r="C88" s="187" t="s">
        <v>77</v>
      </c>
      <c r="D88" s="187" t="s">
        <v>127</v>
      </c>
      <c r="E88" s="188" t="s">
        <v>193</v>
      </c>
      <c r="F88" s="189" t="s">
        <v>194</v>
      </c>
      <c r="G88" s="190" t="s">
        <v>195</v>
      </c>
      <c r="H88" s="191">
        <v>30</v>
      </c>
      <c r="I88" s="192"/>
      <c r="J88" s="193">
        <f>ROUND(I88*H88,2)</f>
        <v>0</v>
      </c>
      <c r="K88" s="189" t="s">
        <v>131</v>
      </c>
      <c r="L88" s="43"/>
      <c r="M88" s="194" t="s">
        <v>19</v>
      </c>
      <c r="N88" s="195" t="s">
        <v>40</v>
      </c>
      <c r="O88" s="83"/>
      <c r="P88" s="196">
        <f>O88*H88</f>
        <v>0</v>
      </c>
      <c r="Q88" s="196">
        <v>0.0078934695</v>
      </c>
      <c r="R88" s="196">
        <f>Q88*H88</f>
        <v>0.236804085</v>
      </c>
      <c r="S88" s="196">
        <v>0</v>
      </c>
      <c r="T88" s="197">
        <f>S88*H88</f>
        <v>0</v>
      </c>
      <c r="U88" s="37"/>
      <c r="V88" s="37"/>
      <c r="W88" s="37"/>
      <c r="X88" s="37"/>
      <c r="Y88" s="37"/>
      <c r="Z88" s="37"/>
      <c r="AA88" s="37"/>
      <c r="AB88" s="37"/>
      <c r="AC88" s="37"/>
      <c r="AD88" s="37"/>
      <c r="AE88" s="37"/>
      <c r="AR88" s="198" t="s">
        <v>138</v>
      </c>
      <c r="AT88" s="198" t="s">
        <v>127</v>
      </c>
      <c r="AU88" s="198" t="s">
        <v>77</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138</v>
      </c>
      <c r="BM88" s="198" t="s">
        <v>79</v>
      </c>
    </row>
    <row r="89" spans="1:47" s="2" customFormat="1" ht="12">
      <c r="A89" s="37"/>
      <c r="B89" s="38"/>
      <c r="C89" s="39"/>
      <c r="D89" s="200" t="s">
        <v>196</v>
      </c>
      <c r="E89" s="39"/>
      <c r="F89" s="201" t="s">
        <v>197</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196</v>
      </c>
      <c r="AU89" s="16" t="s">
        <v>77</v>
      </c>
    </row>
    <row r="90" spans="1:65" s="2" customFormat="1" ht="16.5" customHeight="1">
      <c r="A90" s="37"/>
      <c r="B90" s="38"/>
      <c r="C90" s="187" t="s">
        <v>79</v>
      </c>
      <c r="D90" s="187" t="s">
        <v>127</v>
      </c>
      <c r="E90" s="188" t="s">
        <v>198</v>
      </c>
      <c r="F90" s="189" t="s">
        <v>199</v>
      </c>
      <c r="G90" s="190" t="s">
        <v>200</v>
      </c>
      <c r="H90" s="191">
        <v>720</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201</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65" s="2" customFormat="1" ht="21.75" customHeight="1">
      <c r="A92" s="37"/>
      <c r="B92" s="38"/>
      <c r="C92" s="187" t="s">
        <v>140</v>
      </c>
      <c r="D92" s="187" t="s">
        <v>127</v>
      </c>
      <c r="E92" s="188" t="s">
        <v>203</v>
      </c>
      <c r="F92" s="189" t="s">
        <v>204</v>
      </c>
      <c r="G92" s="190" t="s">
        <v>205</v>
      </c>
      <c r="H92" s="191">
        <v>195</v>
      </c>
      <c r="I92" s="192"/>
      <c r="J92" s="193">
        <f>ROUND(I92*H92,2)</f>
        <v>0</v>
      </c>
      <c r="K92" s="189" t="s">
        <v>131</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143</v>
      </c>
    </row>
    <row r="93" spans="1:47" s="2" customFormat="1" ht="12">
      <c r="A93" s="37"/>
      <c r="B93" s="38"/>
      <c r="C93" s="39"/>
      <c r="D93" s="200" t="s">
        <v>196</v>
      </c>
      <c r="E93" s="39"/>
      <c r="F93" s="201" t="s">
        <v>206</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196</v>
      </c>
      <c r="AU93" s="16" t="s">
        <v>77</v>
      </c>
    </row>
    <row r="94" spans="1:47" s="2" customFormat="1" ht="12">
      <c r="A94" s="37"/>
      <c r="B94" s="38"/>
      <c r="C94" s="39"/>
      <c r="D94" s="200" t="s">
        <v>134</v>
      </c>
      <c r="E94" s="39"/>
      <c r="F94" s="201" t="s">
        <v>824</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134</v>
      </c>
      <c r="AU94" s="16" t="s">
        <v>77</v>
      </c>
    </row>
    <row r="95" spans="1:65" s="2" customFormat="1" ht="21.75" customHeight="1">
      <c r="A95" s="37"/>
      <c r="B95" s="38"/>
      <c r="C95" s="187" t="s">
        <v>138</v>
      </c>
      <c r="D95" s="187" t="s">
        <v>127</v>
      </c>
      <c r="E95" s="188" t="s">
        <v>207</v>
      </c>
      <c r="F95" s="189" t="s">
        <v>208</v>
      </c>
      <c r="G95" s="190" t="s">
        <v>205</v>
      </c>
      <c r="H95" s="191">
        <v>2335</v>
      </c>
      <c r="I95" s="192"/>
      <c r="J95" s="193">
        <f>ROUND(I95*H95,2)</f>
        <v>0</v>
      </c>
      <c r="K95" s="189" t="s">
        <v>131</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825</v>
      </c>
    </row>
    <row r="96" spans="1:47" s="2" customFormat="1" ht="12">
      <c r="A96" s="37"/>
      <c r="B96" s="38"/>
      <c r="C96" s="39"/>
      <c r="D96" s="200" t="s">
        <v>196</v>
      </c>
      <c r="E96" s="39"/>
      <c r="F96" s="201" t="s">
        <v>206</v>
      </c>
      <c r="G96" s="39"/>
      <c r="H96" s="39"/>
      <c r="I96" s="135"/>
      <c r="J96" s="39"/>
      <c r="K96" s="39"/>
      <c r="L96" s="43"/>
      <c r="M96" s="202"/>
      <c r="N96" s="203"/>
      <c r="O96" s="83"/>
      <c r="P96" s="83"/>
      <c r="Q96" s="83"/>
      <c r="R96" s="83"/>
      <c r="S96" s="83"/>
      <c r="T96" s="84"/>
      <c r="U96" s="37"/>
      <c r="V96" s="37"/>
      <c r="W96" s="37"/>
      <c r="X96" s="37"/>
      <c r="Y96" s="37"/>
      <c r="Z96" s="37"/>
      <c r="AA96" s="37"/>
      <c r="AB96" s="37"/>
      <c r="AC96" s="37"/>
      <c r="AD96" s="37"/>
      <c r="AE96" s="37"/>
      <c r="AT96" s="16" t="s">
        <v>196</v>
      </c>
      <c r="AU96" s="16" t="s">
        <v>77</v>
      </c>
    </row>
    <row r="97" spans="1:47" s="2" customFormat="1" ht="12">
      <c r="A97" s="37"/>
      <c r="B97" s="38"/>
      <c r="C97" s="39"/>
      <c r="D97" s="200" t="s">
        <v>134</v>
      </c>
      <c r="E97" s="39"/>
      <c r="F97" s="201" t="s">
        <v>826</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77</v>
      </c>
    </row>
    <row r="98" spans="1:51" s="13" customFormat="1" ht="12">
      <c r="A98" s="13"/>
      <c r="B98" s="250"/>
      <c r="C98" s="251"/>
      <c r="D98" s="200" t="s">
        <v>676</v>
      </c>
      <c r="E98" s="252" t="s">
        <v>19</v>
      </c>
      <c r="F98" s="253" t="s">
        <v>827</v>
      </c>
      <c r="G98" s="251"/>
      <c r="H98" s="254">
        <v>2335</v>
      </c>
      <c r="I98" s="255"/>
      <c r="J98" s="251"/>
      <c r="K98" s="251"/>
      <c r="L98" s="256"/>
      <c r="M98" s="257"/>
      <c r="N98" s="258"/>
      <c r="O98" s="258"/>
      <c r="P98" s="258"/>
      <c r="Q98" s="258"/>
      <c r="R98" s="258"/>
      <c r="S98" s="258"/>
      <c r="T98" s="259"/>
      <c r="U98" s="13"/>
      <c r="V98" s="13"/>
      <c r="W98" s="13"/>
      <c r="X98" s="13"/>
      <c r="Y98" s="13"/>
      <c r="Z98" s="13"/>
      <c r="AA98" s="13"/>
      <c r="AB98" s="13"/>
      <c r="AC98" s="13"/>
      <c r="AD98" s="13"/>
      <c r="AE98" s="13"/>
      <c r="AT98" s="260" t="s">
        <v>676</v>
      </c>
      <c r="AU98" s="260" t="s">
        <v>77</v>
      </c>
      <c r="AV98" s="13" t="s">
        <v>79</v>
      </c>
      <c r="AW98" s="13" t="s">
        <v>31</v>
      </c>
      <c r="AX98" s="13" t="s">
        <v>77</v>
      </c>
      <c r="AY98" s="260" t="s">
        <v>133</v>
      </c>
    </row>
    <row r="99" spans="1:65" s="2" customFormat="1" ht="21.75" customHeight="1">
      <c r="A99" s="37"/>
      <c r="B99" s="38"/>
      <c r="C99" s="187" t="s">
        <v>149</v>
      </c>
      <c r="D99" s="187" t="s">
        <v>127</v>
      </c>
      <c r="E99" s="188" t="s">
        <v>828</v>
      </c>
      <c r="F99" s="189" t="s">
        <v>829</v>
      </c>
      <c r="G99" s="190" t="s">
        <v>205</v>
      </c>
      <c r="H99" s="191">
        <v>5993</v>
      </c>
      <c r="I99" s="192"/>
      <c r="J99" s="193">
        <f>ROUND(I99*H99,2)</f>
        <v>0</v>
      </c>
      <c r="K99" s="189" t="s">
        <v>131</v>
      </c>
      <c r="L99" s="43"/>
      <c r="M99" s="194" t="s">
        <v>19</v>
      </c>
      <c r="N99" s="195" t="s">
        <v>40</v>
      </c>
      <c r="O99" s="83"/>
      <c r="P99" s="196">
        <f>O99*H99</f>
        <v>0</v>
      </c>
      <c r="Q99" s="196">
        <v>0</v>
      </c>
      <c r="R99" s="196">
        <f>Q99*H99</f>
        <v>0</v>
      </c>
      <c r="S99" s="196">
        <v>0</v>
      </c>
      <c r="T99" s="197">
        <f>S99*H99</f>
        <v>0</v>
      </c>
      <c r="U99" s="37"/>
      <c r="V99" s="37"/>
      <c r="W99" s="37"/>
      <c r="X99" s="37"/>
      <c r="Y99" s="37"/>
      <c r="Z99" s="37"/>
      <c r="AA99" s="37"/>
      <c r="AB99" s="37"/>
      <c r="AC99" s="37"/>
      <c r="AD99" s="37"/>
      <c r="AE99" s="37"/>
      <c r="AR99" s="198" t="s">
        <v>138</v>
      </c>
      <c r="AT99" s="198" t="s">
        <v>127</v>
      </c>
      <c r="AU99" s="198" t="s">
        <v>77</v>
      </c>
      <c r="AY99" s="16" t="s">
        <v>133</v>
      </c>
      <c r="BE99" s="199">
        <f>IF(N99="základní",J99,0)</f>
        <v>0</v>
      </c>
      <c r="BF99" s="199">
        <f>IF(N99="snížená",J99,0)</f>
        <v>0</v>
      </c>
      <c r="BG99" s="199">
        <f>IF(N99="zákl. přenesená",J99,0)</f>
        <v>0</v>
      </c>
      <c r="BH99" s="199">
        <f>IF(N99="sníž. přenesená",J99,0)</f>
        <v>0</v>
      </c>
      <c r="BI99" s="199">
        <f>IF(N99="nulová",J99,0)</f>
        <v>0</v>
      </c>
      <c r="BJ99" s="16" t="s">
        <v>77</v>
      </c>
      <c r="BK99" s="199">
        <f>ROUND(I99*H99,2)</f>
        <v>0</v>
      </c>
      <c r="BL99" s="16" t="s">
        <v>138</v>
      </c>
      <c r="BM99" s="198" t="s">
        <v>147</v>
      </c>
    </row>
    <row r="100" spans="1:47" s="2" customFormat="1" ht="12">
      <c r="A100" s="37"/>
      <c r="B100" s="38"/>
      <c r="C100" s="39"/>
      <c r="D100" s="200" t="s">
        <v>196</v>
      </c>
      <c r="E100" s="39"/>
      <c r="F100" s="201" t="s">
        <v>695</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196</v>
      </c>
      <c r="AU100" s="16" t="s">
        <v>77</v>
      </c>
    </row>
    <row r="101" spans="1:47" s="2" customFormat="1" ht="12">
      <c r="A101" s="37"/>
      <c r="B101" s="38"/>
      <c r="C101" s="39"/>
      <c r="D101" s="200" t="s">
        <v>134</v>
      </c>
      <c r="E101" s="39"/>
      <c r="F101" s="201" t="s">
        <v>824</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134</v>
      </c>
      <c r="AU101" s="16" t="s">
        <v>77</v>
      </c>
    </row>
    <row r="102" spans="1:65" s="2" customFormat="1" ht="21.75" customHeight="1">
      <c r="A102" s="37"/>
      <c r="B102" s="38"/>
      <c r="C102" s="187" t="s">
        <v>143</v>
      </c>
      <c r="D102" s="187" t="s">
        <v>127</v>
      </c>
      <c r="E102" s="188" t="s">
        <v>830</v>
      </c>
      <c r="F102" s="189" t="s">
        <v>831</v>
      </c>
      <c r="G102" s="190" t="s">
        <v>205</v>
      </c>
      <c r="H102" s="191">
        <v>99.7</v>
      </c>
      <c r="I102" s="192"/>
      <c r="J102" s="193">
        <f>ROUND(I102*H102,2)</f>
        <v>0</v>
      </c>
      <c r="K102" s="189" t="s">
        <v>131</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152</v>
      </c>
    </row>
    <row r="103" spans="1:47" s="2" customFormat="1" ht="12">
      <c r="A103" s="37"/>
      <c r="B103" s="38"/>
      <c r="C103" s="39"/>
      <c r="D103" s="200" t="s">
        <v>196</v>
      </c>
      <c r="E103" s="39"/>
      <c r="F103" s="201" t="s">
        <v>221</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47" s="2" customFormat="1" ht="12">
      <c r="A104" s="37"/>
      <c r="B104" s="38"/>
      <c r="C104" s="39"/>
      <c r="D104" s="200" t="s">
        <v>134</v>
      </c>
      <c r="E104" s="39"/>
      <c r="F104" s="201" t="s">
        <v>832</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134</v>
      </c>
      <c r="AU104" s="16" t="s">
        <v>77</v>
      </c>
    </row>
    <row r="105" spans="1:65" s="2" customFormat="1" ht="21.75" customHeight="1">
      <c r="A105" s="37"/>
      <c r="B105" s="38"/>
      <c r="C105" s="187" t="s">
        <v>158</v>
      </c>
      <c r="D105" s="187" t="s">
        <v>127</v>
      </c>
      <c r="E105" s="188" t="s">
        <v>781</v>
      </c>
      <c r="F105" s="189" t="s">
        <v>782</v>
      </c>
      <c r="G105" s="190" t="s">
        <v>205</v>
      </c>
      <c r="H105" s="191">
        <v>99.7</v>
      </c>
      <c r="I105" s="192"/>
      <c r="J105" s="193">
        <f>ROUND(I105*H105,2)</f>
        <v>0</v>
      </c>
      <c r="K105" s="189" t="s">
        <v>131</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156</v>
      </c>
    </row>
    <row r="106" spans="1:47" s="2" customFormat="1" ht="12">
      <c r="A106" s="37"/>
      <c r="B106" s="38"/>
      <c r="C106" s="39"/>
      <c r="D106" s="200" t="s">
        <v>196</v>
      </c>
      <c r="E106" s="39"/>
      <c r="F106" s="201" t="s">
        <v>221</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196</v>
      </c>
      <c r="AU106" s="16" t="s">
        <v>77</v>
      </c>
    </row>
    <row r="107" spans="1:65" s="2" customFormat="1" ht="21.75" customHeight="1">
      <c r="A107" s="37"/>
      <c r="B107" s="38"/>
      <c r="C107" s="187" t="s">
        <v>147</v>
      </c>
      <c r="D107" s="187" t="s">
        <v>127</v>
      </c>
      <c r="E107" s="188" t="s">
        <v>226</v>
      </c>
      <c r="F107" s="189" t="s">
        <v>227</v>
      </c>
      <c r="G107" s="190" t="s">
        <v>205</v>
      </c>
      <c r="H107" s="191">
        <v>1.8</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161</v>
      </c>
    </row>
    <row r="108" spans="1:47" s="2" customFormat="1" ht="12">
      <c r="A108" s="37"/>
      <c r="B108" s="38"/>
      <c r="C108" s="39"/>
      <c r="D108" s="200" t="s">
        <v>196</v>
      </c>
      <c r="E108" s="39"/>
      <c r="F108" s="201" t="s">
        <v>225</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833</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167</v>
      </c>
      <c r="D110" s="187" t="s">
        <v>127</v>
      </c>
      <c r="E110" s="188" t="s">
        <v>783</v>
      </c>
      <c r="F110" s="189" t="s">
        <v>784</v>
      </c>
      <c r="G110" s="190" t="s">
        <v>205</v>
      </c>
      <c r="H110" s="191">
        <v>135</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165</v>
      </c>
    </row>
    <row r="111" spans="1:47" s="2" customFormat="1" ht="12">
      <c r="A111" s="37"/>
      <c r="B111" s="38"/>
      <c r="C111" s="39"/>
      <c r="D111" s="200" t="s">
        <v>196</v>
      </c>
      <c r="E111" s="39"/>
      <c r="F111" s="201" t="s">
        <v>225</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834</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152</v>
      </c>
      <c r="D113" s="187" t="s">
        <v>127</v>
      </c>
      <c r="E113" s="188" t="s">
        <v>223</v>
      </c>
      <c r="F113" s="189" t="s">
        <v>224</v>
      </c>
      <c r="G113" s="190" t="s">
        <v>205</v>
      </c>
      <c r="H113" s="191">
        <v>1.8</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170</v>
      </c>
    </row>
    <row r="114" spans="1:47" s="2" customFormat="1" ht="12">
      <c r="A114" s="37"/>
      <c r="B114" s="38"/>
      <c r="C114" s="39"/>
      <c r="D114" s="200" t="s">
        <v>196</v>
      </c>
      <c r="E114" s="39"/>
      <c r="F114" s="201" t="s">
        <v>225</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176</v>
      </c>
      <c r="D115" s="187" t="s">
        <v>127</v>
      </c>
      <c r="E115" s="188" t="s">
        <v>229</v>
      </c>
      <c r="F115" s="189" t="s">
        <v>230</v>
      </c>
      <c r="G115" s="190" t="s">
        <v>205</v>
      </c>
      <c r="H115" s="191">
        <v>18.9</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174</v>
      </c>
    </row>
    <row r="116" spans="1:47" s="2" customFormat="1" ht="12">
      <c r="A116" s="37"/>
      <c r="B116" s="38"/>
      <c r="C116" s="39"/>
      <c r="D116" s="200" t="s">
        <v>196</v>
      </c>
      <c r="E116" s="39"/>
      <c r="F116" s="201" t="s">
        <v>232</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835</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156</v>
      </c>
      <c r="D118" s="187" t="s">
        <v>127</v>
      </c>
      <c r="E118" s="188" t="s">
        <v>235</v>
      </c>
      <c r="F118" s="189" t="s">
        <v>236</v>
      </c>
      <c r="G118" s="190" t="s">
        <v>205</v>
      </c>
      <c r="H118" s="191">
        <v>18.9</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231</v>
      </c>
    </row>
    <row r="119" spans="1:47" s="2" customFormat="1" ht="12">
      <c r="A119" s="37"/>
      <c r="B119" s="38"/>
      <c r="C119" s="39"/>
      <c r="D119" s="200" t="s">
        <v>196</v>
      </c>
      <c r="E119" s="39"/>
      <c r="F119" s="201" t="s">
        <v>232</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65" s="2" customFormat="1" ht="21.75" customHeight="1">
      <c r="A120" s="37"/>
      <c r="B120" s="38"/>
      <c r="C120" s="187" t="s">
        <v>234</v>
      </c>
      <c r="D120" s="187" t="s">
        <v>127</v>
      </c>
      <c r="E120" s="188" t="s">
        <v>247</v>
      </c>
      <c r="F120" s="189" t="s">
        <v>248</v>
      </c>
      <c r="G120" s="190" t="s">
        <v>205</v>
      </c>
      <c r="H120" s="191">
        <v>661</v>
      </c>
      <c r="I120" s="192"/>
      <c r="J120" s="193">
        <f>ROUND(I120*H120,2)</f>
        <v>0</v>
      </c>
      <c r="K120" s="189" t="s">
        <v>131</v>
      </c>
      <c r="L120" s="43"/>
      <c r="M120" s="194" t="s">
        <v>19</v>
      </c>
      <c r="N120" s="195" t="s">
        <v>40</v>
      </c>
      <c r="O120" s="83"/>
      <c r="P120" s="196">
        <f>O120*H120</f>
        <v>0</v>
      </c>
      <c r="Q120" s="196">
        <v>0</v>
      </c>
      <c r="R120" s="196">
        <f>Q120*H120</f>
        <v>0</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237</v>
      </c>
    </row>
    <row r="121" spans="1:47" s="2" customFormat="1" ht="12">
      <c r="A121" s="37"/>
      <c r="B121" s="38"/>
      <c r="C121" s="39"/>
      <c r="D121" s="200" t="s">
        <v>196</v>
      </c>
      <c r="E121" s="39"/>
      <c r="F121" s="201" t="s">
        <v>250</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196</v>
      </c>
      <c r="AU121" s="16" t="s">
        <v>77</v>
      </c>
    </row>
    <row r="122" spans="1:47" s="2" customFormat="1" ht="12">
      <c r="A122" s="37"/>
      <c r="B122" s="38"/>
      <c r="C122" s="39"/>
      <c r="D122" s="200" t="s">
        <v>134</v>
      </c>
      <c r="E122" s="39"/>
      <c r="F122" s="201" t="s">
        <v>836</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134</v>
      </c>
      <c r="AU122" s="16" t="s">
        <v>77</v>
      </c>
    </row>
    <row r="123" spans="1:65" s="2" customFormat="1" ht="21.75" customHeight="1">
      <c r="A123" s="37"/>
      <c r="B123" s="38"/>
      <c r="C123" s="187" t="s">
        <v>161</v>
      </c>
      <c r="D123" s="187" t="s">
        <v>127</v>
      </c>
      <c r="E123" s="188" t="s">
        <v>253</v>
      </c>
      <c r="F123" s="189" t="s">
        <v>254</v>
      </c>
      <c r="G123" s="190" t="s">
        <v>205</v>
      </c>
      <c r="H123" s="191">
        <v>1674</v>
      </c>
      <c r="I123" s="192"/>
      <c r="J123" s="193">
        <f>ROUND(I123*H123,2)</f>
        <v>0</v>
      </c>
      <c r="K123" s="189" t="s">
        <v>131</v>
      </c>
      <c r="L123" s="43"/>
      <c r="M123" s="194" t="s">
        <v>19</v>
      </c>
      <c r="N123" s="195" t="s">
        <v>40</v>
      </c>
      <c r="O123" s="83"/>
      <c r="P123" s="196">
        <f>O123*H123</f>
        <v>0</v>
      </c>
      <c r="Q123" s="196">
        <v>0</v>
      </c>
      <c r="R123" s="196">
        <f>Q123*H123</f>
        <v>0</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240</v>
      </c>
    </row>
    <row r="124" spans="1:47" s="2" customFormat="1" ht="12">
      <c r="A124" s="37"/>
      <c r="B124" s="38"/>
      <c r="C124" s="39"/>
      <c r="D124" s="200" t="s">
        <v>196</v>
      </c>
      <c r="E124" s="39"/>
      <c r="F124" s="201" t="s">
        <v>250</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196</v>
      </c>
      <c r="AU124" s="16" t="s">
        <v>77</v>
      </c>
    </row>
    <row r="125" spans="1:47" s="2" customFormat="1" ht="12">
      <c r="A125" s="37"/>
      <c r="B125" s="38"/>
      <c r="C125" s="39"/>
      <c r="D125" s="200" t="s">
        <v>134</v>
      </c>
      <c r="E125" s="39"/>
      <c r="F125" s="201" t="s">
        <v>837</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134</v>
      </c>
      <c r="AU125" s="16" t="s">
        <v>77</v>
      </c>
    </row>
    <row r="126" spans="1:65" s="2" customFormat="1" ht="21.75" customHeight="1">
      <c r="A126" s="37"/>
      <c r="B126" s="38"/>
      <c r="C126" s="187" t="s">
        <v>8</v>
      </c>
      <c r="D126" s="187" t="s">
        <v>127</v>
      </c>
      <c r="E126" s="188" t="s">
        <v>247</v>
      </c>
      <c r="F126" s="189" t="s">
        <v>248</v>
      </c>
      <c r="G126" s="190" t="s">
        <v>205</v>
      </c>
      <c r="H126" s="191">
        <v>1136</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245</v>
      </c>
    </row>
    <row r="127" spans="1:47" s="2" customFormat="1" ht="12">
      <c r="A127" s="37"/>
      <c r="B127" s="38"/>
      <c r="C127" s="39"/>
      <c r="D127" s="200" t="s">
        <v>196</v>
      </c>
      <c r="E127" s="39"/>
      <c r="F127" s="201" t="s">
        <v>250</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77</v>
      </c>
    </row>
    <row r="128" spans="1:47" s="2" customFormat="1" ht="12">
      <c r="A128" s="37"/>
      <c r="B128" s="38"/>
      <c r="C128" s="39"/>
      <c r="D128" s="200" t="s">
        <v>134</v>
      </c>
      <c r="E128" s="39"/>
      <c r="F128" s="201" t="s">
        <v>838</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77</v>
      </c>
    </row>
    <row r="129" spans="1:65" s="2" customFormat="1" ht="21.75" customHeight="1">
      <c r="A129" s="37"/>
      <c r="B129" s="38"/>
      <c r="C129" s="187" t="s">
        <v>165</v>
      </c>
      <c r="D129" s="187" t="s">
        <v>127</v>
      </c>
      <c r="E129" s="188" t="s">
        <v>257</v>
      </c>
      <c r="F129" s="189" t="s">
        <v>258</v>
      </c>
      <c r="G129" s="190" t="s">
        <v>205</v>
      </c>
      <c r="H129" s="191">
        <v>2335</v>
      </c>
      <c r="I129" s="192"/>
      <c r="J129" s="193">
        <f>ROUND(I129*H129,2)</f>
        <v>0</v>
      </c>
      <c r="K129" s="189" t="s">
        <v>131</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249</v>
      </c>
    </row>
    <row r="130" spans="1:47" s="2" customFormat="1" ht="12">
      <c r="A130" s="37"/>
      <c r="B130" s="38"/>
      <c r="C130" s="39"/>
      <c r="D130" s="200" t="s">
        <v>196</v>
      </c>
      <c r="E130" s="39"/>
      <c r="F130" s="201" t="s">
        <v>260</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196</v>
      </c>
      <c r="AU130" s="16" t="s">
        <v>77</v>
      </c>
    </row>
    <row r="131" spans="1:47" s="2" customFormat="1" ht="12">
      <c r="A131" s="37"/>
      <c r="B131" s="38"/>
      <c r="C131" s="39"/>
      <c r="D131" s="200" t="s">
        <v>134</v>
      </c>
      <c r="E131" s="39"/>
      <c r="F131" s="201" t="s">
        <v>839</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134</v>
      </c>
      <c r="AU131" s="16" t="s">
        <v>77</v>
      </c>
    </row>
    <row r="132" spans="1:65" s="2" customFormat="1" ht="33" customHeight="1">
      <c r="A132" s="37"/>
      <c r="B132" s="38"/>
      <c r="C132" s="187" t="s">
        <v>252</v>
      </c>
      <c r="D132" s="187" t="s">
        <v>127</v>
      </c>
      <c r="E132" s="188" t="s">
        <v>263</v>
      </c>
      <c r="F132" s="189" t="s">
        <v>264</v>
      </c>
      <c r="G132" s="190" t="s">
        <v>205</v>
      </c>
      <c r="H132" s="191">
        <v>195</v>
      </c>
      <c r="I132" s="192"/>
      <c r="J132" s="193">
        <f>ROUND(I132*H132,2)</f>
        <v>0</v>
      </c>
      <c r="K132" s="189" t="s">
        <v>131</v>
      </c>
      <c r="L132" s="43"/>
      <c r="M132" s="194" t="s">
        <v>19</v>
      </c>
      <c r="N132" s="195" t="s">
        <v>40</v>
      </c>
      <c r="O132" s="83"/>
      <c r="P132" s="196">
        <f>O132*H132</f>
        <v>0</v>
      </c>
      <c r="Q132" s="196">
        <v>0</v>
      </c>
      <c r="R132" s="196">
        <f>Q132*H132</f>
        <v>0</v>
      </c>
      <c r="S132" s="196">
        <v>0</v>
      </c>
      <c r="T132" s="197">
        <f>S132*H132</f>
        <v>0</v>
      </c>
      <c r="U132" s="37"/>
      <c r="V132" s="37"/>
      <c r="W132" s="37"/>
      <c r="X132" s="37"/>
      <c r="Y132" s="37"/>
      <c r="Z132" s="37"/>
      <c r="AA132" s="37"/>
      <c r="AB132" s="37"/>
      <c r="AC132" s="37"/>
      <c r="AD132" s="37"/>
      <c r="AE132" s="37"/>
      <c r="AR132" s="198" t="s">
        <v>138</v>
      </c>
      <c r="AT132" s="198" t="s">
        <v>127</v>
      </c>
      <c r="AU132" s="198" t="s">
        <v>77</v>
      </c>
      <c r="AY132" s="16" t="s">
        <v>133</v>
      </c>
      <c r="BE132" s="199">
        <f>IF(N132="základní",J132,0)</f>
        <v>0</v>
      </c>
      <c r="BF132" s="199">
        <f>IF(N132="snížená",J132,0)</f>
        <v>0</v>
      </c>
      <c r="BG132" s="199">
        <f>IF(N132="zákl. přenesená",J132,0)</f>
        <v>0</v>
      </c>
      <c r="BH132" s="199">
        <f>IF(N132="sníž. přenesená",J132,0)</f>
        <v>0</v>
      </c>
      <c r="BI132" s="199">
        <f>IF(N132="nulová",J132,0)</f>
        <v>0</v>
      </c>
      <c r="BJ132" s="16" t="s">
        <v>77</v>
      </c>
      <c r="BK132" s="199">
        <f>ROUND(I132*H132,2)</f>
        <v>0</v>
      </c>
      <c r="BL132" s="16" t="s">
        <v>138</v>
      </c>
      <c r="BM132" s="198" t="s">
        <v>255</v>
      </c>
    </row>
    <row r="133" spans="1:47" s="2" customFormat="1" ht="12">
      <c r="A133" s="37"/>
      <c r="B133" s="38"/>
      <c r="C133" s="39"/>
      <c r="D133" s="200" t="s">
        <v>196</v>
      </c>
      <c r="E133" s="39"/>
      <c r="F133" s="201" t="s">
        <v>266</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196</v>
      </c>
      <c r="AU133" s="16" t="s">
        <v>77</v>
      </c>
    </row>
    <row r="134" spans="1:47" s="2" customFormat="1" ht="12">
      <c r="A134" s="37"/>
      <c r="B134" s="38"/>
      <c r="C134" s="39"/>
      <c r="D134" s="200" t="s">
        <v>134</v>
      </c>
      <c r="E134" s="39"/>
      <c r="F134" s="201" t="s">
        <v>840</v>
      </c>
      <c r="G134" s="39"/>
      <c r="H134" s="39"/>
      <c r="I134" s="135"/>
      <c r="J134" s="39"/>
      <c r="K134" s="39"/>
      <c r="L134" s="43"/>
      <c r="M134" s="202"/>
      <c r="N134" s="203"/>
      <c r="O134" s="83"/>
      <c r="P134" s="83"/>
      <c r="Q134" s="83"/>
      <c r="R134" s="83"/>
      <c r="S134" s="83"/>
      <c r="T134" s="84"/>
      <c r="U134" s="37"/>
      <c r="V134" s="37"/>
      <c r="W134" s="37"/>
      <c r="X134" s="37"/>
      <c r="Y134" s="37"/>
      <c r="Z134" s="37"/>
      <c r="AA134" s="37"/>
      <c r="AB134" s="37"/>
      <c r="AC134" s="37"/>
      <c r="AD134" s="37"/>
      <c r="AE134" s="37"/>
      <c r="AT134" s="16" t="s">
        <v>134</v>
      </c>
      <c r="AU134" s="16" t="s">
        <v>77</v>
      </c>
    </row>
    <row r="135" spans="1:65" s="2" customFormat="1" ht="16.5" customHeight="1">
      <c r="A135" s="37"/>
      <c r="B135" s="38"/>
      <c r="C135" s="187" t="s">
        <v>170</v>
      </c>
      <c r="D135" s="187" t="s">
        <v>127</v>
      </c>
      <c r="E135" s="188" t="s">
        <v>268</v>
      </c>
      <c r="F135" s="189" t="s">
        <v>269</v>
      </c>
      <c r="G135" s="190" t="s">
        <v>205</v>
      </c>
      <c r="H135" s="191">
        <v>2335</v>
      </c>
      <c r="I135" s="192"/>
      <c r="J135" s="193">
        <f>ROUND(I135*H135,2)</f>
        <v>0</v>
      </c>
      <c r="K135" s="189" t="s">
        <v>131</v>
      </c>
      <c r="L135" s="43"/>
      <c r="M135" s="194" t="s">
        <v>19</v>
      </c>
      <c r="N135" s="195" t="s">
        <v>40</v>
      </c>
      <c r="O135" s="83"/>
      <c r="P135" s="196">
        <f>O135*H135</f>
        <v>0</v>
      </c>
      <c r="Q135" s="196">
        <v>0</v>
      </c>
      <c r="R135" s="196">
        <f>Q135*H135</f>
        <v>0</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341</v>
      </c>
    </row>
    <row r="136" spans="1:47" s="2" customFormat="1" ht="12">
      <c r="A136" s="37"/>
      <c r="B136" s="38"/>
      <c r="C136" s="39"/>
      <c r="D136" s="200" t="s">
        <v>196</v>
      </c>
      <c r="E136" s="39"/>
      <c r="F136" s="201" t="s">
        <v>271</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196</v>
      </c>
      <c r="AU136" s="16" t="s">
        <v>77</v>
      </c>
    </row>
    <row r="137" spans="1:47" s="2" customFormat="1" ht="12">
      <c r="A137" s="37"/>
      <c r="B137" s="38"/>
      <c r="C137" s="39"/>
      <c r="D137" s="200" t="s">
        <v>134</v>
      </c>
      <c r="E137" s="39"/>
      <c r="F137" s="201" t="s">
        <v>841</v>
      </c>
      <c r="G137" s="39"/>
      <c r="H137" s="39"/>
      <c r="I137" s="135"/>
      <c r="J137" s="39"/>
      <c r="K137" s="39"/>
      <c r="L137" s="43"/>
      <c r="M137" s="202"/>
      <c r="N137" s="203"/>
      <c r="O137" s="83"/>
      <c r="P137" s="83"/>
      <c r="Q137" s="83"/>
      <c r="R137" s="83"/>
      <c r="S137" s="83"/>
      <c r="T137" s="84"/>
      <c r="U137" s="37"/>
      <c r="V137" s="37"/>
      <c r="W137" s="37"/>
      <c r="X137" s="37"/>
      <c r="Y137" s="37"/>
      <c r="Z137" s="37"/>
      <c r="AA137" s="37"/>
      <c r="AB137" s="37"/>
      <c r="AC137" s="37"/>
      <c r="AD137" s="37"/>
      <c r="AE137" s="37"/>
      <c r="AT137" s="16" t="s">
        <v>134</v>
      </c>
      <c r="AU137" s="16" t="s">
        <v>77</v>
      </c>
    </row>
    <row r="138" spans="1:65" s="2" customFormat="1" ht="21.75" customHeight="1">
      <c r="A138" s="37"/>
      <c r="B138" s="38"/>
      <c r="C138" s="187" t="s">
        <v>262</v>
      </c>
      <c r="D138" s="187" t="s">
        <v>127</v>
      </c>
      <c r="E138" s="188" t="s">
        <v>656</v>
      </c>
      <c r="F138" s="189" t="s">
        <v>657</v>
      </c>
      <c r="G138" s="190" t="s">
        <v>205</v>
      </c>
      <c r="H138" s="191">
        <v>207</v>
      </c>
      <c r="I138" s="192"/>
      <c r="J138" s="193">
        <f>ROUND(I138*H138,2)</f>
        <v>0</v>
      </c>
      <c r="K138" s="189" t="s">
        <v>131</v>
      </c>
      <c r="L138" s="43"/>
      <c r="M138" s="194" t="s">
        <v>19</v>
      </c>
      <c r="N138" s="195" t="s">
        <v>40</v>
      </c>
      <c r="O138" s="83"/>
      <c r="P138" s="196">
        <f>O138*H138</f>
        <v>0</v>
      </c>
      <c r="Q138" s="196">
        <v>0</v>
      </c>
      <c r="R138" s="196">
        <f>Q138*H138</f>
        <v>0</v>
      </c>
      <c r="S138" s="196">
        <v>0</v>
      </c>
      <c r="T138" s="197">
        <f>S138*H138</f>
        <v>0</v>
      </c>
      <c r="U138" s="37"/>
      <c r="V138" s="37"/>
      <c r="W138" s="37"/>
      <c r="X138" s="37"/>
      <c r="Y138" s="37"/>
      <c r="Z138" s="37"/>
      <c r="AA138" s="37"/>
      <c r="AB138" s="37"/>
      <c r="AC138" s="37"/>
      <c r="AD138" s="37"/>
      <c r="AE138" s="37"/>
      <c r="AR138" s="198" t="s">
        <v>138</v>
      </c>
      <c r="AT138" s="198" t="s">
        <v>127</v>
      </c>
      <c r="AU138" s="198" t="s">
        <v>77</v>
      </c>
      <c r="AY138" s="16" t="s">
        <v>133</v>
      </c>
      <c r="BE138" s="199">
        <f>IF(N138="základní",J138,0)</f>
        <v>0</v>
      </c>
      <c r="BF138" s="199">
        <f>IF(N138="snížená",J138,0)</f>
        <v>0</v>
      </c>
      <c r="BG138" s="199">
        <f>IF(N138="zákl. přenesená",J138,0)</f>
        <v>0</v>
      </c>
      <c r="BH138" s="199">
        <f>IF(N138="sníž. přenesená",J138,0)</f>
        <v>0</v>
      </c>
      <c r="BI138" s="199">
        <f>IF(N138="nulová",J138,0)</f>
        <v>0</v>
      </c>
      <c r="BJ138" s="16" t="s">
        <v>77</v>
      </c>
      <c r="BK138" s="199">
        <f>ROUND(I138*H138,2)</f>
        <v>0</v>
      </c>
      <c r="BL138" s="16" t="s">
        <v>138</v>
      </c>
      <c r="BM138" s="198" t="s">
        <v>353</v>
      </c>
    </row>
    <row r="139" spans="1:47" s="2" customFormat="1" ht="12">
      <c r="A139" s="37"/>
      <c r="B139" s="38"/>
      <c r="C139" s="39"/>
      <c r="D139" s="200" t="s">
        <v>196</v>
      </c>
      <c r="E139" s="39"/>
      <c r="F139" s="201" t="s">
        <v>658</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196</v>
      </c>
      <c r="AU139" s="16" t="s">
        <v>77</v>
      </c>
    </row>
    <row r="140" spans="1:47" s="2" customFormat="1" ht="12">
      <c r="A140" s="37"/>
      <c r="B140" s="38"/>
      <c r="C140" s="39"/>
      <c r="D140" s="200" t="s">
        <v>134</v>
      </c>
      <c r="E140" s="39"/>
      <c r="F140" s="201" t="s">
        <v>842</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134</v>
      </c>
      <c r="AU140" s="16" t="s">
        <v>77</v>
      </c>
    </row>
    <row r="141" spans="1:65" s="2" customFormat="1" ht="21.75" customHeight="1">
      <c r="A141" s="37"/>
      <c r="B141" s="38"/>
      <c r="C141" s="187" t="s">
        <v>174</v>
      </c>
      <c r="D141" s="187" t="s">
        <v>127</v>
      </c>
      <c r="E141" s="188" t="s">
        <v>273</v>
      </c>
      <c r="F141" s="189" t="s">
        <v>274</v>
      </c>
      <c r="G141" s="190" t="s">
        <v>205</v>
      </c>
      <c r="H141" s="191">
        <v>10</v>
      </c>
      <c r="I141" s="192"/>
      <c r="J141" s="193">
        <f>ROUND(I141*H141,2)</f>
        <v>0</v>
      </c>
      <c r="K141" s="189" t="s">
        <v>131</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381</v>
      </c>
    </row>
    <row r="142" spans="1:47" s="2" customFormat="1" ht="12">
      <c r="A142" s="37"/>
      <c r="B142" s="38"/>
      <c r="C142" s="39"/>
      <c r="D142" s="200" t="s">
        <v>196</v>
      </c>
      <c r="E142" s="39"/>
      <c r="F142" s="201" t="s">
        <v>276</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196</v>
      </c>
      <c r="AU142" s="16" t="s">
        <v>77</v>
      </c>
    </row>
    <row r="143" spans="1:47" s="2" customFormat="1" ht="12">
      <c r="A143" s="37"/>
      <c r="B143" s="38"/>
      <c r="C143" s="39"/>
      <c r="D143" s="200" t="s">
        <v>134</v>
      </c>
      <c r="E143" s="39"/>
      <c r="F143" s="201" t="s">
        <v>843</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21.75" customHeight="1">
      <c r="A144" s="37"/>
      <c r="B144" s="38"/>
      <c r="C144" s="187" t="s">
        <v>7</v>
      </c>
      <c r="D144" s="187" t="s">
        <v>127</v>
      </c>
      <c r="E144" s="188" t="s">
        <v>278</v>
      </c>
      <c r="F144" s="189" t="s">
        <v>279</v>
      </c>
      <c r="G144" s="190" t="s">
        <v>205</v>
      </c>
      <c r="H144" s="191">
        <v>11</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275</v>
      </c>
    </row>
    <row r="145" spans="1:47" s="2" customFormat="1" ht="12">
      <c r="A145" s="37"/>
      <c r="B145" s="38"/>
      <c r="C145" s="39"/>
      <c r="D145" s="200" t="s">
        <v>196</v>
      </c>
      <c r="E145" s="39"/>
      <c r="F145" s="201" t="s">
        <v>281</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196</v>
      </c>
      <c r="AU145" s="16" t="s">
        <v>77</v>
      </c>
    </row>
    <row r="146" spans="1:47" s="2" customFormat="1" ht="12">
      <c r="A146" s="37"/>
      <c r="B146" s="38"/>
      <c r="C146" s="39"/>
      <c r="D146" s="200" t="s">
        <v>134</v>
      </c>
      <c r="E146" s="39"/>
      <c r="F146" s="201" t="s">
        <v>844</v>
      </c>
      <c r="G146" s="39"/>
      <c r="H146" s="39"/>
      <c r="I146" s="135"/>
      <c r="J146" s="39"/>
      <c r="K146" s="39"/>
      <c r="L146" s="43"/>
      <c r="M146" s="202"/>
      <c r="N146" s="203"/>
      <c r="O146" s="83"/>
      <c r="P146" s="83"/>
      <c r="Q146" s="83"/>
      <c r="R146" s="83"/>
      <c r="S146" s="83"/>
      <c r="T146" s="84"/>
      <c r="U146" s="37"/>
      <c r="V146" s="37"/>
      <c r="W146" s="37"/>
      <c r="X146" s="37"/>
      <c r="Y146" s="37"/>
      <c r="Z146" s="37"/>
      <c r="AA146" s="37"/>
      <c r="AB146" s="37"/>
      <c r="AC146" s="37"/>
      <c r="AD146" s="37"/>
      <c r="AE146" s="37"/>
      <c r="AT146" s="16" t="s">
        <v>134</v>
      </c>
      <c r="AU146" s="16" t="s">
        <v>77</v>
      </c>
    </row>
    <row r="147" spans="1:65" s="2" customFormat="1" ht="33" customHeight="1">
      <c r="A147" s="37"/>
      <c r="B147" s="38"/>
      <c r="C147" s="187" t="s">
        <v>231</v>
      </c>
      <c r="D147" s="187" t="s">
        <v>127</v>
      </c>
      <c r="E147" s="188" t="s">
        <v>845</v>
      </c>
      <c r="F147" s="189" t="s">
        <v>846</v>
      </c>
      <c r="G147" s="190" t="s">
        <v>205</v>
      </c>
      <c r="H147" s="191">
        <v>5.7</v>
      </c>
      <c r="I147" s="192"/>
      <c r="J147" s="193">
        <f>ROUND(I147*H147,2)</f>
        <v>0</v>
      </c>
      <c r="K147" s="189" t="s">
        <v>131</v>
      </c>
      <c r="L147" s="43"/>
      <c r="M147" s="194" t="s">
        <v>19</v>
      </c>
      <c r="N147" s="195" t="s">
        <v>40</v>
      </c>
      <c r="O147" s="83"/>
      <c r="P147" s="196">
        <f>O147*H147</f>
        <v>0</v>
      </c>
      <c r="Q147" s="196">
        <v>0</v>
      </c>
      <c r="R147" s="196">
        <f>Q147*H147</f>
        <v>0</v>
      </c>
      <c r="S147" s="196">
        <v>0</v>
      </c>
      <c r="T147" s="197">
        <f>S147*H147</f>
        <v>0</v>
      </c>
      <c r="U147" s="37"/>
      <c r="V147" s="37"/>
      <c r="W147" s="37"/>
      <c r="X147" s="37"/>
      <c r="Y147" s="37"/>
      <c r="Z147" s="37"/>
      <c r="AA147" s="37"/>
      <c r="AB147" s="37"/>
      <c r="AC147" s="37"/>
      <c r="AD147" s="37"/>
      <c r="AE147" s="37"/>
      <c r="AR147" s="198" t="s">
        <v>138</v>
      </c>
      <c r="AT147" s="198" t="s">
        <v>127</v>
      </c>
      <c r="AU147" s="198" t="s">
        <v>77</v>
      </c>
      <c r="AY147" s="16" t="s">
        <v>133</v>
      </c>
      <c r="BE147" s="199">
        <f>IF(N147="základní",J147,0)</f>
        <v>0</v>
      </c>
      <c r="BF147" s="199">
        <f>IF(N147="snížená",J147,0)</f>
        <v>0</v>
      </c>
      <c r="BG147" s="199">
        <f>IF(N147="zákl. přenesená",J147,0)</f>
        <v>0</v>
      </c>
      <c r="BH147" s="199">
        <f>IF(N147="sníž. přenesená",J147,0)</f>
        <v>0</v>
      </c>
      <c r="BI147" s="199">
        <f>IF(N147="nulová",J147,0)</f>
        <v>0</v>
      </c>
      <c r="BJ147" s="16" t="s">
        <v>77</v>
      </c>
      <c r="BK147" s="199">
        <f>ROUND(I147*H147,2)</f>
        <v>0</v>
      </c>
      <c r="BL147" s="16" t="s">
        <v>138</v>
      </c>
      <c r="BM147" s="198" t="s">
        <v>280</v>
      </c>
    </row>
    <row r="148" spans="1:47" s="2" customFormat="1" ht="12">
      <c r="A148" s="37"/>
      <c r="B148" s="38"/>
      <c r="C148" s="39"/>
      <c r="D148" s="200" t="s">
        <v>196</v>
      </c>
      <c r="E148" s="39"/>
      <c r="F148" s="201" t="s">
        <v>847</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196</v>
      </c>
      <c r="AU148" s="16" t="s">
        <v>77</v>
      </c>
    </row>
    <row r="149" spans="1:47" s="2" customFormat="1" ht="12">
      <c r="A149" s="37"/>
      <c r="B149" s="38"/>
      <c r="C149" s="39"/>
      <c r="D149" s="200" t="s">
        <v>134</v>
      </c>
      <c r="E149" s="39"/>
      <c r="F149" s="201" t="s">
        <v>848</v>
      </c>
      <c r="G149" s="39"/>
      <c r="H149" s="39"/>
      <c r="I149" s="135"/>
      <c r="J149" s="39"/>
      <c r="K149" s="39"/>
      <c r="L149" s="43"/>
      <c r="M149" s="202"/>
      <c r="N149" s="203"/>
      <c r="O149" s="83"/>
      <c r="P149" s="83"/>
      <c r="Q149" s="83"/>
      <c r="R149" s="83"/>
      <c r="S149" s="83"/>
      <c r="T149" s="84"/>
      <c r="U149" s="37"/>
      <c r="V149" s="37"/>
      <c r="W149" s="37"/>
      <c r="X149" s="37"/>
      <c r="Y149" s="37"/>
      <c r="Z149" s="37"/>
      <c r="AA149" s="37"/>
      <c r="AB149" s="37"/>
      <c r="AC149" s="37"/>
      <c r="AD149" s="37"/>
      <c r="AE149" s="37"/>
      <c r="AT149" s="16" t="s">
        <v>134</v>
      </c>
      <c r="AU149" s="16" t="s">
        <v>77</v>
      </c>
    </row>
    <row r="150" spans="1:65" s="2" customFormat="1" ht="21.75" customHeight="1">
      <c r="A150" s="37"/>
      <c r="B150" s="38"/>
      <c r="C150" s="229" t="s">
        <v>283</v>
      </c>
      <c r="D150" s="229" t="s">
        <v>298</v>
      </c>
      <c r="E150" s="230" t="s">
        <v>849</v>
      </c>
      <c r="F150" s="231" t="s">
        <v>850</v>
      </c>
      <c r="G150" s="232" t="s">
        <v>330</v>
      </c>
      <c r="H150" s="233">
        <v>10.26</v>
      </c>
      <c r="I150" s="234"/>
      <c r="J150" s="235">
        <f>ROUND(I150*H150,2)</f>
        <v>0</v>
      </c>
      <c r="K150" s="231" t="s">
        <v>131</v>
      </c>
      <c r="L150" s="236"/>
      <c r="M150" s="237" t="s">
        <v>19</v>
      </c>
      <c r="N150" s="238" t="s">
        <v>40</v>
      </c>
      <c r="O150" s="83"/>
      <c r="P150" s="196">
        <f>O150*H150</f>
        <v>0</v>
      </c>
      <c r="Q150" s="196">
        <v>1</v>
      </c>
      <c r="R150" s="196">
        <f>Q150*H150</f>
        <v>10.26</v>
      </c>
      <c r="S150" s="196">
        <v>0</v>
      </c>
      <c r="T150" s="197">
        <f>S150*H150</f>
        <v>0</v>
      </c>
      <c r="U150" s="37"/>
      <c r="V150" s="37"/>
      <c r="W150" s="37"/>
      <c r="X150" s="37"/>
      <c r="Y150" s="37"/>
      <c r="Z150" s="37"/>
      <c r="AA150" s="37"/>
      <c r="AB150" s="37"/>
      <c r="AC150" s="37"/>
      <c r="AD150" s="37"/>
      <c r="AE150" s="37"/>
      <c r="AR150" s="198" t="s">
        <v>147</v>
      </c>
      <c r="AT150" s="198" t="s">
        <v>298</v>
      </c>
      <c r="AU150" s="198" t="s">
        <v>77</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286</v>
      </c>
    </row>
    <row r="151" spans="1:51" s="13" customFormat="1" ht="12">
      <c r="A151" s="13"/>
      <c r="B151" s="250"/>
      <c r="C151" s="251"/>
      <c r="D151" s="200" t="s">
        <v>676</v>
      </c>
      <c r="E151" s="252" t="s">
        <v>19</v>
      </c>
      <c r="F151" s="253" t="s">
        <v>851</v>
      </c>
      <c r="G151" s="251"/>
      <c r="H151" s="254">
        <v>10.26</v>
      </c>
      <c r="I151" s="255"/>
      <c r="J151" s="251"/>
      <c r="K151" s="251"/>
      <c r="L151" s="256"/>
      <c r="M151" s="257"/>
      <c r="N151" s="258"/>
      <c r="O151" s="258"/>
      <c r="P151" s="258"/>
      <c r="Q151" s="258"/>
      <c r="R151" s="258"/>
      <c r="S151" s="258"/>
      <c r="T151" s="259"/>
      <c r="U151" s="13"/>
      <c r="V151" s="13"/>
      <c r="W151" s="13"/>
      <c r="X151" s="13"/>
      <c r="Y151" s="13"/>
      <c r="Z151" s="13"/>
      <c r="AA151" s="13"/>
      <c r="AB151" s="13"/>
      <c r="AC151" s="13"/>
      <c r="AD151" s="13"/>
      <c r="AE151" s="13"/>
      <c r="AT151" s="260" t="s">
        <v>676</v>
      </c>
      <c r="AU151" s="260" t="s">
        <v>77</v>
      </c>
      <c r="AV151" s="13" t="s">
        <v>79</v>
      </c>
      <c r="AW151" s="13" t="s">
        <v>31</v>
      </c>
      <c r="AX151" s="13" t="s">
        <v>77</v>
      </c>
      <c r="AY151" s="260" t="s">
        <v>133</v>
      </c>
    </row>
    <row r="152" spans="1:65" s="2" customFormat="1" ht="21.75" customHeight="1">
      <c r="A152" s="37"/>
      <c r="B152" s="38"/>
      <c r="C152" s="187" t="s">
        <v>237</v>
      </c>
      <c r="D152" s="187" t="s">
        <v>127</v>
      </c>
      <c r="E152" s="188" t="s">
        <v>664</v>
      </c>
      <c r="F152" s="189" t="s">
        <v>665</v>
      </c>
      <c r="G152" s="190" t="s">
        <v>291</v>
      </c>
      <c r="H152" s="191">
        <v>1260</v>
      </c>
      <c r="I152" s="192"/>
      <c r="J152" s="193">
        <f>ROUND(I152*H152,2)</f>
        <v>0</v>
      </c>
      <c r="K152" s="189" t="s">
        <v>131</v>
      </c>
      <c r="L152" s="43"/>
      <c r="M152" s="194" t="s">
        <v>19</v>
      </c>
      <c r="N152" s="195"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292</v>
      </c>
    </row>
    <row r="153" spans="1:47" s="2" customFormat="1" ht="12">
      <c r="A153" s="37"/>
      <c r="B153" s="38"/>
      <c r="C153" s="39"/>
      <c r="D153" s="200" t="s">
        <v>196</v>
      </c>
      <c r="E153" s="39"/>
      <c r="F153" s="201" t="s">
        <v>293</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313</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21.75" customHeight="1">
      <c r="A155" s="37"/>
      <c r="B155" s="38"/>
      <c r="C155" s="187" t="s">
        <v>294</v>
      </c>
      <c r="D155" s="187" t="s">
        <v>127</v>
      </c>
      <c r="E155" s="188" t="s">
        <v>667</v>
      </c>
      <c r="F155" s="189" t="s">
        <v>668</v>
      </c>
      <c r="G155" s="190" t="s">
        <v>291</v>
      </c>
      <c r="H155" s="191">
        <v>1264</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297</v>
      </c>
    </row>
    <row r="156" spans="1:47" s="2" customFormat="1" ht="12">
      <c r="A156" s="37"/>
      <c r="B156" s="38"/>
      <c r="C156" s="39"/>
      <c r="D156" s="200" t="s">
        <v>196</v>
      </c>
      <c r="E156" s="39"/>
      <c r="F156" s="201" t="s">
        <v>293</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5" s="2" customFormat="1" ht="16.5" customHeight="1">
      <c r="A157" s="37"/>
      <c r="B157" s="38"/>
      <c r="C157" s="229" t="s">
        <v>240</v>
      </c>
      <c r="D157" s="229" t="s">
        <v>298</v>
      </c>
      <c r="E157" s="230" t="s">
        <v>299</v>
      </c>
      <c r="F157" s="231" t="s">
        <v>300</v>
      </c>
      <c r="G157" s="232" t="s">
        <v>301</v>
      </c>
      <c r="H157" s="233">
        <v>50.5</v>
      </c>
      <c r="I157" s="234"/>
      <c r="J157" s="235">
        <f>ROUND(I157*H157,2)</f>
        <v>0</v>
      </c>
      <c r="K157" s="231" t="s">
        <v>131</v>
      </c>
      <c r="L157" s="236"/>
      <c r="M157" s="237" t="s">
        <v>19</v>
      </c>
      <c r="N157" s="238" t="s">
        <v>40</v>
      </c>
      <c r="O157" s="83"/>
      <c r="P157" s="196">
        <f>O157*H157</f>
        <v>0</v>
      </c>
      <c r="Q157" s="196">
        <v>0.001</v>
      </c>
      <c r="R157" s="196">
        <f>Q157*H157</f>
        <v>0.0505</v>
      </c>
      <c r="S157" s="196">
        <v>0</v>
      </c>
      <c r="T157" s="197">
        <f>S157*H157</f>
        <v>0</v>
      </c>
      <c r="U157" s="37"/>
      <c r="V157" s="37"/>
      <c r="W157" s="37"/>
      <c r="X157" s="37"/>
      <c r="Y157" s="37"/>
      <c r="Z157" s="37"/>
      <c r="AA157" s="37"/>
      <c r="AB157" s="37"/>
      <c r="AC157" s="37"/>
      <c r="AD157" s="37"/>
      <c r="AE157" s="37"/>
      <c r="AR157" s="198" t="s">
        <v>147</v>
      </c>
      <c r="AT157" s="198" t="s">
        <v>298</v>
      </c>
      <c r="AU157" s="198" t="s">
        <v>77</v>
      </c>
      <c r="AY157" s="16" t="s">
        <v>133</v>
      </c>
      <c r="BE157" s="199">
        <f>IF(N157="základní",J157,0)</f>
        <v>0</v>
      </c>
      <c r="BF157" s="199">
        <f>IF(N157="snížená",J157,0)</f>
        <v>0</v>
      </c>
      <c r="BG157" s="199">
        <f>IF(N157="zákl. přenesená",J157,0)</f>
        <v>0</v>
      </c>
      <c r="BH157" s="199">
        <f>IF(N157="sníž. přenesená",J157,0)</f>
        <v>0</v>
      </c>
      <c r="BI157" s="199">
        <f>IF(N157="nulová",J157,0)</f>
        <v>0</v>
      </c>
      <c r="BJ157" s="16" t="s">
        <v>77</v>
      </c>
      <c r="BK157" s="199">
        <f>ROUND(I157*H157,2)</f>
        <v>0</v>
      </c>
      <c r="BL157" s="16" t="s">
        <v>138</v>
      </c>
      <c r="BM157" s="198" t="s">
        <v>302</v>
      </c>
    </row>
    <row r="158" spans="1:47" s="2" customFormat="1" ht="12">
      <c r="A158" s="37"/>
      <c r="B158" s="38"/>
      <c r="C158" s="39"/>
      <c r="D158" s="200" t="s">
        <v>134</v>
      </c>
      <c r="E158" s="39"/>
      <c r="F158" s="201" t="s">
        <v>852</v>
      </c>
      <c r="G158" s="39"/>
      <c r="H158" s="39"/>
      <c r="I158" s="135"/>
      <c r="J158" s="39"/>
      <c r="K158" s="39"/>
      <c r="L158" s="43"/>
      <c r="M158" s="202"/>
      <c r="N158" s="203"/>
      <c r="O158" s="83"/>
      <c r="P158" s="83"/>
      <c r="Q158" s="83"/>
      <c r="R158" s="83"/>
      <c r="S158" s="83"/>
      <c r="T158" s="84"/>
      <c r="U158" s="37"/>
      <c r="V158" s="37"/>
      <c r="W158" s="37"/>
      <c r="X158" s="37"/>
      <c r="Y158" s="37"/>
      <c r="Z158" s="37"/>
      <c r="AA158" s="37"/>
      <c r="AB158" s="37"/>
      <c r="AC158" s="37"/>
      <c r="AD158" s="37"/>
      <c r="AE158" s="37"/>
      <c r="AT158" s="16" t="s">
        <v>134</v>
      </c>
      <c r="AU158" s="16" t="s">
        <v>77</v>
      </c>
    </row>
    <row r="159" spans="1:65" s="2" customFormat="1" ht="16.5" customHeight="1">
      <c r="A159" s="37"/>
      <c r="B159" s="38"/>
      <c r="C159" s="187" t="s">
        <v>304</v>
      </c>
      <c r="D159" s="187" t="s">
        <v>127</v>
      </c>
      <c r="E159" s="188" t="s">
        <v>305</v>
      </c>
      <c r="F159" s="189" t="s">
        <v>306</v>
      </c>
      <c r="G159" s="190" t="s">
        <v>291</v>
      </c>
      <c r="H159" s="191">
        <v>6034</v>
      </c>
      <c r="I159" s="192"/>
      <c r="J159" s="193">
        <f>ROUND(I159*H159,2)</f>
        <v>0</v>
      </c>
      <c r="K159" s="189" t="s">
        <v>131</v>
      </c>
      <c r="L159" s="43"/>
      <c r="M159" s="194" t="s">
        <v>19</v>
      </c>
      <c r="N159" s="195" t="s">
        <v>40</v>
      </c>
      <c r="O159" s="83"/>
      <c r="P159" s="196">
        <f>O159*H159</f>
        <v>0</v>
      </c>
      <c r="Q159" s="196">
        <v>0</v>
      </c>
      <c r="R159" s="196">
        <f>Q159*H159</f>
        <v>0</v>
      </c>
      <c r="S159" s="196">
        <v>0</v>
      </c>
      <c r="T159" s="197">
        <f>S159*H159</f>
        <v>0</v>
      </c>
      <c r="U159" s="37"/>
      <c r="V159" s="37"/>
      <c r="W159" s="37"/>
      <c r="X159" s="37"/>
      <c r="Y159" s="37"/>
      <c r="Z159" s="37"/>
      <c r="AA159" s="37"/>
      <c r="AB159" s="37"/>
      <c r="AC159" s="37"/>
      <c r="AD159" s="37"/>
      <c r="AE159" s="37"/>
      <c r="AR159" s="198" t="s">
        <v>138</v>
      </c>
      <c r="AT159" s="198" t="s">
        <v>127</v>
      </c>
      <c r="AU159" s="198" t="s">
        <v>77</v>
      </c>
      <c r="AY159" s="16" t="s">
        <v>133</v>
      </c>
      <c r="BE159" s="199">
        <f>IF(N159="základní",J159,0)</f>
        <v>0</v>
      </c>
      <c r="BF159" s="199">
        <f>IF(N159="snížená",J159,0)</f>
        <v>0</v>
      </c>
      <c r="BG159" s="199">
        <f>IF(N159="zákl. přenesená",J159,0)</f>
        <v>0</v>
      </c>
      <c r="BH159" s="199">
        <f>IF(N159="sníž. přenesená",J159,0)</f>
        <v>0</v>
      </c>
      <c r="BI159" s="199">
        <f>IF(N159="nulová",J159,0)</f>
        <v>0</v>
      </c>
      <c r="BJ159" s="16" t="s">
        <v>77</v>
      </c>
      <c r="BK159" s="199">
        <f>ROUND(I159*H159,2)</f>
        <v>0</v>
      </c>
      <c r="BL159" s="16" t="s">
        <v>138</v>
      </c>
      <c r="BM159" s="198" t="s">
        <v>307</v>
      </c>
    </row>
    <row r="160" spans="1:47" s="2" customFormat="1" ht="12">
      <c r="A160" s="37"/>
      <c r="B160" s="38"/>
      <c r="C160" s="39"/>
      <c r="D160" s="200" t="s">
        <v>196</v>
      </c>
      <c r="E160" s="39"/>
      <c r="F160" s="201" t="s">
        <v>308</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196</v>
      </c>
      <c r="AU160" s="16" t="s">
        <v>77</v>
      </c>
    </row>
    <row r="161" spans="1:65" s="2" customFormat="1" ht="21.75" customHeight="1">
      <c r="A161" s="37"/>
      <c r="B161" s="38"/>
      <c r="C161" s="187" t="s">
        <v>245</v>
      </c>
      <c r="D161" s="187" t="s">
        <v>127</v>
      </c>
      <c r="E161" s="188" t="s">
        <v>309</v>
      </c>
      <c r="F161" s="189" t="s">
        <v>310</v>
      </c>
      <c r="G161" s="190" t="s">
        <v>291</v>
      </c>
      <c r="H161" s="191">
        <v>1888</v>
      </c>
      <c r="I161" s="192"/>
      <c r="J161" s="193">
        <f>ROUND(I161*H161,2)</f>
        <v>0</v>
      </c>
      <c r="K161" s="189" t="s">
        <v>131</v>
      </c>
      <c r="L161" s="43"/>
      <c r="M161" s="194" t="s">
        <v>19</v>
      </c>
      <c r="N161" s="195" t="s">
        <v>40</v>
      </c>
      <c r="O161" s="83"/>
      <c r="P161" s="196">
        <f>O161*H161</f>
        <v>0</v>
      </c>
      <c r="Q161" s="196">
        <v>0</v>
      </c>
      <c r="R161" s="196">
        <f>Q161*H161</f>
        <v>0</v>
      </c>
      <c r="S161" s="196">
        <v>0</v>
      </c>
      <c r="T161" s="197">
        <f>S161*H161</f>
        <v>0</v>
      </c>
      <c r="U161" s="37"/>
      <c r="V161" s="37"/>
      <c r="W161" s="37"/>
      <c r="X161" s="37"/>
      <c r="Y161" s="37"/>
      <c r="Z161" s="37"/>
      <c r="AA161" s="37"/>
      <c r="AB161" s="37"/>
      <c r="AC161" s="37"/>
      <c r="AD161" s="37"/>
      <c r="AE161" s="37"/>
      <c r="AR161" s="198" t="s">
        <v>138</v>
      </c>
      <c r="AT161" s="198" t="s">
        <v>127</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311</v>
      </c>
    </row>
    <row r="162" spans="1:47" s="2" customFormat="1" ht="12">
      <c r="A162" s="37"/>
      <c r="B162" s="38"/>
      <c r="C162" s="39"/>
      <c r="D162" s="200" t="s">
        <v>196</v>
      </c>
      <c r="E162" s="39"/>
      <c r="F162" s="201" t="s">
        <v>312</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196</v>
      </c>
      <c r="AU162" s="16" t="s">
        <v>77</v>
      </c>
    </row>
    <row r="163" spans="1:47" s="2" customFormat="1" ht="12">
      <c r="A163" s="37"/>
      <c r="B163" s="38"/>
      <c r="C163" s="39"/>
      <c r="D163" s="200" t="s">
        <v>134</v>
      </c>
      <c r="E163" s="39"/>
      <c r="F163" s="201" t="s">
        <v>853</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134</v>
      </c>
      <c r="AU163" s="16" t="s">
        <v>77</v>
      </c>
    </row>
    <row r="164" spans="1:65" s="2" customFormat="1" ht="21.75" customHeight="1">
      <c r="A164" s="37"/>
      <c r="B164" s="38"/>
      <c r="C164" s="187" t="s">
        <v>314</v>
      </c>
      <c r="D164" s="187" t="s">
        <v>127</v>
      </c>
      <c r="E164" s="188" t="s">
        <v>309</v>
      </c>
      <c r="F164" s="189" t="s">
        <v>310</v>
      </c>
      <c r="G164" s="190" t="s">
        <v>291</v>
      </c>
      <c r="H164" s="191">
        <v>12877</v>
      </c>
      <c r="I164" s="192"/>
      <c r="J164" s="193">
        <f>ROUND(I164*H164,2)</f>
        <v>0</v>
      </c>
      <c r="K164" s="189" t="s">
        <v>131</v>
      </c>
      <c r="L164" s="43"/>
      <c r="M164" s="194" t="s">
        <v>19</v>
      </c>
      <c r="N164" s="195" t="s">
        <v>40</v>
      </c>
      <c r="O164" s="83"/>
      <c r="P164" s="196">
        <f>O164*H164</f>
        <v>0</v>
      </c>
      <c r="Q164" s="196">
        <v>0</v>
      </c>
      <c r="R164" s="196">
        <f>Q164*H164</f>
        <v>0</v>
      </c>
      <c r="S164" s="196">
        <v>0</v>
      </c>
      <c r="T164" s="197">
        <f>S164*H164</f>
        <v>0</v>
      </c>
      <c r="U164" s="37"/>
      <c r="V164" s="37"/>
      <c r="W164" s="37"/>
      <c r="X164" s="37"/>
      <c r="Y164" s="37"/>
      <c r="Z164" s="37"/>
      <c r="AA164" s="37"/>
      <c r="AB164" s="37"/>
      <c r="AC164" s="37"/>
      <c r="AD164" s="37"/>
      <c r="AE164" s="37"/>
      <c r="AR164" s="198" t="s">
        <v>138</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317</v>
      </c>
    </row>
    <row r="165" spans="1:47" s="2" customFormat="1" ht="12">
      <c r="A165" s="37"/>
      <c r="B165" s="38"/>
      <c r="C165" s="39"/>
      <c r="D165" s="200" t="s">
        <v>196</v>
      </c>
      <c r="E165" s="39"/>
      <c r="F165" s="201" t="s">
        <v>312</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196</v>
      </c>
      <c r="AU165" s="16" t="s">
        <v>77</v>
      </c>
    </row>
    <row r="166" spans="1:47" s="2" customFormat="1" ht="12">
      <c r="A166" s="37"/>
      <c r="B166" s="38"/>
      <c r="C166" s="39"/>
      <c r="D166" s="200" t="s">
        <v>134</v>
      </c>
      <c r="E166" s="39"/>
      <c r="F166" s="201" t="s">
        <v>854</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134</v>
      </c>
      <c r="AU166" s="16" t="s">
        <v>77</v>
      </c>
    </row>
    <row r="167" spans="1:65" s="2" customFormat="1" ht="21.75" customHeight="1">
      <c r="A167" s="37"/>
      <c r="B167" s="38"/>
      <c r="C167" s="187" t="s">
        <v>249</v>
      </c>
      <c r="D167" s="187" t="s">
        <v>127</v>
      </c>
      <c r="E167" s="188" t="s">
        <v>855</v>
      </c>
      <c r="F167" s="189" t="s">
        <v>856</v>
      </c>
      <c r="G167" s="190" t="s">
        <v>291</v>
      </c>
      <c r="H167" s="191">
        <v>2518</v>
      </c>
      <c r="I167" s="192"/>
      <c r="J167" s="193">
        <f>ROUND(I167*H167,2)</f>
        <v>0</v>
      </c>
      <c r="K167" s="189" t="s">
        <v>131</v>
      </c>
      <c r="L167" s="43"/>
      <c r="M167" s="194" t="s">
        <v>19</v>
      </c>
      <c r="N167" s="195" t="s">
        <v>40</v>
      </c>
      <c r="O167" s="83"/>
      <c r="P167" s="196">
        <f>O167*H167</f>
        <v>0</v>
      </c>
      <c r="Q167" s="196">
        <v>0</v>
      </c>
      <c r="R167" s="196">
        <f>Q167*H167</f>
        <v>0</v>
      </c>
      <c r="S167" s="196">
        <v>0</v>
      </c>
      <c r="T167" s="197">
        <f>S167*H167</f>
        <v>0</v>
      </c>
      <c r="U167" s="37"/>
      <c r="V167" s="37"/>
      <c r="W167" s="37"/>
      <c r="X167" s="37"/>
      <c r="Y167" s="37"/>
      <c r="Z167" s="37"/>
      <c r="AA167" s="37"/>
      <c r="AB167" s="37"/>
      <c r="AC167" s="37"/>
      <c r="AD167" s="37"/>
      <c r="AE167" s="37"/>
      <c r="AR167" s="198" t="s">
        <v>138</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321</v>
      </c>
    </row>
    <row r="168" spans="1:47" s="2" customFormat="1" ht="12">
      <c r="A168" s="37"/>
      <c r="B168" s="38"/>
      <c r="C168" s="39"/>
      <c r="D168" s="200" t="s">
        <v>196</v>
      </c>
      <c r="E168" s="39"/>
      <c r="F168" s="201" t="s">
        <v>322</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196</v>
      </c>
      <c r="AU168" s="16" t="s">
        <v>77</v>
      </c>
    </row>
    <row r="169" spans="1:65" s="2" customFormat="1" ht="21.75" customHeight="1">
      <c r="A169" s="37"/>
      <c r="B169" s="38"/>
      <c r="C169" s="187" t="s">
        <v>323</v>
      </c>
      <c r="D169" s="187" t="s">
        <v>127</v>
      </c>
      <c r="E169" s="188" t="s">
        <v>324</v>
      </c>
      <c r="F169" s="189" t="s">
        <v>325</v>
      </c>
      <c r="G169" s="190" t="s">
        <v>291</v>
      </c>
      <c r="H169" s="191">
        <v>2518</v>
      </c>
      <c r="I169" s="192"/>
      <c r="J169" s="193">
        <f>ROUND(I169*H169,2)</f>
        <v>0</v>
      </c>
      <c r="K169" s="189" t="s">
        <v>131</v>
      </c>
      <c r="L169" s="43"/>
      <c r="M169" s="194" t="s">
        <v>19</v>
      </c>
      <c r="N169" s="195" t="s">
        <v>40</v>
      </c>
      <c r="O169" s="83"/>
      <c r="P169" s="196">
        <f>O169*H169</f>
        <v>0</v>
      </c>
      <c r="Q169" s="196">
        <v>0</v>
      </c>
      <c r="R169" s="196">
        <f>Q169*H169</f>
        <v>0</v>
      </c>
      <c r="S169" s="196">
        <v>0</v>
      </c>
      <c r="T169" s="197">
        <f>S169*H169</f>
        <v>0</v>
      </c>
      <c r="U169" s="37"/>
      <c r="V169" s="37"/>
      <c r="W169" s="37"/>
      <c r="X169" s="37"/>
      <c r="Y169" s="37"/>
      <c r="Z169" s="37"/>
      <c r="AA169" s="37"/>
      <c r="AB169" s="37"/>
      <c r="AC169" s="37"/>
      <c r="AD169" s="37"/>
      <c r="AE169" s="37"/>
      <c r="AR169" s="198" t="s">
        <v>138</v>
      </c>
      <c r="AT169" s="198" t="s">
        <v>127</v>
      </c>
      <c r="AU169" s="198" t="s">
        <v>77</v>
      </c>
      <c r="AY169" s="16" t="s">
        <v>133</v>
      </c>
      <c r="BE169" s="199">
        <f>IF(N169="základní",J169,0)</f>
        <v>0</v>
      </c>
      <c r="BF169" s="199">
        <f>IF(N169="snížená",J169,0)</f>
        <v>0</v>
      </c>
      <c r="BG169" s="199">
        <f>IF(N169="zákl. přenesená",J169,0)</f>
        <v>0</v>
      </c>
      <c r="BH169" s="199">
        <f>IF(N169="sníž. přenesená",J169,0)</f>
        <v>0</v>
      </c>
      <c r="BI169" s="199">
        <f>IF(N169="nulová",J169,0)</f>
        <v>0</v>
      </c>
      <c r="BJ169" s="16" t="s">
        <v>77</v>
      </c>
      <c r="BK169" s="199">
        <f>ROUND(I169*H169,2)</f>
        <v>0</v>
      </c>
      <c r="BL169" s="16" t="s">
        <v>138</v>
      </c>
      <c r="BM169" s="198" t="s">
        <v>326</v>
      </c>
    </row>
    <row r="170" spans="1:47" s="2" customFormat="1" ht="12">
      <c r="A170" s="37"/>
      <c r="B170" s="38"/>
      <c r="C170" s="39"/>
      <c r="D170" s="200" t="s">
        <v>196</v>
      </c>
      <c r="E170" s="39"/>
      <c r="F170" s="201" t="s">
        <v>327</v>
      </c>
      <c r="G170" s="39"/>
      <c r="H170" s="39"/>
      <c r="I170" s="135"/>
      <c r="J170" s="39"/>
      <c r="K170" s="39"/>
      <c r="L170" s="43"/>
      <c r="M170" s="202"/>
      <c r="N170" s="203"/>
      <c r="O170" s="83"/>
      <c r="P170" s="83"/>
      <c r="Q170" s="83"/>
      <c r="R170" s="83"/>
      <c r="S170" s="83"/>
      <c r="T170" s="84"/>
      <c r="U170" s="37"/>
      <c r="V170" s="37"/>
      <c r="W170" s="37"/>
      <c r="X170" s="37"/>
      <c r="Y170" s="37"/>
      <c r="Z170" s="37"/>
      <c r="AA170" s="37"/>
      <c r="AB170" s="37"/>
      <c r="AC170" s="37"/>
      <c r="AD170" s="37"/>
      <c r="AE170" s="37"/>
      <c r="AT170" s="16" t="s">
        <v>196</v>
      </c>
      <c r="AU170" s="16" t="s">
        <v>77</v>
      </c>
    </row>
    <row r="171" spans="1:65" s="2" customFormat="1" ht="21.75" customHeight="1">
      <c r="A171" s="37"/>
      <c r="B171" s="38"/>
      <c r="C171" s="187" t="s">
        <v>255</v>
      </c>
      <c r="D171" s="187" t="s">
        <v>127</v>
      </c>
      <c r="E171" s="188" t="s">
        <v>683</v>
      </c>
      <c r="F171" s="189" t="s">
        <v>684</v>
      </c>
      <c r="G171" s="190" t="s">
        <v>291</v>
      </c>
      <c r="H171" s="191">
        <v>163</v>
      </c>
      <c r="I171" s="192"/>
      <c r="J171" s="193">
        <f>ROUND(I171*H171,2)</f>
        <v>0</v>
      </c>
      <c r="K171" s="189" t="s">
        <v>131</v>
      </c>
      <c r="L171" s="43"/>
      <c r="M171" s="194" t="s">
        <v>19</v>
      </c>
      <c r="N171" s="195" t="s">
        <v>40</v>
      </c>
      <c r="O171" s="83"/>
      <c r="P171" s="196">
        <f>O171*H171</f>
        <v>0</v>
      </c>
      <c r="Q171" s="196">
        <v>0</v>
      </c>
      <c r="R171" s="196">
        <f>Q171*H171</f>
        <v>0</v>
      </c>
      <c r="S171" s="196">
        <v>0</v>
      </c>
      <c r="T171" s="197">
        <f>S171*H171</f>
        <v>0</v>
      </c>
      <c r="U171" s="37"/>
      <c r="V171" s="37"/>
      <c r="W171" s="37"/>
      <c r="X171" s="37"/>
      <c r="Y171" s="37"/>
      <c r="Z171" s="37"/>
      <c r="AA171" s="37"/>
      <c r="AB171" s="37"/>
      <c r="AC171" s="37"/>
      <c r="AD171" s="37"/>
      <c r="AE171" s="37"/>
      <c r="AR171" s="198" t="s">
        <v>138</v>
      </c>
      <c r="AT171" s="198" t="s">
        <v>127</v>
      </c>
      <c r="AU171" s="198" t="s">
        <v>77</v>
      </c>
      <c r="AY171" s="16" t="s">
        <v>133</v>
      </c>
      <c r="BE171" s="199">
        <f>IF(N171="základní",J171,0)</f>
        <v>0</v>
      </c>
      <c r="BF171" s="199">
        <f>IF(N171="snížená",J171,0)</f>
        <v>0</v>
      </c>
      <c r="BG171" s="199">
        <f>IF(N171="zákl. přenesená",J171,0)</f>
        <v>0</v>
      </c>
      <c r="BH171" s="199">
        <f>IF(N171="sníž. přenesená",J171,0)</f>
        <v>0</v>
      </c>
      <c r="BI171" s="199">
        <f>IF(N171="nulová",J171,0)</f>
        <v>0</v>
      </c>
      <c r="BJ171" s="16" t="s">
        <v>77</v>
      </c>
      <c r="BK171" s="199">
        <f>ROUND(I171*H171,2)</f>
        <v>0</v>
      </c>
      <c r="BL171" s="16" t="s">
        <v>138</v>
      </c>
      <c r="BM171" s="198" t="s">
        <v>331</v>
      </c>
    </row>
    <row r="172" spans="1:47" s="2" customFormat="1" ht="12">
      <c r="A172" s="37"/>
      <c r="B172" s="38"/>
      <c r="C172" s="39"/>
      <c r="D172" s="200" t="s">
        <v>196</v>
      </c>
      <c r="E172" s="39"/>
      <c r="F172" s="201" t="s">
        <v>327</v>
      </c>
      <c r="G172" s="39"/>
      <c r="H172" s="39"/>
      <c r="I172" s="135"/>
      <c r="J172" s="39"/>
      <c r="K172" s="39"/>
      <c r="L172" s="43"/>
      <c r="M172" s="202"/>
      <c r="N172" s="203"/>
      <c r="O172" s="83"/>
      <c r="P172" s="83"/>
      <c r="Q172" s="83"/>
      <c r="R172" s="83"/>
      <c r="S172" s="83"/>
      <c r="T172" s="84"/>
      <c r="U172" s="37"/>
      <c r="V172" s="37"/>
      <c r="W172" s="37"/>
      <c r="X172" s="37"/>
      <c r="Y172" s="37"/>
      <c r="Z172" s="37"/>
      <c r="AA172" s="37"/>
      <c r="AB172" s="37"/>
      <c r="AC172" s="37"/>
      <c r="AD172" s="37"/>
      <c r="AE172" s="37"/>
      <c r="AT172" s="16" t="s">
        <v>196</v>
      </c>
      <c r="AU172" s="16" t="s">
        <v>77</v>
      </c>
    </row>
    <row r="173" spans="1:47" s="2" customFormat="1" ht="12">
      <c r="A173" s="37"/>
      <c r="B173" s="38"/>
      <c r="C173" s="39"/>
      <c r="D173" s="200" t="s">
        <v>134</v>
      </c>
      <c r="E173" s="39"/>
      <c r="F173" s="201" t="s">
        <v>857</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134</v>
      </c>
      <c r="AU173" s="16" t="s">
        <v>77</v>
      </c>
    </row>
    <row r="174" spans="1:65" s="2" customFormat="1" ht="21.75" customHeight="1">
      <c r="A174" s="37"/>
      <c r="B174" s="38"/>
      <c r="C174" s="187" t="s">
        <v>335</v>
      </c>
      <c r="D174" s="187" t="s">
        <v>127</v>
      </c>
      <c r="E174" s="188" t="s">
        <v>686</v>
      </c>
      <c r="F174" s="189" t="s">
        <v>687</v>
      </c>
      <c r="G174" s="190" t="s">
        <v>291</v>
      </c>
      <c r="H174" s="191">
        <v>267.5</v>
      </c>
      <c r="I174" s="192"/>
      <c r="J174" s="193">
        <f>ROUND(I174*H174,2)</f>
        <v>0</v>
      </c>
      <c r="K174" s="189" t="s">
        <v>131</v>
      </c>
      <c r="L174" s="43"/>
      <c r="M174" s="194" t="s">
        <v>19</v>
      </c>
      <c r="N174" s="195" t="s">
        <v>40</v>
      </c>
      <c r="O174" s="83"/>
      <c r="P174" s="196">
        <f>O174*H174</f>
        <v>0</v>
      </c>
      <c r="Q174" s="196">
        <v>0</v>
      </c>
      <c r="R174" s="196">
        <f>Q174*H174</f>
        <v>0</v>
      </c>
      <c r="S174" s="196">
        <v>0</v>
      </c>
      <c r="T174" s="197">
        <f>S174*H174</f>
        <v>0</v>
      </c>
      <c r="U174" s="37"/>
      <c r="V174" s="37"/>
      <c r="W174" s="37"/>
      <c r="X174" s="37"/>
      <c r="Y174" s="37"/>
      <c r="Z174" s="37"/>
      <c r="AA174" s="37"/>
      <c r="AB174" s="37"/>
      <c r="AC174" s="37"/>
      <c r="AD174" s="37"/>
      <c r="AE174" s="37"/>
      <c r="AR174" s="198" t="s">
        <v>138</v>
      </c>
      <c r="AT174" s="198" t="s">
        <v>127</v>
      </c>
      <c r="AU174" s="198" t="s">
        <v>77</v>
      </c>
      <c r="AY174" s="16" t="s">
        <v>133</v>
      </c>
      <c r="BE174" s="199">
        <f>IF(N174="základní",J174,0)</f>
        <v>0</v>
      </c>
      <c r="BF174" s="199">
        <f>IF(N174="snížená",J174,0)</f>
        <v>0</v>
      </c>
      <c r="BG174" s="199">
        <f>IF(N174="zákl. přenesená",J174,0)</f>
        <v>0</v>
      </c>
      <c r="BH174" s="199">
        <f>IF(N174="sníž. přenesená",J174,0)</f>
        <v>0</v>
      </c>
      <c r="BI174" s="199">
        <f>IF(N174="nulová",J174,0)</f>
        <v>0</v>
      </c>
      <c r="BJ174" s="16" t="s">
        <v>77</v>
      </c>
      <c r="BK174" s="199">
        <f>ROUND(I174*H174,2)</f>
        <v>0</v>
      </c>
      <c r="BL174" s="16" t="s">
        <v>138</v>
      </c>
      <c r="BM174" s="198" t="s">
        <v>338</v>
      </c>
    </row>
    <row r="175" spans="1:47" s="2" customFormat="1" ht="12">
      <c r="A175" s="37"/>
      <c r="B175" s="38"/>
      <c r="C175" s="39"/>
      <c r="D175" s="200" t="s">
        <v>196</v>
      </c>
      <c r="E175" s="39"/>
      <c r="F175" s="201" t="s">
        <v>688</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196</v>
      </c>
      <c r="AU175" s="16" t="s">
        <v>77</v>
      </c>
    </row>
    <row r="176" spans="1:47" s="2" customFormat="1" ht="12">
      <c r="A176" s="37"/>
      <c r="B176" s="38"/>
      <c r="C176" s="39"/>
      <c r="D176" s="200" t="s">
        <v>134</v>
      </c>
      <c r="E176" s="39"/>
      <c r="F176" s="201" t="s">
        <v>858</v>
      </c>
      <c r="G176" s="39"/>
      <c r="H176" s="39"/>
      <c r="I176" s="135"/>
      <c r="J176" s="39"/>
      <c r="K176" s="39"/>
      <c r="L176" s="43"/>
      <c r="M176" s="202"/>
      <c r="N176" s="203"/>
      <c r="O176" s="83"/>
      <c r="P176" s="83"/>
      <c r="Q176" s="83"/>
      <c r="R176" s="83"/>
      <c r="S176" s="83"/>
      <c r="T176" s="84"/>
      <c r="U176" s="37"/>
      <c r="V176" s="37"/>
      <c r="W176" s="37"/>
      <c r="X176" s="37"/>
      <c r="Y176" s="37"/>
      <c r="Z176" s="37"/>
      <c r="AA176" s="37"/>
      <c r="AB176" s="37"/>
      <c r="AC176" s="37"/>
      <c r="AD176" s="37"/>
      <c r="AE176" s="37"/>
      <c r="AT176" s="16" t="s">
        <v>134</v>
      </c>
      <c r="AU176" s="16" t="s">
        <v>77</v>
      </c>
    </row>
    <row r="177" spans="1:65" s="2" customFormat="1" ht="21.75" customHeight="1">
      <c r="A177" s="37"/>
      <c r="B177" s="38"/>
      <c r="C177" s="187" t="s">
        <v>341</v>
      </c>
      <c r="D177" s="187" t="s">
        <v>127</v>
      </c>
      <c r="E177" s="188" t="s">
        <v>859</v>
      </c>
      <c r="F177" s="189" t="s">
        <v>860</v>
      </c>
      <c r="G177" s="190" t="s">
        <v>205</v>
      </c>
      <c r="H177" s="191">
        <v>62.22</v>
      </c>
      <c r="I177" s="192"/>
      <c r="J177" s="193">
        <f>ROUND(I177*H177,2)</f>
        <v>0</v>
      </c>
      <c r="K177" s="189" t="s">
        <v>131</v>
      </c>
      <c r="L177" s="43"/>
      <c r="M177" s="194" t="s">
        <v>19</v>
      </c>
      <c r="N177" s="195" t="s">
        <v>40</v>
      </c>
      <c r="O177" s="83"/>
      <c r="P177" s="196">
        <f>O177*H177</f>
        <v>0</v>
      </c>
      <c r="Q177" s="196">
        <v>0</v>
      </c>
      <c r="R177" s="196">
        <f>Q177*H177</f>
        <v>0</v>
      </c>
      <c r="S177" s="196">
        <v>0</v>
      </c>
      <c r="T177" s="197">
        <f>S177*H177</f>
        <v>0</v>
      </c>
      <c r="U177" s="37"/>
      <c r="V177" s="37"/>
      <c r="W177" s="37"/>
      <c r="X177" s="37"/>
      <c r="Y177" s="37"/>
      <c r="Z177" s="37"/>
      <c r="AA177" s="37"/>
      <c r="AB177" s="37"/>
      <c r="AC177" s="37"/>
      <c r="AD177" s="37"/>
      <c r="AE177" s="37"/>
      <c r="AR177" s="198" t="s">
        <v>138</v>
      </c>
      <c r="AT177" s="198" t="s">
        <v>127</v>
      </c>
      <c r="AU177" s="198" t="s">
        <v>77</v>
      </c>
      <c r="AY177" s="16" t="s">
        <v>133</v>
      </c>
      <c r="BE177" s="199">
        <f>IF(N177="základní",J177,0)</f>
        <v>0</v>
      </c>
      <c r="BF177" s="199">
        <f>IF(N177="snížená",J177,0)</f>
        <v>0</v>
      </c>
      <c r="BG177" s="199">
        <f>IF(N177="zákl. přenesená",J177,0)</f>
        <v>0</v>
      </c>
      <c r="BH177" s="199">
        <f>IF(N177="sníž. přenesená",J177,0)</f>
        <v>0</v>
      </c>
      <c r="BI177" s="199">
        <f>IF(N177="nulová",J177,0)</f>
        <v>0</v>
      </c>
      <c r="BJ177" s="16" t="s">
        <v>77</v>
      </c>
      <c r="BK177" s="199">
        <f>ROUND(I177*H177,2)</f>
        <v>0</v>
      </c>
      <c r="BL177" s="16" t="s">
        <v>138</v>
      </c>
      <c r="BM177" s="198" t="s">
        <v>344</v>
      </c>
    </row>
    <row r="178" spans="1:47" s="2" customFormat="1" ht="12">
      <c r="A178" s="37"/>
      <c r="B178" s="38"/>
      <c r="C178" s="39"/>
      <c r="D178" s="200" t="s">
        <v>196</v>
      </c>
      <c r="E178" s="39"/>
      <c r="F178" s="201" t="s">
        <v>861</v>
      </c>
      <c r="G178" s="39"/>
      <c r="H178" s="39"/>
      <c r="I178" s="135"/>
      <c r="J178" s="39"/>
      <c r="K178" s="39"/>
      <c r="L178" s="43"/>
      <c r="M178" s="202"/>
      <c r="N178" s="203"/>
      <c r="O178" s="83"/>
      <c r="P178" s="83"/>
      <c r="Q178" s="83"/>
      <c r="R178" s="83"/>
      <c r="S178" s="83"/>
      <c r="T178" s="84"/>
      <c r="U178" s="37"/>
      <c r="V178" s="37"/>
      <c r="W178" s="37"/>
      <c r="X178" s="37"/>
      <c r="Y178" s="37"/>
      <c r="Z178" s="37"/>
      <c r="AA178" s="37"/>
      <c r="AB178" s="37"/>
      <c r="AC178" s="37"/>
      <c r="AD178" s="37"/>
      <c r="AE178" s="37"/>
      <c r="AT178" s="16" t="s">
        <v>196</v>
      </c>
      <c r="AU178" s="16" t="s">
        <v>77</v>
      </c>
    </row>
    <row r="179" spans="1:47" s="2" customFormat="1" ht="12">
      <c r="A179" s="37"/>
      <c r="B179" s="38"/>
      <c r="C179" s="39"/>
      <c r="D179" s="200" t="s">
        <v>134</v>
      </c>
      <c r="E179" s="39"/>
      <c r="F179" s="201" t="s">
        <v>862</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134</v>
      </c>
      <c r="AU179" s="16" t="s">
        <v>77</v>
      </c>
    </row>
    <row r="180" spans="1:65" s="2" customFormat="1" ht="33" customHeight="1">
      <c r="A180" s="37"/>
      <c r="B180" s="38"/>
      <c r="C180" s="229" t="s">
        <v>347</v>
      </c>
      <c r="D180" s="229" t="s">
        <v>298</v>
      </c>
      <c r="E180" s="230" t="s">
        <v>863</v>
      </c>
      <c r="F180" s="231" t="s">
        <v>864</v>
      </c>
      <c r="G180" s="232" t="s">
        <v>330</v>
      </c>
      <c r="H180" s="233">
        <v>134.352</v>
      </c>
      <c r="I180" s="234"/>
      <c r="J180" s="235">
        <f>ROUND(I180*H180,2)</f>
        <v>0</v>
      </c>
      <c r="K180" s="231" t="s">
        <v>131</v>
      </c>
      <c r="L180" s="236"/>
      <c r="M180" s="237" t="s">
        <v>19</v>
      </c>
      <c r="N180" s="238" t="s">
        <v>40</v>
      </c>
      <c r="O180" s="83"/>
      <c r="P180" s="196">
        <f>O180*H180</f>
        <v>0</v>
      </c>
      <c r="Q180" s="196">
        <v>1</v>
      </c>
      <c r="R180" s="196">
        <f>Q180*H180</f>
        <v>134.352</v>
      </c>
      <c r="S180" s="196">
        <v>0</v>
      </c>
      <c r="T180" s="197">
        <f>S180*H180</f>
        <v>0</v>
      </c>
      <c r="U180" s="37"/>
      <c r="V180" s="37"/>
      <c r="W180" s="37"/>
      <c r="X180" s="37"/>
      <c r="Y180" s="37"/>
      <c r="Z180" s="37"/>
      <c r="AA180" s="37"/>
      <c r="AB180" s="37"/>
      <c r="AC180" s="37"/>
      <c r="AD180" s="37"/>
      <c r="AE180" s="37"/>
      <c r="AR180" s="198" t="s">
        <v>147</v>
      </c>
      <c r="AT180" s="198" t="s">
        <v>298</v>
      </c>
      <c r="AU180" s="198" t="s">
        <v>77</v>
      </c>
      <c r="AY180" s="16" t="s">
        <v>133</v>
      </c>
      <c r="BE180" s="199">
        <f>IF(N180="základní",J180,0)</f>
        <v>0</v>
      </c>
      <c r="BF180" s="199">
        <f>IF(N180="snížená",J180,0)</f>
        <v>0</v>
      </c>
      <c r="BG180" s="199">
        <f>IF(N180="zákl. přenesená",J180,0)</f>
        <v>0</v>
      </c>
      <c r="BH180" s="199">
        <f>IF(N180="sníž. přenesená",J180,0)</f>
        <v>0</v>
      </c>
      <c r="BI180" s="199">
        <f>IF(N180="nulová",J180,0)</f>
        <v>0</v>
      </c>
      <c r="BJ180" s="16" t="s">
        <v>77</v>
      </c>
      <c r="BK180" s="199">
        <f>ROUND(I180*H180,2)</f>
        <v>0</v>
      </c>
      <c r="BL180" s="16" t="s">
        <v>138</v>
      </c>
      <c r="BM180" s="198" t="s">
        <v>350</v>
      </c>
    </row>
    <row r="181" spans="1:51" s="13" customFormat="1" ht="12">
      <c r="A181" s="13"/>
      <c r="B181" s="250"/>
      <c r="C181" s="251"/>
      <c r="D181" s="200" t="s">
        <v>676</v>
      </c>
      <c r="E181" s="252" t="s">
        <v>19</v>
      </c>
      <c r="F181" s="253" t="s">
        <v>865</v>
      </c>
      <c r="G181" s="251"/>
      <c r="H181" s="254">
        <v>134.352</v>
      </c>
      <c r="I181" s="255"/>
      <c r="J181" s="251"/>
      <c r="K181" s="251"/>
      <c r="L181" s="256"/>
      <c r="M181" s="257"/>
      <c r="N181" s="258"/>
      <c r="O181" s="258"/>
      <c r="P181" s="258"/>
      <c r="Q181" s="258"/>
      <c r="R181" s="258"/>
      <c r="S181" s="258"/>
      <c r="T181" s="259"/>
      <c r="U181" s="13"/>
      <c r="V181" s="13"/>
      <c r="W181" s="13"/>
      <c r="X181" s="13"/>
      <c r="Y181" s="13"/>
      <c r="Z181" s="13"/>
      <c r="AA181" s="13"/>
      <c r="AB181" s="13"/>
      <c r="AC181" s="13"/>
      <c r="AD181" s="13"/>
      <c r="AE181" s="13"/>
      <c r="AT181" s="260" t="s">
        <v>676</v>
      </c>
      <c r="AU181" s="260" t="s">
        <v>77</v>
      </c>
      <c r="AV181" s="13" t="s">
        <v>79</v>
      </c>
      <c r="AW181" s="13" t="s">
        <v>31</v>
      </c>
      <c r="AX181" s="13" t="s">
        <v>77</v>
      </c>
      <c r="AY181" s="260" t="s">
        <v>133</v>
      </c>
    </row>
    <row r="182" spans="1:65" s="2" customFormat="1" ht="16.5" customHeight="1">
      <c r="A182" s="37"/>
      <c r="B182" s="38"/>
      <c r="C182" s="187" t="s">
        <v>353</v>
      </c>
      <c r="D182" s="187" t="s">
        <v>127</v>
      </c>
      <c r="E182" s="188" t="s">
        <v>328</v>
      </c>
      <c r="F182" s="189" t="s">
        <v>329</v>
      </c>
      <c r="G182" s="190" t="s">
        <v>330</v>
      </c>
      <c r="H182" s="191">
        <v>195.352</v>
      </c>
      <c r="I182" s="192"/>
      <c r="J182" s="193">
        <f>ROUND(I182*H182,2)</f>
        <v>0</v>
      </c>
      <c r="K182" s="189" t="s">
        <v>131</v>
      </c>
      <c r="L182" s="43"/>
      <c r="M182" s="194" t="s">
        <v>19</v>
      </c>
      <c r="N182" s="195" t="s">
        <v>40</v>
      </c>
      <c r="O182" s="83"/>
      <c r="P182" s="196">
        <f>O182*H182</f>
        <v>0</v>
      </c>
      <c r="Q182" s="196">
        <v>0</v>
      </c>
      <c r="R182" s="196">
        <f>Q182*H182</f>
        <v>0</v>
      </c>
      <c r="S182" s="196">
        <v>0</v>
      </c>
      <c r="T182" s="197">
        <f>S182*H182</f>
        <v>0</v>
      </c>
      <c r="U182" s="37"/>
      <c r="V182" s="37"/>
      <c r="W182" s="37"/>
      <c r="X182" s="37"/>
      <c r="Y182" s="37"/>
      <c r="Z182" s="37"/>
      <c r="AA182" s="37"/>
      <c r="AB182" s="37"/>
      <c r="AC182" s="37"/>
      <c r="AD182" s="37"/>
      <c r="AE182" s="37"/>
      <c r="AR182" s="198" t="s">
        <v>138</v>
      </c>
      <c r="AT182" s="198" t="s">
        <v>127</v>
      </c>
      <c r="AU182" s="198" t="s">
        <v>77</v>
      </c>
      <c r="AY182" s="16" t="s">
        <v>133</v>
      </c>
      <c r="BE182" s="199">
        <f>IF(N182="základní",J182,0)</f>
        <v>0</v>
      </c>
      <c r="BF182" s="199">
        <f>IF(N182="snížená",J182,0)</f>
        <v>0</v>
      </c>
      <c r="BG182" s="199">
        <f>IF(N182="zákl. přenesená",J182,0)</f>
        <v>0</v>
      </c>
      <c r="BH182" s="199">
        <f>IF(N182="sníž. přenesená",J182,0)</f>
        <v>0</v>
      </c>
      <c r="BI182" s="199">
        <f>IF(N182="nulová",J182,0)</f>
        <v>0</v>
      </c>
      <c r="BJ182" s="16" t="s">
        <v>77</v>
      </c>
      <c r="BK182" s="199">
        <f>ROUND(I182*H182,2)</f>
        <v>0</v>
      </c>
      <c r="BL182" s="16" t="s">
        <v>138</v>
      </c>
      <c r="BM182" s="198" t="s">
        <v>356</v>
      </c>
    </row>
    <row r="183" spans="1:47" s="2" customFormat="1" ht="12">
      <c r="A183" s="37"/>
      <c r="B183" s="38"/>
      <c r="C183" s="39"/>
      <c r="D183" s="200" t="s">
        <v>196</v>
      </c>
      <c r="E183" s="39"/>
      <c r="F183" s="201" t="s">
        <v>332</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196</v>
      </c>
      <c r="AU183" s="16" t="s">
        <v>77</v>
      </c>
    </row>
    <row r="184" spans="1:63" s="11" customFormat="1" ht="25.9" customHeight="1">
      <c r="A184" s="11"/>
      <c r="B184" s="215"/>
      <c r="C184" s="216"/>
      <c r="D184" s="217" t="s">
        <v>68</v>
      </c>
      <c r="E184" s="218" t="s">
        <v>333</v>
      </c>
      <c r="F184" s="218" t="s">
        <v>866</v>
      </c>
      <c r="G184" s="216"/>
      <c r="H184" s="216"/>
      <c r="I184" s="219"/>
      <c r="J184" s="220">
        <f>BK184</f>
        <v>0</v>
      </c>
      <c r="K184" s="216"/>
      <c r="L184" s="221"/>
      <c r="M184" s="222"/>
      <c r="N184" s="223"/>
      <c r="O184" s="223"/>
      <c r="P184" s="224">
        <f>SUM(P185:P200)</f>
        <v>0</v>
      </c>
      <c r="Q184" s="223"/>
      <c r="R184" s="224">
        <f>SUM(R185:R200)</f>
        <v>0.2319346</v>
      </c>
      <c r="S184" s="223"/>
      <c r="T184" s="225">
        <f>SUM(T185:T200)</f>
        <v>0</v>
      </c>
      <c r="U184" s="11"/>
      <c r="V184" s="11"/>
      <c r="W184" s="11"/>
      <c r="X184" s="11"/>
      <c r="Y184" s="11"/>
      <c r="Z184" s="11"/>
      <c r="AA184" s="11"/>
      <c r="AB184" s="11"/>
      <c r="AC184" s="11"/>
      <c r="AD184" s="11"/>
      <c r="AE184" s="11"/>
      <c r="AR184" s="226" t="s">
        <v>77</v>
      </c>
      <c r="AT184" s="227" t="s">
        <v>68</v>
      </c>
      <c r="AU184" s="227" t="s">
        <v>69</v>
      </c>
      <c r="AY184" s="226" t="s">
        <v>133</v>
      </c>
      <c r="BK184" s="228">
        <f>SUM(BK185:BK200)</f>
        <v>0</v>
      </c>
    </row>
    <row r="185" spans="1:65" s="2" customFormat="1" ht="16.5" customHeight="1">
      <c r="A185" s="37"/>
      <c r="B185" s="38"/>
      <c r="C185" s="187" t="s">
        <v>357</v>
      </c>
      <c r="D185" s="187" t="s">
        <v>127</v>
      </c>
      <c r="E185" s="188" t="s">
        <v>336</v>
      </c>
      <c r="F185" s="189" t="s">
        <v>337</v>
      </c>
      <c r="G185" s="190" t="s">
        <v>205</v>
      </c>
      <c r="H185" s="191">
        <v>6.54</v>
      </c>
      <c r="I185" s="192"/>
      <c r="J185" s="193">
        <f>ROUND(I185*H185,2)</f>
        <v>0</v>
      </c>
      <c r="K185" s="189" t="s">
        <v>131</v>
      </c>
      <c r="L185" s="43"/>
      <c r="M185" s="194" t="s">
        <v>19</v>
      </c>
      <c r="N185" s="195" t="s">
        <v>40</v>
      </c>
      <c r="O185" s="83"/>
      <c r="P185" s="196">
        <f>O185*H185</f>
        <v>0</v>
      </c>
      <c r="Q185" s="196">
        <v>0</v>
      </c>
      <c r="R185" s="196">
        <f>Q185*H185</f>
        <v>0</v>
      </c>
      <c r="S185" s="196">
        <v>0</v>
      </c>
      <c r="T185" s="197">
        <f>S185*H185</f>
        <v>0</v>
      </c>
      <c r="U185" s="37"/>
      <c r="V185" s="37"/>
      <c r="W185" s="37"/>
      <c r="X185" s="37"/>
      <c r="Y185" s="37"/>
      <c r="Z185" s="37"/>
      <c r="AA185" s="37"/>
      <c r="AB185" s="37"/>
      <c r="AC185" s="37"/>
      <c r="AD185" s="37"/>
      <c r="AE185" s="37"/>
      <c r="AR185" s="198" t="s">
        <v>138</v>
      </c>
      <c r="AT185" s="198" t="s">
        <v>127</v>
      </c>
      <c r="AU185" s="198" t="s">
        <v>77</v>
      </c>
      <c r="AY185" s="16" t="s">
        <v>133</v>
      </c>
      <c r="BE185" s="199">
        <f>IF(N185="základní",J185,0)</f>
        <v>0</v>
      </c>
      <c r="BF185" s="199">
        <f>IF(N185="snížená",J185,0)</f>
        <v>0</v>
      </c>
      <c r="BG185" s="199">
        <f>IF(N185="zákl. přenesená",J185,0)</f>
        <v>0</v>
      </c>
      <c r="BH185" s="199">
        <f>IF(N185="sníž. přenesená",J185,0)</f>
        <v>0</v>
      </c>
      <c r="BI185" s="199">
        <f>IF(N185="nulová",J185,0)</f>
        <v>0</v>
      </c>
      <c r="BJ185" s="16" t="s">
        <v>77</v>
      </c>
      <c r="BK185" s="199">
        <f>ROUND(I185*H185,2)</f>
        <v>0</v>
      </c>
      <c r="BL185" s="16" t="s">
        <v>138</v>
      </c>
      <c r="BM185" s="198" t="s">
        <v>360</v>
      </c>
    </row>
    <row r="186" spans="1:47" s="2" customFormat="1" ht="12">
      <c r="A186" s="37"/>
      <c r="B186" s="38"/>
      <c r="C186" s="39"/>
      <c r="D186" s="200" t="s">
        <v>196</v>
      </c>
      <c r="E186" s="39"/>
      <c r="F186" s="201" t="s">
        <v>339</v>
      </c>
      <c r="G186" s="39"/>
      <c r="H186" s="39"/>
      <c r="I186" s="135"/>
      <c r="J186" s="39"/>
      <c r="K186" s="39"/>
      <c r="L186" s="43"/>
      <c r="M186" s="202"/>
      <c r="N186" s="203"/>
      <c r="O186" s="83"/>
      <c r="P186" s="83"/>
      <c r="Q186" s="83"/>
      <c r="R186" s="83"/>
      <c r="S186" s="83"/>
      <c r="T186" s="84"/>
      <c r="U186" s="37"/>
      <c r="V186" s="37"/>
      <c r="W186" s="37"/>
      <c r="X186" s="37"/>
      <c r="Y186" s="37"/>
      <c r="Z186" s="37"/>
      <c r="AA186" s="37"/>
      <c r="AB186" s="37"/>
      <c r="AC186" s="37"/>
      <c r="AD186" s="37"/>
      <c r="AE186" s="37"/>
      <c r="AT186" s="16" t="s">
        <v>196</v>
      </c>
      <c r="AU186" s="16" t="s">
        <v>77</v>
      </c>
    </row>
    <row r="187" spans="1:47" s="2" customFormat="1" ht="12">
      <c r="A187" s="37"/>
      <c r="B187" s="38"/>
      <c r="C187" s="39"/>
      <c r="D187" s="200" t="s">
        <v>134</v>
      </c>
      <c r="E187" s="39"/>
      <c r="F187" s="201" t="s">
        <v>867</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134</v>
      </c>
      <c r="AU187" s="16" t="s">
        <v>77</v>
      </c>
    </row>
    <row r="188" spans="1:65" s="2" customFormat="1" ht="16.5" customHeight="1">
      <c r="A188" s="37"/>
      <c r="B188" s="38"/>
      <c r="C188" s="187" t="s">
        <v>265</v>
      </c>
      <c r="D188" s="187" t="s">
        <v>127</v>
      </c>
      <c r="E188" s="188" t="s">
        <v>342</v>
      </c>
      <c r="F188" s="189" t="s">
        <v>343</v>
      </c>
      <c r="G188" s="190" t="s">
        <v>205</v>
      </c>
      <c r="H188" s="191">
        <v>3.71</v>
      </c>
      <c r="I188" s="192"/>
      <c r="J188" s="193">
        <f>ROUND(I188*H188,2)</f>
        <v>0</v>
      </c>
      <c r="K188" s="189" t="s">
        <v>131</v>
      </c>
      <c r="L188" s="43"/>
      <c r="M188" s="194" t="s">
        <v>19</v>
      </c>
      <c r="N188" s="195" t="s">
        <v>40</v>
      </c>
      <c r="O188" s="83"/>
      <c r="P188" s="196">
        <f>O188*H188</f>
        <v>0</v>
      </c>
      <c r="Q188" s="196">
        <v>0</v>
      </c>
      <c r="R188" s="196">
        <f>Q188*H188</f>
        <v>0</v>
      </c>
      <c r="S188" s="196">
        <v>0</v>
      </c>
      <c r="T188" s="197">
        <f>S188*H188</f>
        <v>0</v>
      </c>
      <c r="U188" s="37"/>
      <c r="V188" s="37"/>
      <c r="W188" s="37"/>
      <c r="X188" s="37"/>
      <c r="Y188" s="37"/>
      <c r="Z188" s="37"/>
      <c r="AA188" s="37"/>
      <c r="AB188" s="37"/>
      <c r="AC188" s="37"/>
      <c r="AD188" s="37"/>
      <c r="AE188" s="37"/>
      <c r="AR188" s="198" t="s">
        <v>138</v>
      </c>
      <c r="AT188" s="198" t="s">
        <v>127</v>
      </c>
      <c r="AU188" s="198" t="s">
        <v>77</v>
      </c>
      <c r="AY188" s="16" t="s">
        <v>133</v>
      </c>
      <c r="BE188" s="199">
        <f>IF(N188="základní",J188,0)</f>
        <v>0</v>
      </c>
      <c r="BF188" s="199">
        <f>IF(N188="snížená",J188,0)</f>
        <v>0</v>
      </c>
      <c r="BG188" s="199">
        <f>IF(N188="zákl. přenesená",J188,0)</f>
        <v>0</v>
      </c>
      <c r="BH188" s="199">
        <f>IF(N188="sníž. přenesená",J188,0)</f>
        <v>0</v>
      </c>
      <c r="BI188" s="199">
        <f>IF(N188="nulová",J188,0)</f>
        <v>0</v>
      </c>
      <c r="BJ188" s="16" t="s">
        <v>77</v>
      </c>
      <c r="BK188" s="199">
        <f>ROUND(I188*H188,2)</f>
        <v>0</v>
      </c>
      <c r="BL188" s="16" t="s">
        <v>138</v>
      </c>
      <c r="BM188" s="198" t="s">
        <v>363</v>
      </c>
    </row>
    <row r="189" spans="1:47" s="2" customFormat="1" ht="12">
      <c r="A189" s="37"/>
      <c r="B189" s="38"/>
      <c r="C189" s="39"/>
      <c r="D189" s="200" t="s">
        <v>196</v>
      </c>
      <c r="E189" s="39"/>
      <c r="F189" s="201" t="s">
        <v>345</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196</v>
      </c>
      <c r="AU189" s="16" t="s">
        <v>77</v>
      </c>
    </row>
    <row r="190" spans="1:47" s="2" customFormat="1" ht="12">
      <c r="A190" s="37"/>
      <c r="B190" s="38"/>
      <c r="C190" s="39"/>
      <c r="D190" s="200" t="s">
        <v>134</v>
      </c>
      <c r="E190" s="39"/>
      <c r="F190" s="201" t="s">
        <v>868</v>
      </c>
      <c r="G190" s="39"/>
      <c r="H190" s="39"/>
      <c r="I190" s="135"/>
      <c r="J190" s="39"/>
      <c r="K190" s="39"/>
      <c r="L190" s="43"/>
      <c r="M190" s="202"/>
      <c r="N190" s="203"/>
      <c r="O190" s="83"/>
      <c r="P190" s="83"/>
      <c r="Q190" s="83"/>
      <c r="R190" s="83"/>
      <c r="S190" s="83"/>
      <c r="T190" s="84"/>
      <c r="U190" s="37"/>
      <c r="V190" s="37"/>
      <c r="W190" s="37"/>
      <c r="X190" s="37"/>
      <c r="Y190" s="37"/>
      <c r="Z190" s="37"/>
      <c r="AA190" s="37"/>
      <c r="AB190" s="37"/>
      <c r="AC190" s="37"/>
      <c r="AD190" s="37"/>
      <c r="AE190" s="37"/>
      <c r="AT190" s="16" t="s">
        <v>134</v>
      </c>
      <c r="AU190" s="16" t="s">
        <v>77</v>
      </c>
    </row>
    <row r="191" spans="1:65" s="2" customFormat="1" ht="16.5" customHeight="1">
      <c r="A191" s="37"/>
      <c r="B191" s="38"/>
      <c r="C191" s="187" t="s">
        <v>366</v>
      </c>
      <c r="D191" s="187" t="s">
        <v>127</v>
      </c>
      <c r="E191" s="188" t="s">
        <v>348</v>
      </c>
      <c r="F191" s="189" t="s">
        <v>349</v>
      </c>
      <c r="G191" s="190" t="s">
        <v>291</v>
      </c>
      <c r="H191" s="191">
        <v>3.6</v>
      </c>
      <c r="I191" s="192"/>
      <c r="J191" s="193">
        <f>ROUND(I191*H191,2)</f>
        <v>0</v>
      </c>
      <c r="K191" s="189" t="s">
        <v>131</v>
      </c>
      <c r="L191" s="43"/>
      <c r="M191" s="194" t="s">
        <v>19</v>
      </c>
      <c r="N191" s="195" t="s">
        <v>40</v>
      </c>
      <c r="O191" s="83"/>
      <c r="P191" s="196">
        <f>O191*H191</f>
        <v>0</v>
      </c>
      <c r="Q191" s="196">
        <v>0.00144</v>
      </c>
      <c r="R191" s="196">
        <f>Q191*H191</f>
        <v>0.005184</v>
      </c>
      <c r="S191" s="196">
        <v>0</v>
      </c>
      <c r="T191" s="197">
        <f>S191*H191</f>
        <v>0</v>
      </c>
      <c r="U191" s="37"/>
      <c r="V191" s="37"/>
      <c r="W191" s="37"/>
      <c r="X191" s="37"/>
      <c r="Y191" s="37"/>
      <c r="Z191" s="37"/>
      <c r="AA191" s="37"/>
      <c r="AB191" s="37"/>
      <c r="AC191" s="37"/>
      <c r="AD191" s="37"/>
      <c r="AE191" s="37"/>
      <c r="AR191" s="198" t="s">
        <v>138</v>
      </c>
      <c r="AT191" s="198" t="s">
        <v>127</v>
      </c>
      <c r="AU191" s="198" t="s">
        <v>77</v>
      </c>
      <c r="AY191" s="16" t="s">
        <v>133</v>
      </c>
      <c r="BE191" s="199">
        <f>IF(N191="základní",J191,0)</f>
        <v>0</v>
      </c>
      <c r="BF191" s="199">
        <f>IF(N191="snížená",J191,0)</f>
        <v>0</v>
      </c>
      <c r="BG191" s="199">
        <f>IF(N191="zákl. přenesená",J191,0)</f>
        <v>0</v>
      </c>
      <c r="BH191" s="199">
        <f>IF(N191="sníž. přenesená",J191,0)</f>
        <v>0</v>
      </c>
      <c r="BI191" s="199">
        <f>IF(N191="nulová",J191,0)</f>
        <v>0</v>
      </c>
      <c r="BJ191" s="16" t="s">
        <v>77</v>
      </c>
      <c r="BK191" s="199">
        <f>ROUND(I191*H191,2)</f>
        <v>0</v>
      </c>
      <c r="BL191" s="16" t="s">
        <v>138</v>
      </c>
      <c r="BM191" s="198" t="s">
        <v>369</v>
      </c>
    </row>
    <row r="192" spans="1:47" s="2" customFormat="1" ht="12">
      <c r="A192" s="37"/>
      <c r="B192" s="38"/>
      <c r="C192" s="39"/>
      <c r="D192" s="200" t="s">
        <v>196</v>
      </c>
      <c r="E192" s="39"/>
      <c r="F192" s="201" t="s">
        <v>351</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196</v>
      </c>
      <c r="AU192" s="16" t="s">
        <v>77</v>
      </c>
    </row>
    <row r="193" spans="1:47" s="2" customFormat="1" ht="12">
      <c r="A193" s="37"/>
      <c r="B193" s="38"/>
      <c r="C193" s="39"/>
      <c r="D193" s="200" t="s">
        <v>134</v>
      </c>
      <c r="E193" s="39"/>
      <c r="F193" s="201" t="s">
        <v>869</v>
      </c>
      <c r="G193" s="39"/>
      <c r="H193" s="39"/>
      <c r="I193" s="135"/>
      <c r="J193" s="39"/>
      <c r="K193" s="39"/>
      <c r="L193" s="43"/>
      <c r="M193" s="202"/>
      <c r="N193" s="203"/>
      <c r="O193" s="83"/>
      <c r="P193" s="83"/>
      <c r="Q193" s="83"/>
      <c r="R193" s="83"/>
      <c r="S193" s="83"/>
      <c r="T193" s="84"/>
      <c r="U193" s="37"/>
      <c r="V193" s="37"/>
      <c r="W193" s="37"/>
      <c r="X193" s="37"/>
      <c r="Y193" s="37"/>
      <c r="Z193" s="37"/>
      <c r="AA193" s="37"/>
      <c r="AB193" s="37"/>
      <c r="AC193" s="37"/>
      <c r="AD193" s="37"/>
      <c r="AE193" s="37"/>
      <c r="AT193" s="16" t="s">
        <v>134</v>
      </c>
      <c r="AU193" s="16" t="s">
        <v>77</v>
      </c>
    </row>
    <row r="194" spans="1:65" s="2" customFormat="1" ht="16.5" customHeight="1">
      <c r="A194" s="37"/>
      <c r="B194" s="38"/>
      <c r="C194" s="187" t="s">
        <v>270</v>
      </c>
      <c r="D194" s="187" t="s">
        <v>127</v>
      </c>
      <c r="E194" s="188" t="s">
        <v>354</v>
      </c>
      <c r="F194" s="189" t="s">
        <v>355</v>
      </c>
      <c r="G194" s="190" t="s">
        <v>291</v>
      </c>
      <c r="H194" s="191">
        <v>3.6</v>
      </c>
      <c r="I194" s="192"/>
      <c r="J194" s="193">
        <f>ROUND(I194*H194,2)</f>
        <v>0</v>
      </c>
      <c r="K194" s="189" t="s">
        <v>131</v>
      </c>
      <c r="L194" s="43"/>
      <c r="M194" s="194" t="s">
        <v>19</v>
      </c>
      <c r="N194" s="195" t="s">
        <v>40</v>
      </c>
      <c r="O194" s="83"/>
      <c r="P194" s="196">
        <f>O194*H194</f>
        <v>0</v>
      </c>
      <c r="Q194" s="196">
        <v>4E-05</v>
      </c>
      <c r="R194" s="196">
        <f>Q194*H194</f>
        <v>0.000144</v>
      </c>
      <c r="S194" s="196">
        <v>0</v>
      </c>
      <c r="T194" s="197">
        <f>S194*H194</f>
        <v>0</v>
      </c>
      <c r="U194" s="37"/>
      <c r="V194" s="37"/>
      <c r="W194" s="37"/>
      <c r="X194" s="37"/>
      <c r="Y194" s="37"/>
      <c r="Z194" s="37"/>
      <c r="AA194" s="37"/>
      <c r="AB194" s="37"/>
      <c r="AC194" s="37"/>
      <c r="AD194" s="37"/>
      <c r="AE194" s="37"/>
      <c r="AR194" s="198" t="s">
        <v>138</v>
      </c>
      <c r="AT194" s="198" t="s">
        <v>127</v>
      </c>
      <c r="AU194" s="198" t="s">
        <v>77</v>
      </c>
      <c r="AY194" s="16" t="s">
        <v>133</v>
      </c>
      <c r="BE194" s="199">
        <f>IF(N194="základní",J194,0)</f>
        <v>0</v>
      </c>
      <c r="BF194" s="199">
        <f>IF(N194="snížená",J194,0)</f>
        <v>0</v>
      </c>
      <c r="BG194" s="199">
        <f>IF(N194="zákl. přenesená",J194,0)</f>
        <v>0</v>
      </c>
      <c r="BH194" s="199">
        <f>IF(N194="sníž. přenesená",J194,0)</f>
        <v>0</v>
      </c>
      <c r="BI194" s="199">
        <f>IF(N194="nulová",J194,0)</f>
        <v>0</v>
      </c>
      <c r="BJ194" s="16" t="s">
        <v>77</v>
      </c>
      <c r="BK194" s="199">
        <f>ROUND(I194*H194,2)</f>
        <v>0</v>
      </c>
      <c r="BL194" s="16" t="s">
        <v>138</v>
      </c>
      <c r="BM194" s="198" t="s">
        <v>374</v>
      </c>
    </row>
    <row r="195" spans="1:47" s="2" customFormat="1" ht="12">
      <c r="A195" s="37"/>
      <c r="B195" s="38"/>
      <c r="C195" s="39"/>
      <c r="D195" s="200" t="s">
        <v>196</v>
      </c>
      <c r="E195" s="39"/>
      <c r="F195" s="201" t="s">
        <v>351</v>
      </c>
      <c r="G195" s="39"/>
      <c r="H195" s="39"/>
      <c r="I195" s="135"/>
      <c r="J195" s="39"/>
      <c r="K195" s="39"/>
      <c r="L195" s="43"/>
      <c r="M195" s="202"/>
      <c r="N195" s="203"/>
      <c r="O195" s="83"/>
      <c r="P195" s="83"/>
      <c r="Q195" s="83"/>
      <c r="R195" s="83"/>
      <c r="S195" s="83"/>
      <c r="T195" s="84"/>
      <c r="U195" s="37"/>
      <c r="V195" s="37"/>
      <c r="W195" s="37"/>
      <c r="X195" s="37"/>
      <c r="Y195" s="37"/>
      <c r="Z195" s="37"/>
      <c r="AA195" s="37"/>
      <c r="AB195" s="37"/>
      <c r="AC195" s="37"/>
      <c r="AD195" s="37"/>
      <c r="AE195" s="37"/>
      <c r="AT195" s="16" t="s">
        <v>196</v>
      </c>
      <c r="AU195" s="16" t="s">
        <v>77</v>
      </c>
    </row>
    <row r="196" spans="1:65" s="2" customFormat="1" ht="44.25" customHeight="1">
      <c r="A196" s="37"/>
      <c r="B196" s="38"/>
      <c r="C196" s="187" t="s">
        <v>377</v>
      </c>
      <c r="D196" s="187" t="s">
        <v>127</v>
      </c>
      <c r="E196" s="188" t="s">
        <v>358</v>
      </c>
      <c r="F196" s="189" t="s">
        <v>359</v>
      </c>
      <c r="G196" s="190" t="s">
        <v>330</v>
      </c>
      <c r="H196" s="191">
        <v>0.22</v>
      </c>
      <c r="I196" s="192"/>
      <c r="J196" s="193">
        <f>ROUND(I196*H196,2)</f>
        <v>0</v>
      </c>
      <c r="K196" s="189" t="s">
        <v>131</v>
      </c>
      <c r="L196" s="43"/>
      <c r="M196" s="194" t="s">
        <v>19</v>
      </c>
      <c r="N196" s="195" t="s">
        <v>40</v>
      </c>
      <c r="O196" s="83"/>
      <c r="P196" s="196">
        <f>O196*H196</f>
        <v>0</v>
      </c>
      <c r="Q196" s="196">
        <v>1.03003</v>
      </c>
      <c r="R196" s="196">
        <f>Q196*H196</f>
        <v>0.2266066</v>
      </c>
      <c r="S196" s="196">
        <v>0</v>
      </c>
      <c r="T196" s="197">
        <f>S196*H196</f>
        <v>0</v>
      </c>
      <c r="U196" s="37"/>
      <c r="V196" s="37"/>
      <c r="W196" s="37"/>
      <c r="X196" s="37"/>
      <c r="Y196" s="37"/>
      <c r="Z196" s="37"/>
      <c r="AA196" s="37"/>
      <c r="AB196" s="37"/>
      <c r="AC196" s="37"/>
      <c r="AD196" s="37"/>
      <c r="AE196" s="37"/>
      <c r="AR196" s="198" t="s">
        <v>138</v>
      </c>
      <c r="AT196" s="198" t="s">
        <v>127</v>
      </c>
      <c r="AU196" s="198" t="s">
        <v>77</v>
      </c>
      <c r="AY196" s="16" t="s">
        <v>133</v>
      </c>
      <c r="BE196" s="199">
        <f>IF(N196="základní",J196,0)</f>
        <v>0</v>
      </c>
      <c r="BF196" s="199">
        <f>IF(N196="snížená",J196,0)</f>
        <v>0</v>
      </c>
      <c r="BG196" s="199">
        <f>IF(N196="zákl. přenesená",J196,0)</f>
        <v>0</v>
      </c>
      <c r="BH196" s="199">
        <f>IF(N196="sníž. přenesená",J196,0)</f>
        <v>0</v>
      </c>
      <c r="BI196" s="199">
        <f>IF(N196="nulová",J196,0)</f>
        <v>0</v>
      </c>
      <c r="BJ196" s="16" t="s">
        <v>77</v>
      </c>
      <c r="BK196" s="199">
        <f>ROUND(I196*H196,2)</f>
        <v>0</v>
      </c>
      <c r="BL196" s="16" t="s">
        <v>138</v>
      </c>
      <c r="BM196" s="198" t="s">
        <v>380</v>
      </c>
    </row>
    <row r="197" spans="1:47" s="2" customFormat="1" ht="12">
      <c r="A197" s="37"/>
      <c r="B197" s="38"/>
      <c r="C197" s="39"/>
      <c r="D197" s="200" t="s">
        <v>196</v>
      </c>
      <c r="E197" s="39"/>
      <c r="F197" s="201" t="s">
        <v>361</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196</v>
      </c>
      <c r="AU197" s="16" t="s">
        <v>77</v>
      </c>
    </row>
    <row r="198" spans="1:47" s="2" customFormat="1" ht="12">
      <c r="A198" s="37"/>
      <c r="B198" s="38"/>
      <c r="C198" s="39"/>
      <c r="D198" s="200" t="s">
        <v>134</v>
      </c>
      <c r="E198" s="39"/>
      <c r="F198" s="201" t="s">
        <v>870</v>
      </c>
      <c r="G198" s="39"/>
      <c r="H198" s="39"/>
      <c r="I198" s="135"/>
      <c r="J198" s="39"/>
      <c r="K198" s="39"/>
      <c r="L198" s="43"/>
      <c r="M198" s="202"/>
      <c r="N198" s="203"/>
      <c r="O198" s="83"/>
      <c r="P198" s="83"/>
      <c r="Q198" s="83"/>
      <c r="R198" s="83"/>
      <c r="S198" s="83"/>
      <c r="T198" s="84"/>
      <c r="U198" s="37"/>
      <c r="V198" s="37"/>
      <c r="W198" s="37"/>
      <c r="X198" s="37"/>
      <c r="Y198" s="37"/>
      <c r="Z198" s="37"/>
      <c r="AA198" s="37"/>
      <c r="AB198" s="37"/>
      <c r="AC198" s="37"/>
      <c r="AD198" s="37"/>
      <c r="AE198" s="37"/>
      <c r="AT198" s="16" t="s">
        <v>134</v>
      </c>
      <c r="AU198" s="16" t="s">
        <v>77</v>
      </c>
    </row>
    <row r="199" spans="1:65" s="2" customFormat="1" ht="16.5" customHeight="1">
      <c r="A199" s="37"/>
      <c r="B199" s="38"/>
      <c r="C199" s="187" t="s">
        <v>381</v>
      </c>
      <c r="D199" s="187" t="s">
        <v>127</v>
      </c>
      <c r="E199" s="188" t="s">
        <v>328</v>
      </c>
      <c r="F199" s="189" t="s">
        <v>329</v>
      </c>
      <c r="G199" s="190" t="s">
        <v>330</v>
      </c>
      <c r="H199" s="191">
        <v>24.094</v>
      </c>
      <c r="I199" s="192"/>
      <c r="J199" s="193">
        <f>ROUND(I199*H199,2)</f>
        <v>0</v>
      </c>
      <c r="K199" s="189" t="s">
        <v>131</v>
      </c>
      <c r="L199" s="43"/>
      <c r="M199" s="194" t="s">
        <v>19</v>
      </c>
      <c r="N199" s="195" t="s">
        <v>40</v>
      </c>
      <c r="O199" s="83"/>
      <c r="P199" s="196">
        <f>O199*H199</f>
        <v>0</v>
      </c>
      <c r="Q199" s="196">
        <v>0</v>
      </c>
      <c r="R199" s="196">
        <f>Q199*H199</f>
        <v>0</v>
      </c>
      <c r="S199" s="196">
        <v>0</v>
      </c>
      <c r="T199" s="197">
        <f>S199*H199</f>
        <v>0</v>
      </c>
      <c r="U199" s="37"/>
      <c r="V199" s="37"/>
      <c r="W199" s="37"/>
      <c r="X199" s="37"/>
      <c r="Y199" s="37"/>
      <c r="Z199" s="37"/>
      <c r="AA199" s="37"/>
      <c r="AB199" s="37"/>
      <c r="AC199" s="37"/>
      <c r="AD199" s="37"/>
      <c r="AE199" s="37"/>
      <c r="AR199" s="198" t="s">
        <v>138</v>
      </c>
      <c r="AT199" s="198" t="s">
        <v>127</v>
      </c>
      <c r="AU199" s="198" t="s">
        <v>77</v>
      </c>
      <c r="AY199" s="16" t="s">
        <v>133</v>
      </c>
      <c r="BE199" s="199">
        <f>IF(N199="základní",J199,0)</f>
        <v>0</v>
      </c>
      <c r="BF199" s="199">
        <f>IF(N199="snížená",J199,0)</f>
        <v>0</v>
      </c>
      <c r="BG199" s="199">
        <f>IF(N199="zákl. přenesená",J199,0)</f>
        <v>0</v>
      </c>
      <c r="BH199" s="199">
        <f>IF(N199="sníž. přenesená",J199,0)</f>
        <v>0</v>
      </c>
      <c r="BI199" s="199">
        <f>IF(N199="nulová",J199,0)</f>
        <v>0</v>
      </c>
      <c r="BJ199" s="16" t="s">
        <v>77</v>
      </c>
      <c r="BK199" s="199">
        <f>ROUND(I199*H199,2)</f>
        <v>0</v>
      </c>
      <c r="BL199" s="16" t="s">
        <v>138</v>
      </c>
      <c r="BM199" s="198" t="s">
        <v>384</v>
      </c>
    </row>
    <row r="200" spans="1:47" s="2" customFormat="1" ht="12">
      <c r="A200" s="37"/>
      <c r="B200" s="38"/>
      <c r="C200" s="39"/>
      <c r="D200" s="200" t="s">
        <v>196</v>
      </c>
      <c r="E200" s="39"/>
      <c r="F200" s="201" t="s">
        <v>332</v>
      </c>
      <c r="G200" s="39"/>
      <c r="H200" s="39"/>
      <c r="I200" s="135"/>
      <c r="J200" s="39"/>
      <c r="K200" s="39"/>
      <c r="L200" s="43"/>
      <c r="M200" s="202"/>
      <c r="N200" s="203"/>
      <c r="O200" s="83"/>
      <c r="P200" s="83"/>
      <c r="Q200" s="83"/>
      <c r="R200" s="83"/>
      <c r="S200" s="83"/>
      <c r="T200" s="84"/>
      <c r="U200" s="37"/>
      <c r="V200" s="37"/>
      <c r="W200" s="37"/>
      <c r="X200" s="37"/>
      <c r="Y200" s="37"/>
      <c r="Z200" s="37"/>
      <c r="AA200" s="37"/>
      <c r="AB200" s="37"/>
      <c r="AC200" s="37"/>
      <c r="AD200" s="37"/>
      <c r="AE200" s="37"/>
      <c r="AT200" s="16" t="s">
        <v>196</v>
      </c>
      <c r="AU200" s="16" t="s">
        <v>77</v>
      </c>
    </row>
    <row r="201" spans="1:63" s="11" customFormat="1" ht="25.9" customHeight="1">
      <c r="A201" s="11"/>
      <c r="B201" s="215"/>
      <c r="C201" s="216"/>
      <c r="D201" s="217" t="s">
        <v>68</v>
      </c>
      <c r="E201" s="218" t="s">
        <v>364</v>
      </c>
      <c r="F201" s="218" t="s">
        <v>712</v>
      </c>
      <c r="G201" s="216"/>
      <c r="H201" s="216"/>
      <c r="I201" s="219"/>
      <c r="J201" s="220">
        <f>BK201</f>
        <v>0</v>
      </c>
      <c r="K201" s="216"/>
      <c r="L201" s="221"/>
      <c r="M201" s="222"/>
      <c r="N201" s="223"/>
      <c r="O201" s="223"/>
      <c r="P201" s="224">
        <f>SUM(P202:P220)</f>
        <v>0</v>
      </c>
      <c r="Q201" s="223"/>
      <c r="R201" s="224">
        <f>SUM(R202:R220)</f>
        <v>92.67256404508399</v>
      </c>
      <c r="S201" s="223"/>
      <c r="T201" s="225">
        <f>SUM(T202:T220)</f>
        <v>0</v>
      </c>
      <c r="U201" s="11"/>
      <c r="V201" s="11"/>
      <c r="W201" s="11"/>
      <c r="X201" s="11"/>
      <c r="Y201" s="11"/>
      <c r="Z201" s="11"/>
      <c r="AA201" s="11"/>
      <c r="AB201" s="11"/>
      <c r="AC201" s="11"/>
      <c r="AD201" s="11"/>
      <c r="AE201" s="11"/>
      <c r="AR201" s="226" t="s">
        <v>77</v>
      </c>
      <c r="AT201" s="227" t="s">
        <v>68</v>
      </c>
      <c r="AU201" s="227" t="s">
        <v>69</v>
      </c>
      <c r="AY201" s="226" t="s">
        <v>133</v>
      </c>
      <c r="BK201" s="228">
        <f>SUM(BK202:BK220)</f>
        <v>0</v>
      </c>
    </row>
    <row r="202" spans="1:65" s="2" customFormat="1" ht="33" customHeight="1">
      <c r="A202" s="37"/>
      <c r="B202" s="38"/>
      <c r="C202" s="187" t="s">
        <v>387</v>
      </c>
      <c r="D202" s="187" t="s">
        <v>127</v>
      </c>
      <c r="E202" s="188" t="s">
        <v>871</v>
      </c>
      <c r="F202" s="189" t="s">
        <v>872</v>
      </c>
      <c r="G202" s="190" t="s">
        <v>205</v>
      </c>
      <c r="H202" s="191">
        <v>2.6</v>
      </c>
      <c r="I202" s="192"/>
      <c r="J202" s="193">
        <f>ROUND(I202*H202,2)</f>
        <v>0</v>
      </c>
      <c r="K202" s="189" t="s">
        <v>131</v>
      </c>
      <c r="L202" s="43"/>
      <c r="M202" s="194" t="s">
        <v>19</v>
      </c>
      <c r="N202" s="195" t="s">
        <v>40</v>
      </c>
      <c r="O202" s="83"/>
      <c r="P202" s="196">
        <f>O202*H202</f>
        <v>0</v>
      </c>
      <c r="Q202" s="196">
        <v>2.8968</v>
      </c>
      <c r="R202" s="196">
        <f>Q202*H202</f>
        <v>7.53168</v>
      </c>
      <c r="S202" s="196">
        <v>0</v>
      </c>
      <c r="T202" s="197">
        <f>S202*H202</f>
        <v>0</v>
      </c>
      <c r="U202" s="37"/>
      <c r="V202" s="37"/>
      <c r="W202" s="37"/>
      <c r="X202" s="37"/>
      <c r="Y202" s="37"/>
      <c r="Z202" s="37"/>
      <c r="AA202" s="37"/>
      <c r="AB202" s="37"/>
      <c r="AC202" s="37"/>
      <c r="AD202" s="37"/>
      <c r="AE202" s="37"/>
      <c r="AR202" s="198" t="s">
        <v>138</v>
      </c>
      <c r="AT202" s="198" t="s">
        <v>127</v>
      </c>
      <c r="AU202" s="198" t="s">
        <v>77</v>
      </c>
      <c r="AY202" s="16" t="s">
        <v>133</v>
      </c>
      <c r="BE202" s="199">
        <f>IF(N202="základní",J202,0)</f>
        <v>0</v>
      </c>
      <c r="BF202" s="199">
        <f>IF(N202="snížená",J202,0)</f>
        <v>0</v>
      </c>
      <c r="BG202" s="199">
        <f>IF(N202="zákl. přenesená",J202,0)</f>
        <v>0</v>
      </c>
      <c r="BH202" s="199">
        <f>IF(N202="sníž. přenesená",J202,0)</f>
        <v>0</v>
      </c>
      <c r="BI202" s="199">
        <f>IF(N202="nulová",J202,0)</f>
        <v>0</v>
      </c>
      <c r="BJ202" s="16" t="s">
        <v>77</v>
      </c>
      <c r="BK202" s="199">
        <f>ROUND(I202*H202,2)</f>
        <v>0</v>
      </c>
      <c r="BL202" s="16" t="s">
        <v>138</v>
      </c>
      <c r="BM202" s="198" t="s">
        <v>390</v>
      </c>
    </row>
    <row r="203" spans="1:47" s="2" customFormat="1" ht="12">
      <c r="A203" s="37"/>
      <c r="B203" s="38"/>
      <c r="C203" s="39"/>
      <c r="D203" s="200" t="s">
        <v>196</v>
      </c>
      <c r="E203" s="39"/>
      <c r="F203" s="201" t="s">
        <v>391</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196</v>
      </c>
      <c r="AU203" s="16" t="s">
        <v>77</v>
      </c>
    </row>
    <row r="204" spans="1:47" s="2" customFormat="1" ht="12">
      <c r="A204" s="37"/>
      <c r="B204" s="38"/>
      <c r="C204" s="39"/>
      <c r="D204" s="200" t="s">
        <v>134</v>
      </c>
      <c r="E204" s="39"/>
      <c r="F204" s="201" t="s">
        <v>873</v>
      </c>
      <c r="G204" s="39"/>
      <c r="H204" s="39"/>
      <c r="I204" s="135"/>
      <c r="J204" s="39"/>
      <c r="K204" s="39"/>
      <c r="L204" s="43"/>
      <c r="M204" s="202"/>
      <c r="N204" s="203"/>
      <c r="O204" s="83"/>
      <c r="P204" s="83"/>
      <c r="Q204" s="83"/>
      <c r="R204" s="83"/>
      <c r="S204" s="83"/>
      <c r="T204" s="84"/>
      <c r="U204" s="37"/>
      <c r="V204" s="37"/>
      <c r="W204" s="37"/>
      <c r="X204" s="37"/>
      <c r="Y204" s="37"/>
      <c r="Z204" s="37"/>
      <c r="AA204" s="37"/>
      <c r="AB204" s="37"/>
      <c r="AC204" s="37"/>
      <c r="AD204" s="37"/>
      <c r="AE204" s="37"/>
      <c r="AT204" s="16" t="s">
        <v>134</v>
      </c>
      <c r="AU204" s="16" t="s">
        <v>77</v>
      </c>
    </row>
    <row r="205" spans="1:65" s="2" customFormat="1" ht="33" customHeight="1">
      <c r="A205" s="37"/>
      <c r="B205" s="38"/>
      <c r="C205" s="187" t="s">
        <v>275</v>
      </c>
      <c r="D205" s="187" t="s">
        <v>127</v>
      </c>
      <c r="E205" s="188" t="s">
        <v>393</v>
      </c>
      <c r="F205" s="189" t="s">
        <v>394</v>
      </c>
      <c r="G205" s="190" t="s">
        <v>205</v>
      </c>
      <c r="H205" s="191">
        <v>10.52</v>
      </c>
      <c r="I205" s="192"/>
      <c r="J205" s="193">
        <f>ROUND(I205*H205,2)</f>
        <v>0</v>
      </c>
      <c r="K205" s="189" t="s">
        <v>131</v>
      </c>
      <c r="L205" s="43"/>
      <c r="M205" s="194" t="s">
        <v>19</v>
      </c>
      <c r="N205" s="195" t="s">
        <v>40</v>
      </c>
      <c r="O205" s="83"/>
      <c r="P205" s="196">
        <f>O205*H205</f>
        <v>0</v>
      </c>
      <c r="Q205" s="196">
        <v>2.767662942</v>
      </c>
      <c r="R205" s="196">
        <f>Q205*H205</f>
        <v>29.11581414984</v>
      </c>
      <c r="S205" s="196">
        <v>0</v>
      </c>
      <c r="T205" s="197">
        <f>S205*H205</f>
        <v>0</v>
      </c>
      <c r="U205" s="37"/>
      <c r="V205" s="37"/>
      <c r="W205" s="37"/>
      <c r="X205" s="37"/>
      <c r="Y205" s="37"/>
      <c r="Z205" s="37"/>
      <c r="AA205" s="37"/>
      <c r="AB205" s="37"/>
      <c r="AC205" s="37"/>
      <c r="AD205" s="37"/>
      <c r="AE205" s="37"/>
      <c r="AR205" s="198" t="s">
        <v>138</v>
      </c>
      <c r="AT205" s="198" t="s">
        <v>127</v>
      </c>
      <c r="AU205" s="198" t="s">
        <v>77</v>
      </c>
      <c r="AY205" s="16" t="s">
        <v>133</v>
      </c>
      <c r="BE205" s="199">
        <f>IF(N205="základní",J205,0)</f>
        <v>0</v>
      </c>
      <c r="BF205" s="199">
        <f>IF(N205="snížená",J205,0)</f>
        <v>0</v>
      </c>
      <c r="BG205" s="199">
        <f>IF(N205="zákl. přenesená",J205,0)</f>
        <v>0</v>
      </c>
      <c r="BH205" s="199">
        <f>IF(N205="sníž. přenesená",J205,0)</f>
        <v>0</v>
      </c>
      <c r="BI205" s="199">
        <f>IF(N205="nulová",J205,0)</f>
        <v>0</v>
      </c>
      <c r="BJ205" s="16" t="s">
        <v>77</v>
      </c>
      <c r="BK205" s="199">
        <f>ROUND(I205*H205,2)</f>
        <v>0</v>
      </c>
      <c r="BL205" s="16" t="s">
        <v>138</v>
      </c>
      <c r="BM205" s="198" t="s">
        <v>395</v>
      </c>
    </row>
    <row r="206" spans="1:47" s="2" customFormat="1" ht="12">
      <c r="A206" s="37"/>
      <c r="B206" s="38"/>
      <c r="C206" s="39"/>
      <c r="D206" s="200" t="s">
        <v>196</v>
      </c>
      <c r="E206" s="39"/>
      <c r="F206" s="201" t="s">
        <v>396</v>
      </c>
      <c r="G206" s="39"/>
      <c r="H206" s="39"/>
      <c r="I206" s="135"/>
      <c r="J206" s="39"/>
      <c r="K206" s="39"/>
      <c r="L206" s="43"/>
      <c r="M206" s="202"/>
      <c r="N206" s="203"/>
      <c r="O206" s="83"/>
      <c r="P206" s="83"/>
      <c r="Q206" s="83"/>
      <c r="R206" s="83"/>
      <c r="S206" s="83"/>
      <c r="T206" s="84"/>
      <c r="U206" s="37"/>
      <c r="V206" s="37"/>
      <c r="W206" s="37"/>
      <c r="X206" s="37"/>
      <c r="Y206" s="37"/>
      <c r="Z206" s="37"/>
      <c r="AA206" s="37"/>
      <c r="AB206" s="37"/>
      <c r="AC206" s="37"/>
      <c r="AD206" s="37"/>
      <c r="AE206" s="37"/>
      <c r="AT206" s="16" t="s">
        <v>196</v>
      </c>
      <c r="AU206" s="16" t="s">
        <v>77</v>
      </c>
    </row>
    <row r="207" spans="1:47" s="2" customFormat="1" ht="12">
      <c r="A207" s="37"/>
      <c r="B207" s="38"/>
      <c r="C207" s="39"/>
      <c r="D207" s="200" t="s">
        <v>134</v>
      </c>
      <c r="E207" s="39"/>
      <c r="F207" s="201" t="s">
        <v>874</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134</v>
      </c>
      <c r="AU207" s="16" t="s">
        <v>77</v>
      </c>
    </row>
    <row r="208" spans="1:65" s="2" customFormat="1" ht="33" customHeight="1">
      <c r="A208" s="37"/>
      <c r="B208" s="38"/>
      <c r="C208" s="187" t="s">
        <v>398</v>
      </c>
      <c r="D208" s="187" t="s">
        <v>127</v>
      </c>
      <c r="E208" s="188" t="s">
        <v>399</v>
      </c>
      <c r="F208" s="189" t="s">
        <v>400</v>
      </c>
      <c r="G208" s="190" t="s">
        <v>205</v>
      </c>
      <c r="H208" s="191">
        <v>19.24</v>
      </c>
      <c r="I208" s="192"/>
      <c r="J208" s="193">
        <f>ROUND(I208*H208,2)</f>
        <v>0</v>
      </c>
      <c r="K208" s="189" t="s">
        <v>131</v>
      </c>
      <c r="L208" s="43"/>
      <c r="M208" s="194" t="s">
        <v>19</v>
      </c>
      <c r="N208" s="195" t="s">
        <v>40</v>
      </c>
      <c r="O208" s="83"/>
      <c r="P208" s="196">
        <f>O208*H208</f>
        <v>0</v>
      </c>
      <c r="Q208" s="196">
        <v>2.808944538</v>
      </c>
      <c r="R208" s="196">
        <f>Q208*H208</f>
        <v>54.044092911119996</v>
      </c>
      <c r="S208" s="196">
        <v>0</v>
      </c>
      <c r="T208" s="197">
        <f>S208*H208</f>
        <v>0</v>
      </c>
      <c r="U208" s="37"/>
      <c r="V208" s="37"/>
      <c r="W208" s="37"/>
      <c r="X208" s="37"/>
      <c r="Y208" s="37"/>
      <c r="Z208" s="37"/>
      <c r="AA208" s="37"/>
      <c r="AB208" s="37"/>
      <c r="AC208" s="37"/>
      <c r="AD208" s="37"/>
      <c r="AE208" s="37"/>
      <c r="AR208" s="198" t="s">
        <v>138</v>
      </c>
      <c r="AT208" s="198" t="s">
        <v>127</v>
      </c>
      <c r="AU208" s="198" t="s">
        <v>77</v>
      </c>
      <c r="AY208" s="16" t="s">
        <v>133</v>
      </c>
      <c r="BE208" s="199">
        <f>IF(N208="základní",J208,0)</f>
        <v>0</v>
      </c>
      <c r="BF208" s="199">
        <f>IF(N208="snížená",J208,0)</f>
        <v>0</v>
      </c>
      <c r="BG208" s="199">
        <f>IF(N208="zákl. přenesená",J208,0)</f>
        <v>0</v>
      </c>
      <c r="BH208" s="199">
        <f>IF(N208="sníž. přenesená",J208,0)</f>
        <v>0</v>
      </c>
      <c r="BI208" s="199">
        <f>IF(N208="nulová",J208,0)</f>
        <v>0</v>
      </c>
      <c r="BJ208" s="16" t="s">
        <v>77</v>
      </c>
      <c r="BK208" s="199">
        <f>ROUND(I208*H208,2)</f>
        <v>0</v>
      </c>
      <c r="BL208" s="16" t="s">
        <v>138</v>
      </c>
      <c r="BM208" s="198" t="s">
        <v>401</v>
      </c>
    </row>
    <row r="209" spans="1:47" s="2" customFormat="1" ht="12">
      <c r="A209" s="37"/>
      <c r="B209" s="38"/>
      <c r="C209" s="39"/>
      <c r="D209" s="200" t="s">
        <v>196</v>
      </c>
      <c r="E209" s="39"/>
      <c r="F209" s="201" t="s">
        <v>396</v>
      </c>
      <c r="G209" s="39"/>
      <c r="H209" s="39"/>
      <c r="I209" s="135"/>
      <c r="J209" s="39"/>
      <c r="K209" s="39"/>
      <c r="L209" s="43"/>
      <c r="M209" s="202"/>
      <c r="N209" s="203"/>
      <c r="O209" s="83"/>
      <c r="P209" s="83"/>
      <c r="Q209" s="83"/>
      <c r="R209" s="83"/>
      <c r="S209" s="83"/>
      <c r="T209" s="84"/>
      <c r="U209" s="37"/>
      <c r="V209" s="37"/>
      <c r="W209" s="37"/>
      <c r="X209" s="37"/>
      <c r="Y209" s="37"/>
      <c r="Z209" s="37"/>
      <c r="AA209" s="37"/>
      <c r="AB209" s="37"/>
      <c r="AC209" s="37"/>
      <c r="AD209" s="37"/>
      <c r="AE209" s="37"/>
      <c r="AT209" s="16" t="s">
        <v>196</v>
      </c>
      <c r="AU209" s="16" t="s">
        <v>77</v>
      </c>
    </row>
    <row r="210" spans="1:47" s="2" customFormat="1" ht="12">
      <c r="A210" s="37"/>
      <c r="B210" s="38"/>
      <c r="C210" s="39"/>
      <c r="D210" s="200" t="s">
        <v>134</v>
      </c>
      <c r="E210" s="39"/>
      <c r="F210" s="201" t="s">
        <v>875</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134</v>
      </c>
      <c r="AU210" s="16" t="s">
        <v>77</v>
      </c>
    </row>
    <row r="211" spans="1:65" s="2" customFormat="1" ht="33" customHeight="1">
      <c r="A211" s="37"/>
      <c r="B211" s="38"/>
      <c r="C211" s="187" t="s">
        <v>280</v>
      </c>
      <c r="D211" s="187" t="s">
        <v>127</v>
      </c>
      <c r="E211" s="188" t="s">
        <v>403</v>
      </c>
      <c r="F211" s="189" t="s">
        <v>404</v>
      </c>
      <c r="G211" s="190" t="s">
        <v>291</v>
      </c>
      <c r="H211" s="191">
        <v>128.67</v>
      </c>
      <c r="I211" s="192"/>
      <c r="J211" s="193">
        <f>ROUND(I211*H211,2)</f>
        <v>0</v>
      </c>
      <c r="K211" s="189" t="s">
        <v>131</v>
      </c>
      <c r="L211" s="43"/>
      <c r="M211" s="194" t="s">
        <v>19</v>
      </c>
      <c r="N211" s="195" t="s">
        <v>40</v>
      </c>
      <c r="O211" s="83"/>
      <c r="P211" s="196">
        <f>O211*H211</f>
        <v>0</v>
      </c>
      <c r="Q211" s="196">
        <v>0.0076543822</v>
      </c>
      <c r="R211" s="196">
        <f>Q211*H211</f>
        <v>0.9848893576739999</v>
      </c>
      <c r="S211" s="196">
        <v>0</v>
      </c>
      <c r="T211" s="197">
        <f>S211*H211</f>
        <v>0</v>
      </c>
      <c r="U211" s="37"/>
      <c r="V211" s="37"/>
      <c r="W211" s="37"/>
      <c r="X211" s="37"/>
      <c r="Y211" s="37"/>
      <c r="Z211" s="37"/>
      <c r="AA211" s="37"/>
      <c r="AB211" s="37"/>
      <c r="AC211" s="37"/>
      <c r="AD211" s="37"/>
      <c r="AE211" s="37"/>
      <c r="AR211" s="198" t="s">
        <v>138</v>
      </c>
      <c r="AT211" s="198" t="s">
        <v>127</v>
      </c>
      <c r="AU211" s="198" t="s">
        <v>77</v>
      </c>
      <c r="AY211" s="16" t="s">
        <v>133</v>
      </c>
      <c r="BE211" s="199">
        <f>IF(N211="základní",J211,0)</f>
        <v>0</v>
      </c>
      <c r="BF211" s="199">
        <f>IF(N211="snížená",J211,0)</f>
        <v>0</v>
      </c>
      <c r="BG211" s="199">
        <f>IF(N211="zákl. přenesená",J211,0)</f>
        <v>0</v>
      </c>
      <c r="BH211" s="199">
        <f>IF(N211="sníž. přenesená",J211,0)</f>
        <v>0</v>
      </c>
      <c r="BI211" s="199">
        <f>IF(N211="nulová",J211,0)</f>
        <v>0</v>
      </c>
      <c r="BJ211" s="16" t="s">
        <v>77</v>
      </c>
      <c r="BK211" s="199">
        <f>ROUND(I211*H211,2)</f>
        <v>0</v>
      </c>
      <c r="BL211" s="16" t="s">
        <v>138</v>
      </c>
      <c r="BM211" s="198" t="s">
        <v>405</v>
      </c>
    </row>
    <row r="212" spans="1:47" s="2" customFormat="1" ht="12">
      <c r="A212" s="37"/>
      <c r="B212" s="38"/>
      <c r="C212" s="39"/>
      <c r="D212" s="200" t="s">
        <v>196</v>
      </c>
      <c r="E212" s="39"/>
      <c r="F212" s="201" t="s">
        <v>406</v>
      </c>
      <c r="G212" s="39"/>
      <c r="H212" s="39"/>
      <c r="I212" s="135"/>
      <c r="J212" s="39"/>
      <c r="K212" s="39"/>
      <c r="L212" s="43"/>
      <c r="M212" s="202"/>
      <c r="N212" s="203"/>
      <c r="O212" s="83"/>
      <c r="P212" s="83"/>
      <c r="Q212" s="83"/>
      <c r="R212" s="83"/>
      <c r="S212" s="83"/>
      <c r="T212" s="84"/>
      <c r="U212" s="37"/>
      <c r="V212" s="37"/>
      <c r="W212" s="37"/>
      <c r="X212" s="37"/>
      <c r="Y212" s="37"/>
      <c r="Z212" s="37"/>
      <c r="AA212" s="37"/>
      <c r="AB212" s="37"/>
      <c r="AC212" s="37"/>
      <c r="AD212" s="37"/>
      <c r="AE212" s="37"/>
      <c r="AT212" s="16" t="s">
        <v>196</v>
      </c>
      <c r="AU212" s="16" t="s">
        <v>77</v>
      </c>
    </row>
    <row r="213" spans="1:47" s="2" customFormat="1" ht="12">
      <c r="A213" s="37"/>
      <c r="B213" s="38"/>
      <c r="C213" s="39"/>
      <c r="D213" s="200" t="s">
        <v>134</v>
      </c>
      <c r="E213" s="39"/>
      <c r="F213" s="201" t="s">
        <v>876</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134</v>
      </c>
      <c r="AU213" s="16" t="s">
        <v>77</v>
      </c>
    </row>
    <row r="214" spans="1:65" s="2" customFormat="1" ht="33" customHeight="1">
      <c r="A214" s="37"/>
      <c r="B214" s="38"/>
      <c r="C214" s="187" t="s">
        <v>408</v>
      </c>
      <c r="D214" s="187" t="s">
        <v>127</v>
      </c>
      <c r="E214" s="188" t="s">
        <v>409</v>
      </c>
      <c r="F214" s="189" t="s">
        <v>410</v>
      </c>
      <c r="G214" s="190" t="s">
        <v>291</v>
      </c>
      <c r="H214" s="191">
        <v>128.67</v>
      </c>
      <c r="I214" s="192"/>
      <c r="J214" s="193">
        <f>ROUND(I214*H214,2)</f>
        <v>0</v>
      </c>
      <c r="K214" s="189" t="s">
        <v>131</v>
      </c>
      <c r="L214" s="43"/>
      <c r="M214" s="194" t="s">
        <v>19</v>
      </c>
      <c r="N214" s="195" t="s">
        <v>40</v>
      </c>
      <c r="O214" s="83"/>
      <c r="P214" s="196">
        <f>O214*H214</f>
        <v>0</v>
      </c>
      <c r="Q214" s="196">
        <v>0.000856935</v>
      </c>
      <c r="R214" s="196">
        <f>Q214*H214</f>
        <v>0.11026182644999999</v>
      </c>
      <c r="S214" s="196">
        <v>0</v>
      </c>
      <c r="T214" s="197">
        <f>S214*H214</f>
        <v>0</v>
      </c>
      <c r="U214" s="37"/>
      <c r="V214" s="37"/>
      <c r="W214" s="37"/>
      <c r="X214" s="37"/>
      <c r="Y214" s="37"/>
      <c r="Z214" s="37"/>
      <c r="AA214" s="37"/>
      <c r="AB214" s="37"/>
      <c r="AC214" s="37"/>
      <c r="AD214" s="37"/>
      <c r="AE214" s="37"/>
      <c r="AR214" s="198" t="s">
        <v>138</v>
      </c>
      <c r="AT214" s="198" t="s">
        <v>127</v>
      </c>
      <c r="AU214" s="198" t="s">
        <v>77</v>
      </c>
      <c r="AY214" s="16" t="s">
        <v>133</v>
      </c>
      <c r="BE214" s="199">
        <f>IF(N214="základní",J214,0)</f>
        <v>0</v>
      </c>
      <c r="BF214" s="199">
        <f>IF(N214="snížená",J214,0)</f>
        <v>0</v>
      </c>
      <c r="BG214" s="199">
        <f>IF(N214="zákl. přenesená",J214,0)</f>
        <v>0</v>
      </c>
      <c r="BH214" s="199">
        <f>IF(N214="sníž. přenesená",J214,0)</f>
        <v>0</v>
      </c>
      <c r="BI214" s="199">
        <f>IF(N214="nulová",J214,0)</f>
        <v>0</v>
      </c>
      <c r="BJ214" s="16" t="s">
        <v>77</v>
      </c>
      <c r="BK214" s="199">
        <f>ROUND(I214*H214,2)</f>
        <v>0</v>
      </c>
      <c r="BL214" s="16" t="s">
        <v>138</v>
      </c>
      <c r="BM214" s="198" t="s">
        <v>411</v>
      </c>
    </row>
    <row r="215" spans="1:47" s="2" customFormat="1" ht="12">
      <c r="A215" s="37"/>
      <c r="B215" s="38"/>
      <c r="C215" s="39"/>
      <c r="D215" s="200" t="s">
        <v>196</v>
      </c>
      <c r="E215" s="39"/>
      <c r="F215" s="201" t="s">
        <v>406</v>
      </c>
      <c r="G215" s="39"/>
      <c r="H215" s="39"/>
      <c r="I215" s="135"/>
      <c r="J215" s="39"/>
      <c r="K215" s="39"/>
      <c r="L215" s="43"/>
      <c r="M215" s="202"/>
      <c r="N215" s="203"/>
      <c r="O215" s="83"/>
      <c r="P215" s="83"/>
      <c r="Q215" s="83"/>
      <c r="R215" s="83"/>
      <c r="S215" s="83"/>
      <c r="T215" s="84"/>
      <c r="U215" s="37"/>
      <c r="V215" s="37"/>
      <c r="W215" s="37"/>
      <c r="X215" s="37"/>
      <c r="Y215" s="37"/>
      <c r="Z215" s="37"/>
      <c r="AA215" s="37"/>
      <c r="AB215" s="37"/>
      <c r="AC215" s="37"/>
      <c r="AD215" s="37"/>
      <c r="AE215" s="37"/>
      <c r="AT215" s="16" t="s">
        <v>196</v>
      </c>
      <c r="AU215" s="16" t="s">
        <v>77</v>
      </c>
    </row>
    <row r="216" spans="1:65" s="2" customFormat="1" ht="44.25" customHeight="1">
      <c r="A216" s="37"/>
      <c r="B216" s="38"/>
      <c r="C216" s="187" t="s">
        <v>286</v>
      </c>
      <c r="D216" s="187" t="s">
        <v>127</v>
      </c>
      <c r="E216" s="188" t="s">
        <v>358</v>
      </c>
      <c r="F216" s="189" t="s">
        <v>359</v>
      </c>
      <c r="G216" s="190" t="s">
        <v>330</v>
      </c>
      <c r="H216" s="191">
        <v>0.86</v>
      </c>
      <c r="I216" s="192"/>
      <c r="J216" s="193">
        <f>ROUND(I216*H216,2)</f>
        <v>0</v>
      </c>
      <c r="K216" s="189" t="s">
        <v>131</v>
      </c>
      <c r="L216" s="43"/>
      <c r="M216" s="194" t="s">
        <v>19</v>
      </c>
      <c r="N216" s="195" t="s">
        <v>40</v>
      </c>
      <c r="O216" s="83"/>
      <c r="P216" s="196">
        <f>O216*H216</f>
        <v>0</v>
      </c>
      <c r="Q216" s="196">
        <v>1.03003</v>
      </c>
      <c r="R216" s="196">
        <f>Q216*H216</f>
        <v>0.8858258</v>
      </c>
      <c r="S216" s="196">
        <v>0</v>
      </c>
      <c r="T216" s="197">
        <f>S216*H216</f>
        <v>0</v>
      </c>
      <c r="U216" s="37"/>
      <c r="V216" s="37"/>
      <c r="W216" s="37"/>
      <c r="X216" s="37"/>
      <c r="Y216" s="37"/>
      <c r="Z216" s="37"/>
      <c r="AA216" s="37"/>
      <c r="AB216" s="37"/>
      <c r="AC216" s="37"/>
      <c r="AD216" s="37"/>
      <c r="AE216" s="37"/>
      <c r="AR216" s="198" t="s">
        <v>138</v>
      </c>
      <c r="AT216" s="198" t="s">
        <v>127</v>
      </c>
      <c r="AU216" s="198" t="s">
        <v>77</v>
      </c>
      <c r="AY216" s="16" t="s">
        <v>133</v>
      </c>
      <c r="BE216" s="199">
        <f>IF(N216="základní",J216,0)</f>
        <v>0</v>
      </c>
      <c r="BF216" s="199">
        <f>IF(N216="snížená",J216,0)</f>
        <v>0</v>
      </c>
      <c r="BG216" s="199">
        <f>IF(N216="zákl. přenesená",J216,0)</f>
        <v>0</v>
      </c>
      <c r="BH216" s="199">
        <f>IF(N216="sníž. přenesená",J216,0)</f>
        <v>0</v>
      </c>
      <c r="BI216" s="199">
        <f>IF(N216="nulová",J216,0)</f>
        <v>0</v>
      </c>
      <c r="BJ216" s="16" t="s">
        <v>77</v>
      </c>
      <c r="BK216" s="199">
        <f>ROUND(I216*H216,2)</f>
        <v>0</v>
      </c>
      <c r="BL216" s="16" t="s">
        <v>138</v>
      </c>
      <c r="BM216" s="198" t="s">
        <v>414</v>
      </c>
    </row>
    <row r="217" spans="1:47" s="2" customFormat="1" ht="12">
      <c r="A217" s="37"/>
      <c r="B217" s="38"/>
      <c r="C217" s="39"/>
      <c r="D217" s="200" t="s">
        <v>196</v>
      </c>
      <c r="E217" s="39"/>
      <c r="F217" s="201" t="s">
        <v>361</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196</v>
      </c>
      <c r="AU217" s="16" t="s">
        <v>77</v>
      </c>
    </row>
    <row r="218" spans="1:47" s="2" customFormat="1" ht="12">
      <c r="A218" s="37"/>
      <c r="B218" s="38"/>
      <c r="C218" s="39"/>
      <c r="D218" s="200" t="s">
        <v>134</v>
      </c>
      <c r="E218" s="39"/>
      <c r="F218" s="201" t="s">
        <v>877</v>
      </c>
      <c r="G218" s="39"/>
      <c r="H218" s="39"/>
      <c r="I218" s="135"/>
      <c r="J218" s="39"/>
      <c r="K218" s="39"/>
      <c r="L218" s="43"/>
      <c r="M218" s="202"/>
      <c r="N218" s="203"/>
      <c r="O218" s="83"/>
      <c r="P218" s="83"/>
      <c r="Q218" s="83"/>
      <c r="R218" s="83"/>
      <c r="S218" s="83"/>
      <c r="T218" s="84"/>
      <c r="U218" s="37"/>
      <c r="V218" s="37"/>
      <c r="W218" s="37"/>
      <c r="X218" s="37"/>
      <c r="Y218" s="37"/>
      <c r="Z218" s="37"/>
      <c r="AA218" s="37"/>
      <c r="AB218" s="37"/>
      <c r="AC218" s="37"/>
      <c r="AD218" s="37"/>
      <c r="AE218" s="37"/>
      <c r="AT218" s="16" t="s">
        <v>134</v>
      </c>
      <c r="AU218" s="16" t="s">
        <v>77</v>
      </c>
    </row>
    <row r="219" spans="1:65" s="2" customFormat="1" ht="16.5" customHeight="1">
      <c r="A219" s="37"/>
      <c r="B219" s="38"/>
      <c r="C219" s="187" t="s">
        <v>416</v>
      </c>
      <c r="D219" s="187" t="s">
        <v>127</v>
      </c>
      <c r="E219" s="188" t="s">
        <v>328</v>
      </c>
      <c r="F219" s="189" t="s">
        <v>329</v>
      </c>
      <c r="G219" s="190" t="s">
        <v>330</v>
      </c>
      <c r="H219" s="191">
        <v>93.19</v>
      </c>
      <c r="I219" s="192"/>
      <c r="J219" s="193">
        <f>ROUND(I219*H219,2)</f>
        <v>0</v>
      </c>
      <c r="K219" s="189" t="s">
        <v>131</v>
      </c>
      <c r="L219" s="43"/>
      <c r="M219" s="194" t="s">
        <v>19</v>
      </c>
      <c r="N219" s="195" t="s">
        <v>40</v>
      </c>
      <c r="O219" s="83"/>
      <c r="P219" s="196">
        <f>O219*H219</f>
        <v>0</v>
      </c>
      <c r="Q219" s="196">
        <v>0</v>
      </c>
      <c r="R219" s="196">
        <f>Q219*H219</f>
        <v>0</v>
      </c>
      <c r="S219" s="196">
        <v>0</v>
      </c>
      <c r="T219" s="197">
        <f>S219*H219</f>
        <v>0</v>
      </c>
      <c r="U219" s="37"/>
      <c r="V219" s="37"/>
      <c r="W219" s="37"/>
      <c r="X219" s="37"/>
      <c r="Y219" s="37"/>
      <c r="Z219" s="37"/>
      <c r="AA219" s="37"/>
      <c r="AB219" s="37"/>
      <c r="AC219" s="37"/>
      <c r="AD219" s="37"/>
      <c r="AE219" s="37"/>
      <c r="AR219" s="198" t="s">
        <v>138</v>
      </c>
      <c r="AT219" s="198" t="s">
        <v>127</v>
      </c>
      <c r="AU219" s="198" t="s">
        <v>77</v>
      </c>
      <c r="AY219" s="16" t="s">
        <v>133</v>
      </c>
      <c r="BE219" s="199">
        <f>IF(N219="základní",J219,0)</f>
        <v>0</v>
      </c>
      <c r="BF219" s="199">
        <f>IF(N219="snížená",J219,0)</f>
        <v>0</v>
      </c>
      <c r="BG219" s="199">
        <f>IF(N219="zákl. přenesená",J219,0)</f>
        <v>0</v>
      </c>
      <c r="BH219" s="199">
        <f>IF(N219="sníž. přenesená",J219,0)</f>
        <v>0</v>
      </c>
      <c r="BI219" s="199">
        <f>IF(N219="nulová",J219,0)</f>
        <v>0</v>
      </c>
      <c r="BJ219" s="16" t="s">
        <v>77</v>
      </c>
      <c r="BK219" s="199">
        <f>ROUND(I219*H219,2)</f>
        <v>0</v>
      </c>
      <c r="BL219" s="16" t="s">
        <v>138</v>
      </c>
      <c r="BM219" s="198" t="s">
        <v>417</v>
      </c>
    </row>
    <row r="220" spans="1:47" s="2" customFormat="1" ht="12">
      <c r="A220" s="37"/>
      <c r="B220" s="38"/>
      <c r="C220" s="39"/>
      <c r="D220" s="200" t="s">
        <v>196</v>
      </c>
      <c r="E220" s="39"/>
      <c r="F220" s="201" t="s">
        <v>332</v>
      </c>
      <c r="G220" s="39"/>
      <c r="H220" s="39"/>
      <c r="I220" s="135"/>
      <c r="J220" s="39"/>
      <c r="K220" s="39"/>
      <c r="L220" s="43"/>
      <c r="M220" s="202"/>
      <c r="N220" s="203"/>
      <c r="O220" s="83"/>
      <c r="P220" s="83"/>
      <c r="Q220" s="83"/>
      <c r="R220" s="83"/>
      <c r="S220" s="83"/>
      <c r="T220" s="84"/>
      <c r="U220" s="37"/>
      <c r="V220" s="37"/>
      <c r="W220" s="37"/>
      <c r="X220" s="37"/>
      <c r="Y220" s="37"/>
      <c r="Z220" s="37"/>
      <c r="AA220" s="37"/>
      <c r="AB220" s="37"/>
      <c r="AC220" s="37"/>
      <c r="AD220" s="37"/>
      <c r="AE220" s="37"/>
      <c r="AT220" s="16" t="s">
        <v>196</v>
      </c>
      <c r="AU220" s="16" t="s">
        <v>77</v>
      </c>
    </row>
    <row r="221" spans="1:63" s="11" customFormat="1" ht="25.9" customHeight="1">
      <c r="A221" s="11"/>
      <c r="B221" s="215"/>
      <c r="C221" s="216"/>
      <c r="D221" s="217" t="s">
        <v>68</v>
      </c>
      <c r="E221" s="218" t="s">
        <v>420</v>
      </c>
      <c r="F221" s="218" t="s">
        <v>421</v>
      </c>
      <c r="G221" s="216"/>
      <c r="H221" s="216"/>
      <c r="I221" s="219"/>
      <c r="J221" s="220">
        <f>BK221</f>
        <v>0</v>
      </c>
      <c r="K221" s="216"/>
      <c r="L221" s="221"/>
      <c r="M221" s="222"/>
      <c r="N221" s="223"/>
      <c r="O221" s="223"/>
      <c r="P221" s="224">
        <f>SUM(P222:P240)</f>
        <v>0</v>
      </c>
      <c r="Q221" s="223"/>
      <c r="R221" s="224">
        <f>SUM(R222:R240)</f>
        <v>179.0472801</v>
      </c>
      <c r="S221" s="223"/>
      <c r="T221" s="225">
        <f>SUM(T222:T240)</f>
        <v>0</v>
      </c>
      <c r="U221" s="11"/>
      <c r="V221" s="11"/>
      <c r="W221" s="11"/>
      <c r="X221" s="11"/>
      <c r="Y221" s="11"/>
      <c r="Z221" s="11"/>
      <c r="AA221" s="11"/>
      <c r="AB221" s="11"/>
      <c r="AC221" s="11"/>
      <c r="AD221" s="11"/>
      <c r="AE221" s="11"/>
      <c r="AR221" s="226" t="s">
        <v>77</v>
      </c>
      <c r="AT221" s="227" t="s">
        <v>68</v>
      </c>
      <c r="AU221" s="227" t="s">
        <v>69</v>
      </c>
      <c r="AY221" s="226" t="s">
        <v>133</v>
      </c>
      <c r="BK221" s="228">
        <f>SUM(BK222:BK240)</f>
        <v>0</v>
      </c>
    </row>
    <row r="222" spans="1:65" s="2" customFormat="1" ht="16.5" customHeight="1">
      <c r="A222" s="37"/>
      <c r="B222" s="38"/>
      <c r="C222" s="187" t="s">
        <v>292</v>
      </c>
      <c r="D222" s="187" t="s">
        <v>127</v>
      </c>
      <c r="E222" s="188" t="s">
        <v>428</v>
      </c>
      <c r="F222" s="189" t="s">
        <v>429</v>
      </c>
      <c r="G222" s="190" t="s">
        <v>291</v>
      </c>
      <c r="H222" s="191">
        <v>11.9</v>
      </c>
      <c r="I222" s="192"/>
      <c r="J222" s="193">
        <f>ROUND(I222*H222,2)</f>
        <v>0</v>
      </c>
      <c r="K222" s="189" t="s">
        <v>131</v>
      </c>
      <c r="L222" s="43"/>
      <c r="M222" s="194" t="s">
        <v>19</v>
      </c>
      <c r="N222" s="195" t="s">
        <v>40</v>
      </c>
      <c r="O222" s="83"/>
      <c r="P222" s="196">
        <f>O222*H222</f>
        <v>0</v>
      </c>
      <c r="Q222" s="196">
        <v>0.31879</v>
      </c>
      <c r="R222" s="196">
        <f>Q222*H222</f>
        <v>3.7936010000000002</v>
      </c>
      <c r="S222" s="196">
        <v>0</v>
      </c>
      <c r="T222" s="197">
        <f>S222*H222</f>
        <v>0</v>
      </c>
      <c r="U222" s="37"/>
      <c r="V222" s="37"/>
      <c r="W222" s="37"/>
      <c r="X222" s="37"/>
      <c r="Y222" s="37"/>
      <c r="Z222" s="37"/>
      <c r="AA222" s="37"/>
      <c r="AB222" s="37"/>
      <c r="AC222" s="37"/>
      <c r="AD222" s="37"/>
      <c r="AE222" s="37"/>
      <c r="AR222" s="198" t="s">
        <v>138</v>
      </c>
      <c r="AT222" s="198" t="s">
        <v>127</v>
      </c>
      <c r="AU222" s="198" t="s">
        <v>77</v>
      </c>
      <c r="AY222" s="16" t="s">
        <v>133</v>
      </c>
      <c r="BE222" s="199">
        <f>IF(N222="základní",J222,0)</f>
        <v>0</v>
      </c>
      <c r="BF222" s="199">
        <f>IF(N222="snížená",J222,0)</f>
        <v>0</v>
      </c>
      <c r="BG222" s="199">
        <f>IF(N222="zákl. přenesená",J222,0)</f>
        <v>0</v>
      </c>
      <c r="BH222" s="199">
        <f>IF(N222="sníž. přenesená",J222,0)</f>
        <v>0</v>
      </c>
      <c r="BI222" s="199">
        <f>IF(N222="nulová",J222,0)</f>
        <v>0</v>
      </c>
      <c r="BJ222" s="16" t="s">
        <v>77</v>
      </c>
      <c r="BK222" s="199">
        <f>ROUND(I222*H222,2)</f>
        <v>0</v>
      </c>
      <c r="BL222" s="16" t="s">
        <v>138</v>
      </c>
      <c r="BM222" s="198" t="s">
        <v>419</v>
      </c>
    </row>
    <row r="223" spans="1:47" s="2" customFormat="1" ht="12">
      <c r="A223" s="37"/>
      <c r="B223" s="38"/>
      <c r="C223" s="39"/>
      <c r="D223" s="200" t="s">
        <v>196</v>
      </c>
      <c r="E223" s="39"/>
      <c r="F223" s="201" t="s">
        <v>431</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196</v>
      </c>
      <c r="AU223" s="16" t="s">
        <v>77</v>
      </c>
    </row>
    <row r="224" spans="1:47" s="2" customFormat="1" ht="12">
      <c r="A224" s="37"/>
      <c r="B224" s="38"/>
      <c r="C224" s="39"/>
      <c r="D224" s="200" t="s">
        <v>134</v>
      </c>
      <c r="E224" s="39"/>
      <c r="F224" s="201" t="s">
        <v>878</v>
      </c>
      <c r="G224" s="39"/>
      <c r="H224" s="39"/>
      <c r="I224" s="135"/>
      <c r="J224" s="39"/>
      <c r="K224" s="39"/>
      <c r="L224" s="43"/>
      <c r="M224" s="202"/>
      <c r="N224" s="203"/>
      <c r="O224" s="83"/>
      <c r="P224" s="83"/>
      <c r="Q224" s="83"/>
      <c r="R224" s="83"/>
      <c r="S224" s="83"/>
      <c r="T224" s="84"/>
      <c r="U224" s="37"/>
      <c r="V224" s="37"/>
      <c r="W224" s="37"/>
      <c r="X224" s="37"/>
      <c r="Y224" s="37"/>
      <c r="Z224" s="37"/>
      <c r="AA224" s="37"/>
      <c r="AB224" s="37"/>
      <c r="AC224" s="37"/>
      <c r="AD224" s="37"/>
      <c r="AE224" s="37"/>
      <c r="AT224" s="16" t="s">
        <v>134</v>
      </c>
      <c r="AU224" s="16" t="s">
        <v>77</v>
      </c>
    </row>
    <row r="225" spans="1:65" s="2" customFormat="1" ht="16.5" customHeight="1">
      <c r="A225" s="37"/>
      <c r="B225" s="38"/>
      <c r="C225" s="187" t="s">
        <v>422</v>
      </c>
      <c r="D225" s="187" t="s">
        <v>127</v>
      </c>
      <c r="E225" s="188" t="s">
        <v>879</v>
      </c>
      <c r="F225" s="189" t="s">
        <v>880</v>
      </c>
      <c r="G225" s="190" t="s">
        <v>205</v>
      </c>
      <c r="H225" s="191">
        <v>0.83</v>
      </c>
      <c r="I225" s="192"/>
      <c r="J225" s="193">
        <f>ROUND(I225*H225,2)</f>
        <v>0</v>
      </c>
      <c r="K225" s="189" t="s">
        <v>131</v>
      </c>
      <c r="L225" s="43"/>
      <c r="M225" s="194" t="s">
        <v>19</v>
      </c>
      <c r="N225" s="195" t="s">
        <v>40</v>
      </c>
      <c r="O225" s="83"/>
      <c r="P225" s="196">
        <f>O225*H225</f>
        <v>0</v>
      </c>
      <c r="Q225" s="196">
        <v>1.89077</v>
      </c>
      <c r="R225" s="196">
        <f>Q225*H225</f>
        <v>1.5693390999999999</v>
      </c>
      <c r="S225" s="196">
        <v>0</v>
      </c>
      <c r="T225" s="197">
        <f>S225*H225</f>
        <v>0</v>
      </c>
      <c r="U225" s="37"/>
      <c r="V225" s="37"/>
      <c r="W225" s="37"/>
      <c r="X225" s="37"/>
      <c r="Y225" s="37"/>
      <c r="Z225" s="37"/>
      <c r="AA225" s="37"/>
      <c r="AB225" s="37"/>
      <c r="AC225" s="37"/>
      <c r="AD225" s="37"/>
      <c r="AE225" s="37"/>
      <c r="AR225" s="198" t="s">
        <v>138</v>
      </c>
      <c r="AT225" s="198" t="s">
        <v>127</v>
      </c>
      <c r="AU225" s="198" t="s">
        <v>77</v>
      </c>
      <c r="AY225" s="16" t="s">
        <v>133</v>
      </c>
      <c r="BE225" s="199">
        <f>IF(N225="základní",J225,0)</f>
        <v>0</v>
      </c>
      <c r="BF225" s="199">
        <f>IF(N225="snížená",J225,0)</f>
        <v>0</v>
      </c>
      <c r="BG225" s="199">
        <f>IF(N225="zákl. přenesená",J225,0)</f>
        <v>0</v>
      </c>
      <c r="BH225" s="199">
        <f>IF(N225="sníž. přenesená",J225,0)</f>
        <v>0</v>
      </c>
      <c r="BI225" s="199">
        <f>IF(N225="nulová",J225,0)</f>
        <v>0</v>
      </c>
      <c r="BJ225" s="16" t="s">
        <v>77</v>
      </c>
      <c r="BK225" s="199">
        <f>ROUND(I225*H225,2)</f>
        <v>0</v>
      </c>
      <c r="BL225" s="16" t="s">
        <v>138</v>
      </c>
      <c r="BM225" s="198" t="s">
        <v>425</v>
      </c>
    </row>
    <row r="226" spans="1:47" s="2" customFormat="1" ht="12">
      <c r="A226" s="37"/>
      <c r="B226" s="38"/>
      <c r="C226" s="39"/>
      <c r="D226" s="200" t="s">
        <v>196</v>
      </c>
      <c r="E226" s="39"/>
      <c r="F226" s="201" t="s">
        <v>881</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196</v>
      </c>
      <c r="AU226" s="16" t="s">
        <v>77</v>
      </c>
    </row>
    <row r="227" spans="1:47" s="2" customFormat="1" ht="12">
      <c r="A227" s="37"/>
      <c r="B227" s="38"/>
      <c r="C227" s="39"/>
      <c r="D227" s="200" t="s">
        <v>134</v>
      </c>
      <c r="E227" s="39"/>
      <c r="F227" s="201" t="s">
        <v>882</v>
      </c>
      <c r="G227" s="39"/>
      <c r="H227" s="39"/>
      <c r="I227" s="135"/>
      <c r="J227" s="39"/>
      <c r="K227" s="39"/>
      <c r="L227" s="43"/>
      <c r="M227" s="202"/>
      <c r="N227" s="203"/>
      <c r="O227" s="83"/>
      <c r="P227" s="83"/>
      <c r="Q227" s="83"/>
      <c r="R227" s="83"/>
      <c r="S227" s="83"/>
      <c r="T227" s="84"/>
      <c r="U227" s="37"/>
      <c r="V227" s="37"/>
      <c r="W227" s="37"/>
      <c r="X227" s="37"/>
      <c r="Y227" s="37"/>
      <c r="Z227" s="37"/>
      <c r="AA227" s="37"/>
      <c r="AB227" s="37"/>
      <c r="AC227" s="37"/>
      <c r="AD227" s="37"/>
      <c r="AE227" s="37"/>
      <c r="AT227" s="16" t="s">
        <v>134</v>
      </c>
      <c r="AU227" s="16" t="s">
        <v>77</v>
      </c>
    </row>
    <row r="228" spans="1:65" s="2" customFormat="1" ht="21.75" customHeight="1">
      <c r="A228" s="37"/>
      <c r="B228" s="38"/>
      <c r="C228" s="187" t="s">
        <v>297</v>
      </c>
      <c r="D228" s="187" t="s">
        <v>127</v>
      </c>
      <c r="E228" s="188" t="s">
        <v>434</v>
      </c>
      <c r="F228" s="189" t="s">
        <v>435</v>
      </c>
      <c r="G228" s="190" t="s">
        <v>205</v>
      </c>
      <c r="H228" s="191">
        <v>0.9</v>
      </c>
      <c r="I228" s="192"/>
      <c r="J228" s="193">
        <f>ROUND(I228*H228,2)</f>
        <v>0</v>
      </c>
      <c r="K228" s="189" t="s">
        <v>131</v>
      </c>
      <c r="L228" s="43"/>
      <c r="M228" s="194" t="s">
        <v>19</v>
      </c>
      <c r="N228" s="195" t="s">
        <v>40</v>
      </c>
      <c r="O228" s="83"/>
      <c r="P228" s="196">
        <f>O228*H228</f>
        <v>0</v>
      </c>
      <c r="Q228" s="196">
        <v>2.833308</v>
      </c>
      <c r="R228" s="196">
        <f>Q228*H228</f>
        <v>2.5499772000000003</v>
      </c>
      <c r="S228" s="196">
        <v>0</v>
      </c>
      <c r="T228" s="197">
        <f>S228*H228</f>
        <v>0</v>
      </c>
      <c r="U228" s="37"/>
      <c r="V228" s="37"/>
      <c r="W228" s="37"/>
      <c r="X228" s="37"/>
      <c r="Y228" s="37"/>
      <c r="Z228" s="37"/>
      <c r="AA228" s="37"/>
      <c r="AB228" s="37"/>
      <c r="AC228" s="37"/>
      <c r="AD228" s="37"/>
      <c r="AE228" s="37"/>
      <c r="AR228" s="198" t="s">
        <v>138</v>
      </c>
      <c r="AT228" s="198" t="s">
        <v>127</v>
      </c>
      <c r="AU228" s="198" t="s">
        <v>77</v>
      </c>
      <c r="AY228" s="16" t="s">
        <v>133</v>
      </c>
      <c r="BE228" s="199">
        <f>IF(N228="základní",J228,0)</f>
        <v>0</v>
      </c>
      <c r="BF228" s="199">
        <f>IF(N228="snížená",J228,0)</f>
        <v>0</v>
      </c>
      <c r="BG228" s="199">
        <f>IF(N228="zákl. přenesená",J228,0)</f>
        <v>0</v>
      </c>
      <c r="BH228" s="199">
        <f>IF(N228="sníž. přenesená",J228,0)</f>
        <v>0</v>
      </c>
      <c r="BI228" s="199">
        <f>IF(N228="nulová",J228,0)</f>
        <v>0</v>
      </c>
      <c r="BJ228" s="16" t="s">
        <v>77</v>
      </c>
      <c r="BK228" s="199">
        <f>ROUND(I228*H228,2)</f>
        <v>0</v>
      </c>
      <c r="BL228" s="16" t="s">
        <v>138</v>
      </c>
      <c r="BM228" s="198" t="s">
        <v>430</v>
      </c>
    </row>
    <row r="229" spans="1:47" s="2" customFormat="1" ht="12">
      <c r="A229" s="37"/>
      <c r="B229" s="38"/>
      <c r="C229" s="39"/>
      <c r="D229" s="200" t="s">
        <v>196</v>
      </c>
      <c r="E229" s="39"/>
      <c r="F229" s="201" t="s">
        <v>437</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196</v>
      </c>
      <c r="AU229" s="16" t="s">
        <v>77</v>
      </c>
    </row>
    <row r="230" spans="1:47" s="2" customFormat="1" ht="12">
      <c r="A230" s="37"/>
      <c r="B230" s="38"/>
      <c r="C230" s="39"/>
      <c r="D230" s="200" t="s">
        <v>134</v>
      </c>
      <c r="E230" s="39"/>
      <c r="F230" s="201" t="s">
        <v>883</v>
      </c>
      <c r="G230" s="39"/>
      <c r="H230" s="39"/>
      <c r="I230" s="135"/>
      <c r="J230" s="39"/>
      <c r="K230" s="39"/>
      <c r="L230" s="43"/>
      <c r="M230" s="202"/>
      <c r="N230" s="203"/>
      <c r="O230" s="83"/>
      <c r="P230" s="83"/>
      <c r="Q230" s="83"/>
      <c r="R230" s="83"/>
      <c r="S230" s="83"/>
      <c r="T230" s="84"/>
      <c r="U230" s="37"/>
      <c r="V230" s="37"/>
      <c r="W230" s="37"/>
      <c r="X230" s="37"/>
      <c r="Y230" s="37"/>
      <c r="Z230" s="37"/>
      <c r="AA230" s="37"/>
      <c r="AB230" s="37"/>
      <c r="AC230" s="37"/>
      <c r="AD230" s="37"/>
      <c r="AE230" s="37"/>
      <c r="AT230" s="16" t="s">
        <v>134</v>
      </c>
      <c r="AU230" s="16" t="s">
        <v>77</v>
      </c>
    </row>
    <row r="231" spans="1:65" s="2" customFormat="1" ht="21.75" customHeight="1">
      <c r="A231" s="37"/>
      <c r="B231" s="38"/>
      <c r="C231" s="187" t="s">
        <v>433</v>
      </c>
      <c r="D231" s="187" t="s">
        <v>127</v>
      </c>
      <c r="E231" s="188" t="s">
        <v>454</v>
      </c>
      <c r="F231" s="189" t="s">
        <v>455</v>
      </c>
      <c r="G231" s="190" t="s">
        <v>205</v>
      </c>
      <c r="H231" s="191">
        <v>73.61</v>
      </c>
      <c r="I231" s="192"/>
      <c r="J231" s="193">
        <f>ROUND(I231*H231,2)</f>
        <v>0</v>
      </c>
      <c r="K231" s="189" t="s">
        <v>131</v>
      </c>
      <c r="L231" s="43"/>
      <c r="M231" s="194" t="s">
        <v>19</v>
      </c>
      <c r="N231" s="195" t="s">
        <v>40</v>
      </c>
      <c r="O231" s="83"/>
      <c r="P231" s="196">
        <f>O231*H231</f>
        <v>0</v>
      </c>
      <c r="Q231" s="196">
        <v>1.9968</v>
      </c>
      <c r="R231" s="196">
        <f>Q231*H231</f>
        <v>146.984448</v>
      </c>
      <c r="S231" s="196">
        <v>0</v>
      </c>
      <c r="T231" s="197">
        <f>S231*H231</f>
        <v>0</v>
      </c>
      <c r="U231" s="37"/>
      <c r="V231" s="37"/>
      <c r="W231" s="37"/>
      <c r="X231" s="37"/>
      <c r="Y231" s="37"/>
      <c r="Z231" s="37"/>
      <c r="AA231" s="37"/>
      <c r="AB231" s="37"/>
      <c r="AC231" s="37"/>
      <c r="AD231" s="37"/>
      <c r="AE231" s="37"/>
      <c r="AR231" s="198" t="s">
        <v>138</v>
      </c>
      <c r="AT231" s="198" t="s">
        <v>127</v>
      </c>
      <c r="AU231" s="198" t="s">
        <v>77</v>
      </c>
      <c r="AY231" s="16" t="s">
        <v>133</v>
      </c>
      <c r="BE231" s="199">
        <f>IF(N231="základní",J231,0)</f>
        <v>0</v>
      </c>
      <c r="BF231" s="199">
        <f>IF(N231="snížená",J231,0)</f>
        <v>0</v>
      </c>
      <c r="BG231" s="199">
        <f>IF(N231="zákl. přenesená",J231,0)</f>
        <v>0</v>
      </c>
      <c r="BH231" s="199">
        <f>IF(N231="sníž. přenesená",J231,0)</f>
        <v>0</v>
      </c>
      <c r="BI231" s="199">
        <f>IF(N231="nulová",J231,0)</f>
        <v>0</v>
      </c>
      <c r="BJ231" s="16" t="s">
        <v>77</v>
      </c>
      <c r="BK231" s="199">
        <f>ROUND(I231*H231,2)</f>
        <v>0</v>
      </c>
      <c r="BL231" s="16" t="s">
        <v>138</v>
      </c>
      <c r="BM231" s="198" t="s">
        <v>436</v>
      </c>
    </row>
    <row r="232" spans="1:47" s="2" customFormat="1" ht="12">
      <c r="A232" s="37"/>
      <c r="B232" s="38"/>
      <c r="C232" s="39"/>
      <c r="D232" s="200" t="s">
        <v>196</v>
      </c>
      <c r="E232" s="39"/>
      <c r="F232" s="201" t="s">
        <v>457</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196</v>
      </c>
      <c r="AU232" s="16" t="s">
        <v>77</v>
      </c>
    </row>
    <row r="233" spans="1:47" s="2" customFormat="1" ht="12">
      <c r="A233" s="37"/>
      <c r="B233" s="38"/>
      <c r="C233" s="39"/>
      <c r="D233" s="200" t="s">
        <v>134</v>
      </c>
      <c r="E233" s="39"/>
      <c r="F233" s="201" t="s">
        <v>884</v>
      </c>
      <c r="G233" s="39"/>
      <c r="H233" s="39"/>
      <c r="I233" s="135"/>
      <c r="J233" s="39"/>
      <c r="K233" s="39"/>
      <c r="L233" s="43"/>
      <c r="M233" s="202"/>
      <c r="N233" s="203"/>
      <c r="O233" s="83"/>
      <c r="P233" s="83"/>
      <c r="Q233" s="83"/>
      <c r="R233" s="83"/>
      <c r="S233" s="83"/>
      <c r="T233" s="84"/>
      <c r="U233" s="37"/>
      <c r="V233" s="37"/>
      <c r="W233" s="37"/>
      <c r="X233" s="37"/>
      <c r="Y233" s="37"/>
      <c r="Z233" s="37"/>
      <c r="AA233" s="37"/>
      <c r="AB233" s="37"/>
      <c r="AC233" s="37"/>
      <c r="AD233" s="37"/>
      <c r="AE233" s="37"/>
      <c r="AT233" s="16" t="s">
        <v>134</v>
      </c>
      <c r="AU233" s="16" t="s">
        <v>77</v>
      </c>
    </row>
    <row r="234" spans="1:65" s="2" customFormat="1" ht="16.5" customHeight="1">
      <c r="A234" s="37"/>
      <c r="B234" s="38"/>
      <c r="C234" s="187" t="s">
        <v>302</v>
      </c>
      <c r="D234" s="187" t="s">
        <v>127</v>
      </c>
      <c r="E234" s="188" t="s">
        <v>464</v>
      </c>
      <c r="F234" s="189" t="s">
        <v>465</v>
      </c>
      <c r="G234" s="190" t="s">
        <v>205</v>
      </c>
      <c r="H234" s="191">
        <v>0.4</v>
      </c>
      <c r="I234" s="192"/>
      <c r="J234" s="193">
        <f>ROUND(I234*H234,2)</f>
        <v>0</v>
      </c>
      <c r="K234" s="189" t="s">
        <v>131</v>
      </c>
      <c r="L234" s="43"/>
      <c r="M234" s="194" t="s">
        <v>19</v>
      </c>
      <c r="N234" s="195" t="s">
        <v>40</v>
      </c>
      <c r="O234" s="83"/>
      <c r="P234" s="196">
        <f>O234*H234</f>
        <v>0</v>
      </c>
      <c r="Q234" s="196">
        <v>2.432787</v>
      </c>
      <c r="R234" s="196">
        <f>Q234*H234</f>
        <v>0.9731148</v>
      </c>
      <c r="S234" s="196">
        <v>0</v>
      </c>
      <c r="T234" s="197">
        <f>S234*H234</f>
        <v>0</v>
      </c>
      <c r="U234" s="37"/>
      <c r="V234" s="37"/>
      <c r="W234" s="37"/>
      <c r="X234" s="37"/>
      <c r="Y234" s="37"/>
      <c r="Z234" s="37"/>
      <c r="AA234" s="37"/>
      <c r="AB234" s="37"/>
      <c r="AC234" s="37"/>
      <c r="AD234" s="37"/>
      <c r="AE234" s="37"/>
      <c r="AR234" s="198" t="s">
        <v>138</v>
      </c>
      <c r="AT234" s="198" t="s">
        <v>127</v>
      </c>
      <c r="AU234" s="198" t="s">
        <v>77</v>
      </c>
      <c r="AY234" s="16" t="s">
        <v>133</v>
      </c>
      <c r="BE234" s="199">
        <f>IF(N234="základní",J234,0)</f>
        <v>0</v>
      </c>
      <c r="BF234" s="199">
        <f>IF(N234="snížená",J234,0)</f>
        <v>0</v>
      </c>
      <c r="BG234" s="199">
        <f>IF(N234="zákl. přenesená",J234,0)</f>
        <v>0</v>
      </c>
      <c r="BH234" s="199">
        <f>IF(N234="sníž. přenesená",J234,0)</f>
        <v>0</v>
      </c>
      <c r="BI234" s="199">
        <f>IF(N234="nulová",J234,0)</f>
        <v>0</v>
      </c>
      <c r="BJ234" s="16" t="s">
        <v>77</v>
      </c>
      <c r="BK234" s="199">
        <f>ROUND(I234*H234,2)</f>
        <v>0</v>
      </c>
      <c r="BL234" s="16" t="s">
        <v>138</v>
      </c>
      <c r="BM234" s="198" t="s">
        <v>441</v>
      </c>
    </row>
    <row r="235" spans="1:47" s="2" customFormat="1" ht="12">
      <c r="A235" s="37"/>
      <c r="B235" s="38"/>
      <c r="C235" s="39"/>
      <c r="D235" s="200" t="s">
        <v>196</v>
      </c>
      <c r="E235" s="39"/>
      <c r="F235" s="201" t="s">
        <v>467</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196</v>
      </c>
      <c r="AU235" s="16" t="s">
        <v>77</v>
      </c>
    </row>
    <row r="236" spans="1:65" s="2" customFormat="1" ht="16.5" customHeight="1">
      <c r="A236" s="37"/>
      <c r="B236" s="38"/>
      <c r="C236" s="187" t="s">
        <v>444</v>
      </c>
      <c r="D236" s="187" t="s">
        <v>127</v>
      </c>
      <c r="E236" s="188" t="s">
        <v>468</v>
      </c>
      <c r="F236" s="189" t="s">
        <v>469</v>
      </c>
      <c r="G236" s="190" t="s">
        <v>205</v>
      </c>
      <c r="H236" s="191">
        <v>10.73</v>
      </c>
      <c r="I236" s="192"/>
      <c r="J236" s="193">
        <f>ROUND(I236*H236,2)</f>
        <v>0</v>
      </c>
      <c r="K236" s="189" t="s">
        <v>131</v>
      </c>
      <c r="L236" s="43"/>
      <c r="M236" s="194" t="s">
        <v>19</v>
      </c>
      <c r="N236" s="195" t="s">
        <v>40</v>
      </c>
      <c r="O236" s="83"/>
      <c r="P236" s="196">
        <f>O236*H236</f>
        <v>0</v>
      </c>
      <c r="Q236" s="196">
        <v>2.16</v>
      </c>
      <c r="R236" s="196">
        <f>Q236*H236</f>
        <v>23.176800000000004</v>
      </c>
      <c r="S236" s="196">
        <v>0</v>
      </c>
      <c r="T236" s="197">
        <f>S236*H236</f>
        <v>0</v>
      </c>
      <c r="U236" s="37"/>
      <c r="V236" s="37"/>
      <c r="W236" s="37"/>
      <c r="X236" s="37"/>
      <c r="Y236" s="37"/>
      <c r="Z236" s="37"/>
      <c r="AA236" s="37"/>
      <c r="AB236" s="37"/>
      <c r="AC236" s="37"/>
      <c r="AD236" s="37"/>
      <c r="AE236" s="37"/>
      <c r="AR236" s="198" t="s">
        <v>138</v>
      </c>
      <c r="AT236" s="198" t="s">
        <v>127</v>
      </c>
      <c r="AU236" s="198" t="s">
        <v>77</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447</v>
      </c>
    </row>
    <row r="237" spans="1:47" s="2" customFormat="1" ht="12">
      <c r="A237" s="37"/>
      <c r="B237" s="38"/>
      <c r="C237" s="39"/>
      <c r="D237" s="200" t="s">
        <v>196</v>
      </c>
      <c r="E237" s="39"/>
      <c r="F237" s="201" t="s">
        <v>471</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196</v>
      </c>
      <c r="AU237" s="16" t="s">
        <v>77</v>
      </c>
    </row>
    <row r="238" spans="1:47" s="2" customFormat="1" ht="12">
      <c r="A238" s="37"/>
      <c r="B238" s="38"/>
      <c r="C238" s="39"/>
      <c r="D238" s="200" t="s">
        <v>134</v>
      </c>
      <c r="E238" s="39"/>
      <c r="F238" s="201" t="s">
        <v>885</v>
      </c>
      <c r="G238" s="39"/>
      <c r="H238" s="39"/>
      <c r="I238" s="135"/>
      <c r="J238" s="39"/>
      <c r="K238" s="39"/>
      <c r="L238" s="43"/>
      <c r="M238" s="202"/>
      <c r="N238" s="203"/>
      <c r="O238" s="83"/>
      <c r="P238" s="83"/>
      <c r="Q238" s="83"/>
      <c r="R238" s="83"/>
      <c r="S238" s="83"/>
      <c r="T238" s="84"/>
      <c r="U238" s="37"/>
      <c r="V238" s="37"/>
      <c r="W238" s="37"/>
      <c r="X238" s="37"/>
      <c r="Y238" s="37"/>
      <c r="Z238" s="37"/>
      <c r="AA238" s="37"/>
      <c r="AB238" s="37"/>
      <c r="AC238" s="37"/>
      <c r="AD238" s="37"/>
      <c r="AE238" s="37"/>
      <c r="AT238" s="16" t="s">
        <v>134</v>
      </c>
      <c r="AU238" s="16" t="s">
        <v>77</v>
      </c>
    </row>
    <row r="239" spans="1:65" s="2" customFormat="1" ht="16.5" customHeight="1">
      <c r="A239" s="37"/>
      <c r="B239" s="38"/>
      <c r="C239" s="187" t="s">
        <v>307</v>
      </c>
      <c r="D239" s="187" t="s">
        <v>127</v>
      </c>
      <c r="E239" s="188" t="s">
        <v>328</v>
      </c>
      <c r="F239" s="189" t="s">
        <v>329</v>
      </c>
      <c r="G239" s="190" t="s">
        <v>330</v>
      </c>
      <c r="H239" s="191">
        <v>179.065</v>
      </c>
      <c r="I239" s="192"/>
      <c r="J239" s="193">
        <f>ROUND(I239*H239,2)</f>
        <v>0</v>
      </c>
      <c r="K239" s="189" t="s">
        <v>131</v>
      </c>
      <c r="L239" s="43"/>
      <c r="M239" s="194" t="s">
        <v>19</v>
      </c>
      <c r="N239" s="195" t="s">
        <v>40</v>
      </c>
      <c r="O239" s="83"/>
      <c r="P239" s="196">
        <f>O239*H239</f>
        <v>0</v>
      </c>
      <c r="Q239" s="196">
        <v>0</v>
      </c>
      <c r="R239" s="196">
        <f>Q239*H239</f>
        <v>0</v>
      </c>
      <c r="S239" s="196">
        <v>0</v>
      </c>
      <c r="T239" s="197">
        <f>S239*H239</f>
        <v>0</v>
      </c>
      <c r="U239" s="37"/>
      <c r="V239" s="37"/>
      <c r="W239" s="37"/>
      <c r="X239" s="37"/>
      <c r="Y239" s="37"/>
      <c r="Z239" s="37"/>
      <c r="AA239" s="37"/>
      <c r="AB239" s="37"/>
      <c r="AC239" s="37"/>
      <c r="AD239" s="37"/>
      <c r="AE239" s="37"/>
      <c r="AR239" s="198" t="s">
        <v>138</v>
      </c>
      <c r="AT239" s="198" t="s">
        <v>127</v>
      </c>
      <c r="AU239" s="198" t="s">
        <v>77</v>
      </c>
      <c r="AY239" s="16" t="s">
        <v>133</v>
      </c>
      <c r="BE239" s="199">
        <f>IF(N239="základní",J239,0)</f>
        <v>0</v>
      </c>
      <c r="BF239" s="199">
        <f>IF(N239="snížená",J239,0)</f>
        <v>0</v>
      </c>
      <c r="BG239" s="199">
        <f>IF(N239="zákl. přenesená",J239,0)</f>
        <v>0</v>
      </c>
      <c r="BH239" s="199">
        <f>IF(N239="sníž. přenesená",J239,0)</f>
        <v>0</v>
      </c>
      <c r="BI239" s="199">
        <f>IF(N239="nulová",J239,0)</f>
        <v>0</v>
      </c>
      <c r="BJ239" s="16" t="s">
        <v>77</v>
      </c>
      <c r="BK239" s="199">
        <f>ROUND(I239*H239,2)</f>
        <v>0</v>
      </c>
      <c r="BL239" s="16" t="s">
        <v>138</v>
      </c>
      <c r="BM239" s="198" t="s">
        <v>452</v>
      </c>
    </row>
    <row r="240" spans="1:47" s="2" customFormat="1" ht="12">
      <c r="A240" s="37"/>
      <c r="B240" s="38"/>
      <c r="C240" s="39"/>
      <c r="D240" s="200" t="s">
        <v>196</v>
      </c>
      <c r="E240" s="39"/>
      <c r="F240" s="201" t="s">
        <v>332</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196</v>
      </c>
      <c r="AU240" s="16" t="s">
        <v>77</v>
      </c>
    </row>
    <row r="241" spans="1:63" s="11" customFormat="1" ht="25.9" customHeight="1">
      <c r="A241" s="11"/>
      <c r="B241" s="215"/>
      <c r="C241" s="216"/>
      <c r="D241" s="217" t="s">
        <v>68</v>
      </c>
      <c r="E241" s="218" t="s">
        <v>480</v>
      </c>
      <c r="F241" s="218" t="s">
        <v>506</v>
      </c>
      <c r="G241" s="216"/>
      <c r="H241" s="216"/>
      <c r="I241" s="219"/>
      <c r="J241" s="220">
        <f>BK241</f>
        <v>0</v>
      </c>
      <c r="K241" s="216"/>
      <c r="L241" s="221"/>
      <c r="M241" s="222"/>
      <c r="N241" s="223"/>
      <c r="O241" s="223"/>
      <c r="P241" s="224">
        <f>SUM(P242:P261)</f>
        <v>0</v>
      </c>
      <c r="Q241" s="223"/>
      <c r="R241" s="224">
        <f>SUM(R242:R261)</f>
        <v>9.367022588000001</v>
      </c>
      <c r="S241" s="223"/>
      <c r="T241" s="225">
        <f>SUM(T242:T261)</f>
        <v>0</v>
      </c>
      <c r="U241" s="11"/>
      <c r="V241" s="11"/>
      <c r="W241" s="11"/>
      <c r="X241" s="11"/>
      <c r="Y241" s="11"/>
      <c r="Z241" s="11"/>
      <c r="AA241" s="11"/>
      <c r="AB241" s="11"/>
      <c r="AC241" s="11"/>
      <c r="AD241" s="11"/>
      <c r="AE241" s="11"/>
      <c r="AR241" s="226" t="s">
        <v>77</v>
      </c>
      <c r="AT241" s="227" t="s">
        <v>68</v>
      </c>
      <c r="AU241" s="227" t="s">
        <v>69</v>
      </c>
      <c r="AY241" s="226" t="s">
        <v>133</v>
      </c>
      <c r="BK241" s="228">
        <f>SUM(BK242:BK261)</f>
        <v>0</v>
      </c>
    </row>
    <row r="242" spans="1:65" s="2" customFormat="1" ht="21.75" customHeight="1">
      <c r="A242" s="37"/>
      <c r="B242" s="38"/>
      <c r="C242" s="187" t="s">
        <v>453</v>
      </c>
      <c r="D242" s="187" t="s">
        <v>127</v>
      </c>
      <c r="E242" s="188" t="s">
        <v>508</v>
      </c>
      <c r="F242" s="189" t="s">
        <v>509</v>
      </c>
      <c r="G242" s="190" t="s">
        <v>485</v>
      </c>
      <c r="H242" s="191">
        <v>1</v>
      </c>
      <c r="I242" s="192"/>
      <c r="J242" s="193">
        <f>ROUND(I242*H242,2)</f>
        <v>0</v>
      </c>
      <c r="K242" s="189" t="s">
        <v>131</v>
      </c>
      <c r="L242" s="43"/>
      <c r="M242" s="194" t="s">
        <v>19</v>
      </c>
      <c r="N242" s="195" t="s">
        <v>40</v>
      </c>
      <c r="O242" s="83"/>
      <c r="P242" s="196">
        <f>O242*H242</f>
        <v>0</v>
      </c>
      <c r="Q242" s="196">
        <v>0</v>
      </c>
      <c r="R242" s="196">
        <f>Q242*H242</f>
        <v>0</v>
      </c>
      <c r="S242" s="196">
        <v>0</v>
      </c>
      <c r="T242" s="197">
        <f>S242*H242</f>
        <v>0</v>
      </c>
      <c r="U242" s="37"/>
      <c r="V242" s="37"/>
      <c r="W242" s="37"/>
      <c r="X242" s="37"/>
      <c r="Y242" s="37"/>
      <c r="Z242" s="37"/>
      <c r="AA242" s="37"/>
      <c r="AB242" s="37"/>
      <c r="AC242" s="37"/>
      <c r="AD242" s="37"/>
      <c r="AE242" s="37"/>
      <c r="AR242" s="198" t="s">
        <v>138</v>
      </c>
      <c r="AT242" s="198" t="s">
        <v>127</v>
      </c>
      <c r="AU242" s="198" t="s">
        <v>77</v>
      </c>
      <c r="AY242" s="16" t="s">
        <v>133</v>
      </c>
      <c r="BE242" s="199">
        <f>IF(N242="základní",J242,0)</f>
        <v>0</v>
      </c>
      <c r="BF242" s="199">
        <f>IF(N242="snížená",J242,0)</f>
        <v>0</v>
      </c>
      <c r="BG242" s="199">
        <f>IF(N242="zákl. přenesená",J242,0)</f>
        <v>0</v>
      </c>
      <c r="BH242" s="199">
        <f>IF(N242="sníž. přenesená",J242,0)</f>
        <v>0</v>
      </c>
      <c r="BI242" s="199">
        <f>IF(N242="nulová",J242,0)</f>
        <v>0</v>
      </c>
      <c r="BJ242" s="16" t="s">
        <v>77</v>
      </c>
      <c r="BK242" s="199">
        <f>ROUND(I242*H242,2)</f>
        <v>0</v>
      </c>
      <c r="BL242" s="16" t="s">
        <v>138</v>
      </c>
      <c r="BM242" s="198" t="s">
        <v>456</v>
      </c>
    </row>
    <row r="243" spans="1:47" s="2" customFormat="1" ht="12">
      <c r="A243" s="37"/>
      <c r="B243" s="38"/>
      <c r="C243" s="39"/>
      <c r="D243" s="200" t="s">
        <v>196</v>
      </c>
      <c r="E243" s="39"/>
      <c r="F243" s="201" t="s">
        <v>511</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196</v>
      </c>
      <c r="AU243" s="16" t="s">
        <v>77</v>
      </c>
    </row>
    <row r="244" spans="1:65" s="2" customFormat="1" ht="21.75" customHeight="1">
      <c r="A244" s="37"/>
      <c r="B244" s="38"/>
      <c r="C244" s="187" t="s">
        <v>311</v>
      </c>
      <c r="D244" s="187" t="s">
        <v>127</v>
      </c>
      <c r="E244" s="188" t="s">
        <v>512</v>
      </c>
      <c r="F244" s="189" t="s">
        <v>513</v>
      </c>
      <c r="G244" s="190" t="s">
        <v>195</v>
      </c>
      <c r="H244" s="191">
        <v>12.5</v>
      </c>
      <c r="I244" s="192"/>
      <c r="J244" s="193">
        <f>ROUND(I244*H244,2)</f>
        <v>0</v>
      </c>
      <c r="K244" s="189" t="s">
        <v>131</v>
      </c>
      <c r="L244" s="43"/>
      <c r="M244" s="194" t="s">
        <v>19</v>
      </c>
      <c r="N244" s="195" t="s">
        <v>40</v>
      </c>
      <c r="O244" s="83"/>
      <c r="P244" s="196">
        <f>O244*H244</f>
        <v>0</v>
      </c>
      <c r="Q244" s="196">
        <v>1.12E-05</v>
      </c>
      <c r="R244" s="196">
        <f>Q244*H244</f>
        <v>0.00014</v>
      </c>
      <c r="S244" s="196">
        <v>0</v>
      </c>
      <c r="T244" s="197">
        <f>S244*H244</f>
        <v>0</v>
      </c>
      <c r="U244" s="37"/>
      <c r="V244" s="37"/>
      <c r="W244" s="37"/>
      <c r="X244" s="37"/>
      <c r="Y244" s="37"/>
      <c r="Z244" s="37"/>
      <c r="AA244" s="37"/>
      <c r="AB244" s="37"/>
      <c r="AC244" s="37"/>
      <c r="AD244" s="37"/>
      <c r="AE244" s="37"/>
      <c r="AR244" s="198" t="s">
        <v>138</v>
      </c>
      <c r="AT244" s="198" t="s">
        <v>127</v>
      </c>
      <c r="AU244" s="198" t="s">
        <v>77</v>
      </c>
      <c r="AY244" s="16" t="s">
        <v>133</v>
      </c>
      <c r="BE244" s="199">
        <f>IF(N244="základní",J244,0)</f>
        <v>0</v>
      </c>
      <c r="BF244" s="199">
        <f>IF(N244="snížená",J244,0)</f>
        <v>0</v>
      </c>
      <c r="BG244" s="199">
        <f>IF(N244="zákl. přenesená",J244,0)</f>
        <v>0</v>
      </c>
      <c r="BH244" s="199">
        <f>IF(N244="sníž. přenesená",J244,0)</f>
        <v>0</v>
      </c>
      <c r="BI244" s="199">
        <f>IF(N244="nulová",J244,0)</f>
        <v>0</v>
      </c>
      <c r="BJ244" s="16" t="s">
        <v>77</v>
      </c>
      <c r="BK244" s="199">
        <f>ROUND(I244*H244,2)</f>
        <v>0</v>
      </c>
      <c r="BL244" s="16" t="s">
        <v>138</v>
      </c>
      <c r="BM244" s="198" t="s">
        <v>461</v>
      </c>
    </row>
    <row r="245" spans="1:47" s="2" customFormat="1" ht="12">
      <c r="A245" s="37"/>
      <c r="B245" s="38"/>
      <c r="C245" s="39"/>
      <c r="D245" s="200" t="s">
        <v>134</v>
      </c>
      <c r="E245" s="39"/>
      <c r="F245" s="201" t="s">
        <v>886</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134</v>
      </c>
      <c r="AU245" s="16" t="s">
        <v>77</v>
      </c>
    </row>
    <row r="246" spans="1:65" s="2" customFormat="1" ht="21.75" customHeight="1">
      <c r="A246" s="37"/>
      <c r="B246" s="38"/>
      <c r="C246" s="229" t="s">
        <v>463</v>
      </c>
      <c r="D246" s="229" t="s">
        <v>298</v>
      </c>
      <c r="E246" s="230" t="s">
        <v>495</v>
      </c>
      <c r="F246" s="231" t="s">
        <v>496</v>
      </c>
      <c r="G246" s="232" t="s">
        <v>485</v>
      </c>
      <c r="H246" s="233">
        <v>5</v>
      </c>
      <c r="I246" s="234"/>
      <c r="J246" s="235">
        <f>ROUND(I246*H246,2)</f>
        <v>0</v>
      </c>
      <c r="K246" s="231" t="s">
        <v>131</v>
      </c>
      <c r="L246" s="236"/>
      <c r="M246" s="237" t="s">
        <v>19</v>
      </c>
      <c r="N246" s="238" t="s">
        <v>40</v>
      </c>
      <c r="O246" s="83"/>
      <c r="P246" s="196">
        <f>O246*H246</f>
        <v>0</v>
      </c>
      <c r="Q246" s="196">
        <v>1.747</v>
      </c>
      <c r="R246" s="196">
        <f>Q246*H246</f>
        <v>8.735000000000001</v>
      </c>
      <c r="S246" s="196">
        <v>0</v>
      </c>
      <c r="T246" s="197">
        <f>S246*H246</f>
        <v>0</v>
      </c>
      <c r="U246" s="37"/>
      <c r="V246" s="37"/>
      <c r="W246" s="37"/>
      <c r="X246" s="37"/>
      <c r="Y246" s="37"/>
      <c r="Z246" s="37"/>
      <c r="AA246" s="37"/>
      <c r="AB246" s="37"/>
      <c r="AC246" s="37"/>
      <c r="AD246" s="37"/>
      <c r="AE246" s="37"/>
      <c r="AR246" s="198" t="s">
        <v>147</v>
      </c>
      <c r="AT246" s="198" t="s">
        <v>298</v>
      </c>
      <c r="AU246" s="198" t="s">
        <v>77</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466</v>
      </c>
    </row>
    <row r="247" spans="1:65" s="2" customFormat="1" ht="21.75" customHeight="1">
      <c r="A247" s="37"/>
      <c r="B247" s="38"/>
      <c r="C247" s="187" t="s">
        <v>317</v>
      </c>
      <c r="D247" s="187" t="s">
        <v>127</v>
      </c>
      <c r="E247" s="188" t="s">
        <v>887</v>
      </c>
      <c r="F247" s="189" t="s">
        <v>888</v>
      </c>
      <c r="G247" s="190" t="s">
        <v>195</v>
      </c>
      <c r="H247" s="191">
        <v>7</v>
      </c>
      <c r="I247" s="192"/>
      <c r="J247" s="193">
        <f>ROUND(I247*H247,2)</f>
        <v>0</v>
      </c>
      <c r="K247" s="189" t="s">
        <v>131</v>
      </c>
      <c r="L247" s="43"/>
      <c r="M247" s="194" t="s">
        <v>19</v>
      </c>
      <c r="N247" s="195" t="s">
        <v>40</v>
      </c>
      <c r="O247" s="83"/>
      <c r="P247" s="196">
        <f>O247*H247</f>
        <v>0</v>
      </c>
      <c r="Q247" s="196">
        <v>3.75E-06</v>
      </c>
      <c r="R247" s="196">
        <f>Q247*H247</f>
        <v>2.625E-05</v>
      </c>
      <c r="S247" s="196">
        <v>0</v>
      </c>
      <c r="T247" s="197">
        <f>S247*H247</f>
        <v>0</v>
      </c>
      <c r="U247" s="37"/>
      <c r="V247" s="37"/>
      <c r="W247" s="37"/>
      <c r="X247" s="37"/>
      <c r="Y247" s="37"/>
      <c r="Z247" s="37"/>
      <c r="AA247" s="37"/>
      <c r="AB247" s="37"/>
      <c r="AC247" s="37"/>
      <c r="AD247" s="37"/>
      <c r="AE247" s="37"/>
      <c r="AR247" s="198" t="s">
        <v>138</v>
      </c>
      <c r="AT247" s="198" t="s">
        <v>127</v>
      </c>
      <c r="AU247" s="198" t="s">
        <v>77</v>
      </c>
      <c r="AY247" s="16" t="s">
        <v>133</v>
      </c>
      <c r="BE247" s="199">
        <f>IF(N247="základní",J247,0)</f>
        <v>0</v>
      </c>
      <c r="BF247" s="199">
        <f>IF(N247="snížená",J247,0)</f>
        <v>0</v>
      </c>
      <c r="BG247" s="199">
        <f>IF(N247="zákl. přenesená",J247,0)</f>
        <v>0</v>
      </c>
      <c r="BH247" s="199">
        <f>IF(N247="sníž. přenesená",J247,0)</f>
        <v>0</v>
      </c>
      <c r="BI247" s="199">
        <f>IF(N247="nulová",J247,0)</f>
        <v>0</v>
      </c>
      <c r="BJ247" s="16" t="s">
        <v>77</v>
      </c>
      <c r="BK247" s="199">
        <f>ROUND(I247*H247,2)</f>
        <v>0</v>
      </c>
      <c r="BL247" s="16" t="s">
        <v>138</v>
      </c>
      <c r="BM247" s="198" t="s">
        <v>470</v>
      </c>
    </row>
    <row r="248" spans="1:47" s="2" customFormat="1" ht="12">
      <c r="A248" s="37"/>
      <c r="B248" s="38"/>
      <c r="C248" s="39"/>
      <c r="D248" s="200" t="s">
        <v>196</v>
      </c>
      <c r="E248" s="39"/>
      <c r="F248" s="201" t="s">
        <v>889</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196</v>
      </c>
      <c r="AU248" s="16" t="s">
        <v>77</v>
      </c>
    </row>
    <row r="249" spans="1:47" s="2" customFormat="1" ht="12">
      <c r="A249" s="37"/>
      <c r="B249" s="38"/>
      <c r="C249" s="39"/>
      <c r="D249" s="200" t="s">
        <v>134</v>
      </c>
      <c r="E249" s="39"/>
      <c r="F249" s="201" t="s">
        <v>890</v>
      </c>
      <c r="G249" s="39"/>
      <c r="H249" s="39"/>
      <c r="I249" s="135"/>
      <c r="J249" s="39"/>
      <c r="K249" s="39"/>
      <c r="L249" s="43"/>
      <c r="M249" s="202"/>
      <c r="N249" s="203"/>
      <c r="O249" s="83"/>
      <c r="P249" s="83"/>
      <c r="Q249" s="83"/>
      <c r="R249" s="83"/>
      <c r="S249" s="83"/>
      <c r="T249" s="84"/>
      <c r="U249" s="37"/>
      <c r="V249" s="37"/>
      <c r="W249" s="37"/>
      <c r="X249" s="37"/>
      <c r="Y249" s="37"/>
      <c r="Z249" s="37"/>
      <c r="AA249" s="37"/>
      <c r="AB249" s="37"/>
      <c r="AC249" s="37"/>
      <c r="AD249" s="37"/>
      <c r="AE249" s="37"/>
      <c r="AT249" s="16" t="s">
        <v>134</v>
      </c>
      <c r="AU249" s="16" t="s">
        <v>77</v>
      </c>
    </row>
    <row r="250" spans="1:65" s="2" customFormat="1" ht="21.75" customHeight="1">
      <c r="A250" s="37"/>
      <c r="B250" s="38"/>
      <c r="C250" s="229" t="s">
        <v>473</v>
      </c>
      <c r="D250" s="229" t="s">
        <v>298</v>
      </c>
      <c r="E250" s="230" t="s">
        <v>891</v>
      </c>
      <c r="F250" s="231" t="s">
        <v>892</v>
      </c>
      <c r="G250" s="232" t="s">
        <v>485</v>
      </c>
      <c r="H250" s="233">
        <v>2</v>
      </c>
      <c r="I250" s="234"/>
      <c r="J250" s="235">
        <f>ROUND(I250*H250,2)</f>
        <v>0</v>
      </c>
      <c r="K250" s="231" t="s">
        <v>131</v>
      </c>
      <c r="L250" s="236"/>
      <c r="M250" s="237" t="s">
        <v>19</v>
      </c>
      <c r="N250" s="238" t="s">
        <v>40</v>
      </c>
      <c r="O250" s="83"/>
      <c r="P250" s="196">
        <f>O250*H250</f>
        <v>0</v>
      </c>
      <c r="Q250" s="196">
        <v>0.089</v>
      </c>
      <c r="R250" s="196">
        <f>Q250*H250</f>
        <v>0.178</v>
      </c>
      <c r="S250" s="196">
        <v>0</v>
      </c>
      <c r="T250" s="197">
        <f>S250*H250</f>
        <v>0</v>
      </c>
      <c r="U250" s="37"/>
      <c r="V250" s="37"/>
      <c r="W250" s="37"/>
      <c r="X250" s="37"/>
      <c r="Y250" s="37"/>
      <c r="Z250" s="37"/>
      <c r="AA250" s="37"/>
      <c r="AB250" s="37"/>
      <c r="AC250" s="37"/>
      <c r="AD250" s="37"/>
      <c r="AE250" s="37"/>
      <c r="AR250" s="198" t="s">
        <v>147</v>
      </c>
      <c r="AT250" s="198" t="s">
        <v>298</v>
      </c>
      <c r="AU250" s="198" t="s">
        <v>77</v>
      </c>
      <c r="AY250" s="16" t="s">
        <v>133</v>
      </c>
      <c r="BE250" s="199">
        <f>IF(N250="základní",J250,0)</f>
        <v>0</v>
      </c>
      <c r="BF250" s="199">
        <f>IF(N250="snížená",J250,0)</f>
        <v>0</v>
      </c>
      <c r="BG250" s="199">
        <f>IF(N250="zákl. přenesená",J250,0)</f>
        <v>0</v>
      </c>
      <c r="BH250" s="199">
        <f>IF(N250="sníž. přenesená",J250,0)</f>
        <v>0</v>
      </c>
      <c r="BI250" s="199">
        <f>IF(N250="nulová",J250,0)</f>
        <v>0</v>
      </c>
      <c r="BJ250" s="16" t="s">
        <v>77</v>
      </c>
      <c r="BK250" s="199">
        <f>ROUND(I250*H250,2)</f>
        <v>0</v>
      </c>
      <c r="BL250" s="16" t="s">
        <v>138</v>
      </c>
      <c r="BM250" s="198" t="s">
        <v>476</v>
      </c>
    </row>
    <row r="251" spans="1:65" s="2" customFormat="1" ht="16.5" customHeight="1">
      <c r="A251" s="37"/>
      <c r="B251" s="38"/>
      <c r="C251" s="187" t="s">
        <v>321</v>
      </c>
      <c r="D251" s="187" t="s">
        <v>127</v>
      </c>
      <c r="E251" s="188" t="s">
        <v>527</v>
      </c>
      <c r="F251" s="189" t="s">
        <v>528</v>
      </c>
      <c r="G251" s="190" t="s">
        <v>485</v>
      </c>
      <c r="H251" s="191">
        <v>1</v>
      </c>
      <c r="I251" s="192"/>
      <c r="J251" s="193">
        <f>ROUND(I251*H251,2)</f>
        <v>0</v>
      </c>
      <c r="K251" s="189" t="s">
        <v>131</v>
      </c>
      <c r="L251" s="43"/>
      <c r="M251" s="194" t="s">
        <v>19</v>
      </c>
      <c r="N251" s="195" t="s">
        <v>40</v>
      </c>
      <c r="O251" s="83"/>
      <c r="P251" s="196">
        <f>O251*H251</f>
        <v>0</v>
      </c>
      <c r="Q251" s="196">
        <v>0.00702</v>
      </c>
      <c r="R251" s="196">
        <f>Q251*H251</f>
        <v>0.00702</v>
      </c>
      <c r="S251" s="196">
        <v>0</v>
      </c>
      <c r="T251" s="197">
        <f>S251*H251</f>
        <v>0</v>
      </c>
      <c r="U251" s="37"/>
      <c r="V251" s="37"/>
      <c r="W251" s="37"/>
      <c r="X251" s="37"/>
      <c r="Y251" s="37"/>
      <c r="Z251" s="37"/>
      <c r="AA251" s="37"/>
      <c r="AB251" s="37"/>
      <c r="AC251" s="37"/>
      <c r="AD251" s="37"/>
      <c r="AE251" s="37"/>
      <c r="AR251" s="198" t="s">
        <v>138</v>
      </c>
      <c r="AT251" s="198" t="s">
        <v>127</v>
      </c>
      <c r="AU251" s="198" t="s">
        <v>77</v>
      </c>
      <c r="AY251" s="16" t="s">
        <v>133</v>
      </c>
      <c r="BE251" s="199">
        <f>IF(N251="základní",J251,0)</f>
        <v>0</v>
      </c>
      <c r="BF251" s="199">
        <f>IF(N251="snížená",J251,0)</f>
        <v>0</v>
      </c>
      <c r="BG251" s="199">
        <f>IF(N251="zákl. přenesená",J251,0)</f>
        <v>0</v>
      </c>
      <c r="BH251" s="199">
        <f>IF(N251="sníž. přenesená",J251,0)</f>
        <v>0</v>
      </c>
      <c r="BI251" s="199">
        <f>IF(N251="nulová",J251,0)</f>
        <v>0</v>
      </c>
      <c r="BJ251" s="16" t="s">
        <v>77</v>
      </c>
      <c r="BK251" s="199">
        <f>ROUND(I251*H251,2)</f>
        <v>0</v>
      </c>
      <c r="BL251" s="16" t="s">
        <v>138</v>
      </c>
      <c r="BM251" s="198" t="s">
        <v>479</v>
      </c>
    </row>
    <row r="252" spans="1:47" s="2" customFormat="1" ht="12">
      <c r="A252" s="37"/>
      <c r="B252" s="38"/>
      <c r="C252" s="39"/>
      <c r="D252" s="200" t="s">
        <v>196</v>
      </c>
      <c r="E252" s="39"/>
      <c r="F252" s="201" t="s">
        <v>530</v>
      </c>
      <c r="G252" s="39"/>
      <c r="H252" s="39"/>
      <c r="I252" s="135"/>
      <c r="J252" s="39"/>
      <c r="K252" s="39"/>
      <c r="L252" s="43"/>
      <c r="M252" s="202"/>
      <c r="N252" s="203"/>
      <c r="O252" s="83"/>
      <c r="P252" s="83"/>
      <c r="Q252" s="83"/>
      <c r="R252" s="83"/>
      <c r="S252" s="83"/>
      <c r="T252" s="84"/>
      <c r="U252" s="37"/>
      <c r="V252" s="37"/>
      <c r="W252" s="37"/>
      <c r="X252" s="37"/>
      <c r="Y252" s="37"/>
      <c r="Z252" s="37"/>
      <c r="AA252" s="37"/>
      <c r="AB252" s="37"/>
      <c r="AC252" s="37"/>
      <c r="AD252" s="37"/>
      <c r="AE252" s="37"/>
      <c r="AT252" s="16" t="s">
        <v>196</v>
      </c>
      <c r="AU252" s="16" t="s">
        <v>77</v>
      </c>
    </row>
    <row r="253" spans="1:47" s="2" customFormat="1" ht="12">
      <c r="A253" s="37"/>
      <c r="B253" s="38"/>
      <c r="C253" s="39"/>
      <c r="D253" s="200" t="s">
        <v>134</v>
      </c>
      <c r="E253" s="39"/>
      <c r="F253" s="201" t="s">
        <v>893</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134</v>
      </c>
      <c r="AU253" s="16" t="s">
        <v>77</v>
      </c>
    </row>
    <row r="254" spans="1:65" s="2" customFormat="1" ht="21.75" customHeight="1">
      <c r="A254" s="37"/>
      <c r="B254" s="38"/>
      <c r="C254" s="187" t="s">
        <v>482</v>
      </c>
      <c r="D254" s="187" t="s">
        <v>127</v>
      </c>
      <c r="E254" s="188" t="s">
        <v>533</v>
      </c>
      <c r="F254" s="189" t="s">
        <v>534</v>
      </c>
      <c r="G254" s="190" t="s">
        <v>301</v>
      </c>
      <c r="H254" s="191">
        <v>335.01</v>
      </c>
      <c r="I254" s="192"/>
      <c r="J254" s="193">
        <f>ROUND(I254*H254,2)</f>
        <v>0</v>
      </c>
      <c r="K254" s="189" t="s">
        <v>131</v>
      </c>
      <c r="L254" s="43"/>
      <c r="M254" s="194" t="s">
        <v>19</v>
      </c>
      <c r="N254" s="195" t="s">
        <v>40</v>
      </c>
      <c r="O254" s="83"/>
      <c r="P254" s="196">
        <f>O254*H254</f>
        <v>0</v>
      </c>
      <c r="Q254" s="196">
        <v>0.0013338</v>
      </c>
      <c r="R254" s="196">
        <f>Q254*H254</f>
        <v>0.446836338</v>
      </c>
      <c r="S254" s="196">
        <v>0</v>
      </c>
      <c r="T254" s="197">
        <f>S254*H254</f>
        <v>0</v>
      </c>
      <c r="U254" s="37"/>
      <c r="V254" s="37"/>
      <c r="W254" s="37"/>
      <c r="X254" s="37"/>
      <c r="Y254" s="37"/>
      <c r="Z254" s="37"/>
      <c r="AA254" s="37"/>
      <c r="AB254" s="37"/>
      <c r="AC254" s="37"/>
      <c r="AD254" s="37"/>
      <c r="AE254" s="37"/>
      <c r="AR254" s="198" t="s">
        <v>138</v>
      </c>
      <c r="AT254" s="198" t="s">
        <v>127</v>
      </c>
      <c r="AU254" s="198" t="s">
        <v>77</v>
      </c>
      <c r="AY254" s="16" t="s">
        <v>133</v>
      </c>
      <c r="BE254" s="199">
        <f>IF(N254="základní",J254,0)</f>
        <v>0</v>
      </c>
      <c r="BF254" s="199">
        <f>IF(N254="snížená",J254,0)</f>
        <v>0</v>
      </c>
      <c r="BG254" s="199">
        <f>IF(N254="zákl. přenesená",J254,0)</f>
        <v>0</v>
      </c>
      <c r="BH254" s="199">
        <f>IF(N254="sníž. přenesená",J254,0)</f>
        <v>0</v>
      </c>
      <c r="BI254" s="199">
        <f>IF(N254="nulová",J254,0)</f>
        <v>0</v>
      </c>
      <c r="BJ254" s="16" t="s">
        <v>77</v>
      </c>
      <c r="BK254" s="199">
        <f>ROUND(I254*H254,2)</f>
        <v>0</v>
      </c>
      <c r="BL254" s="16" t="s">
        <v>138</v>
      </c>
      <c r="BM254" s="198" t="s">
        <v>486</v>
      </c>
    </row>
    <row r="255" spans="1:47" s="2" customFormat="1" ht="12">
      <c r="A255" s="37"/>
      <c r="B255" s="38"/>
      <c r="C255" s="39"/>
      <c r="D255" s="200" t="s">
        <v>196</v>
      </c>
      <c r="E255" s="39"/>
      <c r="F255" s="201" t="s">
        <v>536</v>
      </c>
      <c r="G255" s="39"/>
      <c r="H255" s="39"/>
      <c r="I255" s="135"/>
      <c r="J255" s="39"/>
      <c r="K255" s="39"/>
      <c r="L255" s="43"/>
      <c r="M255" s="202"/>
      <c r="N255" s="203"/>
      <c r="O255" s="83"/>
      <c r="P255" s="83"/>
      <c r="Q255" s="83"/>
      <c r="R255" s="83"/>
      <c r="S255" s="83"/>
      <c r="T255" s="84"/>
      <c r="U255" s="37"/>
      <c r="V255" s="37"/>
      <c r="W255" s="37"/>
      <c r="X255" s="37"/>
      <c r="Y255" s="37"/>
      <c r="Z255" s="37"/>
      <c r="AA255" s="37"/>
      <c r="AB255" s="37"/>
      <c r="AC255" s="37"/>
      <c r="AD255" s="37"/>
      <c r="AE255" s="37"/>
      <c r="AT255" s="16" t="s">
        <v>196</v>
      </c>
      <c r="AU255" s="16" t="s">
        <v>77</v>
      </c>
    </row>
    <row r="256" spans="1:47" s="2" customFormat="1" ht="12">
      <c r="A256" s="37"/>
      <c r="B256" s="38"/>
      <c r="C256" s="39"/>
      <c r="D256" s="200" t="s">
        <v>134</v>
      </c>
      <c r="E256" s="39"/>
      <c r="F256" s="201" t="s">
        <v>894</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77</v>
      </c>
    </row>
    <row r="257" spans="1:65" s="2" customFormat="1" ht="16.5" customHeight="1">
      <c r="A257" s="37"/>
      <c r="B257" s="38"/>
      <c r="C257" s="229" t="s">
        <v>326</v>
      </c>
      <c r="D257" s="229" t="s">
        <v>298</v>
      </c>
      <c r="E257" s="230" t="s">
        <v>547</v>
      </c>
      <c r="F257" s="231" t="s">
        <v>895</v>
      </c>
      <c r="G257" s="232" t="s">
        <v>301</v>
      </c>
      <c r="H257" s="233">
        <v>335.01</v>
      </c>
      <c r="I257" s="234"/>
      <c r="J257" s="235">
        <f>ROUND(I257*H257,2)</f>
        <v>0</v>
      </c>
      <c r="K257" s="231" t="s">
        <v>19</v>
      </c>
      <c r="L257" s="236"/>
      <c r="M257" s="237" t="s">
        <v>19</v>
      </c>
      <c r="N257" s="238" t="s">
        <v>40</v>
      </c>
      <c r="O257" s="83"/>
      <c r="P257" s="196">
        <f>O257*H257</f>
        <v>0</v>
      </c>
      <c r="Q257" s="196">
        <v>0</v>
      </c>
      <c r="R257" s="196">
        <f>Q257*H257</f>
        <v>0</v>
      </c>
      <c r="S257" s="196">
        <v>0</v>
      </c>
      <c r="T257" s="197">
        <f>S257*H257</f>
        <v>0</v>
      </c>
      <c r="U257" s="37"/>
      <c r="V257" s="37"/>
      <c r="W257" s="37"/>
      <c r="X257" s="37"/>
      <c r="Y257" s="37"/>
      <c r="Z257" s="37"/>
      <c r="AA257" s="37"/>
      <c r="AB257" s="37"/>
      <c r="AC257" s="37"/>
      <c r="AD257" s="37"/>
      <c r="AE257" s="37"/>
      <c r="AR257" s="198" t="s">
        <v>147</v>
      </c>
      <c r="AT257" s="198" t="s">
        <v>298</v>
      </c>
      <c r="AU257" s="198" t="s">
        <v>77</v>
      </c>
      <c r="AY257" s="16" t="s">
        <v>133</v>
      </c>
      <c r="BE257" s="199">
        <f>IF(N257="základní",J257,0)</f>
        <v>0</v>
      </c>
      <c r="BF257" s="199">
        <f>IF(N257="snížená",J257,0)</f>
        <v>0</v>
      </c>
      <c r="BG257" s="199">
        <f>IF(N257="zákl. přenesená",J257,0)</f>
        <v>0</v>
      </c>
      <c r="BH257" s="199">
        <f>IF(N257="sníž. přenesená",J257,0)</f>
        <v>0</v>
      </c>
      <c r="BI257" s="199">
        <f>IF(N257="nulová",J257,0)</f>
        <v>0</v>
      </c>
      <c r="BJ257" s="16" t="s">
        <v>77</v>
      </c>
      <c r="BK257" s="199">
        <f>ROUND(I257*H257,2)</f>
        <v>0</v>
      </c>
      <c r="BL257" s="16" t="s">
        <v>138</v>
      </c>
      <c r="BM257" s="198" t="s">
        <v>491</v>
      </c>
    </row>
    <row r="258" spans="1:47" s="2" customFormat="1" ht="12">
      <c r="A258" s="37"/>
      <c r="B258" s="38"/>
      <c r="C258" s="39"/>
      <c r="D258" s="200" t="s">
        <v>134</v>
      </c>
      <c r="E258" s="39"/>
      <c r="F258" s="201" t="s">
        <v>896</v>
      </c>
      <c r="G258" s="39"/>
      <c r="H258" s="39"/>
      <c r="I258" s="135"/>
      <c r="J258" s="39"/>
      <c r="K258" s="39"/>
      <c r="L258" s="43"/>
      <c r="M258" s="202"/>
      <c r="N258" s="203"/>
      <c r="O258" s="83"/>
      <c r="P258" s="83"/>
      <c r="Q258" s="83"/>
      <c r="R258" s="83"/>
      <c r="S258" s="83"/>
      <c r="T258" s="84"/>
      <c r="U258" s="37"/>
      <c r="V258" s="37"/>
      <c r="W258" s="37"/>
      <c r="X258" s="37"/>
      <c r="Y258" s="37"/>
      <c r="Z258" s="37"/>
      <c r="AA258" s="37"/>
      <c r="AB258" s="37"/>
      <c r="AC258" s="37"/>
      <c r="AD258" s="37"/>
      <c r="AE258" s="37"/>
      <c r="AT258" s="16" t="s">
        <v>134</v>
      </c>
      <c r="AU258" s="16" t="s">
        <v>77</v>
      </c>
    </row>
    <row r="259" spans="1:65" s="2" customFormat="1" ht="16.5" customHeight="1">
      <c r="A259" s="37"/>
      <c r="B259" s="38"/>
      <c r="C259" s="187" t="s">
        <v>494</v>
      </c>
      <c r="D259" s="187" t="s">
        <v>127</v>
      </c>
      <c r="E259" s="188" t="s">
        <v>243</v>
      </c>
      <c r="F259" s="189" t="s">
        <v>897</v>
      </c>
      <c r="G259" s="190" t="s">
        <v>301</v>
      </c>
      <c r="H259" s="191">
        <v>335.01</v>
      </c>
      <c r="I259" s="192"/>
      <c r="J259" s="193">
        <f>ROUND(I259*H259,2)</f>
        <v>0</v>
      </c>
      <c r="K259" s="189" t="s">
        <v>19</v>
      </c>
      <c r="L259" s="43"/>
      <c r="M259" s="194" t="s">
        <v>19</v>
      </c>
      <c r="N259" s="195" t="s">
        <v>40</v>
      </c>
      <c r="O259" s="83"/>
      <c r="P259" s="196">
        <f>O259*H259</f>
        <v>0</v>
      </c>
      <c r="Q259" s="196">
        <v>0</v>
      </c>
      <c r="R259" s="196">
        <f>Q259*H259</f>
        <v>0</v>
      </c>
      <c r="S259" s="196">
        <v>0</v>
      </c>
      <c r="T259" s="197">
        <f>S259*H259</f>
        <v>0</v>
      </c>
      <c r="U259" s="37"/>
      <c r="V259" s="37"/>
      <c r="W259" s="37"/>
      <c r="X259" s="37"/>
      <c r="Y259" s="37"/>
      <c r="Z259" s="37"/>
      <c r="AA259" s="37"/>
      <c r="AB259" s="37"/>
      <c r="AC259" s="37"/>
      <c r="AD259" s="37"/>
      <c r="AE259" s="37"/>
      <c r="AR259" s="198" t="s">
        <v>138</v>
      </c>
      <c r="AT259" s="198" t="s">
        <v>127</v>
      </c>
      <c r="AU259" s="198" t="s">
        <v>77</v>
      </c>
      <c r="AY259" s="16" t="s">
        <v>133</v>
      </c>
      <c r="BE259" s="199">
        <f>IF(N259="základní",J259,0)</f>
        <v>0</v>
      </c>
      <c r="BF259" s="199">
        <f>IF(N259="snížená",J259,0)</f>
        <v>0</v>
      </c>
      <c r="BG259" s="199">
        <f>IF(N259="zákl. přenesená",J259,0)</f>
        <v>0</v>
      </c>
      <c r="BH259" s="199">
        <f>IF(N259="sníž. přenesená",J259,0)</f>
        <v>0</v>
      </c>
      <c r="BI259" s="199">
        <f>IF(N259="nulová",J259,0)</f>
        <v>0</v>
      </c>
      <c r="BJ259" s="16" t="s">
        <v>77</v>
      </c>
      <c r="BK259" s="199">
        <f>ROUND(I259*H259,2)</f>
        <v>0</v>
      </c>
      <c r="BL259" s="16" t="s">
        <v>138</v>
      </c>
      <c r="BM259" s="198" t="s">
        <v>497</v>
      </c>
    </row>
    <row r="260" spans="1:65" s="2" customFormat="1" ht="16.5" customHeight="1">
      <c r="A260" s="37"/>
      <c r="B260" s="38"/>
      <c r="C260" s="187" t="s">
        <v>331</v>
      </c>
      <c r="D260" s="187" t="s">
        <v>127</v>
      </c>
      <c r="E260" s="188" t="s">
        <v>328</v>
      </c>
      <c r="F260" s="189" t="s">
        <v>329</v>
      </c>
      <c r="G260" s="190" t="s">
        <v>330</v>
      </c>
      <c r="H260" s="191">
        <v>7.964</v>
      </c>
      <c r="I260" s="192"/>
      <c r="J260" s="193">
        <f>ROUND(I260*H260,2)</f>
        <v>0</v>
      </c>
      <c r="K260" s="189" t="s">
        <v>131</v>
      </c>
      <c r="L260" s="43"/>
      <c r="M260" s="194" t="s">
        <v>19</v>
      </c>
      <c r="N260" s="195" t="s">
        <v>40</v>
      </c>
      <c r="O260" s="83"/>
      <c r="P260" s="196">
        <f>O260*H260</f>
        <v>0</v>
      </c>
      <c r="Q260" s="196">
        <v>0</v>
      </c>
      <c r="R260" s="196">
        <f>Q260*H260</f>
        <v>0</v>
      </c>
      <c r="S260" s="196">
        <v>0</v>
      </c>
      <c r="T260" s="197">
        <f>S260*H260</f>
        <v>0</v>
      </c>
      <c r="U260" s="37"/>
      <c r="V260" s="37"/>
      <c r="W260" s="37"/>
      <c r="X260" s="37"/>
      <c r="Y260" s="37"/>
      <c r="Z260" s="37"/>
      <c r="AA260" s="37"/>
      <c r="AB260" s="37"/>
      <c r="AC260" s="37"/>
      <c r="AD260" s="37"/>
      <c r="AE260" s="37"/>
      <c r="AR260" s="198" t="s">
        <v>138</v>
      </c>
      <c r="AT260" s="198" t="s">
        <v>127</v>
      </c>
      <c r="AU260" s="198" t="s">
        <v>77</v>
      </c>
      <c r="AY260" s="16" t="s">
        <v>133</v>
      </c>
      <c r="BE260" s="199">
        <f>IF(N260="základní",J260,0)</f>
        <v>0</v>
      </c>
      <c r="BF260" s="199">
        <f>IF(N260="snížená",J260,0)</f>
        <v>0</v>
      </c>
      <c r="BG260" s="199">
        <f>IF(N260="zákl. přenesená",J260,0)</f>
        <v>0</v>
      </c>
      <c r="BH260" s="199">
        <f>IF(N260="sníž. přenesená",J260,0)</f>
        <v>0</v>
      </c>
      <c r="BI260" s="199">
        <f>IF(N260="nulová",J260,0)</f>
        <v>0</v>
      </c>
      <c r="BJ260" s="16" t="s">
        <v>77</v>
      </c>
      <c r="BK260" s="199">
        <f>ROUND(I260*H260,2)</f>
        <v>0</v>
      </c>
      <c r="BL260" s="16" t="s">
        <v>138</v>
      </c>
      <c r="BM260" s="198" t="s">
        <v>500</v>
      </c>
    </row>
    <row r="261" spans="1:47" s="2" customFormat="1" ht="12">
      <c r="A261" s="37"/>
      <c r="B261" s="38"/>
      <c r="C261" s="39"/>
      <c r="D261" s="200" t="s">
        <v>196</v>
      </c>
      <c r="E261" s="39"/>
      <c r="F261" s="201" t="s">
        <v>332</v>
      </c>
      <c r="G261" s="39"/>
      <c r="H261" s="39"/>
      <c r="I261" s="135"/>
      <c r="J261" s="39"/>
      <c r="K261" s="39"/>
      <c r="L261" s="43"/>
      <c r="M261" s="202"/>
      <c r="N261" s="203"/>
      <c r="O261" s="83"/>
      <c r="P261" s="83"/>
      <c r="Q261" s="83"/>
      <c r="R261" s="83"/>
      <c r="S261" s="83"/>
      <c r="T261" s="84"/>
      <c r="U261" s="37"/>
      <c r="V261" s="37"/>
      <c r="W261" s="37"/>
      <c r="X261" s="37"/>
      <c r="Y261" s="37"/>
      <c r="Z261" s="37"/>
      <c r="AA261" s="37"/>
      <c r="AB261" s="37"/>
      <c r="AC261" s="37"/>
      <c r="AD261" s="37"/>
      <c r="AE261" s="37"/>
      <c r="AT261" s="16" t="s">
        <v>196</v>
      </c>
      <c r="AU261" s="16" t="s">
        <v>77</v>
      </c>
    </row>
    <row r="262" spans="1:63" s="11" customFormat="1" ht="25.9" customHeight="1">
      <c r="A262" s="11"/>
      <c r="B262" s="215"/>
      <c r="C262" s="216"/>
      <c r="D262" s="217" t="s">
        <v>68</v>
      </c>
      <c r="E262" s="218" t="s">
        <v>505</v>
      </c>
      <c r="F262" s="218" t="s">
        <v>566</v>
      </c>
      <c r="G262" s="216"/>
      <c r="H262" s="216"/>
      <c r="I262" s="219"/>
      <c r="J262" s="220">
        <f>BK262</f>
        <v>0</v>
      </c>
      <c r="K262" s="216"/>
      <c r="L262" s="221"/>
      <c r="M262" s="222"/>
      <c r="N262" s="223"/>
      <c r="O262" s="223"/>
      <c r="P262" s="224">
        <f>SUM(P263:P280)</f>
        <v>0</v>
      </c>
      <c r="Q262" s="223"/>
      <c r="R262" s="224">
        <f>SUM(R263:R280)</f>
        <v>0.3339921632480001</v>
      </c>
      <c r="S262" s="223"/>
      <c r="T262" s="225">
        <f>SUM(T263:T280)</f>
        <v>0</v>
      </c>
      <c r="U262" s="11"/>
      <c r="V262" s="11"/>
      <c r="W262" s="11"/>
      <c r="X262" s="11"/>
      <c r="Y262" s="11"/>
      <c r="Z262" s="11"/>
      <c r="AA262" s="11"/>
      <c r="AB262" s="11"/>
      <c r="AC262" s="11"/>
      <c r="AD262" s="11"/>
      <c r="AE262" s="11"/>
      <c r="AR262" s="226" t="s">
        <v>77</v>
      </c>
      <c r="AT262" s="227" t="s">
        <v>68</v>
      </c>
      <c r="AU262" s="227" t="s">
        <v>69</v>
      </c>
      <c r="AY262" s="226" t="s">
        <v>133</v>
      </c>
      <c r="BK262" s="228">
        <f>SUM(BK263:BK280)</f>
        <v>0</v>
      </c>
    </row>
    <row r="263" spans="1:65" s="2" customFormat="1" ht="21.75" customHeight="1">
      <c r="A263" s="37"/>
      <c r="B263" s="38"/>
      <c r="C263" s="187" t="s">
        <v>502</v>
      </c>
      <c r="D263" s="187" t="s">
        <v>127</v>
      </c>
      <c r="E263" s="188" t="s">
        <v>568</v>
      </c>
      <c r="F263" s="189" t="s">
        <v>569</v>
      </c>
      <c r="G263" s="190" t="s">
        <v>291</v>
      </c>
      <c r="H263" s="191">
        <v>1.26</v>
      </c>
      <c r="I263" s="192"/>
      <c r="J263" s="193">
        <f>ROUND(I263*H263,2)</f>
        <v>0</v>
      </c>
      <c r="K263" s="189" t="s">
        <v>131</v>
      </c>
      <c r="L263" s="43"/>
      <c r="M263" s="194" t="s">
        <v>19</v>
      </c>
      <c r="N263" s="195" t="s">
        <v>40</v>
      </c>
      <c r="O263" s="83"/>
      <c r="P263" s="196">
        <f>O263*H263</f>
        <v>0</v>
      </c>
      <c r="Q263" s="196">
        <v>1.666E-05</v>
      </c>
      <c r="R263" s="196">
        <f>Q263*H263</f>
        <v>2.09916E-05</v>
      </c>
      <c r="S263" s="196">
        <v>0</v>
      </c>
      <c r="T263" s="197">
        <f>S263*H263</f>
        <v>0</v>
      </c>
      <c r="U263" s="37"/>
      <c r="V263" s="37"/>
      <c r="W263" s="37"/>
      <c r="X263" s="37"/>
      <c r="Y263" s="37"/>
      <c r="Z263" s="37"/>
      <c r="AA263" s="37"/>
      <c r="AB263" s="37"/>
      <c r="AC263" s="37"/>
      <c r="AD263" s="37"/>
      <c r="AE263" s="37"/>
      <c r="AR263" s="198" t="s">
        <v>138</v>
      </c>
      <c r="AT263" s="198" t="s">
        <v>127</v>
      </c>
      <c r="AU263" s="198" t="s">
        <v>77</v>
      </c>
      <c r="AY263" s="16" t="s">
        <v>133</v>
      </c>
      <c r="BE263" s="199">
        <f>IF(N263="základní",J263,0)</f>
        <v>0</v>
      </c>
      <c r="BF263" s="199">
        <f>IF(N263="snížená",J263,0)</f>
        <v>0</v>
      </c>
      <c r="BG263" s="199">
        <f>IF(N263="zákl. přenesená",J263,0)</f>
        <v>0</v>
      </c>
      <c r="BH263" s="199">
        <f>IF(N263="sníž. přenesená",J263,0)</f>
        <v>0</v>
      </c>
      <c r="BI263" s="199">
        <f>IF(N263="nulová",J263,0)</f>
        <v>0</v>
      </c>
      <c r="BJ263" s="16" t="s">
        <v>77</v>
      </c>
      <c r="BK263" s="199">
        <f>ROUND(I263*H263,2)</f>
        <v>0</v>
      </c>
      <c r="BL263" s="16" t="s">
        <v>138</v>
      </c>
      <c r="BM263" s="198" t="s">
        <v>503</v>
      </c>
    </row>
    <row r="264" spans="1:47" s="2" customFormat="1" ht="12">
      <c r="A264" s="37"/>
      <c r="B264" s="38"/>
      <c r="C264" s="39"/>
      <c r="D264" s="200" t="s">
        <v>196</v>
      </c>
      <c r="E264" s="39"/>
      <c r="F264" s="201" t="s">
        <v>571</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196</v>
      </c>
      <c r="AU264" s="16" t="s">
        <v>77</v>
      </c>
    </row>
    <row r="265" spans="1:47" s="2" customFormat="1" ht="12">
      <c r="A265" s="37"/>
      <c r="B265" s="38"/>
      <c r="C265" s="39"/>
      <c r="D265" s="200" t="s">
        <v>134</v>
      </c>
      <c r="E265" s="39"/>
      <c r="F265" s="201" t="s">
        <v>898</v>
      </c>
      <c r="G265" s="39"/>
      <c r="H265" s="39"/>
      <c r="I265" s="135"/>
      <c r="J265" s="39"/>
      <c r="K265" s="39"/>
      <c r="L265" s="43"/>
      <c r="M265" s="202"/>
      <c r="N265" s="203"/>
      <c r="O265" s="83"/>
      <c r="P265" s="83"/>
      <c r="Q265" s="83"/>
      <c r="R265" s="83"/>
      <c r="S265" s="83"/>
      <c r="T265" s="84"/>
      <c r="U265" s="37"/>
      <c r="V265" s="37"/>
      <c r="W265" s="37"/>
      <c r="X265" s="37"/>
      <c r="Y265" s="37"/>
      <c r="Z265" s="37"/>
      <c r="AA265" s="37"/>
      <c r="AB265" s="37"/>
      <c r="AC265" s="37"/>
      <c r="AD265" s="37"/>
      <c r="AE265" s="37"/>
      <c r="AT265" s="16" t="s">
        <v>134</v>
      </c>
      <c r="AU265" s="16" t="s">
        <v>77</v>
      </c>
    </row>
    <row r="266" spans="1:65" s="2" customFormat="1" ht="21.75" customHeight="1">
      <c r="A266" s="37"/>
      <c r="B266" s="38"/>
      <c r="C266" s="187" t="s">
        <v>338</v>
      </c>
      <c r="D266" s="187" t="s">
        <v>127</v>
      </c>
      <c r="E266" s="188" t="s">
        <v>573</v>
      </c>
      <c r="F266" s="189" t="s">
        <v>574</v>
      </c>
      <c r="G266" s="190" t="s">
        <v>195</v>
      </c>
      <c r="H266" s="191">
        <v>3.14</v>
      </c>
      <c r="I266" s="192"/>
      <c r="J266" s="193">
        <f>ROUND(I266*H266,2)</f>
        <v>0</v>
      </c>
      <c r="K266" s="189" t="s">
        <v>131</v>
      </c>
      <c r="L266" s="43"/>
      <c r="M266" s="194" t="s">
        <v>19</v>
      </c>
      <c r="N266" s="195" t="s">
        <v>40</v>
      </c>
      <c r="O266" s="83"/>
      <c r="P266" s="196">
        <f>O266*H266</f>
        <v>0</v>
      </c>
      <c r="Q266" s="196">
        <v>2.5E-06</v>
      </c>
      <c r="R266" s="196">
        <f>Q266*H266</f>
        <v>7.850000000000001E-06</v>
      </c>
      <c r="S266" s="196">
        <v>0</v>
      </c>
      <c r="T266" s="197">
        <f>S266*H266</f>
        <v>0</v>
      </c>
      <c r="U266" s="37"/>
      <c r="V266" s="37"/>
      <c r="W266" s="37"/>
      <c r="X266" s="37"/>
      <c r="Y266" s="37"/>
      <c r="Z266" s="37"/>
      <c r="AA266" s="37"/>
      <c r="AB266" s="37"/>
      <c r="AC266" s="37"/>
      <c r="AD266" s="37"/>
      <c r="AE266" s="37"/>
      <c r="AR266" s="198" t="s">
        <v>138</v>
      </c>
      <c r="AT266" s="198" t="s">
        <v>127</v>
      </c>
      <c r="AU266" s="198" t="s">
        <v>77</v>
      </c>
      <c r="AY266" s="16" t="s">
        <v>133</v>
      </c>
      <c r="BE266" s="199">
        <f>IF(N266="základní",J266,0)</f>
        <v>0</v>
      </c>
      <c r="BF266" s="199">
        <f>IF(N266="snížená",J266,0)</f>
        <v>0</v>
      </c>
      <c r="BG266" s="199">
        <f>IF(N266="zákl. přenesená",J266,0)</f>
        <v>0</v>
      </c>
      <c r="BH266" s="199">
        <f>IF(N266="sníž. přenesená",J266,0)</f>
        <v>0</v>
      </c>
      <c r="BI266" s="199">
        <f>IF(N266="nulová",J266,0)</f>
        <v>0</v>
      </c>
      <c r="BJ266" s="16" t="s">
        <v>77</v>
      </c>
      <c r="BK266" s="199">
        <f>ROUND(I266*H266,2)</f>
        <v>0</v>
      </c>
      <c r="BL266" s="16" t="s">
        <v>138</v>
      </c>
      <c r="BM266" s="198" t="s">
        <v>504</v>
      </c>
    </row>
    <row r="267" spans="1:47" s="2" customFormat="1" ht="12">
      <c r="A267" s="37"/>
      <c r="B267" s="38"/>
      <c r="C267" s="39"/>
      <c r="D267" s="200" t="s">
        <v>196</v>
      </c>
      <c r="E267" s="39"/>
      <c r="F267" s="201" t="s">
        <v>571</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196</v>
      </c>
      <c r="AU267" s="16" t="s">
        <v>77</v>
      </c>
    </row>
    <row r="268" spans="1:47" s="2" customFormat="1" ht="12">
      <c r="A268" s="37"/>
      <c r="B268" s="38"/>
      <c r="C268" s="39"/>
      <c r="D268" s="200" t="s">
        <v>134</v>
      </c>
      <c r="E268" s="39"/>
      <c r="F268" s="201" t="s">
        <v>899</v>
      </c>
      <c r="G268" s="39"/>
      <c r="H268" s="39"/>
      <c r="I268" s="135"/>
      <c r="J268" s="39"/>
      <c r="K268" s="39"/>
      <c r="L268" s="43"/>
      <c r="M268" s="202"/>
      <c r="N268" s="203"/>
      <c r="O268" s="83"/>
      <c r="P268" s="83"/>
      <c r="Q268" s="83"/>
      <c r="R268" s="83"/>
      <c r="S268" s="83"/>
      <c r="T268" s="84"/>
      <c r="U268" s="37"/>
      <c r="V268" s="37"/>
      <c r="W268" s="37"/>
      <c r="X268" s="37"/>
      <c r="Y268" s="37"/>
      <c r="Z268" s="37"/>
      <c r="AA268" s="37"/>
      <c r="AB268" s="37"/>
      <c r="AC268" s="37"/>
      <c r="AD268" s="37"/>
      <c r="AE268" s="37"/>
      <c r="AT268" s="16" t="s">
        <v>134</v>
      </c>
      <c r="AU268" s="16" t="s">
        <v>77</v>
      </c>
    </row>
    <row r="269" spans="1:65" s="2" customFormat="1" ht="16.5" customHeight="1">
      <c r="A269" s="37"/>
      <c r="B269" s="38"/>
      <c r="C269" s="187" t="s">
        <v>507</v>
      </c>
      <c r="D269" s="187" t="s">
        <v>127</v>
      </c>
      <c r="E269" s="188" t="s">
        <v>518</v>
      </c>
      <c r="F269" s="189" t="s">
        <v>900</v>
      </c>
      <c r="G269" s="190" t="s">
        <v>291</v>
      </c>
      <c r="H269" s="191">
        <v>3.2</v>
      </c>
      <c r="I269" s="192"/>
      <c r="J269" s="193">
        <f>ROUND(I269*H269,2)</f>
        <v>0</v>
      </c>
      <c r="K269" s="189" t="s">
        <v>19</v>
      </c>
      <c r="L269" s="43"/>
      <c r="M269" s="194" t="s">
        <v>19</v>
      </c>
      <c r="N269" s="195" t="s">
        <v>40</v>
      </c>
      <c r="O269" s="83"/>
      <c r="P269" s="196">
        <f>O269*H269</f>
        <v>0</v>
      </c>
      <c r="Q269" s="196">
        <v>0</v>
      </c>
      <c r="R269" s="196">
        <f>Q269*H269</f>
        <v>0</v>
      </c>
      <c r="S269" s="196">
        <v>0</v>
      </c>
      <c r="T269" s="197">
        <f>S269*H269</f>
        <v>0</v>
      </c>
      <c r="U269" s="37"/>
      <c r="V269" s="37"/>
      <c r="W269" s="37"/>
      <c r="X269" s="37"/>
      <c r="Y269" s="37"/>
      <c r="Z269" s="37"/>
      <c r="AA269" s="37"/>
      <c r="AB269" s="37"/>
      <c r="AC269" s="37"/>
      <c r="AD269" s="37"/>
      <c r="AE269" s="37"/>
      <c r="AR269" s="198" t="s">
        <v>138</v>
      </c>
      <c r="AT269" s="198" t="s">
        <v>127</v>
      </c>
      <c r="AU269" s="198" t="s">
        <v>77</v>
      </c>
      <c r="AY269" s="16" t="s">
        <v>133</v>
      </c>
      <c r="BE269" s="199">
        <f>IF(N269="základní",J269,0)</f>
        <v>0</v>
      </c>
      <c r="BF269" s="199">
        <f>IF(N269="snížená",J269,0)</f>
        <v>0</v>
      </c>
      <c r="BG269" s="199">
        <f>IF(N269="zákl. přenesená",J269,0)</f>
        <v>0</v>
      </c>
      <c r="BH269" s="199">
        <f>IF(N269="sníž. přenesená",J269,0)</f>
        <v>0</v>
      </c>
      <c r="BI269" s="199">
        <f>IF(N269="nulová",J269,0)</f>
        <v>0</v>
      </c>
      <c r="BJ269" s="16" t="s">
        <v>77</v>
      </c>
      <c r="BK269" s="199">
        <f>ROUND(I269*H269,2)</f>
        <v>0</v>
      </c>
      <c r="BL269" s="16" t="s">
        <v>138</v>
      </c>
      <c r="BM269" s="198" t="s">
        <v>510</v>
      </c>
    </row>
    <row r="270" spans="1:47" s="2" customFormat="1" ht="12">
      <c r="A270" s="37"/>
      <c r="B270" s="38"/>
      <c r="C270" s="39"/>
      <c r="D270" s="200" t="s">
        <v>134</v>
      </c>
      <c r="E270" s="39"/>
      <c r="F270" s="201" t="s">
        <v>901</v>
      </c>
      <c r="G270" s="39"/>
      <c r="H270" s="39"/>
      <c r="I270" s="135"/>
      <c r="J270" s="39"/>
      <c r="K270" s="39"/>
      <c r="L270" s="43"/>
      <c r="M270" s="202"/>
      <c r="N270" s="203"/>
      <c r="O270" s="83"/>
      <c r="P270" s="83"/>
      <c r="Q270" s="83"/>
      <c r="R270" s="83"/>
      <c r="S270" s="83"/>
      <c r="T270" s="84"/>
      <c r="U270" s="37"/>
      <c r="V270" s="37"/>
      <c r="W270" s="37"/>
      <c r="X270" s="37"/>
      <c r="Y270" s="37"/>
      <c r="Z270" s="37"/>
      <c r="AA270" s="37"/>
      <c r="AB270" s="37"/>
      <c r="AC270" s="37"/>
      <c r="AD270" s="37"/>
      <c r="AE270" s="37"/>
      <c r="AT270" s="16" t="s">
        <v>134</v>
      </c>
      <c r="AU270" s="16" t="s">
        <v>77</v>
      </c>
    </row>
    <row r="271" spans="1:65" s="2" customFormat="1" ht="16.5" customHeight="1">
      <c r="A271" s="37"/>
      <c r="B271" s="38"/>
      <c r="C271" s="187" t="s">
        <v>344</v>
      </c>
      <c r="D271" s="187" t="s">
        <v>127</v>
      </c>
      <c r="E271" s="188" t="s">
        <v>561</v>
      </c>
      <c r="F271" s="189" t="s">
        <v>902</v>
      </c>
      <c r="G271" s="190" t="s">
        <v>291</v>
      </c>
      <c r="H271" s="191">
        <v>3.2</v>
      </c>
      <c r="I271" s="192"/>
      <c r="J271" s="193">
        <f>ROUND(I271*H271,2)</f>
        <v>0</v>
      </c>
      <c r="K271" s="189" t="s">
        <v>19</v>
      </c>
      <c r="L271" s="43"/>
      <c r="M271" s="194" t="s">
        <v>19</v>
      </c>
      <c r="N271" s="195" t="s">
        <v>40</v>
      </c>
      <c r="O271" s="83"/>
      <c r="P271" s="196">
        <f>O271*H271</f>
        <v>0</v>
      </c>
      <c r="Q271" s="196">
        <v>0</v>
      </c>
      <c r="R271" s="196">
        <f>Q271*H271</f>
        <v>0</v>
      </c>
      <c r="S271" s="196">
        <v>0</v>
      </c>
      <c r="T271" s="197">
        <f>S271*H271</f>
        <v>0</v>
      </c>
      <c r="U271" s="37"/>
      <c r="V271" s="37"/>
      <c r="W271" s="37"/>
      <c r="X271" s="37"/>
      <c r="Y271" s="37"/>
      <c r="Z271" s="37"/>
      <c r="AA271" s="37"/>
      <c r="AB271" s="37"/>
      <c r="AC271" s="37"/>
      <c r="AD271" s="37"/>
      <c r="AE271" s="37"/>
      <c r="AR271" s="198" t="s">
        <v>138</v>
      </c>
      <c r="AT271" s="198" t="s">
        <v>127</v>
      </c>
      <c r="AU271" s="198" t="s">
        <v>77</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514</v>
      </c>
    </row>
    <row r="272" spans="1:65" s="2" customFormat="1" ht="21.75" customHeight="1">
      <c r="A272" s="37"/>
      <c r="B272" s="38"/>
      <c r="C272" s="187" t="s">
        <v>516</v>
      </c>
      <c r="D272" s="187" t="s">
        <v>127</v>
      </c>
      <c r="E272" s="188" t="s">
        <v>590</v>
      </c>
      <c r="F272" s="189" t="s">
        <v>591</v>
      </c>
      <c r="G272" s="190" t="s">
        <v>291</v>
      </c>
      <c r="H272" s="191">
        <v>4.23</v>
      </c>
      <c r="I272" s="192"/>
      <c r="J272" s="193">
        <f>ROUND(I272*H272,2)</f>
        <v>0</v>
      </c>
      <c r="K272" s="189" t="s">
        <v>131</v>
      </c>
      <c r="L272" s="43"/>
      <c r="M272" s="194" t="s">
        <v>19</v>
      </c>
      <c r="N272" s="195" t="s">
        <v>40</v>
      </c>
      <c r="O272" s="83"/>
      <c r="P272" s="196">
        <f>O272*H272</f>
        <v>0</v>
      </c>
      <c r="Q272" s="196">
        <v>0.0462146576</v>
      </c>
      <c r="R272" s="196">
        <f>Q272*H272</f>
        <v>0.195488001648</v>
      </c>
      <c r="S272" s="196">
        <v>0</v>
      </c>
      <c r="T272" s="197">
        <f>S272*H272</f>
        <v>0</v>
      </c>
      <c r="U272" s="37"/>
      <c r="V272" s="37"/>
      <c r="W272" s="37"/>
      <c r="X272" s="37"/>
      <c r="Y272" s="37"/>
      <c r="Z272" s="37"/>
      <c r="AA272" s="37"/>
      <c r="AB272" s="37"/>
      <c r="AC272" s="37"/>
      <c r="AD272" s="37"/>
      <c r="AE272" s="37"/>
      <c r="AR272" s="198" t="s">
        <v>138</v>
      </c>
      <c r="AT272" s="198" t="s">
        <v>127</v>
      </c>
      <c r="AU272" s="198" t="s">
        <v>77</v>
      </c>
      <c r="AY272" s="16" t="s">
        <v>133</v>
      </c>
      <c r="BE272" s="199">
        <f>IF(N272="základní",J272,0)</f>
        <v>0</v>
      </c>
      <c r="BF272" s="199">
        <f>IF(N272="snížená",J272,0)</f>
        <v>0</v>
      </c>
      <c r="BG272" s="199">
        <f>IF(N272="zákl. přenesená",J272,0)</f>
        <v>0</v>
      </c>
      <c r="BH272" s="199">
        <f>IF(N272="sníž. přenesená",J272,0)</f>
        <v>0</v>
      </c>
      <c r="BI272" s="199">
        <f>IF(N272="nulová",J272,0)</f>
        <v>0</v>
      </c>
      <c r="BJ272" s="16" t="s">
        <v>77</v>
      </c>
      <c r="BK272" s="199">
        <f>ROUND(I272*H272,2)</f>
        <v>0</v>
      </c>
      <c r="BL272" s="16" t="s">
        <v>138</v>
      </c>
      <c r="BM272" s="198" t="s">
        <v>517</v>
      </c>
    </row>
    <row r="273" spans="1:47" s="2" customFormat="1" ht="12">
      <c r="A273" s="37"/>
      <c r="B273" s="38"/>
      <c r="C273" s="39"/>
      <c r="D273" s="200" t="s">
        <v>196</v>
      </c>
      <c r="E273" s="39"/>
      <c r="F273" s="201" t="s">
        <v>593</v>
      </c>
      <c r="G273" s="39"/>
      <c r="H273" s="39"/>
      <c r="I273" s="135"/>
      <c r="J273" s="39"/>
      <c r="K273" s="39"/>
      <c r="L273" s="43"/>
      <c r="M273" s="202"/>
      <c r="N273" s="203"/>
      <c r="O273" s="83"/>
      <c r="P273" s="83"/>
      <c r="Q273" s="83"/>
      <c r="R273" s="83"/>
      <c r="S273" s="83"/>
      <c r="T273" s="84"/>
      <c r="U273" s="37"/>
      <c r="V273" s="37"/>
      <c r="W273" s="37"/>
      <c r="X273" s="37"/>
      <c r="Y273" s="37"/>
      <c r="Z273" s="37"/>
      <c r="AA273" s="37"/>
      <c r="AB273" s="37"/>
      <c r="AC273" s="37"/>
      <c r="AD273" s="37"/>
      <c r="AE273" s="37"/>
      <c r="AT273" s="16" t="s">
        <v>196</v>
      </c>
      <c r="AU273" s="16" t="s">
        <v>77</v>
      </c>
    </row>
    <row r="274" spans="1:47" s="2" customFormat="1" ht="12">
      <c r="A274" s="37"/>
      <c r="B274" s="38"/>
      <c r="C274" s="39"/>
      <c r="D274" s="200" t="s">
        <v>134</v>
      </c>
      <c r="E274" s="39"/>
      <c r="F274" s="201" t="s">
        <v>903</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77</v>
      </c>
    </row>
    <row r="275" spans="1:65" s="2" customFormat="1" ht="16.5" customHeight="1">
      <c r="A275" s="37"/>
      <c r="B275" s="38"/>
      <c r="C275" s="187" t="s">
        <v>350</v>
      </c>
      <c r="D275" s="187" t="s">
        <v>127</v>
      </c>
      <c r="E275" s="188" t="s">
        <v>595</v>
      </c>
      <c r="F275" s="189" t="s">
        <v>596</v>
      </c>
      <c r="G275" s="190" t="s">
        <v>195</v>
      </c>
      <c r="H275" s="191">
        <v>2</v>
      </c>
      <c r="I275" s="192"/>
      <c r="J275" s="193">
        <f>ROUND(I275*H275,2)</f>
        <v>0</v>
      </c>
      <c r="K275" s="189" t="s">
        <v>131</v>
      </c>
      <c r="L275" s="43"/>
      <c r="M275" s="194" t="s">
        <v>19</v>
      </c>
      <c r="N275" s="195" t="s">
        <v>40</v>
      </c>
      <c r="O275" s="83"/>
      <c r="P275" s="196">
        <f>O275*H275</f>
        <v>0</v>
      </c>
      <c r="Q275" s="196">
        <v>0.06923766</v>
      </c>
      <c r="R275" s="196">
        <f>Q275*H275</f>
        <v>0.13847532</v>
      </c>
      <c r="S275" s="196">
        <v>0</v>
      </c>
      <c r="T275" s="197">
        <f>S275*H275</f>
        <v>0</v>
      </c>
      <c r="U275" s="37"/>
      <c r="V275" s="37"/>
      <c r="W275" s="37"/>
      <c r="X275" s="37"/>
      <c r="Y275" s="37"/>
      <c r="Z275" s="37"/>
      <c r="AA275" s="37"/>
      <c r="AB275" s="37"/>
      <c r="AC275" s="37"/>
      <c r="AD275" s="37"/>
      <c r="AE275" s="37"/>
      <c r="AR275" s="198" t="s">
        <v>138</v>
      </c>
      <c r="AT275" s="198" t="s">
        <v>127</v>
      </c>
      <c r="AU275" s="198" t="s">
        <v>77</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520</v>
      </c>
    </row>
    <row r="276" spans="1:47" s="2" customFormat="1" ht="12">
      <c r="A276" s="37"/>
      <c r="B276" s="38"/>
      <c r="C276" s="39"/>
      <c r="D276" s="200" t="s">
        <v>196</v>
      </c>
      <c r="E276" s="39"/>
      <c r="F276" s="201" t="s">
        <v>598</v>
      </c>
      <c r="G276" s="39"/>
      <c r="H276" s="39"/>
      <c r="I276" s="135"/>
      <c r="J276" s="39"/>
      <c r="K276" s="39"/>
      <c r="L276" s="43"/>
      <c r="M276" s="202"/>
      <c r="N276" s="203"/>
      <c r="O276" s="83"/>
      <c r="P276" s="83"/>
      <c r="Q276" s="83"/>
      <c r="R276" s="83"/>
      <c r="S276" s="83"/>
      <c r="T276" s="84"/>
      <c r="U276" s="37"/>
      <c r="V276" s="37"/>
      <c r="W276" s="37"/>
      <c r="X276" s="37"/>
      <c r="Y276" s="37"/>
      <c r="Z276" s="37"/>
      <c r="AA276" s="37"/>
      <c r="AB276" s="37"/>
      <c r="AC276" s="37"/>
      <c r="AD276" s="37"/>
      <c r="AE276" s="37"/>
      <c r="AT276" s="16" t="s">
        <v>196</v>
      </c>
      <c r="AU276" s="16" t="s">
        <v>77</v>
      </c>
    </row>
    <row r="277" spans="1:65" s="2" customFormat="1" ht="16.5" customHeight="1">
      <c r="A277" s="37"/>
      <c r="B277" s="38"/>
      <c r="C277" s="187" t="s">
        <v>522</v>
      </c>
      <c r="D277" s="187" t="s">
        <v>127</v>
      </c>
      <c r="E277" s="188" t="s">
        <v>538</v>
      </c>
      <c r="F277" s="189" t="s">
        <v>904</v>
      </c>
      <c r="G277" s="190" t="s">
        <v>540</v>
      </c>
      <c r="H277" s="191">
        <v>1</v>
      </c>
      <c r="I277" s="192"/>
      <c r="J277" s="193">
        <f>ROUND(I277*H277,2)</f>
        <v>0</v>
      </c>
      <c r="K277" s="189" t="s">
        <v>19</v>
      </c>
      <c r="L277" s="43"/>
      <c r="M277" s="194" t="s">
        <v>19</v>
      </c>
      <c r="N277" s="195" t="s">
        <v>40</v>
      </c>
      <c r="O277" s="83"/>
      <c r="P277" s="196">
        <f>O277*H277</f>
        <v>0</v>
      </c>
      <c r="Q277" s="196">
        <v>0</v>
      </c>
      <c r="R277" s="196">
        <f>Q277*H277</f>
        <v>0</v>
      </c>
      <c r="S277" s="196">
        <v>0</v>
      </c>
      <c r="T277" s="197">
        <f>S277*H277</f>
        <v>0</v>
      </c>
      <c r="U277" s="37"/>
      <c r="V277" s="37"/>
      <c r="W277" s="37"/>
      <c r="X277" s="37"/>
      <c r="Y277" s="37"/>
      <c r="Z277" s="37"/>
      <c r="AA277" s="37"/>
      <c r="AB277" s="37"/>
      <c r="AC277" s="37"/>
      <c r="AD277" s="37"/>
      <c r="AE277" s="37"/>
      <c r="AR277" s="198" t="s">
        <v>138</v>
      </c>
      <c r="AT277" s="198" t="s">
        <v>127</v>
      </c>
      <c r="AU277" s="198" t="s">
        <v>77</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525</v>
      </c>
    </row>
    <row r="278" spans="1:47" s="2" customFormat="1" ht="12">
      <c r="A278" s="37"/>
      <c r="B278" s="38"/>
      <c r="C278" s="39"/>
      <c r="D278" s="200" t="s">
        <v>134</v>
      </c>
      <c r="E278" s="39"/>
      <c r="F278" s="201" t="s">
        <v>905</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134</v>
      </c>
      <c r="AU278" s="16" t="s">
        <v>77</v>
      </c>
    </row>
    <row r="279" spans="1:65" s="2" customFormat="1" ht="16.5" customHeight="1">
      <c r="A279" s="37"/>
      <c r="B279" s="38"/>
      <c r="C279" s="187" t="s">
        <v>356</v>
      </c>
      <c r="D279" s="187" t="s">
        <v>127</v>
      </c>
      <c r="E279" s="188" t="s">
        <v>328</v>
      </c>
      <c r="F279" s="189" t="s">
        <v>329</v>
      </c>
      <c r="G279" s="190" t="s">
        <v>330</v>
      </c>
      <c r="H279" s="191">
        <v>8.503</v>
      </c>
      <c r="I279" s="192"/>
      <c r="J279" s="193">
        <f>ROUND(I279*H279,2)</f>
        <v>0</v>
      </c>
      <c r="K279" s="189" t="s">
        <v>131</v>
      </c>
      <c r="L279" s="43"/>
      <c r="M279" s="194" t="s">
        <v>19</v>
      </c>
      <c r="N279" s="195" t="s">
        <v>40</v>
      </c>
      <c r="O279" s="83"/>
      <c r="P279" s="196">
        <f>O279*H279</f>
        <v>0</v>
      </c>
      <c r="Q279" s="196">
        <v>0</v>
      </c>
      <c r="R279" s="196">
        <f>Q279*H279</f>
        <v>0</v>
      </c>
      <c r="S279" s="196">
        <v>0</v>
      </c>
      <c r="T279" s="197">
        <f>S279*H279</f>
        <v>0</v>
      </c>
      <c r="U279" s="37"/>
      <c r="V279" s="37"/>
      <c r="W279" s="37"/>
      <c r="X279" s="37"/>
      <c r="Y279" s="37"/>
      <c r="Z279" s="37"/>
      <c r="AA279" s="37"/>
      <c r="AB279" s="37"/>
      <c r="AC279" s="37"/>
      <c r="AD279" s="37"/>
      <c r="AE279" s="37"/>
      <c r="AR279" s="198" t="s">
        <v>138</v>
      </c>
      <c r="AT279" s="198" t="s">
        <v>127</v>
      </c>
      <c r="AU279" s="198" t="s">
        <v>77</v>
      </c>
      <c r="AY279" s="16" t="s">
        <v>133</v>
      </c>
      <c r="BE279" s="199">
        <f>IF(N279="základní",J279,0)</f>
        <v>0</v>
      </c>
      <c r="BF279" s="199">
        <f>IF(N279="snížená",J279,0)</f>
        <v>0</v>
      </c>
      <c r="BG279" s="199">
        <f>IF(N279="zákl. přenesená",J279,0)</f>
        <v>0</v>
      </c>
      <c r="BH279" s="199">
        <f>IF(N279="sníž. přenesená",J279,0)</f>
        <v>0</v>
      </c>
      <c r="BI279" s="199">
        <f>IF(N279="nulová",J279,0)</f>
        <v>0</v>
      </c>
      <c r="BJ279" s="16" t="s">
        <v>77</v>
      </c>
      <c r="BK279" s="199">
        <f>ROUND(I279*H279,2)</f>
        <v>0</v>
      </c>
      <c r="BL279" s="16" t="s">
        <v>138</v>
      </c>
      <c r="BM279" s="198" t="s">
        <v>529</v>
      </c>
    </row>
    <row r="280" spans="1:47" s="2" customFormat="1" ht="12">
      <c r="A280" s="37"/>
      <c r="B280" s="38"/>
      <c r="C280" s="39"/>
      <c r="D280" s="200" t="s">
        <v>196</v>
      </c>
      <c r="E280" s="39"/>
      <c r="F280" s="201" t="s">
        <v>332</v>
      </c>
      <c r="G280" s="39"/>
      <c r="H280" s="39"/>
      <c r="I280" s="135"/>
      <c r="J280" s="39"/>
      <c r="K280" s="39"/>
      <c r="L280" s="43"/>
      <c r="M280" s="202"/>
      <c r="N280" s="203"/>
      <c r="O280" s="83"/>
      <c r="P280" s="83"/>
      <c r="Q280" s="83"/>
      <c r="R280" s="83"/>
      <c r="S280" s="83"/>
      <c r="T280" s="84"/>
      <c r="U280" s="37"/>
      <c r="V280" s="37"/>
      <c r="W280" s="37"/>
      <c r="X280" s="37"/>
      <c r="Y280" s="37"/>
      <c r="Z280" s="37"/>
      <c r="AA280" s="37"/>
      <c r="AB280" s="37"/>
      <c r="AC280" s="37"/>
      <c r="AD280" s="37"/>
      <c r="AE280" s="37"/>
      <c r="AT280" s="16" t="s">
        <v>196</v>
      </c>
      <c r="AU280" s="16" t="s">
        <v>77</v>
      </c>
    </row>
    <row r="281" spans="1:63" s="11" customFormat="1" ht="25.9" customHeight="1">
      <c r="A281" s="11"/>
      <c r="B281" s="215"/>
      <c r="C281" s="216"/>
      <c r="D281" s="217" t="s">
        <v>68</v>
      </c>
      <c r="E281" s="218" t="s">
        <v>565</v>
      </c>
      <c r="F281" s="218" t="s">
        <v>906</v>
      </c>
      <c r="G281" s="216"/>
      <c r="H281" s="216"/>
      <c r="I281" s="219"/>
      <c r="J281" s="220">
        <f>BK281</f>
        <v>0</v>
      </c>
      <c r="K281" s="216"/>
      <c r="L281" s="221"/>
      <c r="M281" s="222"/>
      <c r="N281" s="223"/>
      <c r="O281" s="223"/>
      <c r="P281" s="224">
        <f>SUM(P282:P288)</f>
        <v>0</v>
      </c>
      <c r="Q281" s="223"/>
      <c r="R281" s="224">
        <f>SUM(R282:R288)</f>
        <v>0.00165</v>
      </c>
      <c r="S281" s="223"/>
      <c r="T281" s="225">
        <f>SUM(T282:T288)</f>
        <v>0</v>
      </c>
      <c r="U281" s="11"/>
      <c r="V281" s="11"/>
      <c r="W281" s="11"/>
      <c r="X281" s="11"/>
      <c r="Y281" s="11"/>
      <c r="Z281" s="11"/>
      <c r="AA281" s="11"/>
      <c r="AB281" s="11"/>
      <c r="AC281" s="11"/>
      <c r="AD281" s="11"/>
      <c r="AE281" s="11"/>
      <c r="AR281" s="226" t="s">
        <v>77</v>
      </c>
      <c r="AT281" s="227" t="s">
        <v>68</v>
      </c>
      <c r="AU281" s="227" t="s">
        <v>69</v>
      </c>
      <c r="AY281" s="226" t="s">
        <v>133</v>
      </c>
      <c r="BK281" s="228">
        <f>SUM(BK282:BK288)</f>
        <v>0</v>
      </c>
    </row>
    <row r="282" spans="1:65" s="2" customFormat="1" ht="16.5" customHeight="1">
      <c r="A282" s="37"/>
      <c r="B282" s="38"/>
      <c r="C282" s="187" t="s">
        <v>532</v>
      </c>
      <c r="D282" s="187" t="s">
        <v>127</v>
      </c>
      <c r="E282" s="188" t="s">
        <v>907</v>
      </c>
      <c r="F282" s="189" t="s">
        <v>908</v>
      </c>
      <c r="G282" s="190" t="s">
        <v>195</v>
      </c>
      <c r="H282" s="191">
        <v>5</v>
      </c>
      <c r="I282" s="192"/>
      <c r="J282" s="193">
        <f>ROUND(I282*H282,2)</f>
        <v>0</v>
      </c>
      <c r="K282" s="189" t="s">
        <v>131</v>
      </c>
      <c r="L282" s="43"/>
      <c r="M282" s="194" t="s">
        <v>19</v>
      </c>
      <c r="N282" s="195" t="s">
        <v>40</v>
      </c>
      <c r="O282" s="83"/>
      <c r="P282" s="196">
        <f>O282*H282</f>
        <v>0</v>
      </c>
      <c r="Q282" s="196">
        <v>0.00033</v>
      </c>
      <c r="R282" s="196">
        <f>Q282*H282</f>
        <v>0.00165</v>
      </c>
      <c r="S282" s="196">
        <v>0</v>
      </c>
      <c r="T282" s="197">
        <f>S282*H282</f>
        <v>0</v>
      </c>
      <c r="U282" s="37"/>
      <c r="V282" s="37"/>
      <c r="W282" s="37"/>
      <c r="X282" s="37"/>
      <c r="Y282" s="37"/>
      <c r="Z282" s="37"/>
      <c r="AA282" s="37"/>
      <c r="AB282" s="37"/>
      <c r="AC282" s="37"/>
      <c r="AD282" s="37"/>
      <c r="AE282" s="37"/>
      <c r="AR282" s="198" t="s">
        <v>138</v>
      </c>
      <c r="AT282" s="198" t="s">
        <v>127</v>
      </c>
      <c r="AU282" s="198" t="s">
        <v>77</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535</v>
      </c>
    </row>
    <row r="283" spans="1:47" s="2" customFormat="1" ht="12">
      <c r="A283" s="37"/>
      <c r="B283" s="38"/>
      <c r="C283" s="39"/>
      <c r="D283" s="200" t="s">
        <v>196</v>
      </c>
      <c r="E283" s="39"/>
      <c r="F283" s="201" t="s">
        <v>909</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196</v>
      </c>
      <c r="AU283" s="16" t="s">
        <v>77</v>
      </c>
    </row>
    <row r="284" spans="1:47" s="2" customFormat="1" ht="12">
      <c r="A284" s="37"/>
      <c r="B284" s="38"/>
      <c r="C284" s="39"/>
      <c r="D284" s="200" t="s">
        <v>134</v>
      </c>
      <c r="E284" s="39"/>
      <c r="F284" s="201" t="s">
        <v>910</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134</v>
      </c>
      <c r="AU284" s="16" t="s">
        <v>77</v>
      </c>
    </row>
    <row r="285" spans="1:65" s="2" customFormat="1" ht="16.5" customHeight="1">
      <c r="A285" s="37"/>
      <c r="B285" s="38"/>
      <c r="C285" s="229" t="s">
        <v>360</v>
      </c>
      <c r="D285" s="229" t="s">
        <v>298</v>
      </c>
      <c r="E285" s="230" t="s">
        <v>552</v>
      </c>
      <c r="F285" s="231" t="s">
        <v>911</v>
      </c>
      <c r="G285" s="232" t="s">
        <v>301</v>
      </c>
      <c r="H285" s="233">
        <v>82.27</v>
      </c>
      <c r="I285" s="234"/>
      <c r="J285" s="235">
        <f>ROUND(I285*H285,2)</f>
        <v>0</v>
      </c>
      <c r="K285" s="231" t="s">
        <v>19</v>
      </c>
      <c r="L285" s="236"/>
      <c r="M285" s="237" t="s">
        <v>19</v>
      </c>
      <c r="N285" s="238" t="s">
        <v>40</v>
      </c>
      <c r="O285" s="83"/>
      <c r="P285" s="196">
        <f>O285*H285</f>
        <v>0</v>
      </c>
      <c r="Q285" s="196">
        <v>0</v>
      </c>
      <c r="R285" s="196">
        <f>Q285*H285</f>
        <v>0</v>
      </c>
      <c r="S285" s="196">
        <v>0</v>
      </c>
      <c r="T285" s="197">
        <f>S285*H285</f>
        <v>0</v>
      </c>
      <c r="U285" s="37"/>
      <c r="V285" s="37"/>
      <c r="W285" s="37"/>
      <c r="X285" s="37"/>
      <c r="Y285" s="37"/>
      <c r="Z285" s="37"/>
      <c r="AA285" s="37"/>
      <c r="AB285" s="37"/>
      <c r="AC285" s="37"/>
      <c r="AD285" s="37"/>
      <c r="AE285" s="37"/>
      <c r="AR285" s="198" t="s">
        <v>147</v>
      </c>
      <c r="AT285" s="198" t="s">
        <v>298</v>
      </c>
      <c r="AU285" s="198" t="s">
        <v>77</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541</v>
      </c>
    </row>
    <row r="286" spans="1:47" s="2" customFormat="1" ht="12">
      <c r="A286" s="37"/>
      <c r="B286" s="38"/>
      <c r="C286" s="39"/>
      <c r="D286" s="200" t="s">
        <v>134</v>
      </c>
      <c r="E286" s="39"/>
      <c r="F286" s="201" t="s">
        <v>912</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134</v>
      </c>
      <c r="AU286" s="16" t="s">
        <v>77</v>
      </c>
    </row>
    <row r="287" spans="1:65" s="2" customFormat="1" ht="16.5" customHeight="1">
      <c r="A287" s="37"/>
      <c r="B287" s="38"/>
      <c r="C287" s="187" t="s">
        <v>543</v>
      </c>
      <c r="D287" s="187" t="s">
        <v>127</v>
      </c>
      <c r="E287" s="188" t="s">
        <v>544</v>
      </c>
      <c r="F287" s="189" t="s">
        <v>913</v>
      </c>
      <c r="G287" s="190" t="s">
        <v>301</v>
      </c>
      <c r="H287" s="191">
        <v>82.27</v>
      </c>
      <c r="I287" s="192"/>
      <c r="J287" s="193">
        <f>ROUND(I287*H287,2)</f>
        <v>0</v>
      </c>
      <c r="K287" s="189" t="s">
        <v>19</v>
      </c>
      <c r="L287" s="43"/>
      <c r="M287" s="194" t="s">
        <v>19</v>
      </c>
      <c r="N287" s="195" t="s">
        <v>40</v>
      </c>
      <c r="O287" s="83"/>
      <c r="P287" s="196">
        <f>O287*H287</f>
        <v>0</v>
      </c>
      <c r="Q287" s="196">
        <v>0</v>
      </c>
      <c r="R287" s="196">
        <f>Q287*H287</f>
        <v>0</v>
      </c>
      <c r="S287" s="196">
        <v>0</v>
      </c>
      <c r="T287" s="197">
        <f>S287*H287</f>
        <v>0</v>
      </c>
      <c r="U287" s="37"/>
      <c r="V287" s="37"/>
      <c r="W287" s="37"/>
      <c r="X287" s="37"/>
      <c r="Y287" s="37"/>
      <c r="Z287" s="37"/>
      <c r="AA287" s="37"/>
      <c r="AB287" s="37"/>
      <c r="AC287" s="37"/>
      <c r="AD287" s="37"/>
      <c r="AE287" s="37"/>
      <c r="AR287" s="198" t="s">
        <v>138</v>
      </c>
      <c r="AT287" s="198" t="s">
        <v>127</v>
      </c>
      <c r="AU287" s="198" t="s">
        <v>77</v>
      </c>
      <c r="AY287" s="16" t="s">
        <v>133</v>
      </c>
      <c r="BE287" s="199">
        <f>IF(N287="základní",J287,0)</f>
        <v>0</v>
      </c>
      <c r="BF287" s="199">
        <f>IF(N287="snížená",J287,0)</f>
        <v>0</v>
      </c>
      <c r="BG287" s="199">
        <f>IF(N287="zákl. přenesená",J287,0)</f>
        <v>0</v>
      </c>
      <c r="BH287" s="199">
        <f>IF(N287="sníž. přenesená",J287,0)</f>
        <v>0</v>
      </c>
      <c r="BI287" s="199">
        <f>IF(N287="nulová",J287,0)</f>
        <v>0</v>
      </c>
      <c r="BJ287" s="16" t="s">
        <v>77</v>
      </c>
      <c r="BK287" s="199">
        <f>ROUND(I287*H287,2)</f>
        <v>0</v>
      </c>
      <c r="BL287" s="16" t="s">
        <v>138</v>
      </c>
      <c r="BM287" s="198" t="s">
        <v>546</v>
      </c>
    </row>
    <row r="288" spans="1:65" s="2" customFormat="1" ht="16.5" customHeight="1">
      <c r="A288" s="37"/>
      <c r="B288" s="38"/>
      <c r="C288" s="187" t="s">
        <v>363</v>
      </c>
      <c r="D288" s="187" t="s">
        <v>127</v>
      </c>
      <c r="E288" s="188" t="s">
        <v>624</v>
      </c>
      <c r="F288" s="189" t="s">
        <v>625</v>
      </c>
      <c r="G288" s="190" t="s">
        <v>330</v>
      </c>
      <c r="H288" s="191">
        <v>0.702</v>
      </c>
      <c r="I288" s="192"/>
      <c r="J288" s="193">
        <f>ROUND(I288*H288,2)</f>
        <v>0</v>
      </c>
      <c r="K288" s="189" t="s">
        <v>19</v>
      </c>
      <c r="L288" s="43"/>
      <c r="M288" s="239" t="s">
        <v>19</v>
      </c>
      <c r="N288" s="240" t="s">
        <v>40</v>
      </c>
      <c r="O288" s="206"/>
      <c r="P288" s="241">
        <f>O288*H288</f>
        <v>0</v>
      </c>
      <c r="Q288" s="241">
        <v>0</v>
      </c>
      <c r="R288" s="241">
        <f>Q288*H288</f>
        <v>0</v>
      </c>
      <c r="S288" s="241">
        <v>0</v>
      </c>
      <c r="T288" s="242">
        <f>S288*H288</f>
        <v>0</v>
      </c>
      <c r="U288" s="37"/>
      <c r="V288" s="37"/>
      <c r="W288" s="37"/>
      <c r="X288" s="37"/>
      <c r="Y288" s="37"/>
      <c r="Z288" s="37"/>
      <c r="AA288" s="37"/>
      <c r="AB288" s="37"/>
      <c r="AC288" s="37"/>
      <c r="AD288" s="37"/>
      <c r="AE288" s="37"/>
      <c r="AR288" s="198" t="s">
        <v>138</v>
      </c>
      <c r="AT288" s="198" t="s">
        <v>127</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549</v>
      </c>
    </row>
    <row r="289" spans="1:31" s="2" customFormat="1" ht="6.95" customHeight="1">
      <c r="A289" s="37"/>
      <c r="B289" s="58"/>
      <c r="C289" s="59"/>
      <c r="D289" s="59"/>
      <c r="E289" s="59"/>
      <c r="F289" s="59"/>
      <c r="G289" s="59"/>
      <c r="H289" s="59"/>
      <c r="I289" s="165"/>
      <c r="J289" s="59"/>
      <c r="K289" s="59"/>
      <c r="L289" s="43"/>
      <c r="M289" s="37"/>
      <c r="O289" s="37"/>
      <c r="P289" s="37"/>
      <c r="Q289" s="37"/>
      <c r="R289" s="37"/>
      <c r="S289" s="37"/>
      <c r="T289" s="37"/>
      <c r="U289" s="37"/>
      <c r="V289" s="37"/>
      <c r="W289" s="37"/>
      <c r="X289" s="37"/>
      <c r="Y289" s="37"/>
      <c r="Z289" s="37"/>
      <c r="AA289" s="37"/>
      <c r="AB289" s="37"/>
      <c r="AC289" s="37"/>
      <c r="AD289" s="37"/>
      <c r="AE289" s="37"/>
    </row>
  </sheetData>
  <sheetProtection password="CC35" sheet="1" objects="1" scenarios="1" formatColumns="0" formatRows="0" autoFilter="0"/>
  <autoFilter ref="C85:K288"/>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3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94</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914</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ROUND(J85,2)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ROUND((SUM(BE85:BE337)),2)</f>
        <v>0</v>
      </c>
      <c r="G33" s="37"/>
      <c r="H33" s="37"/>
      <c r="I33" s="154">
        <v>0.21</v>
      </c>
      <c r="J33" s="153">
        <f>ROUND(((SUM(BE85:BE337))*I33),2)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ROUND((SUM(BF85:BF337)),2)</f>
        <v>0</v>
      </c>
      <c r="G34" s="37"/>
      <c r="H34" s="37"/>
      <c r="I34" s="154">
        <v>0.15</v>
      </c>
      <c r="J34" s="153">
        <f>ROUND(((SUM(BF85:BF337))*I34),2)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ROUND((SUM(BG85:BG337)),2)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ROUND((SUM(BH85:BH337)),2)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ROUND((SUM(BI85:BI337)),2)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05 - Odběrné zařízení</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J85</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183</v>
      </c>
      <c r="E60" s="211"/>
      <c r="F60" s="211"/>
      <c r="G60" s="211"/>
      <c r="H60" s="211"/>
      <c r="I60" s="212"/>
      <c r="J60" s="213">
        <f>J86</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915</v>
      </c>
      <c r="E61" s="211"/>
      <c r="F61" s="211"/>
      <c r="G61" s="211"/>
      <c r="H61" s="211"/>
      <c r="I61" s="212"/>
      <c r="J61" s="213">
        <f>J185</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916</v>
      </c>
      <c r="E62" s="211"/>
      <c r="F62" s="211"/>
      <c r="G62" s="211"/>
      <c r="H62" s="211"/>
      <c r="I62" s="212"/>
      <c r="J62" s="213">
        <f>J208</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917</v>
      </c>
      <c r="E63" s="211"/>
      <c r="F63" s="211"/>
      <c r="G63" s="211"/>
      <c r="H63" s="211"/>
      <c r="I63" s="212"/>
      <c r="J63" s="213">
        <f>J260</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634</v>
      </c>
      <c r="E64" s="211"/>
      <c r="F64" s="211"/>
      <c r="G64" s="211"/>
      <c r="H64" s="211"/>
      <c r="I64" s="212"/>
      <c r="J64" s="213">
        <f>J311</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918</v>
      </c>
      <c r="E65" s="211"/>
      <c r="F65" s="211"/>
      <c r="G65" s="211"/>
      <c r="H65" s="211"/>
      <c r="I65" s="212"/>
      <c r="J65" s="213">
        <f>J330</f>
        <v>0</v>
      </c>
      <c r="K65" s="209"/>
      <c r="L65" s="214"/>
      <c r="S65" s="10"/>
      <c r="T65" s="10"/>
      <c r="U65" s="10"/>
      <c r="V65" s="10"/>
      <c r="W65" s="10"/>
      <c r="X65" s="10"/>
      <c r="Y65" s="10"/>
      <c r="Z65" s="10"/>
      <c r="AA65" s="10"/>
      <c r="AB65" s="10"/>
      <c r="AC65" s="10"/>
      <c r="AD65" s="10"/>
      <c r="AE65" s="10"/>
    </row>
    <row r="66" spans="1:31" s="2" customFormat="1" ht="21.8" customHeight="1">
      <c r="A66" s="37"/>
      <c r="B66" s="38"/>
      <c r="C66" s="39"/>
      <c r="D66" s="39"/>
      <c r="E66" s="39"/>
      <c r="F66" s="39"/>
      <c r="G66" s="39"/>
      <c r="H66" s="39"/>
      <c r="I66" s="135"/>
      <c r="J66" s="39"/>
      <c r="K66" s="39"/>
      <c r="L66" s="136"/>
      <c r="S66" s="37"/>
      <c r="T66" s="37"/>
      <c r="U66" s="37"/>
      <c r="V66" s="37"/>
      <c r="W66" s="37"/>
      <c r="X66" s="37"/>
      <c r="Y66" s="37"/>
      <c r="Z66" s="37"/>
      <c r="AA66" s="37"/>
      <c r="AB66" s="37"/>
      <c r="AC66" s="37"/>
      <c r="AD66" s="37"/>
      <c r="AE66" s="37"/>
    </row>
    <row r="67" spans="1:31" s="2" customFormat="1" ht="6.95" customHeight="1">
      <c r="A67" s="37"/>
      <c r="B67" s="58"/>
      <c r="C67" s="59"/>
      <c r="D67" s="59"/>
      <c r="E67" s="59"/>
      <c r="F67" s="59"/>
      <c r="G67" s="59"/>
      <c r="H67" s="59"/>
      <c r="I67" s="165"/>
      <c r="J67" s="59"/>
      <c r="K67" s="59"/>
      <c r="L67" s="136"/>
      <c r="S67" s="37"/>
      <c r="T67" s="37"/>
      <c r="U67" s="37"/>
      <c r="V67" s="37"/>
      <c r="W67" s="37"/>
      <c r="X67" s="37"/>
      <c r="Y67" s="37"/>
      <c r="Z67" s="37"/>
      <c r="AA67" s="37"/>
      <c r="AB67" s="37"/>
      <c r="AC67" s="37"/>
      <c r="AD67" s="37"/>
      <c r="AE67" s="37"/>
    </row>
    <row r="71" spans="1:31" s="2" customFormat="1" ht="6.95" customHeight="1">
      <c r="A71" s="37"/>
      <c r="B71" s="60"/>
      <c r="C71" s="61"/>
      <c r="D71" s="61"/>
      <c r="E71" s="61"/>
      <c r="F71" s="61"/>
      <c r="G71" s="61"/>
      <c r="H71" s="61"/>
      <c r="I71" s="168"/>
      <c r="J71" s="61"/>
      <c r="K71" s="61"/>
      <c r="L71" s="136"/>
      <c r="S71" s="37"/>
      <c r="T71" s="37"/>
      <c r="U71" s="37"/>
      <c r="V71" s="37"/>
      <c r="W71" s="37"/>
      <c r="X71" s="37"/>
      <c r="Y71" s="37"/>
      <c r="Z71" s="37"/>
      <c r="AA71" s="37"/>
      <c r="AB71" s="37"/>
      <c r="AC71" s="37"/>
      <c r="AD71" s="37"/>
      <c r="AE71" s="37"/>
    </row>
    <row r="72" spans="1:31" s="2" customFormat="1" ht="24.95" customHeight="1">
      <c r="A72" s="37"/>
      <c r="B72" s="38"/>
      <c r="C72" s="22" t="s">
        <v>114</v>
      </c>
      <c r="D72" s="39"/>
      <c r="E72" s="39"/>
      <c r="F72" s="39"/>
      <c r="G72" s="39"/>
      <c r="H72" s="39"/>
      <c r="I72" s="135"/>
      <c r="J72" s="39"/>
      <c r="K72" s="39"/>
      <c r="L72" s="136"/>
      <c r="S72" s="37"/>
      <c r="T72" s="37"/>
      <c r="U72" s="37"/>
      <c r="V72" s="37"/>
      <c r="W72" s="37"/>
      <c r="X72" s="37"/>
      <c r="Y72" s="37"/>
      <c r="Z72" s="37"/>
      <c r="AA72" s="37"/>
      <c r="AB72" s="37"/>
      <c r="AC72" s="37"/>
      <c r="AD72" s="37"/>
      <c r="AE72" s="37"/>
    </row>
    <row r="73" spans="1:31" s="2" customFormat="1" ht="6.95" customHeight="1">
      <c r="A73" s="37"/>
      <c r="B73" s="38"/>
      <c r="C73" s="39"/>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12" customHeight="1">
      <c r="A74" s="37"/>
      <c r="B74" s="38"/>
      <c r="C74" s="31" t="s">
        <v>16</v>
      </c>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6.5" customHeight="1">
      <c r="A75" s="37"/>
      <c r="B75" s="38"/>
      <c r="C75" s="39"/>
      <c r="D75" s="39"/>
      <c r="E75" s="169" t="str">
        <f>E7</f>
        <v>Společná zařízení v k.ú. Senice na Hané</v>
      </c>
      <c r="F75" s="31"/>
      <c r="G75" s="31"/>
      <c r="H75" s="31"/>
      <c r="I75" s="135"/>
      <c r="J75" s="39"/>
      <c r="K75" s="39"/>
      <c r="L75" s="136"/>
      <c r="S75" s="37"/>
      <c r="T75" s="37"/>
      <c r="U75" s="37"/>
      <c r="V75" s="37"/>
      <c r="W75" s="37"/>
      <c r="X75" s="37"/>
      <c r="Y75" s="37"/>
      <c r="Z75" s="37"/>
      <c r="AA75" s="37"/>
      <c r="AB75" s="37"/>
      <c r="AC75" s="37"/>
      <c r="AD75" s="37"/>
      <c r="AE75" s="37"/>
    </row>
    <row r="76" spans="1:31" s="2" customFormat="1" ht="12" customHeight="1">
      <c r="A76" s="37"/>
      <c r="B76" s="38"/>
      <c r="C76" s="31" t="s">
        <v>108</v>
      </c>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16.5" customHeight="1">
      <c r="A77" s="37"/>
      <c r="B77" s="38"/>
      <c r="C77" s="39"/>
      <c r="D77" s="39"/>
      <c r="E77" s="68" t="str">
        <f>E9</f>
        <v>SO 05 - Odběrné zařízení</v>
      </c>
      <c r="F77" s="39"/>
      <c r="G77" s="39"/>
      <c r="H77" s="39"/>
      <c r="I77" s="135"/>
      <c r="J77" s="39"/>
      <c r="K77" s="39"/>
      <c r="L77" s="136"/>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2" customHeight="1">
      <c r="A79" s="37"/>
      <c r="B79" s="38"/>
      <c r="C79" s="31" t="s">
        <v>21</v>
      </c>
      <c r="D79" s="39"/>
      <c r="E79" s="39"/>
      <c r="F79" s="26" t="str">
        <f>F12</f>
        <v xml:space="preserve"> </v>
      </c>
      <c r="G79" s="39"/>
      <c r="H79" s="39"/>
      <c r="I79" s="139" t="s">
        <v>23</v>
      </c>
      <c r="J79" s="71" t="str">
        <f>IF(J12="","",J12)</f>
        <v>11. 5. 2020</v>
      </c>
      <c r="K79" s="39"/>
      <c r="L79" s="136"/>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135"/>
      <c r="J80" s="39"/>
      <c r="K80" s="39"/>
      <c r="L80" s="136"/>
      <c r="S80" s="37"/>
      <c r="T80" s="37"/>
      <c r="U80" s="37"/>
      <c r="V80" s="37"/>
      <c r="W80" s="37"/>
      <c r="X80" s="37"/>
      <c r="Y80" s="37"/>
      <c r="Z80" s="37"/>
      <c r="AA80" s="37"/>
      <c r="AB80" s="37"/>
      <c r="AC80" s="37"/>
      <c r="AD80" s="37"/>
      <c r="AE80" s="37"/>
    </row>
    <row r="81" spans="1:31" s="2" customFormat="1" ht="15.15" customHeight="1">
      <c r="A81" s="37"/>
      <c r="B81" s="38"/>
      <c r="C81" s="31" t="s">
        <v>25</v>
      </c>
      <c r="D81" s="39"/>
      <c r="E81" s="39"/>
      <c r="F81" s="26" t="str">
        <f>E15</f>
        <v xml:space="preserve"> </v>
      </c>
      <c r="G81" s="39"/>
      <c r="H81" s="39"/>
      <c r="I81" s="139" t="s">
        <v>30</v>
      </c>
      <c r="J81" s="35" t="str">
        <f>E21</f>
        <v xml:space="preserve"> </v>
      </c>
      <c r="K81" s="39"/>
      <c r="L81" s="136"/>
      <c r="S81" s="37"/>
      <c r="T81" s="37"/>
      <c r="U81" s="37"/>
      <c r="V81" s="37"/>
      <c r="W81" s="37"/>
      <c r="X81" s="37"/>
      <c r="Y81" s="37"/>
      <c r="Z81" s="37"/>
      <c r="AA81" s="37"/>
      <c r="AB81" s="37"/>
      <c r="AC81" s="37"/>
      <c r="AD81" s="37"/>
      <c r="AE81" s="37"/>
    </row>
    <row r="82" spans="1:31" s="2" customFormat="1" ht="15.15" customHeight="1">
      <c r="A82" s="37"/>
      <c r="B82" s="38"/>
      <c r="C82" s="31" t="s">
        <v>28</v>
      </c>
      <c r="D82" s="39"/>
      <c r="E82" s="39"/>
      <c r="F82" s="26" t="str">
        <f>IF(E18="","",E18)</f>
        <v>Vyplň údaj</v>
      </c>
      <c r="G82" s="39"/>
      <c r="H82" s="39"/>
      <c r="I82" s="139" t="s">
        <v>32</v>
      </c>
      <c r="J82" s="35" t="str">
        <f>E24</f>
        <v xml:space="preserve"> </v>
      </c>
      <c r="K82" s="39"/>
      <c r="L82" s="136"/>
      <c r="S82" s="37"/>
      <c r="T82" s="37"/>
      <c r="U82" s="37"/>
      <c r="V82" s="37"/>
      <c r="W82" s="37"/>
      <c r="X82" s="37"/>
      <c r="Y82" s="37"/>
      <c r="Z82" s="37"/>
      <c r="AA82" s="37"/>
      <c r="AB82" s="37"/>
      <c r="AC82" s="37"/>
      <c r="AD82" s="37"/>
      <c r="AE82" s="37"/>
    </row>
    <row r="83" spans="1:31" s="2" customFormat="1" ht="10.3" customHeight="1">
      <c r="A83" s="37"/>
      <c r="B83" s="38"/>
      <c r="C83" s="39"/>
      <c r="D83" s="39"/>
      <c r="E83" s="39"/>
      <c r="F83" s="39"/>
      <c r="G83" s="39"/>
      <c r="H83" s="39"/>
      <c r="I83" s="135"/>
      <c r="J83" s="39"/>
      <c r="K83" s="39"/>
      <c r="L83" s="136"/>
      <c r="S83" s="37"/>
      <c r="T83" s="37"/>
      <c r="U83" s="37"/>
      <c r="V83" s="37"/>
      <c r="W83" s="37"/>
      <c r="X83" s="37"/>
      <c r="Y83" s="37"/>
      <c r="Z83" s="37"/>
      <c r="AA83" s="37"/>
      <c r="AB83" s="37"/>
      <c r="AC83" s="37"/>
      <c r="AD83" s="37"/>
      <c r="AE83" s="37"/>
    </row>
    <row r="84" spans="1:31" s="9" customFormat="1" ht="29.25" customHeight="1">
      <c r="A84" s="175"/>
      <c r="B84" s="176"/>
      <c r="C84" s="177" t="s">
        <v>115</v>
      </c>
      <c r="D84" s="178" t="s">
        <v>54</v>
      </c>
      <c r="E84" s="178" t="s">
        <v>50</v>
      </c>
      <c r="F84" s="178" t="s">
        <v>51</v>
      </c>
      <c r="G84" s="178" t="s">
        <v>116</v>
      </c>
      <c r="H84" s="178" t="s">
        <v>117</v>
      </c>
      <c r="I84" s="179" t="s">
        <v>118</v>
      </c>
      <c r="J84" s="178" t="s">
        <v>112</v>
      </c>
      <c r="K84" s="180" t="s">
        <v>119</v>
      </c>
      <c r="L84" s="181"/>
      <c r="M84" s="91" t="s">
        <v>19</v>
      </c>
      <c r="N84" s="92" t="s">
        <v>39</v>
      </c>
      <c r="O84" s="92" t="s">
        <v>120</v>
      </c>
      <c r="P84" s="92" t="s">
        <v>121</v>
      </c>
      <c r="Q84" s="92" t="s">
        <v>122</v>
      </c>
      <c r="R84" s="92" t="s">
        <v>123</v>
      </c>
      <c r="S84" s="92" t="s">
        <v>124</v>
      </c>
      <c r="T84" s="93" t="s">
        <v>125</v>
      </c>
      <c r="U84" s="175"/>
      <c r="V84" s="175"/>
      <c r="W84" s="175"/>
      <c r="X84" s="175"/>
      <c r="Y84" s="175"/>
      <c r="Z84" s="175"/>
      <c r="AA84" s="175"/>
      <c r="AB84" s="175"/>
      <c r="AC84" s="175"/>
      <c r="AD84" s="175"/>
      <c r="AE84" s="175"/>
    </row>
    <row r="85" spans="1:63" s="2" customFormat="1" ht="22.8" customHeight="1">
      <c r="A85" s="37"/>
      <c r="B85" s="38"/>
      <c r="C85" s="98" t="s">
        <v>126</v>
      </c>
      <c r="D85" s="39"/>
      <c r="E85" s="39"/>
      <c r="F85" s="39"/>
      <c r="G85" s="39"/>
      <c r="H85" s="39"/>
      <c r="I85" s="135"/>
      <c r="J85" s="182">
        <f>BK85</f>
        <v>0</v>
      </c>
      <c r="K85" s="39"/>
      <c r="L85" s="43"/>
      <c r="M85" s="94"/>
      <c r="N85" s="183"/>
      <c r="O85" s="95"/>
      <c r="P85" s="184">
        <f>P86+P185+P208+P260+P311+P330</f>
        <v>0</v>
      </c>
      <c r="Q85" s="95"/>
      <c r="R85" s="184">
        <f>R86+R185+R208+R260+R311+R330</f>
        <v>873.674131045124</v>
      </c>
      <c r="S85" s="95"/>
      <c r="T85" s="185">
        <f>T86+T185+T208+T260+T311+T330</f>
        <v>0</v>
      </c>
      <c r="U85" s="37"/>
      <c r="V85" s="37"/>
      <c r="W85" s="37"/>
      <c r="X85" s="37"/>
      <c r="Y85" s="37"/>
      <c r="Z85" s="37"/>
      <c r="AA85" s="37"/>
      <c r="AB85" s="37"/>
      <c r="AC85" s="37"/>
      <c r="AD85" s="37"/>
      <c r="AE85" s="37"/>
      <c r="AT85" s="16" t="s">
        <v>68</v>
      </c>
      <c r="AU85" s="16" t="s">
        <v>113</v>
      </c>
      <c r="BK85" s="186">
        <f>BK86+BK185+BK208+BK260+BK311+BK330</f>
        <v>0</v>
      </c>
    </row>
    <row r="86" spans="1:63" s="11" customFormat="1" ht="25.9" customHeight="1">
      <c r="A86" s="11"/>
      <c r="B86" s="215"/>
      <c r="C86" s="216"/>
      <c r="D86" s="217" t="s">
        <v>68</v>
      </c>
      <c r="E86" s="218" t="s">
        <v>191</v>
      </c>
      <c r="F86" s="218" t="s">
        <v>192</v>
      </c>
      <c r="G86" s="216"/>
      <c r="H86" s="216"/>
      <c r="I86" s="219"/>
      <c r="J86" s="220">
        <f>BK86</f>
        <v>0</v>
      </c>
      <c r="K86" s="216"/>
      <c r="L86" s="221"/>
      <c r="M86" s="222"/>
      <c r="N86" s="223"/>
      <c r="O86" s="223"/>
      <c r="P86" s="224">
        <f>SUM(P87:P184)</f>
        <v>0</v>
      </c>
      <c r="Q86" s="223"/>
      <c r="R86" s="224">
        <f>SUM(R87:R184)</f>
        <v>1.3638158919999999</v>
      </c>
      <c r="S86" s="223"/>
      <c r="T86" s="225">
        <f>SUM(T87:T184)</f>
        <v>0</v>
      </c>
      <c r="U86" s="11"/>
      <c r="V86" s="11"/>
      <c r="W86" s="11"/>
      <c r="X86" s="11"/>
      <c r="Y86" s="11"/>
      <c r="Z86" s="11"/>
      <c r="AA86" s="11"/>
      <c r="AB86" s="11"/>
      <c r="AC86" s="11"/>
      <c r="AD86" s="11"/>
      <c r="AE86" s="11"/>
      <c r="AR86" s="226" t="s">
        <v>77</v>
      </c>
      <c r="AT86" s="227" t="s">
        <v>68</v>
      </c>
      <c r="AU86" s="227" t="s">
        <v>69</v>
      </c>
      <c r="AY86" s="226" t="s">
        <v>133</v>
      </c>
      <c r="BK86" s="228">
        <f>SUM(BK87:BK184)</f>
        <v>0</v>
      </c>
    </row>
    <row r="87" spans="1:65" s="2" customFormat="1" ht="21.75" customHeight="1">
      <c r="A87" s="37"/>
      <c r="B87" s="38"/>
      <c r="C87" s="187" t="s">
        <v>77</v>
      </c>
      <c r="D87" s="187" t="s">
        <v>127</v>
      </c>
      <c r="E87" s="188" t="s">
        <v>919</v>
      </c>
      <c r="F87" s="189" t="s">
        <v>920</v>
      </c>
      <c r="G87" s="190" t="s">
        <v>291</v>
      </c>
      <c r="H87" s="191">
        <v>840</v>
      </c>
      <c r="I87" s="192"/>
      <c r="J87" s="193">
        <f>ROUND(I87*H87,2)</f>
        <v>0</v>
      </c>
      <c r="K87" s="189" t="s">
        <v>131</v>
      </c>
      <c r="L87" s="43"/>
      <c r="M87" s="194" t="s">
        <v>19</v>
      </c>
      <c r="N87" s="195" t="s">
        <v>40</v>
      </c>
      <c r="O87" s="83"/>
      <c r="P87" s="196">
        <f>O87*H87</f>
        <v>0</v>
      </c>
      <c r="Q87" s="196">
        <v>0</v>
      </c>
      <c r="R87" s="196">
        <f>Q87*H87</f>
        <v>0</v>
      </c>
      <c r="S87" s="196">
        <v>0</v>
      </c>
      <c r="T87" s="197">
        <f>S87*H87</f>
        <v>0</v>
      </c>
      <c r="U87" s="37"/>
      <c r="V87" s="37"/>
      <c r="W87" s="37"/>
      <c r="X87" s="37"/>
      <c r="Y87" s="37"/>
      <c r="Z87" s="37"/>
      <c r="AA87" s="37"/>
      <c r="AB87" s="37"/>
      <c r="AC87" s="37"/>
      <c r="AD87" s="37"/>
      <c r="AE87" s="37"/>
      <c r="AR87" s="198" t="s">
        <v>138</v>
      </c>
      <c r="AT87" s="198" t="s">
        <v>127</v>
      </c>
      <c r="AU87" s="198" t="s">
        <v>77</v>
      </c>
      <c r="AY87" s="16" t="s">
        <v>133</v>
      </c>
      <c r="BE87" s="199">
        <f>IF(N87="základní",J87,0)</f>
        <v>0</v>
      </c>
      <c r="BF87" s="199">
        <f>IF(N87="snížená",J87,0)</f>
        <v>0</v>
      </c>
      <c r="BG87" s="199">
        <f>IF(N87="zákl. přenesená",J87,0)</f>
        <v>0</v>
      </c>
      <c r="BH87" s="199">
        <f>IF(N87="sníž. přenesená",J87,0)</f>
        <v>0</v>
      </c>
      <c r="BI87" s="199">
        <f>IF(N87="nulová",J87,0)</f>
        <v>0</v>
      </c>
      <c r="BJ87" s="16" t="s">
        <v>77</v>
      </c>
      <c r="BK87" s="199">
        <f>ROUND(I87*H87,2)</f>
        <v>0</v>
      </c>
      <c r="BL87" s="16" t="s">
        <v>138</v>
      </c>
      <c r="BM87" s="198" t="s">
        <v>79</v>
      </c>
    </row>
    <row r="88" spans="1:47" s="2" customFormat="1" ht="12">
      <c r="A88" s="37"/>
      <c r="B88" s="38"/>
      <c r="C88" s="39"/>
      <c r="D88" s="200" t="s">
        <v>196</v>
      </c>
      <c r="E88" s="39"/>
      <c r="F88" s="201" t="s">
        <v>921</v>
      </c>
      <c r="G88" s="39"/>
      <c r="H88" s="39"/>
      <c r="I88" s="135"/>
      <c r="J88" s="39"/>
      <c r="K88" s="39"/>
      <c r="L88" s="43"/>
      <c r="M88" s="202"/>
      <c r="N88" s="203"/>
      <c r="O88" s="83"/>
      <c r="P88" s="83"/>
      <c r="Q88" s="83"/>
      <c r="R88" s="83"/>
      <c r="S88" s="83"/>
      <c r="T88" s="84"/>
      <c r="U88" s="37"/>
      <c r="V88" s="37"/>
      <c r="W88" s="37"/>
      <c r="X88" s="37"/>
      <c r="Y88" s="37"/>
      <c r="Z88" s="37"/>
      <c r="AA88" s="37"/>
      <c r="AB88" s="37"/>
      <c r="AC88" s="37"/>
      <c r="AD88" s="37"/>
      <c r="AE88" s="37"/>
      <c r="AT88" s="16" t="s">
        <v>196</v>
      </c>
      <c r="AU88" s="16" t="s">
        <v>77</v>
      </c>
    </row>
    <row r="89" spans="1:47" s="2" customFormat="1" ht="12">
      <c r="A89" s="37"/>
      <c r="B89" s="38"/>
      <c r="C89" s="39"/>
      <c r="D89" s="200" t="s">
        <v>134</v>
      </c>
      <c r="E89" s="39"/>
      <c r="F89" s="201" t="s">
        <v>922</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134</v>
      </c>
      <c r="AU89" s="16" t="s">
        <v>77</v>
      </c>
    </row>
    <row r="90" spans="1:65" s="2" customFormat="1" ht="16.5" customHeight="1">
      <c r="A90" s="37"/>
      <c r="B90" s="38"/>
      <c r="C90" s="187" t="s">
        <v>79</v>
      </c>
      <c r="D90" s="187" t="s">
        <v>127</v>
      </c>
      <c r="E90" s="188" t="s">
        <v>923</v>
      </c>
      <c r="F90" s="189" t="s">
        <v>924</v>
      </c>
      <c r="G90" s="190" t="s">
        <v>291</v>
      </c>
      <c r="H90" s="191">
        <v>840</v>
      </c>
      <c r="I90" s="192"/>
      <c r="J90" s="193">
        <f>ROUND(I90*H90,2)</f>
        <v>0</v>
      </c>
      <c r="K90" s="189" t="s">
        <v>131</v>
      </c>
      <c r="L90" s="43"/>
      <c r="M90" s="194" t="s">
        <v>19</v>
      </c>
      <c r="N90" s="195" t="s">
        <v>40</v>
      </c>
      <c r="O90" s="83"/>
      <c r="P90" s="196">
        <f>O90*H90</f>
        <v>0</v>
      </c>
      <c r="Q90" s="196">
        <v>0.00018</v>
      </c>
      <c r="R90" s="196">
        <f>Q90*H90</f>
        <v>0.1512</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925</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65" s="2" customFormat="1" ht="21.75" customHeight="1">
      <c r="A92" s="37"/>
      <c r="B92" s="38"/>
      <c r="C92" s="187" t="s">
        <v>140</v>
      </c>
      <c r="D92" s="187" t="s">
        <v>127</v>
      </c>
      <c r="E92" s="188" t="s">
        <v>926</v>
      </c>
      <c r="F92" s="189" t="s">
        <v>927</v>
      </c>
      <c r="G92" s="190" t="s">
        <v>485</v>
      </c>
      <c r="H92" s="191">
        <v>20</v>
      </c>
      <c r="I92" s="192"/>
      <c r="J92" s="193">
        <f>ROUND(I92*H92,2)</f>
        <v>0</v>
      </c>
      <c r="K92" s="189" t="s">
        <v>131</v>
      </c>
      <c r="L92" s="43"/>
      <c r="M92" s="194" t="s">
        <v>19</v>
      </c>
      <c r="N92" s="195" t="s">
        <v>40</v>
      </c>
      <c r="O92" s="83"/>
      <c r="P92" s="196">
        <f>O92*H92</f>
        <v>0</v>
      </c>
      <c r="Q92" s="196">
        <v>0.00018</v>
      </c>
      <c r="R92" s="196">
        <f>Q92*H92</f>
        <v>0.0036000000000000003</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143</v>
      </c>
    </row>
    <row r="93" spans="1:47" s="2" customFormat="1" ht="12">
      <c r="A93" s="37"/>
      <c r="B93" s="38"/>
      <c r="C93" s="39"/>
      <c r="D93" s="200" t="s">
        <v>196</v>
      </c>
      <c r="E93" s="39"/>
      <c r="F93" s="201" t="s">
        <v>928</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196</v>
      </c>
      <c r="AU93" s="16" t="s">
        <v>77</v>
      </c>
    </row>
    <row r="94" spans="1:47" s="2" customFormat="1" ht="12">
      <c r="A94" s="37"/>
      <c r="B94" s="38"/>
      <c r="C94" s="39"/>
      <c r="D94" s="200" t="s">
        <v>134</v>
      </c>
      <c r="E94" s="39"/>
      <c r="F94" s="201" t="s">
        <v>929</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134</v>
      </c>
      <c r="AU94" s="16" t="s">
        <v>77</v>
      </c>
    </row>
    <row r="95" spans="1:65" s="2" customFormat="1" ht="16.5" customHeight="1">
      <c r="A95" s="37"/>
      <c r="B95" s="38"/>
      <c r="C95" s="187" t="s">
        <v>138</v>
      </c>
      <c r="D95" s="187" t="s">
        <v>127</v>
      </c>
      <c r="E95" s="188" t="s">
        <v>930</v>
      </c>
      <c r="F95" s="189" t="s">
        <v>931</v>
      </c>
      <c r="G95" s="190" t="s">
        <v>485</v>
      </c>
      <c r="H95" s="191">
        <v>20</v>
      </c>
      <c r="I95" s="192"/>
      <c r="J95" s="193">
        <f>ROUND(I95*H95,2)</f>
        <v>0</v>
      </c>
      <c r="K95" s="189" t="s">
        <v>131</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147</v>
      </c>
    </row>
    <row r="96" spans="1:47" s="2" customFormat="1" ht="12">
      <c r="A96" s="37"/>
      <c r="B96" s="38"/>
      <c r="C96" s="39"/>
      <c r="D96" s="200" t="s">
        <v>196</v>
      </c>
      <c r="E96" s="39"/>
      <c r="F96" s="201" t="s">
        <v>932</v>
      </c>
      <c r="G96" s="39"/>
      <c r="H96" s="39"/>
      <c r="I96" s="135"/>
      <c r="J96" s="39"/>
      <c r="K96" s="39"/>
      <c r="L96" s="43"/>
      <c r="M96" s="202"/>
      <c r="N96" s="203"/>
      <c r="O96" s="83"/>
      <c r="P96" s="83"/>
      <c r="Q96" s="83"/>
      <c r="R96" s="83"/>
      <c r="S96" s="83"/>
      <c r="T96" s="84"/>
      <c r="U96" s="37"/>
      <c r="V96" s="37"/>
      <c r="W96" s="37"/>
      <c r="X96" s="37"/>
      <c r="Y96" s="37"/>
      <c r="Z96" s="37"/>
      <c r="AA96" s="37"/>
      <c r="AB96" s="37"/>
      <c r="AC96" s="37"/>
      <c r="AD96" s="37"/>
      <c r="AE96" s="37"/>
      <c r="AT96" s="16" t="s">
        <v>196</v>
      </c>
      <c r="AU96" s="16" t="s">
        <v>77</v>
      </c>
    </row>
    <row r="97" spans="1:47" s="2" customFormat="1" ht="12">
      <c r="A97" s="37"/>
      <c r="B97" s="38"/>
      <c r="C97" s="39"/>
      <c r="D97" s="200" t="s">
        <v>134</v>
      </c>
      <c r="E97" s="39"/>
      <c r="F97" s="201" t="s">
        <v>933</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77</v>
      </c>
    </row>
    <row r="98" spans="1:65" s="2" customFormat="1" ht="16.5" customHeight="1">
      <c r="A98" s="37"/>
      <c r="B98" s="38"/>
      <c r="C98" s="187" t="s">
        <v>149</v>
      </c>
      <c r="D98" s="187" t="s">
        <v>127</v>
      </c>
      <c r="E98" s="188" t="s">
        <v>934</v>
      </c>
      <c r="F98" s="189" t="s">
        <v>935</v>
      </c>
      <c r="G98" s="190" t="s">
        <v>485</v>
      </c>
      <c r="H98" s="191">
        <v>4</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152</v>
      </c>
    </row>
    <row r="99" spans="1:47" s="2" customFormat="1" ht="12">
      <c r="A99" s="37"/>
      <c r="B99" s="38"/>
      <c r="C99" s="39"/>
      <c r="D99" s="200" t="s">
        <v>196</v>
      </c>
      <c r="E99" s="39"/>
      <c r="F99" s="201" t="s">
        <v>932</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65" s="2" customFormat="1" ht="21.75" customHeight="1">
      <c r="A100" s="37"/>
      <c r="B100" s="38"/>
      <c r="C100" s="187" t="s">
        <v>143</v>
      </c>
      <c r="D100" s="187" t="s">
        <v>127</v>
      </c>
      <c r="E100" s="188" t="s">
        <v>936</v>
      </c>
      <c r="F100" s="189" t="s">
        <v>937</v>
      </c>
      <c r="G100" s="190" t="s">
        <v>485</v>
      </c>
      <c r="H100" s="191">
        <v>20</v>
      </c>
      <c r="I100" s="192"/>
      <c r="J100" s="193">
        <f>ROUND(I100*H100,2)</f>
        <v>0</v>
      </c>
      <c r="K100" s="189" t="s">
        <v>131</v>
      </c>
      <c r="L100" s="43"/>
      <c r="M100" s="194" t="s">
        <v>19</v>
      </c>
      <c r="N100" s="195" t="s">
        <v>40</v>
      </c>
      <c r="O100" s="83"/>
      <c r="P100" s="196">
        <f>O100*H100</f>
        <v>0</v>
      </c>
      <c r="Q100" s="196">
        <v>8.2788E-05</v>
      </c>
      <c r="R100" s="196">
        <f>Q100*H100</f>
        <v>0.0016557599999999998</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156</v>
      </c>
    </row>
    <row r="101" spans="1:47" s="2" customFormat="1" ht="12">
      <c r="A101" s="37"/>
      <c r="B101" s="38"/>
      <c r="C101" s="39"/>
      <c r="D101" s="200" t="s">
        <v>196</v>
      </c>
      <c r="E101" s="39"/>
      <c r="F101" s="201" t="s">
        <v>938</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21.75" customHeight="1">
      <c r="A102" s="37"/>
      <c r="B102" s="38"/>
      <c r="C102" s="187" t="s">
        <v>158</v>
      </c>
      <c r="D102" s="187" t="s">
        <v>127</v>
      </c>
      <c r="E102" s="188" t="s">
        <v>939</v>
      </c>
      <c r="F102" s="189" t="s">
        <v>940</v>
      </c>
      <c r="G102" s="190" t="s">
        <v>485</v>
      </c>
      <c r="H102" s="191">
        <v>4</v>
      </c>
      <c r="I102" s="192"/>
      <c r="J102" s="193">
        <f>ROUND(I102*H102,2)</f>
        <v>0</v>
      </c>
      <c r="K102" s="189" t="s">
        <v>131</v>
      </c>
      <c r="L102" s="43"/>
      <c r="M102" s="194" t="s">
        <v>19</v>
      </c>
      <c r="N102" s="195" t="s">
        <v>40</v>
      </c>
      <c r="O102" s="83"/>
      <c r="P102" s="196">
        <f>O102*H102</f>
        <v>0</v>
      </c>
      <c r="Q102" s="196">
        <v>8.2788E-05</v>
      </c>
      <c r="R102" s="196">
        <f>Q102*H102</f>
        <v>0.000331152</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161</v>
      </c>
    </row>
    <row r="103" spans="1:47" s="2" customFormat="1" ht="12">
      <c r="A103" s="37"/>
      <c r="B103" s="38"/>
      <c r="C103" s="39"/>
      <c r="D103" s="200" t="s">
        <v>196</v>
      </c>
      <c r="E103" s="39"/>
      <c r="F103" s="201" t="s">
        <v>938</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65" s="2" customFormat="1" ht="44.25" customHeight="1">
      <c r="A104" s="37"/>
      <c r="B104" s="38"/>
      <c r="C104" s="187" t="s">
        <v>147</v>
      </c>
      <c r="D104" s="187" t="s">
        <v>127</v>
      </c>
      <c r="E104" s="188" t="s">
        <v>941</v>
      </c>
      <c r="F104" s="189" t="s">
        <v>942</v>
      </c>
      <c r="G104" s="190" t="s">
        <v>195</v>
      </c>
      <c r="H104" s="191">
        <v>4</v>
      </c>
      <c r="I104" s="192"/>
      <c r="J104" s="193">
        <f>ROUND(I104*H104,2)</f>
        <v>0</v>
      </c>
      <c r="K104" s="189" t="s">
        <v>131</v>
      </c>
      <c r="L104" s="43"/>
      <c r="M104" s="194" t="s">
        <v>19</v>
      </c>
      <c r="N104" s="195" t="s">
        <v>40</v>
      </c>
      <c r="O104" s="83"/>
      <c r="P104" s="196">
        <f>O104*H104</f>
        <v>0</v>
      </c>
      <c r="Q104" s="196">
        <v>0.0605267</v>
      </c>
      <c r="R104" s="196">
        <f>Q104*H104</f>
        <v>0.2421068</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165</v>
      </c>
    </row>
    <row r="105" spans="1:47" s="2" customFormat="1" ht="12">
      <c r="A105" s="37"/>
      <c r="B105" s="38"/>
      <c r="C105" s="39"/>
      <c r="D105" s="200" t="s">
        <v>196</v>
      </c>
      <c r="E105" s="39"/>
      <c r="F105" s="201" t="s">
        <v>943</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196</v>
      </c>
      <c r="AU105" s="16" t="s">
        <v>77</v>
      </c>
    </row>
    <row r="106" spans="1:47" s="2" customFormat="1" ht="12">
      <c r="A106" s="37"/>
      <c r="B106" s="38"/>
      <c r="C106" s="39"/>
      <c r="D106" s="200" t="s">
        <v>134</v>
      </c>
      <c r="E106" s="39"/>
      <c r="F106" s="201" t="s">
        <v>944</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77</v>
      </c>
    </row>
    <row r="107" spans="1:65" s="2" customFormat="1" ht="16.5" customHeight="1">
      <c r="A107" s="37"/>
      <c r="B107" s="38"/>
      <c r="C107" s="187" t="s">
        <v>167</v>
      </c>
      <c r="D107" s="187" t="s">
        <v>127</v>
      </c>
      <c r="E107" s="188" t="s">
        <v>945</v>
      </c>
      <c r="F107" s="189" t="s">
        <v>946</v>
      </c>
      <c r="G107" s="190" t="s">
        <v>195</v>
      </c>
      <c r="H107" s="191">
        <v>70</v>
      </c>
      <c r="I107" s="192"/>
      <c r="J107" s="193">
        <f>ROUND(I107*H107,2)</f>
        <v>0</v>
      </c>
      <c r="K107" s="189" t="s">
        <v>131</v>
      </c>
      <c r="L107" s="43"/>
      <c r="M107" s="194" t="s">
        <v>19</v>
      </c>
      <c r="N107" s="195" t="s">
        <v>40</v>
      </c>
      <c r="O107" s="83"/>
      <c r="P107" s="196">
        <f>O107*H107</f>
        <v>0</v>
      </c>
      <c r="Q107" s="196">
        <v>0.013713174</v>
      </c>
      <c r="R107" s="196">
        <f>Q107*H107</f>
        <v>0.95992218</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170</v>
      </c>
    </row>
    <row r="108" spans="1:47" s="2" customFormat="1" ht="12">
      <c r="A108" s="37"/>
      <c r="B108" s="38"/>
      <c r="C108" s="39"/>
      <c r="D108" s="200" t="s">
        <v>196</v>
      </c>
      <c r="E108" s="39"/>
      <c r="F108" s="201" t="s">
        <v>197</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947</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16.5" customHeight="1">
      <c r="A110" s="37"/>
      <c r="B110" s="38"/>
      <c r="C110" s="187" t="s">
        <v>152</v>
      </c>
      <c r="D110" s="187" t="s">
        <v>127</v>
      </c>
      <c r="E110" s="188" t="s">
        <v>198</v>
      </c>
      <c r="F110" s="189" t="s">
        <v>199</v>
      </c>
      <c r="G110" s="190" t="s">
        <v>200</v>
      </c>
      <c r="H110" s="191">
        <v>2160</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174</v>
      </c>
    </row>
    <row r="111" spans="1:47" s="2" customFormat="1" ht="12">
      <c r="A111" s="37"/>
      <c r="B111" s="38"/>
      <c r="C111" s="39"/>
      <c r="D111" s="200" t="s">
        <v>196</v>
      </c>
      <c r="E111" s="39"/>
      <c r="F111" s="201" t="s">
        <v>201</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948</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176</v>
      </c>
      <c r="D113" s="187" t="s">
        <v>127</v>
      </c>
      <c r="E113" s="188" t="s">
        <v>949</v>
      </c>
      <c r="F113" s="189" t="s">
        <v>950</v>
      </c>
      <c r="G113" s="190" t="s">
        <v>951</v>
      </c>
      <c r="H113" s="191">
        <v>90</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231</v>
      </c>
    </row>
    <row r="114" spans="1:47" s="2" customFormat="1" ht="12">
      <c r="A114" s="37"/>
      <c r="B114" s="38"/>
      <c r="C114" s="39"/>
      <c r="D114" s="200" t="s">
        <v>196</v>
      </c>
      <c r="E114" s="39"/>
      <c r="F114" s="201" t="s">
        <v>952</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156</v>
      </c>
      <c r="D115" s="187" t="s">
        <v>127</v>
      </c>
      <c r="E115" s="188" t="s">
        <v>953</v>
      </c>
      <c r="F115" s="189" t="s">
        <v>954</v>
      </c>
      <c r="G115" s="190" t="s">
        <v>205</v>
      </c>
      <c r="H115" s="191">
        <v>16</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237</v>
      </c>
    </row>
    <row r="116" spans="1:47" s="2" customFormat="1" ht="12">
      <c r="A116" s="37"/>
      <c r="B116" s="38"/>
      <c r="C116" s="39"/>
      <c r="D116" s="200" t="s">
        <v>196</v>
      </c>
      <c r="E116" s="39"/>
      <c r="F116" s="201" t="s">
        <v>955</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956</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234</v>
      </c>
      <c r="D118" s="187" t="s">
        <v>127</v>
      </c>
      <c r="E118" s="188" t="s">
        <v>203</v>
      </c>
      <c r="F118" s="189" t="s">
        <v>204</v>
      </c>
      <c r="G118" s="190" t="s">
        <v>205</v>
      </c>
      <c r="H118" s="191">
        <v>56</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240</v>
      </c>
    </row>
    <row r="119" spans="1:47" s="2" customFormat="1" ht="12">
      <c r="A119" s="37"/>
      <c r="B119" s="38"/>
      <c r="C119" s="39"/>
      <c r="D119" s="200" t="s">
        <v>196</v>
      </c>
      <c r="E119" s="39"/>
      <c r="F119" s="201" t="s">
        <v>206</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47" s="2" customFormat="1" ht="12">
      <c r="A120" s="37"/>
      <c r="B120" s="38"/>
      <c r="C120" s="39"/>
      <c r="D120" s="200" t="s">
        <v>134</v>
      </c>
      <c r="E120" s="39"/>
      <c r="F120" s="201" t="s">
        <v>957</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134</v>
      </c>
      <c r="AU120" s="16" t="s">
        <v>77</v>
      </c>
    </row>
    <row r="121" spans="1:65" s="2" customFormat="1" ht="21.75" customHeight="1">
      <c r="A121" s="37"/>
      <c r="B121" s="38"/>
      <c r="C121" s="187" t="s">
        <v>161</v>
      </c>
      <c r="D121" s="187" t="s">
        <v>127</v>
      </c>
      <c r="E121" s="188" t="s">
        <v>958</v>
      </c>
      <c r="F121" s="189" t="s">
        <v>959</v>
      </c>
      <c r="G121" s="190" t="s">
        <v>205</v>
      </c>
      <c r="H121" s="191">
        <v>359</v>
      </c>
      <c r="I121" s="192"/>
      <c r="J121" s="193">
        <f>ROUND(I121*H121,2)</f>
        <v>0</v>
      </c>
      <c r="K121" s="189" t="s">
        <v>131</v>
      </c>
      <c r="L121" s="43"/>
      <c r="M121" s="194" t="s">
        <v>19</v>
      </c>
      <c r="N121" s="195" t="s">
        <v>40</v>
      </c>
      <c r="O121" s="83"/>
      <c r="P121" s="196">
        <f>O121*H121</f>
        <v>0</v>
      </c>
      <c r="Q121" s="196">
        <v>0</v>
      </c>
      <c r="R121" s="196">
        <f>Q121*H121</f>
        <v>0</v>
      </c>
      <c r="S121" s="196">
        <v>0</v>
      </c>
      <c r="T121" s="197">
        <f>S121*H121</f>
        <v>0</v>
      </c>
      <c r="U121" s="37"/>
      <c r="V121" s="37"/>
      <c r="W121" s="37"/>
      <c r="X121" s="37"/>
      <c r="Y121" s="37"/>
      <c r="Z121" s="37"/>
      <c r="AA121" s="37"/>
      <c r="AB121" s="37"/>
      <c r="AC121" s="37"/>
      <c r="AD121" s="37"/>
      <c r="AE121" s="37"/>
      <c r="AR121" s="198" t="s">
        <v>138</v>
      </c>
      <c r="AT121" s="198" t="s">
        <v>127</v>
      </c>
      <c r="AU121" s="198" t="s">
        <v>77</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245</v>
      </c>
    </row>
    <row r="122" spans="1:47" s="2" customFormat="1" ht="12">
      <c r="A122" s="37"/>
      <c r="B122" s="38"/>
      <c r="C122" s="39"/>
      <c r="D122" s="200" t="s">
        <v>196</v>
      </c>
      <c r="E122" s="39"/>
      <c r="F122" s="201" t="s">
        <v>212</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196</v>
      </c>
      <c r="AU122" s="16" t="s">
        <v>77</v>
      </c>
    </row>
    <row r="123" spans="1:47" s="2" customFormat="1" ht="12">
      <c r="A123" s="37"/>
      <c r="B123" s="38"/>
      <c r="C123" s="39"/>
      <c r="D123" s="200" t="s">
        <v>134</v>
      </c>
      <c r="E123" s="39"/>
      <c r="F123" s="201" t="s">
        <v>960</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134</v>
      </c>
      <c r="AU123" s="16" t="s">
        <v>77</v>
      </c>
    </row>
    <row r="124" spans="1:65" s="2" customFormat="1" ht="21.75" customHeight="1">
      <c r="A124" s="37"/>
      <c r="B124" s="38"/>
      <c r="C124" s="187" t="s">
        <v>8</v>
      </c>
      <c r="D124" s="187" t="s">
        <v>127</v>
      </c>
      <c r="E124" s="188" t="s">
        <v>213</v>
      </c>
      <c r="F124" s="189" t="s">
        <v>214</v>
      </c>
      <c r="G124" s="190" t="s">
        <v>205</v>
      </c>
      <c r="H124" s="191">
        <v>359</v>
      </c>
      <c r="I124" s="192"/>
      <c r="J124" s="193">
        <f>ROUND(I124*H124,2)</f>
        <v>0</v>
      </c>
      <c r="K124" s="189" t="s">
        <v>131</v>
      </c>
      <c r="L124" s="43"/>
      <c r="M124" s="194" t="s">
        <v>19</v>
      </c>
      <c r="N124" s="195" t="s">
        <v>40</v>
      </c>
      <c r="O124" s="83"/>
      <c r="P124" s="196">
        <f>O124*H124</f>
        <v>0</v>
      </c>
      <c r="Q124" s="196">
        <v>0</v>
      </c>
      <c r="R124" s="196">
        <f>Q124*H124</f>
        <v>0</v>
      </c>
      <c r="S124" s="196">
        <v>0</v>
      </c>
      <c r="T124" s="197">
        <f>S124*H124</f>
        <v>0</v>
      </c>
      <c r="U124" s="37"/>
      <c r="V124" s="37"/>
      <c r="W124" s="37"/>
      <c r="X124" s="37"/>
      <c r="Y124" s="37"/>
      <c r="Z124" s="37"/>
      <c r="AA124" s="37"/>
      <c r="AB124" s="37"/>
      <c r="AC124" s="37"/>
      <c r="AD124" s="37"/>
      <c r="AE124" s="37"/>
      <c r="AR124" s="198" t="s">
        <v>138</v>
      </c>
      <c r="AT124" s="198" t="s">
        <v>127</v>
      </c>
      <c r="AU124" s="198" t="s">
        <v>77</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249</v>
      </c>
    </row>
    <row r="125" spans="1:47" s="2" customFormat="1" ht="12">
      <c r="A125" s="37"/>
      <c r="B125" s="38"/>
      <c r="C125" s="39"/>
      <c r="D125" s="200" t="s">
        <v>196</v>
      </c>
      <c r="E125" s="39"/>
      <c r="F125" s="201" t="s">
        <v>212</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196</v>
      </c>
      <c r="AU125" s="16" t="s">
        <v>77</v>
      </c>
    </row>
    <row r="126" spans="1:65" s="2" customFormat="1" ht="21.75" customHeight="1">
      <c r="A126" s="37"/>
      <c r="B126" s="38"/>
      <c r="C126" s="187" t="s">
        <v>165</v>
      </c>
      <c r="D126" s="187" t="s">
        <v>127</v>
      </c>
      <c r="E126" s="188" t="s">
        <v>219</v>
      </c>
      <c r="F126" s="189" t="s">
        <v>220</v>
      </c>
      <c r="G126" s="190" t="s">
        <v>205</v>
      </c>
      <c r="H126" s="191">
        <v>234.4</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255</v>
      </c>
    </row>
    <row r="127" spans="1:47" s="2" customFormat="1" ht="12">
      <c r="A127" s="37"/>
      <c r="B127" s="38"/>
      <c r="C127" s="39"/>
      <c r="D127" s="200" t="s">
        <v>196</v>
      </c>
      <c r="E127" s="39"/>
      <c r="F127" s="201" t="s">
        <v>221</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77</v>
      </c>
    </row>
    <row r="128" spans="1:47" s="2" customFormat="1" ht="12">
      <c r="A128" s="37"/>
      <c r="B128" s="38"/>
      <c r="C128" s="39"/>
      <c r="D128" s="200" t="s">
        <v>134</v>
      </c>
      <c r="E128" s="39"/>
      <c r="F128" s="201" t="s">
        <v>961</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77</v>
      </c>
    </row>
    <row r="129" spans="1:65" s="2" customFormat="1" ht="21.75" customHeight="1">
      <c r="A129" s="37"/>
      <c r="B129" s="38"/>
      <c r="C129" s="187" t="s">
        <v>252</v>
      </c>
      <c r="D129" s="187" t="s">
        <v>127</v>
      </c>
      <c r="E129" s="188" t="s">
        <v>781</v>
      </c>
      <c r="F129" s="189" t="s">
        <v>782</v>
      </c>
      <c r="G129" s="190" t="s">
        <v>205</v>
      </c>
      <c r="H129" s="191">
        <v>234.4</v>
      </c>
      <c r="I129" s="192"/>
      <c r="J129" s="193">
        <f>ROUND(I129*H129,2)</f>
        <v>0</v>
      </c>
      <c r="K129" s="189" t="s">
        <v>131</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341</v>
      </c>
    </row>
    <row r="130" spans="1:47" s="2" customFormat="1" ht="12">
      <c r="A130" s="37"/>
      <c r="B130" s="38"/>
      <c r="C130" s="39"/>
      <c r="D130" s="200" t="s">
        <v>196</v>
      </c>
      <c r="E130" s="39"/>
      <c r="F130" s="201" t="s">
        <v>221</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196</v>
      </c>
      <c r="AU130" s="16" t="s">
        <v>77</v>
      </c>
    </row>
    <row r="131" spans="1:65" s="2" customFormat="1" ht="21.75" customHeight="1">
      <c r="A131" s="37"/>
      <c r="B131" s="38"/>
      <c r="C131" s="187" t="s">
        <v>170</v>
      </c>
      <c r="D131" s="187" t="s">
        <v>127</v>
      </c>
      <c r="E131" s="188" t="s">
        <v>226</v>
      </c>
      <c r="F131" s="189" t="s">
        <v>227</v>
      </c>
      <c r="G131" s="190" t="s">
        <v>205</v>
      </c>
      <c r="H131" s="191">
        <v>2.4</v>
      </c>
      <c r="I131" s="192"/>
      <c r="J131" s="193">
        <f>ROUND(I131*H131,2)</f>
        <v>0</v>
      </c>
      <c r="K131" s="189" t="s">
        <v>131</v>
      </c>
      <c r="L131" s="43"/>
      <c r="M131" s="194" t="s">
        <v>19</v>
      </c>
      <c r="N131" s="195" t="s">
        <v>40</v>
      </c>
      <c r="O131" s="83"/>
      <c r="P131" s="196">
        <f>O131*H131</f>
        <v>0</v>
      </c>
      <c r="Q131" s="196">
        <v>0</v>
      </c>
      <c r="R131" s="196">
        <f>Q131*H131</f>
        <v>0</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353</v>
      </c>
    </row>
    <row r="132" spans="1:47" s="2" customFormat="1" ht="12">
      <c r="A132" s="37"/>
      <c r="B132" s="38"/>
      <c r="C132" s="39"/>
      <c r="D132" s="200" t="s">
        <v>196</v>
      </c>
      <c r="E132" s="39"/>
      <c r="F132" s="201" t="s">
        <v>225</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47" s="2" customFormat="1" ht="12">
      <c r="A133" s="37"/>
      <c r="B133" s="38"/>
      <c r="C133" s="39"/>
      <c r="D133" s="200" t="s">
        <v>134</v>
      </c>
      <c r="E133" s="39"/>
      <c r="F133" s="201" t="s">
        <v>962</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134</v>
      </c>
      <c r="AU133" s="16" t="s">
        <v>77</v>
      </c>
    </row>
    <row r="134" spans="1:65" s="2" customFormat="1" ht="21.75" customHeight="1">
      <c r="A134" s="37"/>
      <c r="B134" s="38"/>
      <c r="C134" s="187" t="s">
        <v>262</v>
      </c>
      <c r="D134" s="187" t="s">
        <v>127</v>
      </c>
      <c r="E134" s="188" t="s">
        <v>223</v>
      </c>
      <c r="F134" s="189" t="s">
        <v>224</v>
      </c>
      <c r="G134" s="190" t="s">
        <v>205</v>
      </c>
      <c r="H134" s="191">
        <v>2.4</v>
      </c>
      <c r="I134" s="192"/>
      <c r="J134" s="193">
        <f>ROUND(I134*H134,2)</f>
        <v>0</v>
      </c>
      <c r="K134" s="189" t="s">
        <v>131</v>
      </c>
      <c r="L134" s="43"/>
      <c r="M134" s="194" t="s">
        <v>19</v>
      </c>
      <c r="N134" s="195" t="s">
        <v>40</v>
      </c>
      <c r="O134" s="83"/>
      <c r="P134" s="196">
        <f>O134*H134</f>
        <v>0</v>
      </c>
      <c r="Q134" s="196">
        <v>0</v>
      </c>
      <c r="R134" s="196">
        <f>Q134*H134</f>
        <v>0</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265</v>
      </c>
    </row>
    <row r="135" spans="1:47" s="2" customFormat="1" ht="12">
      <c r="A135" s="37"/>
      <c r="B135" s="38"/>
      <c r="C135" s="39"/>
      <c r="D135" s="200" t="s">
        <v>196</v>
      </c>
      <c r="E135" s="39"/>
      <c r="F135" s="201" t="s">
        <v>225</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65" s="2" customFormat="1" ht="21.75" customHeight="1">
      <c r="A136" s="37"/>
      <c r="B136" s="38"/>
      <c r="C136" s="187" t="s">
        <v>174</v>
      </c>
      <c r="D136" s="187" t="s">
        <v>127</v>
      </c>
      <c r="E136" s="188" t="s">
        <v>229</v>
      </c>
      <c r="F136" s="189" t="s">
        <v>230</v>
      </c>
      <c r="G136" s="190" t="s">
        <v>205</v>
      </c>
      <c r="H136" s="191">
        <v>22.8</v>
      </c>
      <c r="I136" s="192"/>
      <c r="J136" s="193">
        <f>ROUND(I136*H136,2)</f>
        <v>0</v>
      </c>
      <c r="K136" s="189" t="s">
        <v>131</v>
      </c>
      <c r="L136" s="43"/>
      <c r="M136" s="194" t="s">
        <v>19</v>
      </c>
      <c r="N136" s="195" t="s">
        <v>40</v>
      </c>
      <c r="O136" s="83"/>
      <c r="P136" s="196">
        <f>O136*H136</f>
        <v>0</v>
      </c>
      <c r="Q136" s="196">
        <v>0</v>
      </c>
      <c r="R136" s="196">
        <f>Q136*H136</f>
        <v>0</v>
      </c>
      <c r="S136" s="196">
        <v>0</v>
      </c>
      <c r="T136" s="197">
        <f>S136*H136</f>
        <v>0</v>
      </c>
      <c r="U136" s="37"/>
      <c r="V136" s="37"/>
      <c r="W136" s="37"/>
      <c r="X136" s="37"/>
      <c r="Y136" s="37"/>
      <c r="Z136" s="37"/>
      <c r="AA136" s="37"/>
      <c r="AB136" s="37"/>
      <c r="AC136" s="37"/>
      <c r="AD136" s="37"/>
      <c r="AE136" s="37"/>
      <c r="AR136" s="198" t="s">
        <v>138</v>
      </c>
      <c r="AT136" s="198" t="s">
        <v>127</v>
      </c>
      <c r="AU136" s="198" t="s">
        <v>77</v>
      </c>
      <c r="AY136" s="16" t="s">
        <v>133</v>
      </c>
      <c r="BE136" s="199">
        <f>IF(N136="základní",J136,0)</f>
        <v>0</v>
      </c>
      <c r="BF136" s="199">
        <f>IF(N136="snížená",J136,0)</f>
        <v>0</v>
      </c>
      <c r="BG136" s="199">
        <f>IF(N136="zákl. přenesená",J136,0)</f>
        <v>0</v>
      </c>
      <c r="BH136" s="199">
        <f>IF(N136="sníž. přenesená",J136,0)</f>
        <v>0</v>
      </c>
      <c r="BI136" s="199">
        <f>IF(N136="nulová",J136,0)</f>
        <v>0</v>
      </c>
      <c r="BJ136" s="16" t="s">
        <v>77</v>
      </c>
      <c r="BK136" s="199">
        <f>ROUND(I136*H136,2)</f>
        <v>0</v>
      </c>
      <c r="BL136" s="16" t="s">
        <v>138</v>
      </c>
      <c r="BM136" s="198" t="s">
        <v>270</v>
      </c>
    </row>
    <row r="137" spans="1:47" s="2" customFormat="1" ht="12">
      <c r="A137" s="37"/>
      <c r="B137" s="38"/>
      <c r="C137" s="39"/>
      <c r="D137" s="200" t="s">
        <v>196</v>
      </c>
      <c r="E137" s="39"/>
      <c r="F137" s="201" t="s">
        <v>232</v>
      </c>
      <c r="G137" s="39"/>
      <c r="H137" s="39"/>
      <c r="I137" s="135"/>
      <c r="J137" s="39"/>
      <c r="K137" s="39"/>
      <c r="L137" s="43"/>
      <c r="M137" s="202"/>
      <c r="N137" s="203"/>
      <c r="O137" s="83"/>
      <c r="P137" s="83"/>
      <c r="Q137" s="83"/>
      <c r="R137" s="83"/>
      <c r="S137" s="83"/>
      <c r="T137" s="84"/>
      <c r="U137" s="37"/>
      <c r="V137" s="37"/>
      <c r="W137" s="37"/>
      <c r="X137" s="37"/>
      <c r="Y137" s="37"/>
      <c r="Z137" s="37"/>
      <c r="AA137" s="37"/>
      <c r="AB137" s="37"/>
      <c r="AC137" s="37"/>
      <c r="AD137" s="37"/>
      <c r="AE137" s="37"/>
      <c r="AT137" s="16" t="s">
        <v>196</v>
      </c>
      <c r="AU137" s="16" t="s">
        <v>77</v>
      </c>
    </row>
    <row r="138" spans="1:47" s="2" customFormat="1" ht="12">
      <c r="A138" s="37"/>
      <c r="B138" s="38"/>
      <c r="C138" s="39"/>
      <c r="D138" s="200" t="s">
        <v>134</v>
      </c>
      <c r="E138" s="39"/>
      <c r="F138" s="201" t="s">
        <v>963</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134</v>
      </c>
      <c r="AU138" s="16" t="s">
        <v>77</v>
      </c>
    </row>
    <row r="139" spans="1:65" s="2" customFormat="1" ht="21.75" customHeight="1">
      <c r="A139" s="37"/>
      <c r="B139" s="38"/>
      <c r="C139" s="187" t="s">
        <v>7</v>
      </c>
      <c r="D139" s="187" t="s">
        <v>127</v>
      </c>
      <c r="E139" s="188" t="s">
        <v>235</v>
      </c>
      <c r="F139" s="189" t="s">
        <v>236</v>
      </c>
      <c r="G139" s="190" t="s">
        <v>205</v>
      </c>
      <c r="H139" s="191">
        <v>22.8</v>
      </c>
      <c r="I139" s="192"/>
      <c r="J139" s="193">
        <f>ROUND(I139*H139,2)</f>
        <v>0</v>
      </c>
      <c r="K139" s="189" t="s">
        <v>131</v>
      </c>
      <c r="L139" s="43"/>
      <c r="M139" s="194" t="s">
        <v>19</v>
      </c>
      <c r="N139" s="195" t="s">
        <v>40</v>
      </c>
      <c r="O139" s="83"/>
      <c r="P139" s="196">
        <f>O139*H139</f>
        <v>0</v>
      </c>
      <c r="Q139" s="196">
        <v>0</v>
      </c>
      <c r="R139" s="196">
        <f>Q139*H139</f>
        <v>0</v>
      </c>
      <c r="S139" s="196">
        <v>0</v>
      </c>
      <c r="T139" s="197">
        <f>S139*H139</f>
        <v>0</v>
      </c>
      <c r="U139" s="37"/>
      <c r="V139" s="37"/>
      <c r="W139" s="37"/>
      <c r="X139" s="37"/>
      <c r="Y139" s="37"/>
      <c r="Z139" s="37"/>
      <c r="AA139" s="37"/>
      <c r="AB139" s="37"/>
      <c r="AC139" s="37"/>
      <c r="AD139" s="37"/>
      <c r="AE139" s="37"/>
      <c r="AR139" s="198" t="s">
        <v>138</v>
      </c>
      <c r="AT139" s="198" t="s">
        <v>127</v>
      </c>
      <c r="AU139" s="198" t="s">
        <v>77</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381</v>
      </c>
    </row>
    <row r="140" spans="1:47" s="2" customFormat="1" ht="12">
      <c r="A140" s="37"/>
      <c r="B140" s="38"/>
      <c r="C140" s="39"/>
      <c r="D140" s="200" t="s">
        <v>196</v>
      </c>
      <c r="E140" s="39"/>
      <c r="F140" s="201" t="s">
        <v>232</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196</v>
      </c>
      <c r="AU140" s="16" t="s">
        <v>77</v>
      </c>
    </row>
    <row r="141" spans="1:65" s="2" customFormat="1" ht="21.75" customHeight="1">
      <c r="A141" s="37"/>
      <c r="B141" s="38"/>
      <c r="C141" s="187" t="s">
        <v>231</v>
      </c>
      <c r="D141" s="187" t="s">
        <v>127</v>
      </c>
      <c r="E141" s="188" t="s">
        <v>238</v>
      </c>
      <c r="F141" s="189" t="s">
        <v>239</v>
      </c>
      <c r="G141" s="190" t="s">
        <v>205</v>
      </c>
      <c r="H141" s="191">
        <v>7.2</v>
      </c>
      <c r="I141" s="192"/>
      <c r="J141" s="193">
        <f>ROUND(I141*H141,2)</f>
        <v>0</v>
      </c>
      <c r="K141" s="189" t="s">
        <v>131</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275</v>
      </c>
    </row>
    <row r="142" spans="1:47" s="2" customFormat="1" ht="12">
      <c r="A142" s="37"/>
      <c r="B142" s="38"/>
      <c r="C142" s="39"/>
      <c r="D142" s="200" t="s">
        <v>196</v>
      </c>
      <c r="E142" s="39"/>
      <c r="F142" s="201" t="s">
        <v>241</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196</v>
      </c>
      <c r="AU142" s="16" t="s">
        <v>77</v>
      </c>
    </row>
    <row r="143" spans="1:47" s="2" customFormat="1" ht="12">
      <c r="A143" s="37"/>
      <c r="B143" s="38"/>
      <c r="C143" s="39"/>
      <c r="D143" s="200" t="s">
        <v>134</v>
      </c>
      <c r="E143" s="39"/>
      <c r="F143" s="201" t="s">
        <v>964</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16.5" customHeight="1">
      <c r="A144" s="37"/>
      <c r="B144" s="38"/>
      <c r="C144" s="187" t="s">
        <v>283</v>
      </c>
      <c r="D144" s="187" t="s">
        <v>127</v>
      </c>
      <c r="E144" s="188" t="s">
        <v>243</v>
      </c>
      <c r="F144" s="189" t="s">
        <v>965</v>
      </c>
      <c r="G144" s="190" t="s">
        <v>195</v>
      </c>
      <c r="H144" s="191">
        <v>6</v>
      </c>
      <c r="I144" s="192"/>
      <c r="J144" s="193">
        <f>ROUND(I144*H144,2)</f>
        <v>0</v>
      </c>
      <c r="K144" s="189" t="s">
        <v>19</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280</v>
      </c>
    </row>
    <row r="145" spans="1:47" s="2" customFormat="1" ht="12">
      <c r="A145" s="37"/>
      <c r="B145" s="38"/>
      <c r="C145" s="39"/>
      <c r="D145" s="200" t="s">
        <v>134</v>
      </c>
      <c r="E145" s="39"/>
      <c r="F145" s="201" t="s">
        <v>966</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134</v>
      </c>
      <c r="AU145" s="16" t="s">
        <v>77</v>
      </c>
    </row>
    <row r="146" spans="1:65" s="2" customFormat="1" ht="21.75" customHeight="1">
      <c r="A146" s="37"/>
      <c r="B146" s="38"/>
      <c r="C146" s="187" t="s">
        <v>237</v>
      </c>
      <c r="D146" s="187" t="s">
        <v>127</v>
      </c>
      <c r="E146" s="188" t="s">
        <v>247</v>
      </c>
      <c r="F146" s="189" t="s">
        <v>248</v>
      </c>
      <c r="G146" s="190" t="s">
        <v>205</v>
      </c>
      <c r="H146" s="191">
        <v>813.6</v>
      </c>
      <c r="I146" s="192"/>
      <c r="J146" s="193">
        <f>ROUND(I146*H146,2)</f>
        <v>0</v>
      </c>
      <c r="K146" s="189" t="s">
        <v>131</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286</v>
      </c>
    </row>
    <row r="147" spans="1:47" s="2" customFormat="1" ht="12">
      <c r="A147" s="37"/>
      <c r="B147" s="38"/>
      <c r="C147" s="39"/>
      <c r="D147" s="200" t="s">
        <v>196</v>
      </c>
      <c r="E147" s="39"/>
      <c r="F147" s="201" t="s">
        <v>250</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967</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21.75" customHeight="1">
      <c r="A149" s="37"/>
      <c r="B149" s="38"/>
      <c r="C149" s="187" t="s">
        <v>294</v>
      </c>
      <c r="D149" s="187" t="s">
        <v>127</v>
      </c>
      <c r="E149" s="188" t="s">
        <v>968</v>
      </c>
      <c r="F149" s="189" t="s">
        <v>969</v>
      </c>
      <c r="G149" s="190" t="s">
        <v>205</v>
      </c>
      <c r="H149" s="191">
        <v>28</v>
      </c>
      <c r="I149" s="192"/>
      <c r="J149" s="193">
        <f>ROUND(I149*H149,2)</f>
        <v>0</v>
      </c>
      <c r="K149" s="189" t="s">
        <v>131</v>
      </c>
      <c r="L149" s="43"/>
      <c r="M149" s="194" t="s">
        <v>19</v>
      </c>
      <c r="N149" s="195" t="s">
        <v>40</v>
      </c>
      <c r="O149" s="83"/>
      <c r="P149" s="196">
        <f>O149*H149</f>
        <v>0</v>
      </c>
      <c r="Q149" s="196">
        <v>0</v>
      </c>
      <c r="R149" s="196">
        <f>Q149*H149</f>
        <v>0</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292</v>
      </c>
    </row>
    <row r="150" spans="1:47" s="2" customFormat="1" ht="12">
      <c r="A150" s="37"/>
      <c r="B150" s="38"/>
      <c r="C150" s="39"/>
      <c r="D150" s="200" t="s">
        <v>196</v>
      </c>
      <c r="E150" s="39"/>
      <c r="F150" s="201" t="s">
        <v>250</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196</v>
      </c>
      <c r="AU150" s="16" t="s">
        <v>77</v>
      </c>
    </row>
    <row r="151" spans="1:47" s="2" customFormat="1" ht="12">
      <c r="A151" s="37"/>
      <c r="B151" s="38"/>
      <c r="C151" s="39"/>
      <c r="D151" s="200" t="s">
        <v>134</v>
      </c>
      <c r="E151" s="39"/>
      <c r="F151" s="201" t="s">
        <v>970</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77</v>
      </c>
    </row>
    <row r="152" spans="1:65" s="2" customFormat="1" ht="21.75" customHeight="1">
      <c r="A152" s="37"/>
      <c r="B152" s="38"/>
      <c r="C152" s="187" t="s">
        <v>240</v>
      </c>
      <c r="D152" s="187" t="s">
        <v>127</v>
      </c>
      <c r="E152" s="188" t="s">
        <v>971</v>
      </c>
      <c r="F152" s="189" t="s">
        <v>972</v>
      </c>
      <c r="G152" s="190" t="s">
        <v>485</v>
      </c>
      <c r="H152" s="191">
        <v>4</v>
      </c>
      <c r="I152" s="192"/>
      <c r="J152" s="193">
        <f>ROUND(I152*H152,2)</f>
        <v>0</v>
      </c>
      <c r="K152" s="189" t="s">
        <v>131</v>
      </c>
      <c r="L152" s="43"/>
      <c r="M152" s="194" t="s">
        <v>19</v>
      </c>
      <c r="N152" s="195"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302</v>
      </c>
    </row>
    <row r="153" spans="1:47" s="2" customFormat="1" ht="12">
      <c r="A153" s="37"/>
      <c r="B153" s="38"/>
      <c r="C153" s="39"/>
      <c r="D153" s="200" t="s">
        <v>196</v>
      </c>
      <c r="E153" s="39"/>
      <c r="F153" s="201" t="s">
        <v>973</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974</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21.75" customHeight="1">
      <c r="A155" s="37"/>
      <c r="B155" s="38"/>
      <c r="C155" s="187" t="s">
        <v>304</v>
      </c>
      <c r="D155" s="187" t="s">
        <v>127</v>
      </c>
      <c r="E155" s="188" t="s">
        <v>257</v>
      </c>
      <c r="F155" s="189" t="s">
        <v>258</v>
      </c>
      <c r="G155" s="190" t="s">
        <v>205</v>
      </c>
      <c r="H155" s="191">
        <v>196</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307</v>
      </c>
    </row>
    <row r="156" spans="1:47" s="2" customFormat="1" ht="12">
      <c r="A156" s="37"/>
      <c r="B156" s="38"/>
      <c r="C156" s="39"/>
      <c r="D156" s="200" t="s">
        <v>196</v>
      </c>
      <c r="E156" s="39"/>
      <c r="F156" s="201" t="s">
        <v>260</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47" s="2" customFormat="1" ht="12">
      <c r="A157" s="37"/>
      <c r="B157" s="38"/>
      <c r="C157" s="39"/>
      <c r="D157" s="200" t="s">
        <v>134</v>
      </c>
      <c r="E157" s="39"/>
      <c r="F157" s="201" t="s">
        <v>975</v>
      </c>
      <c r="G157" s="39"/>
      <c r="H157" s="39"/>
      <c r="I157" s="135"/>
      <c r="J157" s="39"/>
      <c r="K157" s="39"/>
      <c r="L157" s="43"/>
      <c r="M157" s="202"/>
      <c r="N157" s="203"/>
      <c r="O157" s="83"/>
      <c r="P157" s="83"/>
      <c r="Q157" s="83"/>
      <c r="R157" s="83"/>
      <c r="S157" s="83"/>
      <c r="T157" s="84"/>
      <c r="U157" s="37"/>
      <c r="V157" s="37"/>
      <c r="W157" s="37"/>
      <c r="X157" s="37"/>
      <c r="Y157" s="37"/>
      <c r="Z157" s="37"/>
      <c r="AA157" s="37"/>
      <c r="AB157" s="37"/>
      <c r="AC157" s="37"/>
      <c r="AD157" s="37"/>
      <c r="AE157" s="37"/>
      <c r="AT157" s="16" t="s">
        <v>134</v>
      </c>
      <c r="AU157" s="16" t="s">
        <v>77</v>
      </c>
    </row>
    <row r="158" spans="1:65" s="2" customFormat="1" ht="16.5" customHeight="1">
      <c r="A158" s="37"/>
      <c r="B158" s="38"/>
      <c r="C158" s="187" t="s">
        <v>245</v>
      </c>
      <c r="D158" s="187" t="s">
        <v>127</v>
      </c>
      <c r="E158" s="188" t="s">
        <v>268</v>
      </c>
      <c r="F158" s="189" t="s">
        <v>269</v>
      </c>
      <c r="G158" s="190" t="s">
        <v>205</v>
      </c>
      <c r="H158" s="191">
        <v>56</v>
      </c>
      <c r="I158" s="192"/>
      <c r="J158" s="193">
        <f>ROUND(I158*H158,2)</f>
        <v>0</v>
      </c>
      <c r="K158" s="189" t="s">
        <v>131</v>
      </c>
      <c r="L158" s="43"/>
      <c r="M158" s="194" t="s">
        <v>19</v>
      </c>
      <c r="N158" s="195"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138</v>
      </c>
      <c r="AT158" s="198" t="s">
        <v>127</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311</v>
      </c>
    </row>
    <row r="159" spans="1:47" s="2" customFormat="1" ht="12">
      <c r="A159" s="37"/>
      <c r="B159" s="38"/>
      <c r="C159" s="39"/>
      <c r="D159" s="200" t="s">
        <v>196</v>
      </c>
      <c r="E159" s="39"/>
      <c r="F159" s="201" t="s">
        <v>271</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196</v>
      </c>
      <c r="AU159" s="16" t="s">
        <v>77</v>
      </c>
    </row>
    <row r="160" spans="1:47" s="2" customFormat="1" ht="12">
      <c r="A160" s="37"/>
      <c r="B160" s="38"/>
      <c r="C160" s="39"/>
      <c r="D160" s="200" t="s">
        <v>134</v>
      </c>
      <c r="E160" s="39"/>
      <c r="F160" s="201" t="s">
        <v>976</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134</v>
      </c>
      <c r="AU160" s="16" t="s">
        <v>77</v>
      </c>
    </row>
    <row r="161" spans="1:65" s="2" customFormat="1" ht="21.75" customHeight="1">
      <c r="A161" s="37"/>
      <c r="B161" s="38"/>
      <c r="C161" s="187" t="s">
        <v>314</v>
      </c>
      <c r="D161" s="187" t="s">
        <v>127</v>
      </c>
      <c r="E161" s="188" t="s">
        <v>660</v>
      </c>
      <c r="F161" s="189" t="s">
        <v>661</v>
      </c>
      <c r="G161" s="190" t="s">
        <v>205</v>
      </c>
      <c r="H161" s="191">
        <v>138.9</v>
      </c>
      <c r="I161" s="192"/>
      <c r="J161" s="193">
        <f>ROUND(I161*H161,2)</f>
        <v>0</v>
      </c>
      <c r="K161" s="189" t="s">
        <v>131</v>
      </c>
      <c r="L161" s="43"/>
      <c r="M161" s="194" t="s">
        <v>19</v>
      </c>
      <c r="N161" s="195" t="s">
        <v>40</v>
      </c>
      <c r="O161" s="83"/>
      <c r="P161" s="196">
        <f>O161*H161</f>
        <v>0</v>
      </c>
      <c r="Q161" s="196">
        <v>0</v>
      </c>
      <c r="R161" s="196">
        <f>Q161*H161</f>
        <v>0</v>
      </c>
      <c r="S161" s="196">
        <v>0</v>
      </c>
      <c r="T161" s="197">
        <f>S161*H161</f>
        <v>0</v>
      </c>
      <c r="U161" s="37"/>
      <c r="V161" s="37"/>
      <c r="W161" s="37"/>
      <c r="X161" s="37"/>
      <c r="Y161" s="37"/>
      <c r="Z161" s="37"/>
      <c r="AA161" s="37"/>
      <c r="AB161" s="37"/>
      <c r="AC161" s="37"/>
      <c r="AD161" s="37"/>
      <c r="AE161" s="37"/>
      <c r="AR161" s="198" t="s">
        <v>138</v>
      </c>
      <c r="AT161" s="198" t="s">
        <v>127</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321</v>
      </c>
    </row>
    <row r="162" spans="1:47" s="2" customFormat="1" ht="12">
      <c r="A162" s="37"/>
      <c r="B162" s="38"/>
      <c r="C162" s="39"/>
      <c r="D162" s="200" t="s">
        <v>196</v>
      </c>
      <c r="E162" s="39"/>
      <c r="F162" s="201" t="s">
        <v>276</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196</v>
      </c>
      <c r="AU162" s="16" t="s">
        <v>77</v>
      </c>
    </row>
    <row r="163" spans="1:47" s="2" customFormat="1" ht="12">
      <c r="A163" s="37"/>
      <c r="B163" s="38"/>
      <c r="C163" s="39"/>
      <c r="D163" s="200" t="s">
        <v>134</v>
      </c>
      <c r="E163" s="39"/>
      <c r="F163" s="201" t="s">
        <v>977</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134</v>
      </c>
      <c r="AU163" s="16" t="s">
        <v>77</v>
      </c>
    </row>
    <row r="164" spans="1:65" s="2" customFormat="1" ht="21.75" customHeight="1">
      <c r="A164" s="37"/>
      <c r="B164" s="38"/>
      <c r="C164" s="187" t="s">
        <v>249</v>
      </c>
      <c r="D164" s="187" t="s">
        <v>127</v>
      </c>
      <c r="E164" s="188" t="s">
        <v>278</v>
      </c>
      <c r="F164" s="189" t="s">
        <v>279</v>
      </c>
      <c r="G164" s="190" t="s">
        <v>205</v>
      </c>
      <c r="H164" s="191">
        <v>28.1</v>
      </c>
      <c r="I164" s="192"/>
      <c r="J164" s="193">
        <f>ROUND(I164*H164,2)</f>
        <v>0</v>
      </c>
      <c r="K164" s="189" t="s">
        <v>131</v>
      </c>
      <c r="L164" s="43"/>
      <c r="M164" s="194" t="s">
        <v>19</v>
      </c>
      <c r="N164" s="195" t="s">
        <v>40</v>
      </c>
      <c r="O164" s="83"/>
      <c r="P164" s="196">
        <f>O164*H164</f>
        <v>0</v>
      </c>
      <c r="Q164" s="196">
        <v>0</v>
      </c>
      <c r="R164" s="196">
        <f>Q164*H164</f>
        <v>0</v>
      </c>
      <c r="S164" s="196">
        <v>0</v>
      </c>
      <c r="T164" s="197">
        <f>S164*H164</f>
        <v>0</v>
      </c>
      <c r="U164" s="37"/>
      <c r="V164" s="37"/>
      <c r="W164" s="37"/>
      <c r="X164" s="37"/>
      <c r="Y164" s="37"/>
      <c r="Z164" s="37"/>
      <c r="AA164" s="37"/>
      <c r="AB164" s="37"/>
      <c r="AC164" s="37"/>
      <c r="AD164" s="37"/>
      <c r="AE164" s="37"/>
      <c r="AR164" s="198" t="s">
        <v>138</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326</v>
      </c>
    </row>
    <row r="165" spans="1:47" s="2" customFormat="1" ht="12">
      <c r="A165" s="37"/>
      <c r="B165" s="38"/>
      <c r="C165" s="39"/>
      <c r="D165" s="200" t="s">
        <v>196</v>
      </c>
      <c r="E165" s="39"/>
      <c r="F165" s="201" t="s">
        <v>281</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196</v>
      </c>
      <c r="AU165" s="16" t="s">
        <v>77</v>
      </c>
    </row>
    <row r="166" spans="1:47" s="2" customFormat="1" ht="12">
      <c r="A166" s="37"/>
      <c r="B166" s="38"/>
      <c r="C166" s="39"/>
      <c r="D166" s="200" t="s">
        <v>134</v>
      </c>
      <c r="E166" s="39"/>
      <c r="F166" s="201" t="s">
        <v>978</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134</v>
      </c>
      <c r="AU166" s="16" t="s">
        <v>77</v>
      </c>
    </row>
    <row r="167" spans="1:65" s="2" customFormat="1" ht="21.75" customHeight="1">
      <c r="A167" s="37"/>
      <c r="B167" s="38"/>
      <c r="C167" s="187" t="s">
        <v>323</v>
      </c>
      <c r="D167" s="187" t="s">
        <v>127</v>
      </c>
      <c r="E167" s="188" t="s">
        <v>295</v>
      </c>
      <c r="F167" s="189" t="s">
        <v>296</v>
      </c>
      <c r="G167" s="190" t="s">
        <v>291</v>
      </c>
      <c r="H167" s="191">
        <v>257</v>
      </c>
      <c r="I167" s="192"/>
      <c r="J167" s="193">
        <f>ROUND(I167*H167,2)</f>
        <v>0</v>
      </c>
      <c r="K167" s="189" t="s">
        <v>131</v>
      </c>
      <c r="L167" s="43"/>
      <c r="M167" s="194" t="s">
        <v>19</v>
      </c>
      <c r="N167" s="195" t="s">
        <v>40</v>
      </c>
      <c r="O167" s="83"/>
      <c r="P167" s="196">
        <f>O167*H167</f>
        <v>0</v>
      </c>
      <c r="Q167" s="196">
        <v>0</v>
      </c>
      <c r="R167" s="196">
        <f>Q167*H167</f>
        <v>0</v>
      </c>
      <c r="S167" s="196">
        <v>0</v>
      </c>
      <c r="T167" s="197">
        <f>S167*H167</f>
        <v>0</v>
      </c>
      <c r="U167" s="37"/>
      <c r="V167" s="37"/>
      <c r="W167" s="37"/>
      <c r="X167" s="37"/>
      <c r="Y167" s="37"/>
      <c r="Z167" s="37"/>
      <c r="AA167" s="37"/>
      <c r="AB167" s="37"/>
      <c r="AC167" s="37"/>
      <c r="AD167" s="37"/>
      <c r="AE167" s="37"/>
      <c r="AR167" s="198" t="s">
        <v>138</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331</v>
      </c>
    </row>
    <row r="168" spans="1:47" s="2" customFormat="1" ht="12">
      <c r="A168" s="37"/>
      <c r="B168" s="38"/>
      <c r="C168" s="39"/>
      <c r="D168" s="200" t="s">
        <v>196</v>
      </c>
      <c r="E168" s="39"/>
      <c r="F168" s="201" t="s">
        <v>293</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196</v>
      </c>
      <c r="AU168" s="16" t="s">
        <v>77</v>
      </c>
    </row>
    <row r="169" spans="1:47" s="2" customFormat="1" ht="12">
      <c r="A169" s="37"/>
      <c r="B169" s="38"/>
      <c r="C169" s="39"/>
      <c r="D169" s="200" t="s">
        <v>134</v>
      </c>
      <c r="E169" s="39"/>
      <c r="F169" s="201" t="s">
        <v>979</v>
      </c>
      <c r="G169" s="39"/>
      <c r="H169" s="39"/>
      <c r="I169" s="135"/>
      <c r="J169" s="39"/>
      <c r="K169" s="39"/>
      <c r="L169" s="43"/>
      <c r="M169" s="202"/>
      <c r="N169" s="203"/>
      <c r="O169" s="83"/>
      <c r="P169" s="83"/>
      <c r="Q169" s="83"/>
      <c r="R169" s="83"/>
      <c r="S169" s="83"/>
      <c r="T169" s="84"/>
      <c r="U169" s="37"/>
      <c r="V169" s="37"/>
      <c r="W169" s="37"/>
      <c r="X169" s="37"/>
      <c r="Y169" s="37"/>
      <c r="Z169" s="37"/>
      <c r="AA169" s="37"/>
      <c r="AB169" s="37"/>
      <c r="AC169" s="37"/>
      <c r="AD169" s="37"/>
      <c r="AE169" s="37"/>
      <c r="AT169" s="16" t="s">
        <v>134</v>
      </c>
      <c r="AU169" s="16" t="s">
        <v>77</v>
      </c>
    </row>
    <row r="170" spans="1:65" s="2" customFormat="1" ht="16.5" customHeight="1">
      <c r="A170" s="37"/>
      <c r="B170" s="38"/>
      <c r="C170" s="229" t="s">
        <v>255</v>
      </c>
      <c r="D170" s="229" t="s">
        <v>298</v>
      </c>
      <c r="E170" s="230" t="s">
        <v>299</v>
      </c>
      <c r="F170" s="231" t="s">
        <v>300</v>
      </c>
      <c r="G170" s="232" t="s">
        <v>301</v>
      </c>
      <c r="H170" s="233">
        <v>5</v>
      </c>
      <c r="I170" s="234"/>
      <c r="J170" s="235">
        <f>ROUND(I170*H170,2)</f>
        <v>0</v>
      </c>
      <c r="K170" s="231" t="s">
        <v>131</v>
      </c>
      <c r="L170" s="236"/>
      <c r="M170" s="237" t="s">
        <v>19</v>
      </c>
      <c r="N170" s="238" t="s">
        <v>40</v>
      </c>
      <c r="O170" s="83"/>
      <c r="P170" s="196">
        <f>O170*H170</f>
        <v>0</v>
      </c>
      <c r="Q170" s="196">
        <v>0.001</v>
      </c>
      <c r="R170" s="196">
        <f>Q170*H170</f>
        <v>0.005</v>
      </c>
      <c r="S170" s="196">
        <v>0</v>
      </c>
      <c r="T170" s="197">
        <f>S170*H170</f>
        <v>0</v>
      </c>
      <c r="U170" s="37"/>
      <c r="V170" s="37"/>
      <c r="W170" s="37"/>
      <c r="X170" s="37"/>
      <c r="Y170" s="37"/>
      <c r="Z170" s="37"/>
      <c r="AA170" s="37"/>
      <c r="AB170" s="37"/>
      <c r="AC170" s="37"/>
      <c r="AD170" s="37"/>
      <c r="AE170" s="37"/>
      <c r="AR170" s="198" t="s">
        <v>147</v>
      </c>
      <c r="AT170" s="198" t="s">
        <v>298</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338</v>
      </c>
    </row>
    <row r="171" spans="1:47" s="2" customFormat="1" ht="12">
      <c r="A171" s="37"/>
      <c r="B171" s="38"/>
      <c r="C171" s="39"/>
      <c r="D171" s="200" t="s">
        <v>134</v>
      </c>
      <c r="E171" s="39"/>
      <c r="F171" s="201" t="s">
        <v>980</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134</v>
      </c>
      <c r="AU171" s="16" t="s">
        <v>77</v>
      </c>
    </row>
    <row r="172" spans="1:65" s="2" customFormat="1" ht="21.75" customHeight="1">
      <c r="A172" s="37"/>
      <c r="B172" s="38"/>
      <c r="C172" s="187" t="s">
        <v>335</v>
      </c>
      <c r="D172" s="187" t="s">
        <v>127</v>
      </c>
      <c r="E172" s="188" t="s">
        <v>319</v>
      </c>
      <c r="F172" s="189" t="s">
        <v>320</v>
      </c>
      <c r="G172" s="190" t="s">
        <v>291</v>
      </c>
      <c r="H172" s="191">
        <v>151</v>
      </c>
      <c r="I172" s="192"/>
      <c r="J172" s="193">
        <f>ROUND(I172*H172,2)</f>
        <v>0</v>
      </c>
      <c r="K172" s="189" t="s">
        <v>131</v>
      </c>
      <c r="L172" s="43"/>
      <c r="M172" s="194" t="s">
        <v>19</v>
      </c>
      <c r="N172" s="195" t="s">
        <v>40</v>
      </c>
      <c r="O172" s="83"/>
      <c r="P172" s="196">
        <f>O172*H172</f>
        <v>0</v>
      </c>
      <c r="Q172" s="196">
        <v>0</v>
      </c>
      <c r="R172" s="196">
        <f>Q172*H172</f>
        <v>0</v>
      </c>
      <c r="S172" s="196">
        <v>0</v>
      </c>
      <c r="T172" s="197">
        <f>S172*H172</f>
        <v>0</v>
      </c>
      <c r="U172" s="37"/>
      <c r="V172" s="37"/>
      <c r="W172" s="37"/>
      <c r="X172" s="37"/>
      <c r="Y172" s="37"/>
      <c r="Z172" s="37"/>
      <c r="AA172" s="37"/>
      <c r="AB172" s="37"/>
      <c r="AC172" s="37"/>
      <c r="AD172" s="37"/>
      <c r="AE172" s="37"/>
      <c r="AR172" s="198" t="s">
        <v>138</v>
      </c>
      <c r="AT172" s="198" t="s">
        <v>127</v>
      </c>
      <c r="AU172" s="198" t="s">
        <v>77</v>
      </c>
      <c r="AY172" s="16" t="s">
        <v>133</v>
      </c>
      <c r="BE172" s="199">
        <f>IF(N172="základní",J172,0)</f>
        <v>0</v>
      </c>
      <c r="BF172" s="199">
        <f>IF(N172="snížená",J172,0)</f>
        <v>0</v>
      </c>
      <c r="BG172" s="199">
        <f>IF(N172="zákl. přenesená",J172,0)</f>
        <v>0</v>
      </c>
      <c r="BH172" s="199">
        <f>IF(N172="sníž. přenesená",J172,0)</f>
        <v>0</v>
      </c>
      <c r="BI172" s="199">
        <f>IF(N172="nulová",J172,0)</f>
        <v>0</v>
      </c>
      <c r="BJ172" s="16" t="s">
        <v>77</v>
      </c>
      <c r="BK172" s="199">
        <f>ROUND(I172*H172,2)</f>
        <v>0</v>
      </c>
      <c r="BL172" s="16" t="s">
        <v>138</v>
      </c>
      <c r="BM172" s="198" t="s">
        <v>344</v>
      </c>
    </row>
    <row r="173" spans="1:47" s="2" customFormat="1" ht="12">
      <c r="A173" s="37"/>
      <c r="B173" s="38"/>
      <c r="C173" s="39"/>
      <c r="D173" s="200" t="s">
        <v>196</v>
      </c>
      <c r="E173" s="39"/>
      <c r="F173" s="201" t="s">
        <v>322</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196</v>
      </c>
      <c r="AU173" s="16" t="s">
        <v>77</v>
      </c>
    </row>
    <row r="174" spans="1:47" s="2" customFormat="1" ht="12">
      <c r="A174" s="37"/>
      <c r="B174" s="38"/>
      <c r="C174" s="39"/>
      <c r="D174" s="200" t="s">
        <v>134</v>
      </c>
      <c r="E174" s="39"/>
      <c r="F174" s="201" t="s">
        <v>981</v>
      </c>
      <c r="G174" s="39"/>
      <c r="H174" s="39"/>
      <c r="I174" s="135"/>
      <c r="J174" s="39"/>
      <c r="K174" s="39"/>
      <c r="L174" s="43"/>
      <c r="M174" s="202"/>
      <c r="N174" s="203"/>
      <c r="O174" s="83"/>
      <c r="P174" s="83"/>
      <c r="Q174" s="83"/>
      <c r="R174" s="83"/>
      <c r="S174" s="83"/>
      <c r="T174" s="84"/>
      <c r="U174" s="37"/>
      <c r="V174" s="37"/>
      <c r="W174" s="37"/>
      <c r="X174" s="37"/>
      <c r="Y174" s="37"/>
      <c r="Z174" s="37"/>
      <c r="AA174" s="37"/>
      <c r="AB174" s="37"/>
      <c r="AC174" s="37"/>
      <c r="AD174" s="37"/>
      <c r="AE174" s="37"/>
      <c r="AT174" s="16" t="s">
        <v>134</v>
      </c>
      <c r="AU174" s="16" t="s">
        <v>77</v>
      </c>
    </row>
    <row r="175" spans="1:65" s="2" customFormat="1" ht="21.75" customHeight="1">
      <c r="A175" s="37"/>
      <c r="B175" s="38"/>
      <c r="C175" s="187" t="s">
        <v>341</v>
      </c>
      <c r="D175" s="187" t="s">
        <v>127</v>
      </c>
      <c r="E175" s="188" t="s">
        <v>982</v>
      </c>
      <c r="F175" s="189" t="s">
        <v>983</v>
      </c>
      <c r="G175" s="190" t="s">
        <v>291</v>
      </c>
      <c r="H175" s="191">
        <v>18</v>
      </c>
      <c r="I175" s="192"/>
      <c r="J175" s="193">
        <f>ROUND(I175*H175,2)</f>
        <v>0</v>
      </c>
      <c r="K175" s="189" t="s">
        <v>131</v>
      </c>
      <c r="L175" s="43"/>
      <c r="M175" s="194" t="s">
        <v>19</v>
      </c>
      <c r="N175" s="195" t="s">
        <v>40</v>
      </c>
      <c r="O175" s="83"/>
      <c r="P175" s="196">
        <f>O175*H175</f>
        <v>0</v>
      </c>
      <c r="Q175" s="196">
        <v>0</v>
      </c>
      <c r="R175" s="196">
        <f>Q175*H175</f>
        <v>0</v>
      </c>
      <c r="S175" s="196">
        <v>0</v>
      </c>
      <c r="T175" s="197">
        <f>S175*H175</f>
        <v>0</v>
      </c>
      <c r="U175" s="37"/>
      <c r="V175" s="37"/>
      <c r="W175" s="37"/>
      <c r="X175" s="37"/>
      <c r="Y175" s="37"/>
      <c r="Z175" s="37"/>
      <c r="AA175" s="37"/>
      <c r="AB175" s="37"/>
      <c r="AC175" s="37"/>
      <c r="AD175" s="37"/>
      <c r="AE175" s="37"/>
      <c r="AR175" s="198" t="s">
        <v>138</v>
      </c>
      <c r="AT175" s="198" t="s">
        <v>127</v>
      </c>
      <c r="AU175" s="198" t="s">
        <v>77</v>
      </c>
      <c r="AY175" s="16" t="s">
        <v>133</v>
      </c>
      <c r="BE175" s="199">
        <f>IF(N175="základní",J175,0)</f>
        <v>0</v>
      </c>
      <c r="BF175" s="199">
        <f>IF(N175="snížená",J175,0)</f>
        <v>0</v>
      </c>
      <c r="BG175" s="199">
        <f>IF(N175="zákl. přenesená",J175,0)</f>
        <v>0</v>
      </c>
      <c r="BH175" s="199">
        <f>IF(N175="sníž. přenesená",J175,0)</f>
        <v>0</v>
      </c>
      <c r="BI175" s="199">
        <f>IF(N175="nulová",J175,0)</f>
        <v>0</v>
      </c>
      <c r="BJ175" s="16" t="s">
        <v>77</v>
      </c>
      <c r="BK175" s="199">
        <f>ROUND(I175*H175,2)</f>
        <v>0</v>
      </c>
      <c r="BL175" s="16" t="s">
        <v>138</v>
      </c>
      <c r="BM175" s="198" t="s">
        <v>350</v>
      </c>
    </row>
    <row r="176" spans="1:47" s="2" customFormat="1" ht="12">
      <c r="A176" s="37"/>
      <c r="B176" s="38"/>
      <c r="C176" s="39"/>
      <c r="D176" s="200" t="s">
        <v>196</v>
      </c>
      <c r="E176" s="39"/>
      <c r="F176" s="201" t="s">
        <v>312</v>
      </c>
      <c r="G176" s="39"/>
      <c r="H176" s="39"/>
      <c r="I176" s="135"/>
      <c r="J176" s="39"/>
      <c r="K176" s="39"/>
      <c r="L176" s="43"/>
      <c r="M176" s="202"/>
      <c r="N176" s="203"/>
      <c r="O176" s="83"/>
      <c r="P176" s="83"/>
      <c r="Q176" s="83"/>
      <c r="R176" s="83"/>
      <c r="S176" s="83"/>
      <c r="T176" s="84"/>
      <c r="U176" s="37"/>
      <c r="V176" s="37"/>
      <c r="W176" s="37"/>
      <c r="X176" s="37"/>
      <c r="Y176" s="37"/>
      <c r="Z176" s="37"/>
      <c r="AA176" s="37"/>
      <c r="AB176" s="37"/>
      <c r="AC176" s="37"/>
      <c r="AD176" s="37"/>
      <c r="AE176" s="37"/>
      <c r="AT176" s="16" t="s">
        <v>196</v>
      </c>
      <c r="AU176" s="16" t="s">
        <v>77</v>
      </c>
    </row>
    <row r="177" spans="1:47" s="2" customFormat="1" ht="12">
      <c r="A177" s="37"/>
      <c r="B177" s="38"/>
      <c r="C177" s="39"/>
      <c r="D177" s="200" t="s">
        <v>134</v>
      </c>
      <c r="E177" s="39"/>
      <c r="F177" s="201" t="s">
        <v>984</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134</v>
      </c>
      <c r="AU177" s="16" t="s">
        <v>77</v>
      </c>
    </row>
    <row r="178" spans="1:65" s="2" customFormat="1" ht="21.75" customHeight="1">
      <c r="A178" s="37"/>
      <c r="B178" s="38"/>
      <c r="C178" s="187" t="s">
        <v>347</v>
      </c>
      <c r="D178" s="187" t="s">
        <v>127</v>
      </c>
      <c r="E178" s="188" t="s">
        <v>798</v>
      </c>
      <c r="F178" s="189" t="s">
        <v>799</v>
      </c>
      <c r="G178" s="190" t="s">
        <v>291</v>
      </c>
      <c r="H178" s="191">
        <v>215</v>
      </c>
      <c r="I178" s="192"/>
      <c r="J178" s="193">
        <f>ROUND(I178*H178,2)</f>
        <v>0</v>
      </c>
      <c r="K178" s="189" t="s">
        <v>131</v>
      </c>
      <c r="L178" s="43"/>
      <c r="M178" s="194" t="s">
        <v>19</v>
      </c>
      <c r="N178" s="195" t="s">
        <v>40</v>
      </c>
      <c r="O178" s="83"/>
      <c r="P178" s="196">
        <f>O178*H178</f>
        <v>0</v>
      </c>
      <c r="Q178" s="196">
        <v>0</v>
      </c>
      <c r="R178" s="196">
        <f>Q178*H178</f>
        <v>0</v>
      </c>
      <c r="S178" s="196">
        <v>0</v>
      </c>
      <c r="T178" s="197">
        <f>S178*H178</f>
        <v>0</v>
      </c>
      <c r="U178" s="37"/>
      <c r="V178" s="37"/>
      <c r="W178" s="37"/>
      <c r="X178" s="37"/>
      <c r="Y178" s="37"/>
      <c r="Z178" s="37"/>
      <c r="AA178" s="37"/>
      <c r="AB178" s="37"/>
      <c r="AC178" s="37"/>
      <c r="AD178" s="37"/>
      <c r="AE178" s="37"/>
      <c r="AR178" s="198" t="s">
        <v>138</v>
      </c>
      <c r="AT178" s="198" t="s">
        <v>127</v>
      </c>
      <c r="AU178" s="198" t="s">
        <v>77</v>
      </c>
      <c r="AY178" s="16" t="s">
        <v>133</v>
      </c>
      <c r="BE178" s="199">
        <f>IF(N178="základní",J178,0)</f>
        <v>0</v>
      </c>
      <c r="BF178" s="199">
        <f>IF(N178="snížená",J178,0)</f>
        <v>0</v>
      </c>
      <c r="BG178" s="199">
        <f>IF(N178="zákl. přenesená",J178,0)</f>
        <v>0</v>
      </c>
      <c r="BH178" s="199">
        <f>IF(N178="sníž. přenesená",J178,0)</f>
        <v>0</v>
      </c>
      <c r="BI178" s="199">
        <f>IF(N178="nulová",J178,0)</f>
        <v>0</v>
      </c>
      <c r="BJ178" s="16" t="s">
        <v>77</v>
      </c>
      <c r="BK178" s="199">
        <f>ROUND(I178*H178,2)</f>
        <v>0</v>
      </c>
      <c r="BL178" s="16" t="s">
        <v>138</v>
      </c>
      <c r="BM178" s="198" t="s">
        <v>356</v>
      </c>
    </row>
    <row r="179" spans="1:47" s="2" customFormat="1" ht="12">
      <c r="A179" s="37"/>
      <c r="B179" s="38"/>
      <c r="C179" s="39"/>
      <c r="D179" s="200" t="s">
        <v>196</v>
      </c>
      <c r="E179" s="39"/>
      <c r="F179" s="201" t="s">
        <v>312</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196</v>
      </c>
      <c r="AU179" s="16" t="s">
        <v>77</v>
      </c>
    </row>
    <row r="180" spans="1:47" s="2" customFormat="1" ht="12">
      <c r="A180" s="37"/>
      <c r="B180" s="38"/>
      <c r="C180" s="39"/>
      <c r="D180" s="200" t="s">
        <v>134</v>
      </c>
      <c r="E180" s="39"/>
      <c r="F180" s="201" t="s">
        <v>985</v>
      </c>
      <c r="G180" s="39"/>
      <c r="H180" s="39"/>
      <c r="I180" s="135"/>
      <c r="J180" s="39"/>
      <c r="K180" s="39"/>
      <c r="L180" s="43"/>
      <c r="M180" s="202"/>
      <c r="N180" s="203"/>
      <c r="O180" s="83"/>
      <c r="P180" s="83"/>
      <c r="Q180" s="83"/>
      <c r="R180" s="83"/>
      <c r="S180" s="83"/>
      <c r="T180" s="84"/>
      <c r="U180" s="37"/>
      <c r="V180" s="37"/>
      <c r="W180" s="37"/>
      <c r="X180" s="37"/>
      <c r="Y180" s="37"/>
      <c r="Z180" s="37"/>
      <c r="AA180" s="37"/>
      <c r="AB180" s="37"/>
      <c r="AC180" s="37"/>
      <c r="AD180" s="37"/>
      <c r="AE180" s="37"/>
      <c r="AT180" s="16" t="s">
        <v>134</v>
      </c>
      <c r="AU180" s="16" t="s">
        <v>77</v>
      </c>
    </row>
    <row r="181" spans="1:65" s="2" customFormat="1" ht="21.75" customHeight="1">
      <c r="A181" s="37"/>
      <c r="B181" s="38"/>
      <c r="C181" s="187" t="s">
        <v>353</v>
      </c>
      <c r="D181" s="187" t="s">
        <v>127</v>
      </c>
      <c r="E181" s="188" t="s">
        <v>324</v>
      </c>
      <c r="F181" s="189" t="s">
        <v>325</v>
      </c>
      <c r="G181" s="190" t="s">
        <v>291</v>
      </c>
      <c r="H181" s="191">
        <v>623</v>
      </c>
      <c r="I181" s="192"/>
      <c r="J181" s="193">
        <f>ROUND(I181*H181,2)</f>
        <v>0</v>
      </c>
      <c r="K181" s="189" t="s">
        <v>131</v>
      </c>
      <c r="L181" s="43"/>
      <c r="M181" s="194" t="s">
        <v>19</v>
      </c>
      <c r="N181" s="195" t="s">
        <v>40</v>
      </c>
      <c r="O181" s="83"/>
      <c r="P181" s="196">
        <f>O181*H181</f>
        <v>0</v>
      </c>
      <c r="Q181" s="196">
        <v>0</v>
      </c>
      <c r="R181" s="196">
        <f>Q181*H181</f>
        <v>0</v>
      </c>
      <c r="S181" s="196">
        <v>0</v>
      </c>
      <c r="T181" s="197">
        <f>S181*H181</f>
        <v>0</v>
      </c>
      <c r="U181" s="37"/>
      <c r="V181" s="37"/>
      <c r="W181" s="37"/>
      <c r="X181" s="37"/>
      <c r="Y181" s="37"/>
      <c r="Z181" s="37"/>
      <c r="AA181" s="37"/>
      <c r="AB181" s="37"/>
      <c r="AC181" s="37"/>
      <c r="AD181" s="37"/>
      <c r="AE181" s="37"/>
      <c r="AR181" s="198" t="s">
        <v>138</v>
      </c>
      <c r="AT181" s="198" t="s">
        <v>127</v>
      </c>
      <c r="AU181" s="198" t="s">
        <v>77</v>
      </c>
      <c r="AY181" s="16" t="s">
        <v>133</v>
      </c>
      <c r="BE181" s="199">
        <f>IF(N181="základní",J181,0)</f>
        <v>0</v>
      </c>
      <c r="BF181" s="199">
        <f>IF(N181="snížená",J181,0)</f>
        <v>0</v>
      </c>
      <c r="BG181" s="199">
        <f>IF(N181="zákl. přenesená",J181,0)</f>
        <v>0</v>
      </c>
      <c r="BH181" s="199">
        <f>IF(N181="sníž. přenesená",J181,0)</f>
        <v>0</v>
      </c>
      <c r="BI181" s="199">
        <f>IF(N181="nulová",J181,0)</f>
        <v>0</v>
      </c>
      <c r="BJ181" s="16" t="s">
        <v>77</v>
      </c>
      <c r="BK181" s="199">
        <f>ROUND(I181*H181,2)</f>
        <v>0</v>
      </c>
      <c r="BL181" s="16" t="s">
        <v>138</v>
      </c>
      <c r="BM181" s="198" t="s">
        <v>360</v>
      </c>
    </row>
    <row r="182" spans="1:47" s="2" customFormat="1" ht="12">
      <c r="A182" s="37"/>
      <c r="B182" s="38"/>
      <c r="C182" s="39"/>
      <c r="D182" s="200" t="s">
        <v>196</v>
      </c>
      <c r="E182" s="39"/>
      <c r="F182" s="201" t="s">
        <v>327</v>
      </c>
      <c r="G182" s="39"/>
      <c r="H182" s="39"/>
      <c r="I182" s="135"/>
      <c r="J182" s="39"/>
      <c r="K182" s="39"/>
      <c r="L182" s="43"/>
      <c r="M182" s="202"/>
      <c r="N182" s="203"/>
      <c r="O182" s="83"/>
      <c r="P182" s="83"/>
      <c r="Q182" s="83"/>
      <c r="R182" s="83"/>
      <c r="S182" s="83"/>
      <c r="T182" s="84"/>
      <c r="U182" s="37"/>
      <c r="V182" s="37"/>
      <c r="W182" s="37"/>
      <c r="X182" s="37"/>
      <c r="Y182" s="37"/>
      <c r="Z182" s="37"/>
      <c r="AA182" s="37"/>
      <c r="AB182" s="37"/>
      <c r="AC182" s="37"/>
      <c r="AD182" s="37"/>
      <c r="AE182" s="37"/>
      <c r="AT182" s="16" t="s">
        <v>196</v>
      </c>
      <c r="AU182" s="16" t="s">
        <v>77</v>
      </c>
    </row>
    <row r="183" spans="1:65" s="2" customFormat="1" ht="16.5" customHeight="1">
      <c r="A183" s="37"/>
      <c r="B183" s="38"/>
      <c r="C183" s="187" t="s">
        <v>357</v>
      </c>
      <c r="D183" s="187" t="s">
        <v>127</v>
      </c>
      <c r="E183" s="188" t="s">
        <v>328</v>
      </c>
      <c r="F183" s="189" t="s">
        <v>329</v>
      </c>
      <c r="G183" s="190" t="s">
        <v>330</v>
      </c>
      <c r="H183" s="191">
        <v>1.435</v>
      </c>
      <c r="I183" s="192"/>
      <c r="J183" s="193">
        <f>ROUND(I183*H183,2)</f>
        <v>0</v>
      </c>
      <c r="K183" s="189" t="s">
        <v>131</v>
      </c>
      <c r="L183" s="43"/>
      <c r="M183" s="194" t="s">
        <v>19</v>
      </c>
      <c r="N183" s="195" t="s">
        <v>40</v>
      </c>
      <c r="O183" s="83"/>
      <c r="P183" s="196">
        <f>O183*H183</f>
        <v>0</v>
      </c>
      <c r="Q183" s="196">
        <v>0</v>
      </c>
      <c r="R183" s="196">
        <f>Q183*H183</f>
        <v>0</v>
      </c>
      <c r="S183" s="196">
        <v>0</v>
      </c>
      <c r="T183" s="197">
        <f>S183*H183</f>
        <v>0</v>
      </c>
      <c r="U183" s="37"/>
      <c r="V183" s="37"/>
      <c r="W183" s="37"/>
      <c r="X183" s="37"/>
      <c r="Y183" s="37"/>
      <c r="Z183" s="37"/>
      <c r="AA183" s="37"/>
      <c r="AB183" s="37"/>
      <c r="AC183" s="37"/>
      <c r="AD183" s="37"/>
      <c r="AE183" s="37"/>
      <c r="AR183" s="198" t="s">
        <v>138</v>
      </c>
      <c r="AT183" s="198" t="s">
        <v>127</v>
      </c>
      <c r="AU183" s="198" t="s">
        <v>77</v>
      </c>
      <c r="AY183" s="16" t="s">
        <v>133</v>
      </c>
      <c r="BE183" s="199">
        <f>IF(N183="základní",J183,0)</f>
        <v>0</v>
      </c>
      <c r="BF183" s="199">
        <f>IF(N183="snížená",J183,0)</f>
        <v>0</v>
      </c>
      <c r="BG183" s="199">
        <f>IF(N183="zákl. přenesená",J183,0)</f>
        <v>0</v>
      </c>
      <c r="BH183" s="199">
        <f>IF(N183="sníž. přenesená",J183,0)</f>
        <v>0</v>
      </c>
      <c r="BI183" s="199">
        <f>IF(N183="nulová",J183,0)</f>
        <v>0</v>
      </c>
      <c r="BJ183" s="16" t="s">
        <v>77</v>
      </c>
      <c r="BK183" s="199">
        <f>ROUND(I183*H183,2)</f>
        <v>0</v>
      </c>
      <c r="BL183" s="16" t="s">
        <v>138</v>
      </c>
      <c r="BM183" s="198" t="s">
        <v>363</v>
      </c>
    </row>
    <row r="184" spans="1:47" s="2" customFormat="1" ht="12">
      <c r="A184" s="37"/>
      <c r="B184" s="38"/>
      <c r="C184" s="39"/>
      <c r="D184" s="200" t="s">
        <v>196</v>
      </c>
      <c r="E184" s="39"/>
      <c r="F184" s="201" t="s">
        <v>332</v>
      </c>
      <c r="G184" s="39"/>
      <c r="H184" s="39"/>
      <c r="I184" s="135"/>
      <c r="J184" s="39"/>
      <c r="K184" s="39"/>
      <c r="L184" s="43"/>
      <c r="M184" s="202"/>
      <c r="N184" s="203"/>
      <c r="O184" s="83"/>
      <c r="P184" s="83"/>
      <c r="Q184" s="83"/>
      <c r="R184" s="83"/>
      <c r="S184" s="83"/>
      <c r="T184" s="84"/>
      <c r="U184" s="37"/>
      <c r="V184" s="37"/>
      <c r="W184" s="37"/>
      <c r="X184" s="37"/>
      <c r="Y184" s="37"/>
      <c r="Z184" s="37"/>
      <c r="AA184" s="37"/>
      <c r="AB184" s="37"/>
      <c r="AC184" s="37"/>
      <c r="AD184" s="37"/>
      <c r="AE184" s="37"/>
      <c r="AT184" s="16" t="s">
        <v>196</v>
      </c>
      <c r="AU184" s="16" t="s">
        <v>77</v>
      </c>
    </row>
    <row r="185" spans="1:63" s="11" customFormat="1" ht="25.9" customHeight="1">
      <c r="A185" s="11"/>
      <c r="B185" s="215"/>
      <c r="C185" s="216"/>
      <c r="D185" s="217" t="s">
        <v>68</v>
      </c>
      <c r="E185" s="218" t="s">
        <v>333</v>
      </c>
      <c r="F185" s="218" t="s">
        <v>712</v>
      </c>
      <c r="G185" s="216"/>
      <c r="H185" s="216"/>
      <c r="I185" s="219"/>
      <c r="J185" s="220">
        <f>BK185</f>
        <v>0</v>
      </c>
      <c r="K185" s="216"/>
      <c r="L185" s="221"/>
      <c r="M185" s="222"/>
      <c r="N185" s="223"/>
      <c r="O185" s="223"/>
      <c r="P185" s="224">
        <f>SUM(P186:P207)</f>
        <v>0</v>
      </c>
      <c r="Q185" s="223"/>
      <c r="R185" s="224">
        <f>SUM(R186:R207)</f>
        <v>131.36380402104</v>
      </c>
      <c r="S185" s="223"/>
      <c r="T185" s="225">
        <f>SUM(T186:T207)</f>
        <v>0</v>
      </c>
      <c r="U185" s="11"/>
      <c r="V185" s="11"/>
      <c r="W185" s="11"/>
      <c r="X185" s="11"/>
      <c r="Y185" s="11"/>
      <c r="Z185" s="11"/>
      <c r="AA185" s="11"/>
      <c r="AB185" s="11"/>
      <c r="AC185" s="11"/>
      <c r="AD185" s="11"/>
      <c r="AE185" s="11"/>
      <c r="AR185" s="226" t="s">
        <v>77</v>
      </c>
      <c r="AT185" s="227" t="s">
        <v>68</v>
      </c>
      <c r="AU185" s="227" t="s">
        <v>69</v>
      </c>
      <c r="AY185" s="226" t="s">
        <v>133</v>
      </c>
      <c r="BK185" s="228">
        <f>SUM(BK186:BK207)</f>
        <v>0</v>
      </c>
    </row>
    <row r="186" spans="1:65" s="2" customFormat="1" ht="33" customHeight="1">
      <c r="A186" s="37"/>
      <c r="B186" s="38"/>
      <c r="C186" s="187" t="s">
        <v>265</v>
      </c>
      <c r="D186" s="187" t="s">
        <v>127</v>
      </c>
      <c r="E186" s="188" t="s">
        <v>388</v>
      </c>
      <c r="F186" s="189" t="s">
        <v>389</v>
      </c>
      <c r="G186" s="190" t="s">
        <v>205</v>
      </c>
      <c r="H186" s="191">
        <v>11.8</v>
      </c>
      <c r="I186" s="192"/>
      <c r="J186" s="193">
        <f>ROUND(I186*H186,2)</f>
        <v>0</v>
      </c>
      <c r="K186" s="189" t="s">
        <v>131</v>
      </c>
      <c r="L186" s="43"/>
      <c r="M186" s="194" t="s">
        <v>19</v>
      </c>
      <c r="N186" s="195" t="s">
        <v>40</v>
      </c>
      <c r="O186" s="83"/>
      <c r="P186" s="196">
        <f>O186*H186</f>
        <v>0</v>
      </c>
      <c r="Q186" s="196">
        <v>3.11388382</v>
      </c>
      <c r="R186" s="196">
        <f>Q186*H186</f>
        <v>36.743829076</v>
      </c>
      <c r="S186" s="196">
        <v>0</v>
      </c>
      <c r="T186" s="197">
        <f>S186*H186</f>
        <v>0</v>
      </c>
      <c r="U186" s="37"/>
      <c r="V186" s="37"/>
      <c r="W186" s="37"/>
      <c r="X186" s="37"/>
      <c r="Y186" s="37"/>
      <c r="Z186" s="37"/>
      <c r="AA186" s="37"/>
      <c r="AB186" s="37"/>
      <c r="AC186" s="37"/>
      <c r="AD186" s="37"/>
      <c r="AE186" s="37"/>
      <c r="AR186" s="198" t="s">
        <v>138</v>
      </c>
      <c r="AT186" s="198" t="s">
        <v>127</v>
      </c>
      <c r="AU186" s="198" t="s">
        <v>77</v>
      </c>
      <c r="AY186" s="16" t="s">
        <v>133</v>
      </c>
      <c r="BE186" s="199">
        <f>IF(N186="základní",J186,0)</f>
        <v>0</v>
      </c>
      <c r="BF186" s="199">
        <f>IF(N186="snížená",J186,0)</f>
        <v>0</v>
      </c>
      <c r="BG186" s="199">
        <f>IF(N186="zákl. přenesená",J186,0)</f>
        <v>0</v>
      </c>
      <c r="BH186" s="199">
        <f>IF(N186="sníž. přenesená",J186,0)</f>
        <v>0</v>
      </c>
      <c r="BI186" s="199">
        <f>IF(N186="nulová",J186,0)</f>
        <v>0</v>
      </c>
      <c r="BJ186" s="16" t="s">
        <v>77</v>
      </c>
      <c r="BK186" s="199">
        <f>ROUND(I186*H186,2)</f>
        <v>0</v>
      </c>
      <c r="BL186" s="16" t="s">
        <v>138</v>
      </c>
      <c r="BM186" s="198" t="s">
        <v>369</v>
      </c>
    </row>
    <row r="187" spans="1:47" s="2" customFormat="1" ht="12">
      <c r="A187" s="37"/>
      <c r="B187" s="38"/>
      <c r="C187" s="39"/>
      <c r="D187" s="200" t="s">
        <v>196</v>
      </c>
      <c r="E187" s="39"/>
      <c r="F187" s="201" t="s">
        <v>391</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196</v>
      </c>
      <c r="AU187" s="16" t="s">
        <v>77</v>
      </c>
    </row>
    <row r="188" spans="1:47" s="2" customFormat="1" ht="12">
      <c r="A188" s="37"/>
      <c r="B188" s="38"/>
      <c r="C188" s="39"/>
      <c r="D188" s="200" t="s">
        <v>134</v>
      </c>
      <c r="E188" s="39"/>
      <c r="F188" s="201" t="s">
        <v>986</v>
      </c>
      <c r="G188" s="39"/>
      <c r="H188" s="39"/>
      <c r="I188" s="135"/>
      <c r="J188" s="39"/>
      <c r="K188" s="39"/>
      <c r="L188" s="43"/>
      <c r="M188" s="202"/>
      <c r="N188" s="203"/>
      <c r="O188" s="83"/>
      <c r="P188" s="83"/>
      <c r="Q188" s="83"/>
      <c r="R188" s="83"/>
      <c r="S188" s="83"/>
      <c r="T188" s="84"/>
      <c r="U188" s="37"/>
      <c r="V188" s="37"/>
      <c r="W188" s="37"/>
      <c r="X188" s="37"/>
      <c r="Y188" s="37"/>
      <c r="Z188" s="37"/>
      <c r="AA188" s="37"/>
      <c r="AB188" s="37"/>
      <c r="AC188" s="37"/>
      <c r="AD188" s="37"/>
      <c r="AE188" s="37"/>
      <c r="AT188" s="16" t="s">
        <v>134</v>
      </c>
      <c r="AU188" s="16" t="s">
        <v>77</v>
      </c>
    </row>
    <row r="189" spans="1:65" s="2" customFormat="1" ht="33" customHeight="1">
      <c r="A189" s="37"/>
      <c r="B189" s="38"/>
      <c r="C189" s="187" t="s">
        <v>366</v>
      </c>
      <c r="D189" s="187" t="s">
        <v>127</v>
      </c>
      <c r="E189" s="188" t="s">
        <v>393</v>
      </c>
      <c r="F189" s="189" t="s">
        <v>394</v>
      </c>
      <c r="G189" s="190" t="s">
        <v>205</v>
      </c>
      <c r="H189" s="191">
        <v>49.4</v>
      </c>
      <c r="I189" s="192"/>
      <c r="J189" s="193">
        <f>ROUND(I189*H189,2)</f>
        <v>0</v>
      </c>
      <c r="K189" s="189" t="s">
        <v>131</v>
      </c>
      <c r="L189" s="43"/>
      <c r="M189" s="194" t="s">
        <v>19</v>
      </c>
      <c r="N189" s="195" t="s">
        <v>40</v>
      </c>
      <c r="O189" s="83"/>
      <c r="P189" s="196">
        <f>O189*H189</f>
        <v>0</v>
      </c>
      <c r="Q189" s="196">
        <v>0</v>
      </c>
      <c r="R189" s="196">
        <f>Q189*H189</f>
        <v>0</v>
      </c>
      <c r="S189" s="196">
        <v>0</v>
      </c>
      <c r="T189" s="197">
        <f>S189*H189</f>
        <v>0</v>
      </c>
      <c r="U189" s="37"/>
      <c r="V189" s="37"/>
      <c r="W189" s="37"/>
      <c r="X189" s="37"/>
      <c r="Y189" s="37"/>
      <c r="Z189" s="37"/>
      <c r="AA189" s="37"/>
      <c r="AB189" s="37"/>
      <c r="AC189" s="37"/>
      <c r="AD189" s="37"/>
      <c r="AE189" s="37"/>
      <c r="AR189" s="198" t="s">
        <v>138</v>
      </c>
      <c r="AT189" s="198" t="s">
        <v>127</v>
      </c>
      <c r="AU189" s="198" t="s">
        <v>77</v>
      </c>
      <c r="AY189" s="16" t="s">
        <v>133</v>
      </c>
      <c r="BE189" s="199">
        <f>IF(N189="základní",J189,0)</f>
        <v>0</v>
      </c>
      <c r="BF189" s="199">
        <f>IF(N189="snížená",J189,0)</f>
        <v>0</v>
      </c>
      <c r="BG189" s="199">
        <f>IF(N189="zákl. přenesená",J189,0)</f>
        <v>0</v>
      </c>
      <c r="BH189" s="199">
        <f>IF(N189="sníž. přenesená",J189,0)</f>
        <v>0</v>
      </c>
      <c r="BI189" s="199">
        <f>IF(N189="nulová",J189,0)</f>
        <v>0</v>
      </c>
      <c r="BJ189" s="16" t="s">
        <v>77</v>
      </c>
      <c r="BK189" s="199">
        <f>ROUND(I189*H189,2)</f>
        <v>0</v>
      </c>
      <c r="BL189" s="16" t="s">
        <v>138</v>
      </c>
      <c r="BM189" s="198" t="s">
        <v>374</v>
      </c>
    </row>
    <row r="190" spans="1:47" s="2" customFormat="1" ht="12">
      <c r="A190" s="37"/>
      <c r="B190" s="38"/>
      <c r="C190" s="39"/>
      <c r="D190" s="200" t="s">
        <v>196</v>
      </c>
      <c r="E190" s="39"/>
      <c r="F190" s="201" t="s">
        <v>396</v>
      </c>
      <c r="G190" s="39"/>
      <c r="H190" s="39"/>
      <c r="I190" s="135"/>
      <c r="J190" s="39"/>
      <c r="K190" s="39"/>
      <c r="L190" s="43"/>
      <c r="M190" s="202"/>
      <c r="N190" s="203"/>
      <c r="O190" s="83"/>
      <c r="P190" s="83"/>
      <c r="Q190" s="83"/>
      <c r="R190" s="83"/>
      <c r="S190" s="83"/>
      <c r="T190" s="84"/>
      <c r="U190" s="37"/>
      <c r="V190" s="37"/>
      <c r="W190" s="37"/>
      <c r="X190" s="37"/>
      <c r="Y190" s="37"/>
      <c r="Z190" s="37"/>
      <c r="AA190" s="37"/>
      <c r="AB190" s="37"/>
      <c r="AC190" s="37"/>
      <c r="AD190" s="37"/>
      <c r="AE190" s="37"/>
      <c r="AT190" s="16" t="s">
        <v>196</v>
      </c>
      <c r="AU190" s="16" t="s">
        <v>77</v>
      </c>
    </row>
    <row r="191" spans="1:47" s="2" customFormat="1" ht="12">
      <c r="A191" s="37"/>
      <c r="B191" s="38"/>
      <c r="C191" s="39"/>
      <c r="D191" s="200" t="s">
        <v>134</v>
      </c>
      <c r="E191" s="39"/>
      <c r="F191" s="201" t="s">
        <v>987</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134</v>
      </c>
      <c r="AU191" s="16" t="s">
        <v>77</v>
      </c>
    </row>
    <row r="192" spans="1:65" s="2" customFormat="1" ht="33" customHeight="1">
      <c r="A192" s="37"/>
      <c r="B192" s="38"/>
      <c r="C192" s="187" t="s">
        <v>270</v>
      </c>
      <c r="D192" s="187" t="s">
        <v>127</v>
      </c>
      <c r="E192" s="188" t="s">
        <v>399</v>
      </c>
      <c r="F192" s="189" t="s">
        <v>400</v>
      </c>
      <c r="G192" s="190" t="s">
        <v>205</v>
      </c>
      <c r="H192" s="191">
        <v>32.36</v>
      </c>
      <c r="I192" s="192"/>
      <c r="J192" s="193">
        <f>ROUND(I192*H192,2)</f>
        <v>0</v>
      </c>
      <c r="K192" s="189" t="s">
        <v>131</v>
      </c>
      <c r="L192" s="43"/>
      <c r="M192" s="194" t="s">
        <v>19</v>
      </c>
      <c r="N192" s="195" t="s">
        <v>40</v>
      </c>
      <c r="O192" s="83"/>
      <c r="P192" s="196">
        <f>O192*H192</f>
        <v>0</v>
      </c>
      <c r="Q192" s="196">
        <v>2.808944538</v>
      </c>
      <c r="R192" s="196">
        <f>Q192*H192</f>
        <v>90.89744524968</v>
      </c>
      <c r="S192" s="196">
        <v>0</v>
      </c>
      <c r="T192" s="197">
        <f>S192*H192</f>
        <v>0</v>
      </c>
      <c r="U192" s="37"/>
      <c r="V192" s="37"/>
      <c r="W192" s="37"/>
      <c r="X192" s="37"/>
      <c r="Y192" s="37"/>
      <c r="Z192" s="37"/>
      <c r="AA192" s="37"/>
      <c r="AB192" s="37"/>
      <c r="AC192" s="37"/>
      <c r="AD192" s="37"/>
      <c r="AE192" s="37"/>
      <c r="AR192" s="198" t="s">
        <v>138</v>
      </c>
      <c r="AT192" s="198" t="s">
        <v>127</v>
      </c>
      <c r="AU192" s="198" t="s">
        <v>77</v>
      </c>
      <c r="AY192" s="16" t="s">
        <v>133</v>
      </c>
      <c r="BE192" s="199">
        <f>IF(N192="základní",J192,0)</f>
        <v>0</v>
      </c>
      <c r="BF192" s="199">
        <f>IF(N192="snížená",J192,0)</f>
        <v>0</v>
      </c>
      <c r="BG192" s="199">
        <f>IF(N192="zákl. přenesená",J192,0)</f>
        <v>0</v>
      </c>
      <c r="BH192" s="199">
        <f>IF(N192="sníž. přenesená",J192,0)</f>
        <v>0</v>
      </c>
      <c r="BI192" s="199">
        <f>IF(N192="nulová",J192,0)</f>
        <v>0</v>
      </c>
      <c r="BJ192" s="16" t="s">
        <v>77</v>
      </c>
      <c r="BK192" s="199">
        <f>ROUND(I192*H192,2)</f>
        <v>0</v>
      </c>
      <c r="BL192" s="16" t="s">
        <v>138</v>
      </c>
      <c r="BM192" s="198" t="s">
        <v>380</v>
      </c>
    </row>
    <row r="193" spans="1:47" s="2" customFormat="1" ht="12">
      <c r="A193" s="37"/>
      <c r="B193" s="38"/>
      <c r="C193" s="39"/>
      <c r="D193" s="200" t="s">
        <v>196</v>
      </c>
      <c r="E193" s="39"/>
      <c r="F193" s="201" t="s">
        <v>396</v>
      </c>
      <c r="G193" s="39"/>
      <c r="H193" s="39"/>
      <c r="I193" s="135"/>
      <c r="J193" s="39"/>
      <c r="K193" s="39"/>
      <c r="L193" s="43"/>
      <c r="M193" s="202"/>
      <c r="N193" s="203"/>
      <c r="O193" s="83"/>
      <c r="P193" s="83"/>
      <c r="Q193" s="83"/>
      <c r="R193" s="83"/>
      <c r="S193" s="83"/>
      <c r="T193" s="84"/>
      <c r="U193" s="37"/>
      <c r="V193" s="37"/>
      <c r="W193" s="37"/>
      <c r="X193" s="37"/>
      <c r="Y193" s="37"/>
      <c r="Z193" s="37"/>
      <c r="AA193" s="37"/>
      <c r="AB193" s="37"/>
      <c r="AC193" s="37"/>
      <c r="AD193" s="37"/>
      <c r="AE193" s="37"/>
      <c r="AT193" s="16" t="s">
        <v>196</v>
      </c>
      <c r="AU193" s="16" t="s">
        <v>77</v>
      </c>
    </row>
    <row r="194" spans="1:47" s="2" customFormat="1" ht="12">
      <c r="A194" s="37"/>
      <c r="B194" s="38"/>
      <c r="C194" s="39"/>
      <c r="D194" s="200" t="s">
        <v>134</v>
      </c>
      <c r="E194" s="39"/>
      <c r="F194" s="201" t="s">
        <v>988</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134</v>
      </c>
      <c r="AU194" s="16" t="s">
        <v>77</v>
      </c>
    </row>
    <row r="195" spans="1:65" s="2" customFormat="1" ht="33" customHeight="1">
      <c r="A195" s="37"/>
      <c r="B195" s="38"/>
      <c r="C195" s="187" t="s">
        <v>377</v>
      </c>
      <c r="D195" s="187" t="s">
        <v>127</v>
      </c>
      <c r="E195" s="188" t="s">
        <v>403</v>
      </c>
      <c r="F195" s="189" t="s">
        <v>404</v>
      </c>
      <c r="G195" s="190" t="s">
        <v>291</v>
      </c>
      <c r="H195" s="191">
        <v>295.4</v>
      </c>
      <c r="I195" s="192"/>
      <c r="J195" s="193">
        <f>ROUND(I195*H195,2)</f>
        <v>0</v>
      </c>
      <c r="K195" s="189" t="s">
        <v>131</v>
      </c>
      <c r="L195" s="43"/>
      <c r="M195" s="194" t="s">
        <v>19</v>
      </c>
      <c r="N195" s="195" t="s">
        <v>40</v>
      </c>
      <c r="O195" s="83"/>
      <c r="P195" s="196">
        <f>O195*H195</f>
        <v>0</v>
      </c>
      <c r="Q195" s="196">
        <v>0.0076543822</v>
      </c>
      <c r="R195" s="196">
        <f>Q195*H195</f>
        <v>2.26110450188</v>
      </c>
      <c r="S195" s="196">
        <v>0</v>
      </c>
      <c r="T195" s="197">
        <f>S195*H195</f>
        <v>0</v>
      </c>
      <c r="U195" s="37"/>
      <c r="V195" s="37"/>
      <c r="W195" s="37"/>
      <c r="X195" s="37"/>
      <c r="Y195" s="37"/>
      <c r="Z195" s="37"/>
      <c r="AA195" s="37"/>
      <c r="AB195" s="37"/>
      <c r="AC195" s="37"/>
      <c r="AD195" s="37"/>
      <c r="AE195" s="37"/>
      <c r="AR195" s="198" t="s">
        <v>138</v>
      </c>
      <c r="AT195" s="198" t="s">
        <v>127</v>
      </c>
      <c r="AU195" s="198" t="s">
        <v>77</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384</v>
      </c>
    </row>
    <row r="196" spans="1:47" s="2" customFormat="1" ht="12">
      <c r="A196" s="37"/>
      <c r="B196" s="38"/>
      <c r="C196" s="39"/>
      <c r="D196" s="200" t="s">
        <v>196</v>
      </c>
      <c r="E196" s="39"/>
      <c r="F196" s="201" t="s">
        <v>406</v>
      </c>
      <c r="G196" s="39"/>
      <c r="H196" s="39"/>
      <c r="I196" s="135"/>
      <c r="J196" s="39"/>
      <c r="K196" s="39"/>
      <c r="L196" s="43"/>
      <c r="M196" s="202"/>
      <c r="N196" s="203"/>
      <c r="O196" s="83"/>
      <c r="P196" s="83"/>
      <c r="Q196" s="83"/>
      <c r="R196" s="83"/>
      <c r="S196" s="83"/>
      <c r="T196" s="84"/>
      <c r="U196" s="37"/>
      <c r="V196" s="37"/>
      <c r="W196" s="37"/>
      <c r="X196" s="37"/>
      <c r="Y196" s="37"/>
      <c r="Z196" s="37"/>
      <c r="AA196" s="37"/>
      <c r="AB196" s="37"/>
      <c r="AC196" s="37"/>
      <c r="AD196" s="37"/>
      <c r="AE196" s="37"/>
      <c r="AT196" s="16" t="s">
        <v>196</v>
      </c>
      <c r="AU196" s="16" t="s">
        <v>77</v>
      </c>
    </row>
    <row r="197" spans="1:47" s="2" customFormat="1" ht="12">
      <c r="A197" s="37"/>
      <c r="B197" s="38"/>
      <c r="C197" s="39"/>
      <c r="D197" s="200" t="s">
        <v>134</v>
      </c>
      <c r="E197" s="39"/>
      <c r="F197" s="201" t="s">
        <v>989</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134</v>
      </c>
      <c r="AU197" s="16" t="s">
        <v>77</v>
      </c>
    </row>
    <row r="198" spans="1:65" s="2" customFormat="1" ht="33" customHeight="1">
      <c r="A198" s="37"/>
      <c r="B198" s="38"/>
      <c r="C198" s="187" t="s">
        <v>381</v>
      </c>
      <c r="D198" s="187" t="s">
        <v>127</v>
      </c>
      <c r="E198" s="188" t="s">
        <v>409</v>
      </c>
      <c r="F198" s="189" t="s">
        <v>410</v>
      </c>
      <c r="G198" s="190" t="s">
        <v>291</v>
      </c>
      <c r="H198" s="191">
        <v>295.4</v>
      </c>
      <c r="I198" s="192"/>
      <c r="J198" s="193">
        <f>ROUND(I198*H198,2)</f>
        <v>0</v>
      </c>
      <c r="K198" s="189" t="s">
        <v>131</v>
      </c>
      <c r="L198" s="43"/>
      <c r="M198" s="194" t="s">
        <v>19</v>
      </c>
      <c r="N198" s="195" t="s">
        <v>40</v>
      </c>
      <c r="O198" s="83"/>
      <c r="P198" s="196">
        <f>O198*H198</f>
        <v>0</v>
      </c>
      <c r="Q198" s="196">
        <v>0.000856935</v>
      </c>
      <c r="R198" s="196">
        <f>Q198*H198</f>
        <v>0.25313859899999996</v>
      </c>
      <c r="S198" s="196">
        <v>0</v>
      </c>
      <c r="T198" s="197">
        <f>S198*H198</f>
        <v>0</v>
      </c>
      <c r="U198" s="37"/>
      <c r="V198" s="37"/>
      <c r="W198" s="37"/>
      <c r="X198" s="37"/>
      <c r="Y198" s="37"/>
      <c r="Z198" s="37"/>
      <c r="AA198" s="37"/>
      <c r="AB198" s="37"/>
      <c r="AC198" s="37"/>
      <c r="AD198" s="37"/>
      <c r="AE198" s="37"/>
      <c r="AR198" s="198" t="s">
        <v>138</v>
      </c>
      <c r="AT198" s="198" t="s">
        <v>127</v>
      </c>
      <c r="AU198" s="198" t="s">
        <v>77</v>
      </c>
      <c r="AY198" s="16" t="s">
        <v>133</v>
      </c>
      <c r="BE198" s="199">
        <f>IF(N198="základní",J198,0)</f>
        <v>0</v>
      </c>
      <c r="BF198" s="199">
        <f>IF(N198="snížená",J198,0)</f>
        <v>0</v>
      </c>
      <c r="BG198" s="199">
        <f>IF(N198="zákl. přenesená",J198,0)</f>
        <v>0</v>
      </c>
      <c r="BH198" s="199">
        <f>IF(N198="sníž. přenesená",J198,0)</f>
        <v>0</v>
      </c>
      <c r="BI198" s="199">
        <f>IF(N198="nulová",J198,0)</f>
        <v>0</v>
      </c>
      <c r="BJ198" s="16" t="s">
        <v>77</v>
      </c>
      <c r="BK198" s="199">
        <f>ROUND(I198*H198,2)</f>
        <v>0</v>
      </c>
      <c r="BL198" s="16" t="s">
        <v>138</v>
      </c>
      <c r="BM198" s="198" t="s">
        <v>390</v>
      </c>
    </row>
    <row r="199" spans="1:47" s="2" customFormat="1" ht="12">
      <c r="A199" s="37"/>
      <c r="B199" s="38"/>
      <c r="C199" s="39"/>
      <c r="D199" s="200" t="s">
        <v>196</v>
      </c>
      <c r="E199" s="39"/>
      <c r="F199" s="201" t="s">
        <v>406</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196</v>
      </c>
      <c r="AU199" s="16" t="s">
        <v>77</v>
      </c>
    </row>
    <row r="200" spans="1:65" s="2" customFormat="1" ht="33" customHeight="1">
      <c r="A200" s="37"/>
      <c r="B200" s="38"/>
      <c r="C200" s="187" t="s">
        <v>387</v>
      </c>
      <c r="D200" s="187" t="s">
        <v>127</v>
      </c>
      <c r="E200" s="188" t="s">
        <v>990</v>
      </c>
      <c r="F200" s="189" t="s">
        <v>991</v>
      </c>
      <c r="G200" s="190" t="s">
        <v>330</v>
      </c>
      <c r="H200" s="191">
        <v>0.12</v>
      </c>
      <c r="I200" s="192"/>
      <c r="J200" s="193">
        <f>ROUND(I200*H200,2)</f>
        <v>0</v>
      </c>
      <c r="K200" s="189" t="s">
        <v>131</v>
      </c>
      <c r="L200" s="43"/>
      <c r="M200" s="194" t="s">
        <v>19</v>
      </c>
      <c r="N200" s="195" t="s">
        <v>40</v>
      </c>
      <c r="O200" s="83"/>
      <c r="P200" s="196">
        <f>O200*H200</f>
        <v>0</v>
      </c>
      <c r="Q200" s="196">
        <v>1.056314868</v>
      </c>
      <c r="R200" s="196">
        <f>Q200*H200</f>
        <v>0.12675778416</v>
      </c>
      <c r="S200" s="196">
        <v>0</v>
      </c>
      <c r="T200" s="197">
        <f>S200*H200</f>
        <v>0</v>
      </c>
      <c r="U200" s="37"/>
      <c r="V200" s="37"/>
      <c r="W200" s="37"/>
      <c r="X200" s="37"/>
      <c r="Y200" s="37"/>
      <c r="Z200" s="37"/>
      <c r="AA200" s="37"/>
      <c r="AB200" s="37"/>
      <c r="AC200" s="37"/>
      <c r="AD200" s="37"/>
      <c r="AE200" s="37"/>
      <c r="AR200" s="198" t="s">
        <v>138</v>
      </c>
      <c r="AT200" s="198" t="s">
        <v>127</v>
      </c>
      <c r="AU200" s="198" t="s">
        <v>77</v>
      </c>
      <c r="AY200" s="16" t="s">
        <v>133</v>
      </c>
      <c r="BE200" s="199">
        <f>IF(N200="základní",J200,0)</f>
        <v>0</v>
      </c>
      <c r="BF200" s="199">
        <f>IF(N200="snížená",J200,0)</f>
        <v>0</v>
      </c>
      <c r="BG200" s="199">
        <f>IF(N200="zákl. přenesená",J200,0)</f>
        <v>0</v>
      </c>
      <c r="BH200" s="199">
        <f>IF(N200="sníž. přenesená",J200,0)</f>
        <v>0</v>
      </c>
      <c r="BI200" s="199">
        <f>IF(N200="nulová",J200,0)</f>
        <v>0</v>
      </c>
      <c r="BJ200" s="16" t="s">
        <v>77</v>
      </c>
      <c r="BK200" s="199">
        <f>ROUND(I200*H200,2)</f>
        <v>0</v>
      </c>
      <c r="BL200" s="16" t="s">
        <v>138</v>
      </c>
      <c r="BM200" s="198" t="s">
        <v>395</v>
      </c>
    </row>
    <row r="201" spans="1:47" s="2" customFormat="1" ht="12">
      <c r="A201" s="37"/>
      <c r="B201" s="38"/>
      <c r="C201" s="39"/>
      <c r="D201" s="200" t="s">
        <v>196</v>
      </c>
      <c r="E201" s="39"/>
      <c r="F201" s="201" t="s">
        <v>361</v>
      </c>
      <c r="G201" s="39"/>
      <c r="H201" s="39"/>
      <c r="I201" s="135"/>
      <c r="J201" s="39"/>
      <c r="K201" s="39"/>
      <c r="L201" s="43"/>
      <c r="M201" s="202"/>
      <c r="N201" s="203"/>
      <c r="O201" s="83"/>
      <c r="P201" s="83"/>
      <c r="Q201" s="83"/>
      <c r="R201" s="83"/>
      <c r="S201" s="83"/>
      <c r="T201" s="84"/>
      <c r="U201" s="37"/>
      <c r="V201" s="37"/>
      <c r="W201" s="37"/>
      <c r="X201" s="37"/>
      <c r="Y201" s="37"/>
      <c r="Z201" s="37"/>
      <c r="AA201" s="37"/>
      <c r="AB201" s="37"/>
      <c r="AC201" s="37"/>
      <c r="AD201" s="37"/>
      <c r="AE201" s="37"/>
      <c r="AT201" s="16" t="s">
        <v>196</v>
      </c>
      <c r="AU201" s="16" t="s">
        <v>77</v>
      </c>
    </row>
    <row r="202" spans="1:47" s="2" customFormat="1" ht="12">
      <c r="A202" s="37"/>
      <c r="B202" s="38"/>
      <c r="C202" s="39"/>
      <c r="D202" s="200" t="s">
        <v>134</v>
      </c>
      <c r="E202" s="39"/>
      <c r="F202" s="201" t="s">
        <v>992</v>
      </c>
      <c r="G202" s="39"/>
      <c r="H202" s="39"/>
      <c r="I202" s="135"/>
      <c r="J202" s="39"/>
      <c r="K202" s="39"/>
      <c r="L202" s="43"/>
      <c r="M202" s="202"/>
      <c r="N202" s="203"/>
      <c r="O202" s="83"/>
      <c r="P202" s="83"/>
      <c r="Q202" s="83"/>
      <c r="R202" s="83"/>
      <c r="S202" s="83"/>
      <c r="T202" s="84"/>
      <c r="U202" s="37"/>
      <c r="V202" s="37"/>
      <c r="W202" s="37"/>
      <c r="X202" s="37"/>
      <c r="Y202" s="37"/>
      <c r="Z202" s="37"/>
      <c r="AA202" s="37"/>
      <c r="AB202" s="37"/>
      <c r="AC202" s="37"/>
      <c r="AD202" s="37"/>
      <c r="AE202" s="37"/>
      <c r="AT202" s="16" t="s">
        <v>134</v>
      </c>
      <c r="AU202" s="16" t="s">
        <v>77</v>
      </c>
    </row>
    <row r="203" spans="1:65" s="2" customFormat="1" ht="44.25" customHeight="1">
      <c r="A203" s="37"/>
      <c r="B203" s="38"/>
      <c r="C203" s="187" t="s">
        <v>275</v>
      </c>
      <c r="D203" s="187" t="s">
        <v>127</v>
      </c>
      <c r="E203" s="188" t="s">
        <v>358</v>
      </c>
      <c r="F203" s="189" t="s">
        <v>359</v>
      </c>
      <c r="G203" s="190" t="s">
        <v>330</v>
      </c>
      <c r="H203" s="191">
        <v>1.05</v>
      </c>
      <c r="I203" s="192"/>
      <c r="J203" s="193">
        <f>ROUND(I203*H203,2)</f>
        <v>0</v>
      </c>
      <c r="K203" s="189" t="s">
        <v>131</v>
      </c>
      <c r="L203" s="43"/>
      <c r="M203" s="194" t="s">
        <v>19</v>
      </c>
      <c r="N203" s="195" t="s">
        <v>40</v>
      </c>
      <c r="O203" s="83"/>
      <c r="P203" s="196">
        <f>O203*H203</f>
        <v>0</v>
      </c>
      <c r="Q203" s="196">
        <v>1.0300274384</v>
      </c>
      <c r="R203" s="196">
        <f>Q203*H203</f>
        <v>1.0815288103200003</v>
      </c>
      <c r="S203" s="196">
        <v>0</v>
      </c>
      <c r="T203" s="197">
        <f>S203*H203</f>
        <v>0</v>
      </c>
      <c r="U203" s="37"/>
      <c r="V203" s="37"/>
      <c r="W203" s="37"/>
      <c r="X203" s="37"/>
      <c r="Y203" s="37"/>
      <c r="Z203" s="37"/>
      <c r="AA203" s="37"/>
      <c r="AB203" s="37"/>
      <c r="AC203" s="37"/>
      <c r="AD203" s="37"/>
      <c r="AE203" s="37"/>
      <c r="AR203" s="198" t="s">
        <v>138</v>
      </c>
      <c r="AT203" s="198" t="s">
        <v>127</v>
      </c>
      <c r="AU203" s="198" t="s">
        <v>77</v>
      </c>
      <c r="AY203" s="16" t="s">
        <v>133</v>
      </c>
      <c r="BE203" s="199">
        <f>IF(N203="základní",J203,0)</f>
        <v>0</v>
      </c>
      <c r="BF203" s="199">
        <f>IF(N203="snížená",J203,0)</f>
        <v>0</v>
      </c>
      <c r="BG203" s="199">
        <f>IF(N203="zákl. přenesená",J203,0)</f>
        <v>0</v>
      </c>
      <c r="BH203" s="199">
        <f>IF(N203="sníž. přenesená",J203,0)</f>
        <v>0</v>
      </c>
      <c r="BI203" s="199">
        <f>IF(N203="nulová",J203,0)</f>
        <v>0</v>
      </c>
      <c r="BJ203" s="16" t="s">
        <v>77</v>
      </c>
      <c r="BK203" s="199">
        <f>ROUND(I203*H203,2)</f>
        <v>0</v>
      </c>
      <c r="BL203" s="16" t="s">
        <v>138</v>
      </c>
      <c r="BM203" s="198" t="s">
        <v>401</v>
      </c>
    </row>
    <row r="204" spans="1:47" s="2" customFormat="1" ht="12">
      <c r="A204" s="37"/>
      <c r="B204" s="38"/>
      <c r="C204" s="39"/>
      <c r="D204" s="200" t="s">
        <v>196</v>
      </c>
      <c r="E204" s="39"/>
      <c r="F204" s="201" t="s">
        <v>361</v>
      </c>
      <c r="G204" s="39"/>
      <c r="H204" s="39"/>
      <c r="I204" s="135"/>
      <c r="J204" s="39"/>
      <c r="K204" s="39"/>
      <c r="L204" s="43"/>
      <c r="M204" s="202"/>
      <c r="N204" s="203"/>
      <c r="O204" s="83"/>
      <c r="P204" s="83"/>
      <c r="Q204" s="83"/>
      <c r="R204" s="83"/>
      <c r="S204" s="83"/>
      <c r="T204" s="84"/>
      <c r="U204" s="37"/>
      <c r="V204" s="37"/>
      <c r="W204" s="37"/>
      <c r="X204" s="37"/>
      <c r="Y204" s="37"/>
      <c r="Z204" s="37"/>
      <c r="AA204" s="37"/>
      <c r="AB204" s="37"/>
      <c r="AC204" s="37"/>
      <c r="AD204" s="37"/>
      <c r="AE204" s="37"/>
      <c r="AT204" s="16" t="s">
        <v>196</v>
      </c>
      <c r="AU204" s="16" t="s">
        <v>77</v>
      </c>
    </row>
    <row r="205" spans="1:47" s="2" customFormat="1" ht="12">
      <c r="A205" s="37"/>
      <c r="B205" s="38"/>
      <c r="C205" s="39"/>
      <c r="D205" s="200" t="s">
        <v>134</v>
      </c>
      <c r="E205" s="39"/>
      <c r="F205" s="201" t="s">
        <v>993</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134</v>
      </c>
      <c r="AU205" s="16" t="s">
        <v>77</v>
      </c>
    </row>
    <row r="206" spans="1:65" s="2" customFormat="1" ht="16.5" customHeight="1">
      <c r="A206" s="37"/>
      <c r="B206" s="38"/>
      <c r="C206" s="187" t="s">
        <v>398</v>
      </c>
      <c r="D206" s="187" t="s">
        <v>127</v>
      </c>
      <c r="E206" s="188" t="s">
        <v>328</v>
      </c>
      <c r="F206" s="189" t="s">
        <v>329</v>
      </c>
      <c r="G206" s="190" t="s">
        <v>330</v>
      </c>
      <c r="H206" s="191">
        <v>268.19</v>
      </c>
      <c r="I206" s="192"/>
      <c r="J206" s="193">
        <f>ROUND(I206*H206,2)</f>
        <v>0</v>
      </c>
      <c r="K206" s="189" t="s">
        <v>131</v>
      </c>
      <c r="L206" s="43"/>
      <c r="M206" s="194" t="s">
        <v>19</v>
      </c>
      <c r="N206" s="195" t="s">
        <v>40</v>
      </c>
      <c r="O206" s="83"/>
      <c r="P206" s="196">
        <f>O206*H206</f>
        <v>0</v>
      </c>
      <c r="Q206" s="196">
        <v>0</v>
      </c>
      <c r="R206" s="196">
        <f>Q206*H206</f>
        <v>0</v>
      </c>
      <c r="S206" s="196">
        <v>0</v>
      </c>
      <c r="T206" s="197">
        <f>S206*H206</f>
        <v>0</v>
      </c>
      <c r="U206" s="37"/>
      <c r="V206" s="37"/>
      <c r="W206" s="37"/>
      <c r="X206" s="37"/>
      <c r="Y206" s="37"/>
      <c r="Z206" s="37"/>
      <c r="AA206" s="37"/>
      <c r="AB206" s="37"/>
      <c r="AC206" s="37"/>
      <c r="AD206" s="37"/>
      <c r="AE206" s="37"/>
      <c r="AR206" s="198" t="s">
        <v>138</v>
      </c>
      <c r="AT206" s="198" t="s">
        <v>127</v>
      </c>
      <c r="AU206" s="198" t="s">
        <v>77</v>
      </c>
      <c r="AY206" s="16" t="s">
        <v>133</v>
      </c>
      <c r="BE206" s="199">
        <f>IF(N206="základní",J206,0)</f>
        <v>0</v>
      </c>
      <c r="BF206" s="199">
        <f>IF(N206="snížená",J206,0)</f>
        <v>0</v>
      </c>
      <c r="BG206" s="199">
        <f>IF(N206="zákl. přenesená",J206,0)</f>
        <v>0</v>
      </c>
      <c r="BH206" s="199">
        <f>IF(N206="sníž. přenesená",J206,0)</f>
        <v>0</v>
      </c>
      <c r="BI206" s="199">
        <f>IF(N206="nulová",J206,0)</f>
        <v>0</v>
      </c>
      <c r="BJ206" s="16" t="s">
        <v>77</v>
      </c>
      <c r="BK206" s="199">
        <f>ROUND(I206*H206,2)</f>
        <v>0</v>
      </c>
      <c r="BL206" s="16" t="s">
        <v>138</v>
      </c>
      <c r="BM206" s="198" t="s">
        <v>405</v>
      </c>
    </row>
    <row r="207" spans="1:47" s="2" customFormat="1" ht="12">
      <c r="A207" s="37"/>
      <c r="B207" s="38"/>
      <c r="C207" s="39"/>
      <c r="D207" s="200" t="s">
        <v>196</v>
      </c>
      <c r="E207" s="39"/>
      <c r="F207" s="201" t="s">
        <v>332</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196</v>
      </c>
      <c r="AU207" s="16" t="s">
        <v>77</v>
      </c>
    </row>
    <row r="208" spans="1:63" s="11" customFormat="1" ht="25.9" customHeight="1">
      <c r="A208" s="11"/>
      <c r="B208" s="215"/>
      <c r="C208" s="216"/>
      <c r="D208" s="217" t="s">
        <v>68</v>
      </c>
      <c r="E208" s="218" t="s">
        <v>364</v>
      </c>
      <c r="F208" s="218" t="s">
        <v>421</v>
      </c>
      <c r="G208" s="216"/>
      <c r="H208" s="216"/>
      <c r="I208" s="219"/>
      <c r="J208" s="220">
        <f>BK208</f>
        <v>0</v>
      </c>
      <c r="K208" s="216"/>
      <c r="L208" s="221"/>
      <c r="M208" s="222"/>
      <c r="N208" s="223"/>
      <c r="O208" s="223"/>
      <c r="P208" s="224">
        <f>SUM(P209:P259)</f>
        <v>0</v>
      </c>
      <c r="Q208" s="223"/>
      <c r="R208" s="224">
        <f>SUM(R209:R259)</f>
        <v>739.272318588</v>
      </c>
      <c r="S208" s="223"/>
      <c r="T208" s="225">
        <f>SUM(T209:T259)</f>
        <v>0</v>
      </c>
      <c r="U208" s="11"/>
      <c r="V208" s="11"/>
      <c r="W208" s="11"/>
      <c r="X208" s="11"/>
      <c r="Y208" s="11"/>
      <c r="Z208" s="11"/>
      <c r="AA208" s="11"/>
      <c r="AB208" s="11"/>
      <c r="AC208" s="11"/>
      <c r="AD208" s="11"/>
      <c r="AE208" s="11"/>
      <c r="AR208" s="226" t="s">
        <v>77</v>
      </c>
      <c r="AT208" s="227" t="s">
        <v>68</v>
      </c>
      <c r="AU208" s="227" t="s">
        <v>69</v>
      </c>
      <c r="AY208" s="226" t="s">
        <v>133</v>
      </c>
      <c r="BK208" s="228">
        <f>SUM(BK209:BK259)</f>
        <v>0</v>
      </c>
    </row>
    <row r="209" spans="1:65" s="2" customFormat="1" ht="16.5" customHeight="1">
      <c r="A209" s="37"/>
      <c r="B209" s="38"/>
      <c r="C209" s="187" t="s">
        <v>280</v>
      </c>
      <c r="D209" s="187" t="s">
        <v>127</v>
      </c>
      <c r="E209" s="188" t="s">
        <v>423</v>
      </c>
      <c r="F209" s="189" t="s">
        <v>424</v>
      </c>
      <c r="G209" s="190" t="s">
        <v>291</v>
      </c>
      <c r="H209" s="191">
        <v>143.4</v>
      </c>
      <c r="I209" s="192"/>
      <c r="J209" s="193">
        <f>ROUND(I209*H209,2)</f>
        <v>0</v>
      </c>
      <c r="K209" s="189" t="s">
        <v>131</v>
      </c>
      <c r="L209" s="43"/>
      <c r="M209" s="194" t="s">
        <v>19</v>
      </c>
      <c r="N209" s="195" t="s">
        <v>40</v>
      </c>
      <c r="O209" s="83"/>
      <c r="P209" s="196">
        <f>O209*H209</f>
        <v>0</v>
      </c>
      <c r="Q209" s="196">
        <v>0.23457</v>
      </c>
      <c r="R209" s="196">
        <f>Q209*H209</f>
        <v>33.637338</v>
      </c>
      <c r="S209" s="196">
        <v>0</v>
      </c>
      <c r="T209" s="197">
        <f>S209*H209</f>
        <v>0</v>
      </c>
      <c r="U209" s="37"/>
      <c r="V209" s="37"/>
      <c r="W209" s="37"/>
      <c r="X209" s="37"/>
      <c r="Y209" s="37"/>
      <c r="Z209" s="37"/>
      <c r="AA209" s="37"/>
      <c r="AB209" s="37"/>
      <c r="AC209" s="37"/>
      <c r="AD209" s="37"/>
      <c r="AE209" s="37"/>
      <c r="AR209" s="198" t="s">
        <v>138</v>
      </c>
      <c r="AT209" s="198" t="s">
        <v>127</v>
      </c>
      <c r="AU209" s="198" t="s">
        <v>77</v>
      </c>
      <c r="AY209" s="16" t="s">
        <v>133</v>
      </c>
      <c r="BE209" s="199">
        <f>IF(N209="základní",J209,0)</f>
        <v>0</v>
      </c>
      <c r="BF209" s="199">
        <f>IF(N209="snížená",J209,0)</f>
        <v>0</v>
      </c>
      <c r="BG209" s="199">
        <f>IF(N209="zákl. přenesená",J209,0)</f>
        <v>0</v>
      </c>
      <c r="BH209" s="199">
        <f>IF(N209="sníž. přenesená",J209,0)</f>
        <v>0</v>
      </c>
      <c r="BI209" s="199">
        <f>IF(N209="nulová",J209,0)</f>
        <v>0</v>
      </c>
      <c r="BJ209" s="16" t="s">
        <v>77</v>
      </c>
      <c r="BK209" s="199">
        <f>ROUND(I209*H209,2)</f>
        <v>0</v>
      </c>
      <c r="BL209" s="16" t="s">
        <v>138</v>
      </c>
      <c r="BM209" s="198" t="s">
        <v>411</v>
      </c>
    </row>
    <row r="210" spans="1:47" s="2" customFormat="1" ht="12">
      <c r="A210" s="37"/>
      <c r="B210" s="38"/>
      <c r="C210" s="39"/>
      <c r="D210" s="200" t="s">
        <v>196</v>
      </c>
      <c r="E210" s="39"/>
      <c r="F210" s="201" t="s">
        <v>426</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196</v>
      </c>
      <c r="AU210" s="16" t="s">
        <v>77</v>
      </c>
    </row>
    <row r="211" spans="1:47" s="2" customFormat="1" ht="12">
      <c r="A211" s="37"/>
      <c r="B211" s="38"/>
      <c r="C211" s="39"/>
      <c r="D211" s="200" t="s">
        <v>134</v>
      </c>
      <c r="E211" s="39"/>
      <c r="F211" s="201" t="s">
        <v>994</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77</v>
      </c>
    </row>
    <row r="212" spans="1:65" s="2" customFormat="1" ht="16.5" customHeight="1">
      <c r="A212" s="37"/>
      <c r="B212" s="38"/>
      <c r="C212" s="187" t="s">
        <v>408</v>
      </c>
      <c r="D212" s="187" t="s">
        <v>127</v>
      </c>
      <c r="E212" s="188" t="s">
        <v>717</v>
      </c>
      <c r="F212" s="189" t="s">
        <v>718</v>
      </c>
      <c r="G212" s="190" t="s">
        <v>291</v>
      </c>
      <c r="H212" s="191">
        <v>4.8</v>
      </c>
      <c r="I212" s="192"/>
      <c r="J212" s="193">
        <f>ROUND(I212*H212,2)</f>
        <v>0</v>
      </c>
      <c r="K212" s="189" t="s">
        <v>131</v>
      </c>
      <c r="L212" s="43"/>
      <c r="M212" s="194" t="s">
        <v>19</v>
      </c>
      <c r="N212" s="195" t="s">
        <v>40</v>
      </c>
      <c r="O212" s="83"/>
      <c r="P212" s="196">
        <f>O212*H212</f>
        <v>0</v>
      </c>
      <c r="Q212" s="196">
        <v>0.351855</v>
      </c>
      <c r="R212" s="196">
        <f>Q212*H212</f>
        <v>1.6889039999999997</v>
      </c>
      <c r="S212" s="196">
        <v>0</v>
      </c>
      <c r="T212" s="197">
        <f>S212*H212</f>
        <v>0</v>
      </c>
      <c r="U212" s="37"/>
      <c r="V212" s="37"/>
      <c r="W212" s="37"/>
      <c r="X212" s="37"/>
      <c r="Y212" s="37"/>
      <c r="Z212" s="37"/>
      <c r="AA212" s="37"/>
      <c r="AB212" s="37"/>
      <c r="AC212" s="37"/>
      <c r="AD212" s="37"/>
      <c r="AE212" s="37"/>
      <c r="AR212" s="198" t="s">
        <v>138</v>
      </c>
      <c r="AT212" s="198" t="s">
        <v>127</v>
      </c>
      <c r="AU212" s="198" t="s">
        <v>77</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414</v>
      </c>
    </row>
    <row r="213" spans="1:47" s="2" customFormat="1" ht="12">
      <c r="A213" s="37"/>
      <c r="B213" s="38"/>
      <c r="C213" s="39"/>
      <c r="D213" s="200" t="s">
        <v>196</v>
      </c>
      <c r="E213" s="39"/>
      <c r="F213" s="201" t="s">
        <v>426</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77</v>
      </c>
    </row>
    <row r="214" spans="1:47" s="2" customFormat="1" ht="12">
      <c r="A214" s="37"/>
      <c r="B214" s="38"/>
      <c r="C214" s="39"/>
      <c r="D214" s="200" t="s">
        <v>134</v>
      </c>
      <c r="E214" s="39"/>
      <c r="F214" s="201" t="s">
        <v>995</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77</v>
      </c>
    </row>
    <row r="215" spans="1:65" s="2" customFormat="1" ht="16.5" customHeight="1">
      <c r="A215" s="37"/>
      <c r="B215" s="38"/>
      <c r="C215" s="187" t="s">
        <v>286</v>
      </c>
      <c r="D215" s="187" t="s">
        <v>127</v>
      </c>
      <c r="E215" s="188" t="s">
        <v>428</v>
      </c>
      <c r="F215" s="189" t="s">
        <v>429</v>
      </c>
      <c r="G215" s="190" t="s">
        <v>291</v>
      </c>
      <c r="H215" s="191">
        <v>6</v>
      </c>
      <c r="I215" s="192"/>
      <c r="J215" s="193">
        <f>ROUND(I215*H215,2)</f>
        <v>0</v>
      </c>
      <c r="K215" s="189" t="s">
        <v>131</v>
      </c>
      <c r="L215" s="43"/>
      <c r="M215" s="194" t="s">
        <v>19</v>
      </c>
      <c r="N215" s="195" t="s">
        <v>40</v>
      </c>
      <c r="O215" s="83"/>
      <c r="P215" s="196">
        <f>O215*H215</f>
        <v>0</v>
      </c>
      <c r="Q215" s="196">
        <v>0.31879</v>
      </c>
      <c r="R215" s="196">
        <f>Q215*H215</f>
        <v>1.91274</v>
      </c>
      <c r="S215" s="196">
        <v>0</v>
      </c>
      <c r="T215" s="197">
        <f>S215*H215</f>
        <v>0</v>
      </c>
      <c r="U215" s="37"/>
      <c r="V215" s="37"/>
      <c r="W215" s="37"/>
      <c r="X215" s="37"/>
      <c r="Y215" s="37"/>
      <c r="Z215" s="37"/>
      <c r="AA215" s="37"/>
      <c r="AB215" s="37"/>
      <c r="AC215" s="37"/>
      <c r="AD215" s="37"/>
      <c r="AE215" s="37"/>
      <c r="AR215" s="198" t="s">
        <v>138</v>
      </c>
      <c r="AT215" s="198" t="s">
        <v>127</v>
      </c>
      <c r="AU215" s="198" t="s">
        <v>77</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417</v>
      </c>
    </row>
    <row r="216" spans="1:47" s="2" customFormat="1" ht="12">
      <c r="A216" s="37"/>
      <c r="B216" s="38"/>
      <c r="C216" s="39"/>
      <c r="D216" s="200" t="s">
        <v>196</v>
      </c>
      <c r="E216" s="39"/>
      <c r="F216" s="201" t="s">
        <v>431</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196</v>
      </c>
      <c r="AU216" s="16" t="s">
        <v>77</v>
      </c>
    </row>
    <row r="217" spans="1:47" s="2" customFormat="1" ht="12">
      <c r="A217" s="37"/>
      <c r="B217" s="38"/>
      <c r="C217" s="39"/>
      <c r="D217" s="200" t="s">
        <v>134</v>
      </c>
      <c r="E217" s="39"/>
      <c r="F217" s="201" t="s">
        <v>996</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134</v>
      </c>
      <c r="AU217" s="16" t="s">
        <v>77</v>
      </c>
    </row>
    <row r="218" spans="1:65" s="2" customFormat="1" ht="16.5" customHeight="1">
      <c r="A218" s="37"/>
      <c r="B218" s="38"/>
      <c r="C218" s="187" t="s">
        <v>416</v>
      </c>
      <c r="D218" s="187" t="s">
        <v>127</v>
      </c>
      <c r="E218" s="188" t="s">
        <v>879</v>
      </c>
      <c r="F218" s="189" t="s">
        <v>880</v>
      </c>
      <c r="G218" s="190" t="s">
        <v>205</v>
      </c>
      <c r="H218" s="191">
        <v>1.5</v>
      </c>
      <c r="I218" s="192"/>
      <c r="J218" s="193">
        <f>ROUND(I218*H218,2)</f>
        <v>0</v>
      </c>
      <c r="K218" s="189" t="s">
        <v>131</v>
      </c>
      <c r="L218" s="43"/>
      <c r="M218" s="194" t="s">
        <v>19</v>
      </c>
      <c r="N218" s="195" t="s">
        <v>40</v>
      </c>
      <c r="O218" s="83"/>
      <c r="P218" s="196">
        <f>O218*H218</f>
        <v>0</v>
      </c>
      <c r="Q218" s="196">
        <v>1.89077</v>
      </c>
      <c r="R218" s="196">
        <f>Q218*H218</f>
        <v>2.836155</v>
      </c>
      <c r="S218" s="196">
        <v>0</v>
      </c>
      <c r="T218" s="197">
        <f>S218*H218</f>
        <v>0</v>
      </c>
      <c r="U218" s="37"/>
      <c r="V218" s="37"/>
      <c r="W218" s="37"/>
      <c r="X218" s="37"/>
      <c r="Y218" s="37"/>
      <c r="Z218" s="37"/>
      <c r="AA218" s="37"/>
      <c r="AB218" s="37"/>
      <c r="AC218" s="37"/>
      <c r="AD218" s="37"/>
      <c r="AE218" s="37"/>
      <c r="AR218" s="198" t="s">
        <v>138</v>
      </c>
      <c r="AT218" s="198" t="s">
        <v>127</v>
      </c>
      <c r="AU218" s="198" t="s">
        <v>77</v>
      </c>
      <c r="AY218" s="16" t="s">
        <v>133</v>
      </c>
      <c r="BE218" s="199">
        <f>IF(N218="základní",J218,0)</f>
        <v>0</v>
      </c>
      <c r="BF218" s="199">
        <f>IF(N218="snížená",J218,0)</f>
        <v>0</v>
      </c>
      <c r="BG218" s="199">
        <f>IF(N218="zákl. přenesená",J218,0)</f>
        <v>0</v>
      </c>
      <c r="BH218" s="199">
        <f>IF(N218="sníž. přenesená",J218,0)</f>
        <v>0</v>
      </c>
      <c r="BI218" s="199">
        <f>IF(N218="nulová",J218,0)</f>
        <v>0</v>
      </c>
      <c r="BJ218" s="16" t="s">
        <v>77</v>
      </c>
      <c r="BK218" s="199">
        <f>ROUND(I218*H218,2)</f>
        <v>0</v>
      </c>
      <c r="BL218" s="16" t="s">
        <v>138</v>
      </c>
      <c r="BM218" s="198" t="s">
        <v>419</v>
      </c>
    </row>
    <row r="219" spans="1:47" s="2" customFormat="1" ht="12">
      <c r="A219" s="37"/>
      <c r="B219" s="38"/>
      <c r="C219" s="39"/>
      <c r="D219" s="200" t="s">
        <v>196</v>
      </c>
      <c r="E219" s="39"/>
      <c r="F219" s="201" t="s">
        <v>881</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196</v>
      </c>
      <c r="AU219" s="16" t="s">
        <v>77</v>
      </c>
    </row>
    <row r="220" spans="1:47" s="2" customFormat="1" ht="12">
      <c r="A220" s="37"/>
      <c r="B220" s="38"/>
      <c r="C220" s="39"/>
      <c r="D220" s="200" t="s">
        <v>134</v>
      </c>
      <c r="E220" s="39"/>
      <c r="F220" s="201" t="s">
        <v>997</v>
      </c>
      <c r="G220" s="39"/>
      <c r="H220" s="39"/>
      <c r="I220" s="135"/>
      <c r="J220" s="39"/>
      <c r="K220" s="39"/>
      <c r="L220" s="43"/>
      <c r="M220" s="202"/>
      <c r="N220" s="203"/>
      <c r="O220" s="83"/>
      <c r="P220" s="83"/>
      <c r="Q220" s="83"/>
      <c r="R220" s="83"/>
      <c r="S220" s="83"/>
      <c r="T220" s="84"/>
      <c r="U220" s="37"/>
      <c r="V220" s="37"/>
      <c r="W220" s="37"/>
      <c r="X220" s="37"/>
      <c r="Y220" s="37"/>
      <c r="Z220" s="37"/>
      <c r="AA220" s="37"/>
      <c r="AB220" s="37"/>
      <c r="AC220" s="37"/>
      <c r="AD220" s="37"/>
      <c r="AE220" s="37"/>
      <c r="AT220" s="16" t="s">
        <v>134</v>
      </c>
      <c r="AU220" s="16" t="s">
        <v>77</v>
      </c>
    </row>
    <row r="221" spans="1:65" s="2" customFormat="1" ht="21.75" customHeight="1">
      <c r="A221" s="37"/>
      <c r="B221" s="38"/>
      <c r="C221" s="187" t="s">
        <v>292</v>
      </c>
      <c r="D221" s="187" t="s">
        <v>127</v>
      </c>
      <c r="E221" s="188" t="s">
        <v>434</v>
      </c>
      <c r="F221" s="189" t="s">
        <v>435</v>
      </c>
      <c r="G221" s="190" t="s">
        <v>205</v>
      </c>
      <c r="H221" s="191">
        <v>8.8</v>
      </c>
      <c r="I221" s="192"/>
      <c r="J221" s="193">
        <f>ROUND(I221*H221,2)</f>
        <v>0</v>
      </c>
      <c r="K221" s="189" t="s">
        <v>131</v>
      </c>
      <c r="L221" s="43"/>
      <c r="M221" s="194" t="s">
        <v>19</v>
      </c>
      <c r="N221" s="195" t="s">
        <v>40</v>
      </c>
      <c r="O221" s="83"/>
      <c r="P221" s="196">
        <f>O221*H221</f>
        <v>0</v>
      </c>
      <c r="Q221" s="196">
        <v>2.833308</v>
      </c>
      <c r="R221" s="196">
        <f>Q221*H221</f>
        <v>24.933110400000004</v>
      </c>
      <c r="S221" s="196">
        <v>0</v>
      </c>
      <c r="T221" s="197">
        <f>S221*H221</f>
        <v>0</v>
      </c>
      <c r="U221" s="37"/>
      <c r="V221" s="37"/>
      <c r="W221" s="37"/>
      <c r="X221" s="37"/>
      <c r="Y221" s="37"/>
      <c r="Z221" s="37"/>
      <c r="AA221" s="37"/>
      <c r="AB221" s="37"/>
      <c r="AC221" s="37"/>
      <c r="AD221" s="37"/>
      <c r="AE221" s="37"/>
      <c r="AR221" s="198" t="s">
        <v>138</v>
      </c>
      <c r="AT221" s="198" t="s">
        <v>127</v>
      </c>
      <c r="AU221" s="198" t="s">
        <v>77</v>
      </c>
      <c r="AY221" s="16" t="s">
        <v>133</v>
      </c>
      <c r="BE221" s="199">
        <f>IF(N221="základní",J221,0)</f>
        <v>0</v>
      </c>
      <c r="BF221" s="199">
        <f>IF(N221="snížená",J221,0)</f>
        <v>0</v>
      </c>
      <c r="BG221" s="199">
        <f>IF(N221="zákl. přenesená",J221,0)</f>
        <v>0</v>
      </c>
      <c r="BH221" s="199">
        <f>IF(N221="sníž. přenesená",J221,0)</f>
        <v>0</v>
      </c>
      <c r="BI221" s="199">
        <f>IF(N221="nulová",J221,0)</f>
        <v>0</v>
      </c>
      <c r="BJ221" s="16" t="s">
        <v>77</v>
      </c>
      <c r="BK221" s="199">
        <f>ROUND(I221*H221,2)</f>
        <v>0</v>
      </c>
      <c r="BL221" s="16" t="s">
        <v>138</v>
      </c>
      <c r="BM221" s="198" t="s">
        <v>425</v>
      </c>
    </row>
    <row r="222" spans="1:47" s="2" customFormat="1" ht="12">
      <c r="A222" s="37"/>
      <c r="B222" s="38"/>
      <c r="C222" s="39"/>
      <c r="D222" s="200" t="s">
        <v>196</v>
      </c>
      <c r="E222" s="39"/>
      <c r="F222" s="201" t="s">
        <v>437</v>
      </c>
      <c r="G222" s="39"/>
      <c r="H222" s="39"/>
      <c r="I222" s="135"/>
      <c r="J222" s="39"/>
      <c r="K222" s="39"/>
      <c r="L222" s="43"/>
      <c r="M222" s="202"/>
      <c r="N222" s="203"/>
      <c r="O222" s="83"/>
      <c r="P222" s="83"/>
      <c r="Q222" s="83"/>
      <c r="R222" s="83"/>
      <c r="S222" s="83"/>
      <c r="T222" s="84"/>
      <c r="U222" s="37"/>
      <c r="V222" s="37"/>
      <c r="W222" s="37"/>
      <c r="X222" s="37"/>
      <c r="Y222" s="37"/>
      <c r="Z222" s="37"/>
      <c r="AA222" s="37"/>
      <c r="AB222" s="37"/>
      <c r="AC222" s="37"/>
      <c r="AD222" s="37"/>
      <c r="AE222" s="37"/>
      <c r="AT222" s="16" t="s">
        <v>196</v>
      </c>
      <c r="AU222" s="16" t="s">
        <v>77</v>
      </c>
    </row>
    <row r="223" spans="1:47" s="2" customFormat="1" ht="12">
      <c r="A223" s="37"/>
      <c r="B223" s="38"/>
      <c r="C223" s="39"/>
      <c r="D223" s="200" t="s">
        <v>134</v>
      </c>
      <c r="E223" s="39"/>
      <c r="F223" s="201" t="s">
        <v>998</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134</v>
      </c>
      <c r="AU223" s="16" t="s">
        <v>77</v>
      </c>
    </row>
    <row r="224" spans="1:65" s="2" customFormat="1" ht="21.75" customHeight="1">
      <c r="A224" s="37"/>
      <c r="B224" s="38"/>
      <c r="C224" s="187" t="s">
        <v>422</v>
      </c>
      <c r="D224" s="187" t="s">
        <v>127</v>
      </c>
      <c r="E224" s="188" t="s">
        <v>721</v>
      </c>
      <c r="F224" s="189" t="s">
        <v>722</v>
      </c>
      <c r="G224" s="190" t="s">
        <v>205</v>
      </c>
      <c r="H224" s="191">
        <v>19.3</v>
      </c>
      <c r="I224" s="192"/>
      <c r="J224" s="193">
        <f>ROUND(I224*H224,2)</f>
        <v>0</v>
      </c>
      <c r="K224" s="189" t="s">
        <v>131</v>
      </c>
      <c r="L224" s="43"/>
      <c r="M224" s="194" t="s">
        <v>19</v>
      </c>
      <c r="N224" s="195" t="s">
        <v>40</v>
      </c>
      <c r="O224" s="83"/>
      <c r="P224" s="196">
        <f>O224*H224</f>
        <v>0</v>
      </c>
      <c r="Q224" s="196">
        <v>2.0875</v>
      </c>
      <c r="R224" s="196">
        <f>Q224*H224</f>
        <v>40.28875</v>
      </c>
      <c r="S224" s="196">
        <v>0</v>
      </c>
      <c r="T224" s="197">
        <f>S224*H224</f>
        <v>0</v>
      </c>
      <c r="U224" s="37"/>
      <c r="V224" s="37"/>
      <c r="W224" s="37"/>
      <c r="X224" s="37"/>
      <c r="Y224" s="37"/>
      <c r="Z224" s="37"/>
      <c r="AA224" s="37"/>
      <c r="AB224" s="37"/>
      <c r="AC224" s="37"/>
      <c r="AD224" s="37"/>
      <c r="AE224" s="37"/>
      <c r="AR224" s="198" t="s">
        <v>138</v>
      </c>
      <c r="AT224" s="198" t="s">
        <v>127</v>
      </c>
      <c r="AU224" s="198" t="s">
        <v>77</v>
      </c>
      <c r="AY224" s="16" t="s">
        <v>133</v>
      </c>
      <c r="BE224" s="199">
        <f>IF(N224="základní",J224,0)</f>
        <v>0</v>
      </c>
      <c r="BF224" s="199">
        <f>IF(N224="snížená",J224,0)</f>
        <v>0</v>
      </c>
      <c r="BG224" s="199">
        <f>IF(N224="zákl. přenesená",J224,0)</f>
        <v>0</v>
      </c>
      <c r="BH224" s="199">
        <f>IF(N224="sníž. přenesená",J224,0)</f>
        <v>0</v>
      </c>
      <c r="BI224" s="199">
        <f>IF(N224="nulová",J224,0)</f>
        <v>0</v>
      </c>
      <c r="BJ224" s="16" t="s">
        <v>77</v>
      </c>
      <c r="BK224" s="199">
        <f>ROUND(I224*H224,2)</f>
        <v>0</v>
      </c>
      <c r="BL224" s="16" t="s">
        <v>138</v>
      </c>
      <c r="BM224" s="198" t="s">
        <v>430</v>
      </c>
    </row>
    <row r="225" spans="1:47" s="2" customFormat="1" ht="12">
      <c r="A225" s="37"/>
      <c r="B225" s="38"/>
      <c r="C225" s="39"/>
      <c r="D225" s="200" t="s">
        <v>196</v>
      </c>
      <c r="E225" s="39"/>
      <c r="F225" s="201" t="s">
        <v>442</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196</v>
      </c>
      <c r="AU225" s="16" t="s">
        <v>77</v>
      </c>
    </row>
    <row r="226" spans="1:47" s="2" customFormat="1" ht="12">
      <c r="A226" s="37"/>
      <c r="B226" s="38"/>
      <c r="C226" s="39"/>
      <c r="D226" s="200" t="s">
        <v>134</v>
      </c>
      <c r="E226" s="39"/>
      <c r="F226" s="201" t="s">
        <v>999</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134</v>
      </c>
      <c r="AU226" s="16" t="s">
        <v>77</v>
      </c>
    </row>
    <row r="227" spans="1:65" s="2" customFormat="1" ht="21.75" customHeight="1">
      <c r="A227" s="37"/>
      <c r="B227" s="38"/>
      <c r="C227" s="187" t="s">
        <v>297</v>
      </c>
      <c r="D227" s="187" t="s">
        <v>127</v>
      </c>
      <c r="E227" s="188" t="s">
        <v>439</v>
      </c>
      <c r="F227" s="189" t="s">
        <v>440</v>
      </c>
      <c r="G227" s="190" t="s">
        <v>205</v>
      </c>
      <c r="H227" s="191">
        <v>63.7</v>
      </c>
      <c r="I227" s="192"/>
      <c r="J227" s="193">
        <f>ROUND(I227*H227,2)</f>
        <v>0</v>
      </c>
      <c r="K227" s="189" t="s">
        <v>131</v>
      </c>
      <c r="L227" s="43"/>
      <c r="M227" s="194" t="s">
        <v>19</v>
      </c>
      <c r="N227" s="195" t="s">
        <v>40</v>
      </c>
      <c r="O227" s="83"/>
      <c r="P227" s="196">
        <f>O227*H227</f>
        <v>0</v>
      </c>
      <c r="Q227" s="196">
        <v>2.0875</v>
      </c>
      <c r="R227" s="196">
        <f>Q227*H227</f>
        <v>132.97375</v>
      </c>
      <c r="S227" s="196">
        <v>0</v>
      </c>
      <c r="T227" s="197">
        <f>S227*H227</f>
        <v>0</v>
      </c>
      <c r="U227" s="37"/>
      <c r="V227" s="37"/>
      <c r="W227" s="37"/>
      <c r="X227" s="37"/>
      <c r="Y227" s="37"/>
      <c r="Z227" s="37"/>
      <c r="AA227" s="37"/>
      <c r="AB227" s="37"/>
      <c r="AC227" s="37"/>
      <c r="AD227" s="37"/>
      <c r="AE227" s="37"/>
      <c r="AR227" s="198" t="s">
        <v>138</v>
      </c>
      <c r="AT227" s="198" t="s">
        <v>127</v>
      </c>
      <c r="AU227" s="198" t="s">
        <v>77</v>
      </c>
      <c r="AY227" s="16" t="s">
        <v>133</v>
      </c>
      <c r="BE227" s="199">
        <f>IF(N227="základní",J227,0)</f>
        <v>0</v>
      </c>
      <c r="BF227" s="199">
        <f>IF(N227="snížená",J227,0)</f>
        <v>0</v>
      </c>
      <c r="BG227" s="199">
        <f>IF(N227="zákl. přenesená",J227,0)</f>
        <v>0</v>
      </c>
      <c r="BH227" s="199">
        <f>IF(N227="sníž. přenesená",J227,0)</f>
        <v>0</v>
      </c>
      <c r="BI227" s="199">
        <f>IF(N227="nulová",J227,0)</f>
        <v>0</v>
      </c>
      <c r="BJ227" s="16" t="s">
        <v>77</v>
      </c>
      <c r="BK227" s="199">
        <f>ROUND(I227*H227,2)</f>
        <v>0</v>
      </c>
      <c r="BL227" s="16" t="s">
        <v>138</v>
      </c>
      <c r="BM227" s="198" t="s">
        <v>436</v>
      </c>
    </row>
    <row r="228" spans="1:47" s="2" customFormat="1" ht="12">
      <c r="A228" s="37"/>
      <c r="B228" s="38"/>
      <c r="C228" s="39"/>
      <c r="D228" s="200" t="s">
        <v>196</v>
      </c>
      <c r="E228" s="39"/>
      <c r="F228" s="201" t="s">
        <v>442</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196</v>
      </c>
      <c r="AU228" s="16" t="s">
        <v>77</v>
      </c>
    </row>
    <row r="229" spans="1:47" s="2" customFormat="1" ht="12">
      <c r="A229" s="37"/>
      <c r="B229" s="38"/>
      <c r="C229" s="39"/>
      <c r="D229" s="200" t="s">
        <v>134</v>
      </c>
      <c r="E229" s="39"/>
      <c r="F229" s="201" t="s">
        <v>1000</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134</v>
      </c>
      <c r="AU229" s="16" t="s">
        <v>77</v>
      </c>
    </row>
    <row r="230" spans="1:65" s="2" customFormat="1" ht="16.5" customHeight="1">
      <c r="A230" s="37"/>
      <c r="B230" s="38"/>
      <c r="C230" s="187" t="s">
        <v>433</v>
      </c>
      <c r="D230" s="187" t="s">
        <v>127</v>
      </c>
      <c r="E230" s="188" t="s">
        <v>1001</v>
      </c>
      <c r="F230" s="189" t="s">
        <v>1002</v>
      </c>
      <c r="G230" s="190" t="s">
        <v>205</v>
      </c>
      <c r="H230" s="191">
        <v>26.3</v>
      </c>
      <c r="I230" s="192"/>
      <c r="J230" s="193">
        <f>ROUND(I230*H230,2)</f>
        <v>0</v>
      </c>
      <c r="K230" s="189" t="s">
        <v>131</v>
      </c>
      <c r="L230" s="43"/>
      <c r="M230" s="194" t="s">
        <v>19</v>
      </c>
      <c r="N230" s="195" t="s">
        <v>40</v>
      </c>
      <c r="O230" s="83"/>
      <c r="P230" s="196">
        <f>O230*H230</f>
        <v>0</v>
      </c>
      <c r="Q230" s="196">
        <v>2.432787</v>
      </c>
      <c r="R230" s="196">
        <f>Q230*H230</f>
        <v>63.982298099999994</v>
      </c>
      <c r="S230" s="196">
        <v>0</v>
      </c>
      <c r="T230" s="197">
        <f>S230*H230</f>
        <v>0</v>
      </c>
      <c r="U230" s="37"/>
      <c r="V230" s="37"/>
      <c r="W230" s="37"/>
      <c r="X230" s="37"/>
      <c r="Y230" s="37"/>
      <c r="Z230" s="37"/>
      <c r="AA230" s="37"/>
      <c r="AB230" s="37"/>
      <c r="AC230" s="37"/>
      <c r="AD230" s="37"/>
      <c r="AE230" s="37"/>
      <c r="AR230" s="198" t="s">
        <v>138</v>
      </c>
      <c r="AT230" s="198" t="s">
        <v>127</v>
      </c>
      <c r="AU230" s="198" t="s">
        <v>77</v>
      </c>
      <c r="AY230" s="16" t="s">
        <v>133</v>
      </c>
      <c r="BE230" s="199">
        <f>IF(N230="základní",J230,0)</f>
        <v>0</v>
      </c>
      <c r="BF230" s="199">
        <f>IF(N230="snížená",J230,0)</f>
        <v>0</v>
      </c>
      <c r="BG230" s="199">
        <f>IF(N230="zákl. přenesená",J230,0)</f>
        <v>0</v>
      </c>
      <c r="BH230" s="199">
        <f>IF(N230="sníž. přenesená",J230,0)</f>
        <v>0</v>
      </c>
      <c r="BI230" s="199">
        <f>IF(N230="nulová",J230,0)</f>
        <v>0</v>
      </c>
      <c r="BJ230" s="16" t="s">
        <v>77</v>
      </c>
      <c r="BK230" s="199">
        <f>ROUND(I230*H230,2)</f>
        <v>0</v>
      </c>
      <c r="BL230" s="16" t="s">
        <v>138</v>
      </c>
      <c r="BM230" s="198" t="s">
        <v>441</v>
      </c>
    </row>
    <row r="231" spans="1:47" s="2" customFormat="1" ht="12">
      <c r="A231" s="37"/>
      <c r="B231" s="38"/>
      <c r="C231" s="39"/>
      <c r="D231" s="200" t="s">
        <v>196</v>
      </c>
      <c r="E231" s="39"/>
      <c r="F231" s="201" t="s">
        <v>467</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196</v>
      </c>
      <c r="AU231" s="16" t="s">
        <v>77</v>
      </c>
    </row>
    <row r="232" spans="1:47" s="2" customFormat="1" ht="12">
      <c r="A232" s="37"/>
      <c r="B232" s="38"/>
      <c r="C232" s="39"/>
      <c r="D232" s="200" t="s">
        <v>134</v>
      </c>
      <c r="E232" s="39"/>
      <c r="F232" s="201" t="s">
        <v>1003</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134</v>
      </c>
      <c r="AU232" s="16" t="s">
        <v>77</v>
      </c>
    </row>
    <row r="233" spans="1:65" s="2" customFormat="1" ht="21.75" customHeight="1">
      <c r="A233" s="37"/>
      <c r="B233" s="38"/>
      <c r="C233" s="187" t="s">
        <v>302</v>
      </c>
      <c r="D233" s="187" t="s">
        <v>127</v>
      </c>
      <c r="E233" s="188" t="s">
        <v>445</v>
      </c>
      <c r="F233" s="189" t="s">
        <v>446</v>
      </c>
      <c r="G233" s="190" t="s">
        <v>205</v>
      </c>
      <c r="H233" s="191">
        <v>52.9</v>
      </c>
      <c r="I233" s="192"/>
      <c r="J233" s="193">
        <f>ROUND(I233*H233,2)</f>
        <v>0</v>
      </c>
      <c r="K233" s="189" t="s">
        <v>131</v>
      </c>
      <c r="L233" s="43"/>
      <c r="M233" s="194" t="s">
        <v>19</v>
      </c>
      <c r="N233" s="195" t="s">
        <v>40</v>
      </c>
      <c r="O233" s="83"/>
      <c r="P233" s="196">
        <f>O233*H233</f>
        <v>0</v>
      </c>
      <c r="Q233" s="196">
        <v>2.43408</v>
      </c>
      <c r="R233" s="196">
        <f>Q233*H233</f>
        <v>128.76283199999997</v>
      </c>
      <c r="S233" s="196">
        <v>0</v>
      </c>
      <c r="T233" s="197">
        <f>S233*H233</f>
        <v>0</v>
      </c>
      <c r="U233" s="37"/>
      <c r="V233" s="37"/>
      <c r="W233" s="37"/>
      <c r="X233" s="37"/>
      <c r="Y233" s="37"/>
      <c r="Z233" s="37"/>
      <c r="AA233" s="37"/>
      <c r="AB233" s="37"/>
      <c r="AC233" s="37"/>
      <c r="AD233" s="37"/>
      <c r="AE233" s="37"/>
      <c r="AR233" s="198" t="s">
        <v>138</v>
      </c>
      <c r="AT233" s="198" t="s">
        <v>127</v>
      </c>
      <c r="AU233" s="198" t="s">
        <v>77</v>
      </c>
      <c r="AY233" s="16" t="s">
        <v>133</v>
      </c>
      <c r="BE233" s="199">
        <f>IF(N233="základní",J233,0)</f>
        <v>0</v>
      </c>
      <c r="BF233" s="199">
        <f>IF(N233="snížená",J233,0)</f>
        <v>0</v>
      </c>
      <c r="BG233" s="199">
        <f>IF(N233="zákl. přenesená",J233,0)</f>
        <v>0</v>
      </c>
      <c r="BH233" s="199">
        <f>IF(N233="sníž. přenesená",J233,0)</f>
        <v>0</v>
      </c>
      <c r="BI233" s="199">
        <f>IF(N233="nulová",J233,0)</f>
        <v>0</v>
      </c>
      <c r="BJ233" s="16" t="s">
        <v>77</v>
      </c>
      <c r="BK233" s="199">
        <f>ROUND(I233*H233,2)</f>
        <v>0</v>
      </c>
      <c r="BL233" s="16" t="s">
        <v>138</v>
      </c>
      <c r="BM233" s="198" t="s">
        <v>447</v>
      </c>
    </row>
    <row r="234" spans="1:47" s="2" customFormat="1" ht="12">
      <c r="A234" s="37"/>
      <c r="B234" s="38"/>
      <c r="C234" s="39"/>
      <c r="D234" s="200" t="s">
        <v>196</v>
      </c>
      <c r="E234" s="39"/>
      <c r="F234" s="201" t="s">
        <v>448</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196</v>
      </c>
      <c r="AU234" s="16" t="s">
        <v>77</v>
      </c>
    </row>
    <row r="235" spans="1:47" s="2" customFormat="1" ht="12">
      <c r="A235" s="37"/>
      <c r="B235" s="38"/>
      <c r="C235" s="39"/>
      <c r="D235" s="200" t="s">
        <v>134</v>
      </c>
      <c r="E235" s="39"/>
      <c r="F235" s="201" t="s">
        <v>1004</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134</v>
      </c>
      <c r="AU235" s="16" t="s">
        <v>77</v>
      </c>
    </row>
    <row r="236" spans="1:65" s="2" customFormat="1" ht="21.75" customHeight="1">
      <c r="A236" s="37"/>
      <c r="B236" s="38"/>
      <c r="C236" s="187" t="s">
        <v>444</v>
      </c>
      <c r="D236" s="187" t="s">
        <v>127</v>
      </c>
      <c r="E236" s="188" t="s">
        <v>450</v>
      </c>
      <c r="F236" s="189" t="s">
        <v>451</v>
      </c>
      <c r="G236" s="190" t="s">
        <v>291</v>
      </c>
      <c r="H236" s="191">
        <v>151</v>
      </c>
      <c r="I236" s="192"/>
      <c r="J236" s="193">
        <f>ROUND(I236*H236,2)</f>
        <v>0</v>
      </c>
      <c r="K236" s="189" t="s">
        <v>131</v>
      </c>
      <c r="L236" s="43"/>
      <c r="M236" s="194" t="s">
        <v>19</v>
      </c>
      <c r="N236" s="195" t="s">
        <v>40</v>
      </c>
      <c r="O236" s="83"/>
      <c r="P236" s="196">
        <f>O236*H236</f>
        <v>0</v>
      </c>
      <c r="Q236" s="196">
        <v>0</v>
      </c>
      <c r="R236" s="196">
        <f>Q236*H236</f>
        <v>0</v>
      </c>
      <c r="S236" s="196">
        <v>0</v>
      </c>
      <c r="T236" s="197">
        <f>S236*H236</f>
        <v>0</v>
      </c>
      <c r="U236" s="37"/>
      <c r="V236" s="37"/>
      <c r="W236" s="37"/>
      <c r="X236" s="37"/>
      <c r="Y236" s="37"/>
      <c r="Z236" s="37"/>
      <c r="AA236" s="37"/>
      <c r="AB236" s="37"/>
      <c r="AC236" s="37"/>
      <c r="AD236" s="37"/>
      <c r="AE236" s="37"/>
      <c r="AR236" s="198" t="s">
        <v>138</v>
      </c>
      <c r="AT236" s="198" t="s">
        <v>127</v>
      </c>
      <c r="AU236" s="198" t="s">
        <v>77</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452</v>
      </c>
    </row>
    <row r="237" spans="1:47" s="2" customFormat="1" ht="12">
      <c r="A237" s="37"/>
      <c r="B237" s="38"/>
      <c r="C237" s="39"/>
      <c r="D237" s="200" t="s">
        <v>196</v>
      </c>
      <c r="E237" s="39"/>
      <c r="F237" s="201" t="s">
        <v>448</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196</v>
      </c>
      <c r="AU237" s="16" t="s">
        <v>77</v>
      </c>
    </row>
    <row r="238" spans="1:47" s="2" customFormat="1" ht="12">
      <c r="A238" s="37"/>
      <c r="B238" s="38"/>
      <c r="C238" s="39"/>
      <c r="D238" s="200" t="s">
        <v>134</v>
      </c>
      <c r="E238" s="39"/>
      <c r="F238" s="201" t="s">
        <v>1005</v>
      </c>
      <c r="G238" s="39"/>
      <c r="H238" s="39"/>
      <c r="I238" s="135"/>
      <c r="J238" s="39"/>
      <c r="K238" s="39"/>
      <c r="L238" s="43"/>
      <c r="M238" s="202"/>
      <c r="N238" s="203"/>
      <c r="O238" s="83"/>
      <c r="P238" s="83"/>
      <c r="Q238" s="83"/>
      <c r="R238" s="83"/>
      <c r="S238" s="83"/>
      <c r="T238" s="84"/>
      <c r="U238" s="37"/>
      <c r="V238" s="37"/>
      <c r="W238" s="37"/>
      <c r="X238" s="37"/>
      <c r="Y238" s="37"/>
      <c r="Z238" s="37"/>
      <c r="AA238" s="37"/>
      <c r="AB238" s="37"/>
      <c r="AC238" s="37"/>
      <c r="AD238" s="37"/>
      <c r="AE238" s="37"/>
      <c r="AT238" s="16" t="s">
        <v>134</v>
      </c>
      <c r="AU238" s="16" t="s">
        <v>77</v>
      </c>
    </row>
    <row r="239" spans="1:65" s="2" customFormat="1" ht="16.5" customHeight="1">
      <c r="A239" s="37"/>
      <c r="B239" s="38"/>
      <c r="C239" s="187" t="s">
        <v>307</v>
      </c>
      <c r="D239" s="187" t="s">
        <v>127</v>
      </c>
      <c r="E239" s="188" t="s">
        <v>812</v>
      </c>
      <c r="F239" s="189" t="s">
        <v>813</v>
      </c>
      <c r="G239" s="190" t="s">
        <v>205</v>
      </c>
      <c r="H239" s="191">
        <v>5.1</v>
      </c>
      <c r="I239" s="192"/>
      <c r="J239" s="193">
        <f>ROUND(I239*H239,2)</f>
        <v>0</v>
      </c>
      <c r="K239" s="189" t="s">
        <v>131</v>
      </c>
      <c r="L239" s="43"/>
      <c r="M239" s="194" t="s">
        <v>19</v>
      </c>
      <c r="N239" s="195" t="s">
        <v>40</v>
      </c>
      <c r="O239" s="83"/>
      <c r="P239" s="196">
        <f>O239*H239</f>
        <v>0</v>
      </c>
      <c r="Q239" s="196">
        <v>2.004</v>
      </c>
      <c r="R239" s="196">
        <f>Q239*H239</f>
        <v>10.2204</v>
      </c>
      <c r="S239" s="196">
        <v>0</v>
      </c>
      <c r="T239" s="197">
        <f>S239*H239</f>
        <v>0</v>
      </c>
      <c r="U239" s="37"/>
      <c r="V239" s="37"/>
      <c r="W239" s="37"/>
      <c r="X239" s="37"/>
      <c r="Y239" s="37"/>
      <c r="Z239" s="37"/>
      <c r="AA239" s="37"/>
      <c r="AB239" s="37"/>
      <c r="AC239" s="37"/>
      <c r="AD239" s="37"/>
      <c r="AE239" s="37"/>
      <c r="AR239" s="198" t="s">
        <v>138</v>
      </c>
      <c r="AT239" s="198" t="s">
        <v>127</v>
      </c>
      <c r="AU239" s="198" t="s">
        <v>77</v>
      </c>
      <c r="AY239" s="16" t="s">
        <v>133</v>
      </c>
      <c r="BE239" s="199">
        <f>IF(N239="základní",J239,0)</f>
        <v>0</v>
      </c>
      <c r="BF239" s="199">
        <f>IF(N239="snížená",J239,0)</f>
        <v>0</v>
      </c>
      <c r="BG239" s="199">
        <f>IF(N239="zákl. přenesená",J239,0)</f>
        <v>0</v>
      </c>
      <c r="BH239" s="199">
        <f>IF(N239="sníž. přenesená",J239,0)</f>
        <v>0</v>
      </c>
      <c r="BI239" s="199">
        <f>IF(N239="nulová",J239,0)</f>
        <v>0</v>
      </c>
      <c r="BJ239" s="16" t="s">
        <v>77</v>
      </c>
      <c r="BK239" s="199">
        <f>ROUND(I239*H239,2)</f>
        <v>0</v>
      </c>
      <c r="BL239" s="16" t="s">
        <v>138</v>
      </c>
      <c r="BM239" s="198" t="s">
        <v>456</v>
      </c>
    </row>
    <row r="240" spans="1:47" s="2" customFormat="1" ht="12">
      <c r="A240" s="37"/>
      <c r="B240" s="38"/>
      <c r="C240" s="39"/>
      <c r="D240" s="200" t="s">
        <v>196</v>
      </c>
      <c r="E240" s="39"/>
      <c r="F240" s="201" t="s">
        <v>471</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196</v>
      </c>
      <c r="AU240" s="16" t="s">
        <v>77</v>
      </c>
    </row>
    <row r="241" spans="1:47" s="2" customFormat="1" ht="12">
      <c r="A241" s="37"/>
      <c r="B241" s="38"/>
      <c r="C241" s="39"/>
      <c r="D241" s="200" t="s">
        <v>134</v>
      </c>
      <c r="E241" s="39"/>
      <c r="F241" s="201" t="s">
        <v>1006</v>
      </c>
      <c r="G241" s="39"/>
      <c r="H241" s="39"/>
      <c r="I241" s="135"/>
      <c r="J241" s="39"/>
      <c r="K241" s="39"/>
      <c r="L241" s="43"/>
      <c r="M241" s="202"/>
      <c r="N241" s="203"/>
      <c r="O241" s="83"/>
      <c r="P241" s="83"/>
      <c r="Q241" s="83"/>
      <c r="R241" s="83"/>
      <c r="S241" s="83"/>
      <c r="T241" s="84"/>
      <c r="U241" s="37"/>
      <c r="V241" s="37"/>
      <c r="W241" s="37"/>
      <c r="X241" s="37"/>
      <c r="Y241" s="37"/>
      <c r="Z241" s="37"/>
      <c r="AA241" s="37"/>
      <c r="AB241" s="37"/>
      <c r="AC241" s="37"/>
      <c r="AD241" s="37"/>
      <c r="AE241" s="37"/>
      <c r="AT241" s="16" t="s">
        <v>134</v>
      </c>
      <c r="AU241" s="16" t="s">
        <v>77</v>
      </c>
    </row>
    <row r="242" spans="1:65" s="2" customFormat="1" ht="21.75" customHeight="1">
      <c r="A242" s="37"/>
      <c r="B242" s="38"/>
      <c r="C242" s="187" t="s">
        <v>453</v>
      </c>
      <c r="D242" s="187" t="s">
        <v>127</v>
      </c>
      <c r="E242" s="188" t="s">
        <v>1007</v>
      </c>
      <c r="F242" s="189" t="s">
        <v>1008</v>
      </c>
      <c r="G242" s="190" t="s">
        <v>291</v>
      </c>
      <c r="H242" s="191">
        <v>3.8</v>
      </c>
      <c r="I242" s="192"/>
      <c r="J242" s="193">
        <f>ROUND(I242*H242,2)</f>
        <v>0</v>
      </c>
      <c r="K242" s="189" t="s">
        <v>131</v>
      </c>
      <c r="L242" s="43"/>
      <c r="M242" s="194" t="s">
        <v>19</v>
      </c>
      <c r="N242" s="195" t="s">
        <v>40</v>
      </c>
      <c r="O242" s="83"/>
      <c r="P242" s="196">
        <f>O242*H242</f>
        <v>0</v>
      </c>
      <c r="Q242" s="196">
        <v>0.7013968</v>
      </c>
      <c r="R242" s="196">
        <f>Q242*H242</f>
        <v>2.66530784</v>
      </c>
      <c r="S242" s="196">
        <v>0</v>
      </c>
      <c r="T242" s="197">
        <f>S242*H242</f>
        <v>0</v>
      </c>
      <c r="U242" s="37"/>
      <c r="V242" s="37"/>
      <c r="W242" s="37"/>
      <c r="X242" s="37"/>
      <c r="Y242" s="37"/>
      <c r="Z242" s="37"/>
      <c r="AA242" s="37"/>
      <c r="AB242" s="37"/>
      <c r="AC242" s="37"/>
      <c r="AD242" s="37"/>
      <c r="AE242" s="37"/>
      <c r="AR242" s="198" t="s">
        <v>138</v>
      </c>
      <c r="AT242" s="198" t="s">
        <v>127</v>
      </c>
      <c r="AU242" s="198" t="s">
        <v>77</v>
      </c>
      <c r="AY242" s="16" t="s">
        <v>133</v>
      </c>
      <c r="BE242" s="199">
        <f>IF(N242="základní",J242,0)</f>
        <v>0</v>
      </c>
      <c r="BF242" s="199">
        <f>IF(N242="snížená",J242,0)</f>
        <v>0</v>
      </c>
      <c r="BG242" s="199">
        <f>IF(N242="zákl. přenesená",J242,0)</f>
        <v>0</v>
      </c>
      <c r="BH242" s="199">
        <f>IF(N242="sníž. přenesená",J242,0)</f>
        <v>0</v>
      </c>
      <c r="BI242" s="199">
        <f>IF(N242="nulová",J242,0)</f>
        <v>0</v>
      </c>
      <c r="BJ242" s="16" t="s">
        <v>77</v>
      </c>
      <c r="BK242" s="199">
        <f>ROUND(I242*H242,2)</f>
        <v>0</v>
      </c>
      <c r="BL242" s="16" t="s">
        <v>138</v>
      </c>
      <c r="BM242" s="198" t="s">
        <v>461</v>
      </c>
    </row>
    <row r="243" spans="1:47" s="2" customFormat="1" ht="12">
      <c r="A243" s="37"/>
      <c r="B243" s="38"/>
      <c r="C243" s="39"/>
      <c r="D243" s="200" t="s">
        <v>196</v>
      </c>
      <c r="E243" s="39"/>
      <c r="F243" s="201" t="s">
        <v>1009</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196</v>
      </c>
      <c r="AU243" s="16" t="s">
        <v>77</v>
      </c>
    </row>
    <row r="244" spans="1:47" s="2" customFormat="1" ht="12">
      <c r="A244" s="37"/>
      <c r="B244" s="38"/>
      <c r="C244" s="39"/>
      <c r="D244" s="200" t="s">
        <v>134</v>
      </c>
      <c r="E244" s="39"/>
      <c r="F244" s="201" t="s">
        <v>1010</v>
      </c>
      <c r="G244" s="39"/>
      <c r="H244" s="39"/>
      <c r="I244" s="135"/>
      <c r="J244" s="39"/>
      <c r="K244" s="39"/>
      <c r="L244" s="43"/>
      <c r="M244" s="202"/>
      <c r="N244" s="203"/>
      <c r="O244" s="83"/>
      <c r="P244" s="83"/>
      <c r="Q244" s="83"/>
      <c r="R244" s="83"/>
      <c r="S244" s="83"/>
      <c r="T244" s="84"/>
      <c r="U244" s="37"/>
      <c r="V244" s="37"/>
      <c r="W244" s="37"/>
      <c r="X244" s="37"/>
      <c r="Y244" s="37"/>
      <c r="Z244" s="37"/>
      <c r="AA244" s="37"/>
      <c r="AB244" s="37"/>
      <c r="AC244" s="37"/>
      <c r="AD244" s="37"/>
      <c r="AE244" s="37"/>
      <c r="AT244" s="16" t="s">
        <v>134</v>
      </c>
      <c r="AU244" s="16" t="s">
        <v>77</v>
      </c>
    </row>
    <row r="245" spans="1:65" s="2" customFormat="1" ht="21.75" customHeight="1">
      <c r="A245" s="37"/>
      <c r="B245" s="38"/>
      <c r="C245" s="187" t="s">
        <v>311</v>
      </c>
      <c r="D245" s="187" t="s">
        <v>127</v>
      </c>
      <c r="E245" s="188" t="s">
        <v>474</v>
      </c>
      <c r="F245" s="189" t="s">
        <v>475</v>
      </c>
      <c r="G245" s="190" t="s">
        <v>291</v>
      </c>
      <c r="H245" s="191">
        <v>13.2</v>
      </c>
      <c r="I245" s="192"/>
      <c r="J245" s="193">
        <f>ROUND(I245*H245,2)</f>
        <v>0</v>
      </c>
      <c r="K245" s="189" t="s">
        <v>131</v>
      </c>
      <c r="L245" s="43"/>
      <c r="M245" s="194" t="s">
        <v>19</v>
      </c>
      <c r="N245" s="195" t="s">
        <v>40</v>
      </c>
      <c r="O245" s="83"/>
      <c r="P245" s="196">
        <f>O245*H245</f>
        <v>0</v>
      </c>
      <c r="Q245" s="196">
        <v>0.40242464</v>
      </c>
      <c r="R245" s="196">
        <f>Q245*H245</f>
        <v>5.312005247999999</v>
      </c>
      <c r="S245" s="196">
        <v>0</v>
      </c>
      <c r="T245" s="197">
        <f>S245*H245</f>
        <v>0</v>
      </c>
      <c r="U245" s="37"/>
      <c r="V245" s="37"/>
      <c r="W245" s="37"/>
      <c r="X245" s="37"/>
      <c r="Y245" s="37"/>
      <c r="Z245" s="37"/>
      <c r="AA245" s="37"/>
      <c r="AB245" s="37"/>
      <c r="AC245" s="37"/>
      <c r="AD245" s="37"/>
      <c r="AE245" s="37"/>
      <c r="AR245" s="198" t="s">
        <v>138</v>
      </c>
      <c r="AT245" s="198" t="s">
        <v>127</v>
      </c>
      <c r="AU245" s="198" t="s">
        <v>77</v>
      </c>
      <c r="AY245" s="16" t="s">
        <v>133</v>
      </c>
      <c r="BE245" s="199">
        <f>IF(N245="základní",J245,0)</f>
        <v>0</v>
      </c>
      <c r="BF245" s="199">
        <f>IF(N245="snížená",J245,0)</f>
        <v>0</v>
      </c>
      <c r="BG245" s="199">
        <f>IF(N245="zákl. přenesená",J245,0)</f>
        <v>0</v>
      </c>
      <c r="BH245" s="199">
        <f>IF(N245="sníž. přenesená",J245,0)</f>
        <v>0</v>
      </c>
      <c r="BI245" s="199">
        <f>IF(N245="nulová",J245,0)</f>
        <v>0</v>
      </c>
      <c r="BJ245" s="16" t="s">
        <v>77</v>
      </c>
      <c r="BK245" s="199">
        <f>ROUND(I245*H245,2)</f>
        <v>0</v>
      </c>
      <c r="BL245" s="16" t="s">
        <v>138</v>
      </c>
      <c r="BM245" s="198" t="s">
        <v>466</v>
      </c>
    </row>
    <row r="246" spans="1:47" s="2" customFormat="1" ht="12">
      <c r="A246" s="37"/>
      <c r="B246" s="38"/>
      <c r="C246" s="39"/>
      <c r="D246" s="200" t="s">
        <v>196</v>
      </c>
      <c r="E246" s="39"/>
      <c r="F246" s="201" t="s">
        <v>477</v>
      </c>
      <c r="G246" s="39"/>
      <c r="H246" s="39"/>
      <c r="I246" s="135"/>
      <c r="J246" s="39"/>
      <c r="K246" s="39"/>
      <c r="L246" s="43"/>
      <c r="M246" s="202"/>
      <c r="N246" s="203"/>
      <c r="O246" s="83"/>
      <c r="P246" s="83"/>
      <c r="Q246" s="83"/>
      <c r="R246" s="83"/>
      <c r="S246" s="83"/>
      <c r="T246" s="84"/>
      <c r="U246" s="37"/>
      <c r="V246" s="37"/>
      <c r="W246" s="37"/>
      <c r="X246" s="37"/>
      <c r="Y246" s="37"/>
      <c r="Z246" s="37"/>
      <c r="AA246" s="37"/>
      <c r="AB246" s="37"/>
      <c r="AC246" s="37"/>
      <c r="AD246" s="37"/>
      <c r="AE246" s="37"/>
      <c r="AT246" s="16" t="s">
        <v>196</v>
      </c>
      <c r="AU246" s="16" t="s">
        <v>77</v>
      </c>
    </row>
    <row r="247" spans="1:47" s="2" customFormat="1" ht="12">
      <c r="A247" s="37"/>
      <c r="B247" s="38"/>
      <c r="C247" s="39"/>
      <c r="D247" s="200" t="s">
        <v>134</v>
      </c>
      <c r="E247" s="39"/>
      <c r="F247" s="201" t="s">
        <v>1011</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134</v>
      </c>
      <c r="AU247" s="16" t="s">
        <v>77</v>
      </c>
    </row>
    <row r="248" spans="1:65" s="2" customFormat="1" ht="21.75" customHeight="1">
      <c r="A248" s="37"/>
      <c r="B248" s="38"/>
      <c r="C248" s="187" t="s">
        <v>463</v>
      </c>
      <c r="D248" s="187" t="s">
        <v>127</v>
      </c>
      <c r="E248" s="188" t="s">
        <v>1012</v>
      </c>
      <c r="F248" s="189" t="s">
        <v>1013</v>
      </c>
      <c r="G248" s="190" t="s">
        <v>291</v>
      </c>
      <c r="H248" s="191">
        <v>6</v>
      </c>
      <c r="I248" s="192"/>
      <c r="J248" s="193">
        <f>ROUND(I248*H248,2)</f>
        <v>0</v>
      </c>
      <c r="K248" s="189" t="s">
        <v>131</v>
      </c>
      <c r="L248" s="43"/>
      <c r="M248" s="194" t="s">
        <v>19</v>
      </c>
      <c r="N248" s="195" t="s">
        <v>40</v>
      </c>
      <c r="O248" s="83"/>
      <c r="P248" s="196">
        <f>O248*H248</f>
        <v>0</v>
      </c>
      <c r="Q248" s="196">
        <v>0.937788</v>
      </c>
      <c r="R248" s="196">
        <f>Q248*H248</f>
        <v>5.626728</v>
      </c>
      <c r="S248" s="196">
        <v>0</v>
      </c>
      <c r="T248" s="197">
        <f>S248*H248</f>
        <v>0</v>
      </c>
      <c r="U248" s="37"/>
      <c r="V248" s="37"/>
      <c r="W248" s="37"/>
      <c r="X248" s="37"/>
      <c r="Y248" s="37"/>
      <c r="Z248" s="37"/>
      <c r="AA248" s="37"/>
      <c r="AB248" s="37"/>
      <c r="AC248" s="37"/>
      <c r="AD248" s="37"/>
      <c r="AE248" s="37"/>
      <c r="AR248" s="198" t="s">
        <v>138</v>
      </c>
      <c r="AT248" s="198" t="s">
        <v>127</v>
      </c>
      <c r="AU248" s="198" t="s">
        <v>77</v>
      </c>
      <c r="AY248" s="16" t="s">
        <v>133</v>
      </c>
      <c r="BE248" s="199">
        <f>IF(N248="základní",J248,0)</f>
        <v>0</v>
      </c>
      <c r="BF248" s="199">
        <f>IF(N248="snížená",J248,0)</f>
        <v>0</v>
      </c>
      <c r="BG248" s="199">
        <f>IF(N248="zákl. přenesená",J248,0)</f>
        <v>0</v>
      </c>
      <c r="BH248" s="199">
        <f>IF(N248="sníž. přenesená",J248,0)</f>
        <v>0</v>
      </c>
      <c r="BI248" s="199">
        <f>IF(N248="nulová",J248,0)</f>
        <v>0</v>
      </c>
      <c r="BJ248" s="16" t="s">
        <v>77</v>
      </c>
      <c r="BK248" s="199">
        <f>ROUND(I248*H248,2)</f>
        <v>0</v>
      </c>
      <c r="BL248" s="16" t="s">
        <v>138</v>
      </c>
      <c r="BM248" s="198" t="s">
        <v>470</v>
      </c>
    </row>
    <row r="249" spans="1:47" s="2" customFormat="1" ht="12">
      <c r="A249" s="37"/>
      <c r="B249" s="38"/>
      <c r="C249" s="39"/>
      <c r="D249" s="200" t="s">
        <v>196</v>
      </c>
      <c r="E249" s="39"/>
      <c r="F249" s="201" t="s">
        <v>733</v>
      </c>
      <c r="G249" s="39"/>
      <c r="H249" s="39"/>
      <c r="I249" s="135"/>
      <c r="J249" s="39"/>
      <c r="K249" s="39"/>
      <c r="L249" s="43"/>
      <c r="M249" s="202"/>
      <c r="N249" s="203"/>
      <c r="O249" s="83"/>
      <c r="P249" s="83"/>
      <c r="Q249" s="83"/>
      <c r="R249" s="83"/>
      <c r="S249" s="83"/>
      <c r="T249" s="84"/>
      <c r="U249" s="37"/>
      <c r="V249" s="37"/>
      <c r="W249" s="37"/>
      <c r="X249" s="37"/>
      <c r="Y249" s="37"/>
      <c r="Z249" s="37"/>
      <c r="AA249" s="37"/>
      <c r="AB249" s="37"/>
      <c r="AC249" s="37"/>
      <c r="AD249" s="37"/>
      <c r="AE249" s="37"/>
      <c r="AT249" s="16" t="s">
        <v>196</v>
      </c>
      <c r="AU249" s="16" t="s">
        <v>77</v>
      </c>
    </row>
    <row r="250" spans="1:47" s="2" customFormat="1" ht="12">
      <c r="A250" s="37"/>
      <c r="B250" s="38"/>
      <c r="C250" s="39"/>
      <c r="D250" s="200" t="s">
        <v>134</v>
      </c>
      <c r="E250" s="39"/>
      <c r="F250" s="201" t="s">
        <v>1014</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134</v>
      </c>
      <c r="AU250" s="16" t="s">
        <v>77</v>
      </c>
    </row>
    <row r="251" spans="1:65" s="2" customFormat="1" ht="21.75" customHeight="1">
      <c r="A251" s="37"/>
      <c r="B251" s="38"/>
      <c r="C251" s="187" t="s">
        <v>317</v>
      </c>
      <c r="D251" s="187" t="s">
        <v>127</v>
      </c>
      <c r="E251" s="188" t="s">
        <v>1015</v>
      </c>
      <c r="F251" s="189" t="s">
        <v>1016</v>
      </c>
      <c r="G251" s="190" t="s">
        <v>205</v>
      </c>
      <c r="H251" s="191">
        <v>34.9</v>
      </c>
      <c r="I251" s="192"/>
      <c r="J251" s="193">
        <f>ROUND(I251*H251,2)</f>
        <v>0</v>
      </c>
      <c r="K251" s="189" t="s">
        <v>131</v>
      </c>
      <c r="L251" s="43"/>
      <c r="M251" s="194" t="s">
        <v>19</v>
      </c>
      <c r="N251" s="195" t="s">
        <v>40</v>
      </c>
      <c r="O251" s="83"/>
      <c r="P251" s="196">
        <f>O251*H251</f>
        <v>0</v>
      </c>
      <c r="Q251" s="196">
        <v>2.32</v>
      </c>
      <c r="R251" s="196">
        <f>Q251*H251</f>
        <v>80.96799999999999</v>
      </c>
      <c r="S251" s="196">
        <v>0</v>
      </c>
      <c r="T251" s="197">
        <f>S251*H251</f>
        <v>0</v>
      </c>
      <c r="U251" s="37"/>
      <c r="V251" s="37"/>
      <c r="W251" s="37"/>
      <c r="X251" s="37"/>
      <c r="Y251" s="37"/>
      <c r="Z251" s="37"/>
      <c r="AA251" s="37"/>
      <c r="AB251" s="37"/>
      <c r="AC251" s="37"/>
      <c r="AD251" s="37"/>
      <c r="AE251" s="37"/>
      <c r="AR251" s="198" t="s">
        <v>138</v>
      </c>
      <c r="AT251" s="198" t="s">
        <v>127</v>
      </c>
      <c r="AU251" s="198" t="s">
        <v>77</v>
      </c>
      <c r="AY251" s="16" t="s">
        <v>133</v>
      </c>
      <c r="BE251" s="199">
        <f>IF(N251="základní",J251,0)</f>
        <v>0</v>
      </c>
      <c r="BF251" s="199">
        <f>IF(N251="snížená",J251,0)</f>
        <v>0</v>
      </c>
      <c r="BG251" s="199">
        <f>IF(N251="zákl. přenesená",J251,0)</f>
        <v>0</v>
      </c>
      <c r="BH251" s="199">
        <f>IF(N251="sníž. přenesená",J251,0)</f>
        <v>0</v>
      </c>
      <c r="BI251" s="199">
        <f>IF(N251="nulová",J251,0)</f>
        <v>0</v>
      </c>
      <c r="BJ251" s="16" t="s">
        <v>77</v>
      </c>
      <c r="BK251" s="199">
        <f>ROUND(I251*H251,2)</f>
        <v>0</v>
      </c>
      <c r="BL251" s="16" t="s">
        <v>138</v>
      </c>
      <c r="BM251" s="198" t="s">
        <v>476</v>
      </c>
    </row>
    <row r="252" spans="1:47" s="2" customFormat="1" ht="12">
      <c r="A252" s="37"/>
      <c r="B252" s="38"/>
      <c r="C252" s="39"/>
      <c r="D252" s="200" t="s">
        <v>196</v>
      </c>
      <c r="E252" s="39"/>
      <c r="F252" s="201" t="s">
        <v>1017</v>
      </c>
      <c r="G252" s="39"/>
      <c r="H252" s="39"/>
      <c r="I252" s="135"/>
      <c r="J252" s="39"/>
      <c r="K252" s="39"/>
      <c r="L252" s="43"/>
      <c r="M252" s="202"/>
      <c r="N252" s="203"/>
      <c r="O252" s="83"/>
      <c r="P252" s="83"/>
      <c r="Q252" s="83"/>
      <c r="R252" s="83"/>
      <c r="S252" s="83"/>
      <c r="T252" s="84"/>
      <c r="U252" s="37"/>
      <c r="V252" s="37"/>
      <c r="W252" s="37"/>
      <c r="X252" s="37"/>
      <c r="Y252" s="37"/>
      <c r="Z252" s="37"/>
      <c r="AA252" s="37"/>
      <c r="AB252" s="37"/>
      <c r="AC252" s="37"/>
      <c r="AD252" s="37"/>
      <c r="AE252" s="37"/>
      <c r="AT252" s="16" t="s">
        <v>196</v>
      </c>
      <c r="AU252" s="16" t="s">
        <v>77</v>
      </c>
    </row>
    <row r="253" spans="1:47" s="2" customFormat="1" ht="12">
      <c r="A253" s="37"/>
      <c r="B253" s="38"/>
      <c r="C253" s="39"/>
      <c r="D253" s="200" t="s">
        <v>134</v>
      </c>
      <c r="E253" s="39"/>
      <c r="F253" s="201" t="s">
        <v>1018</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134</v>
      </c>
      <c r="AU253" s="16" t="s">
        <v>77</v>
      </c>
    </row>
    <row r="254" spans="1:65" s="2" customFormat="1" ht="21.75" customHeight="1">
      <c r="A254" s="37"/>
      <c r="B254" s="38"/>
      <c r="C254" s="187" t="s">
        <v>473</v>
      </c>
      <c r="D254" s="187" t="s">
        <v>127</v>
      </c>
      <c r="E254" s="188" t="s">
        <v>1015</v>
      </c>
      <c r="F254" s="189" t="s">
        <v>1016</v>
      </c>
      <c r="G254" s="190" t="s">
        <v>205</v>
      </c>
      <c r="H254" s="191">
        <v>87.7</v>
      </c>
      <c r="I254" s="192"/>
      <c r="J254" s="193">
        <f>ROUND(I254*H254,2)</f>
        <v>0</v>
      </c>
      <c r="K254" s="189" t="s">
        <v>131</v>
      </c>
      <c r="L254" s="43"/>
      <c r="M254" s="194" t="s">
        <v>19</v>
      </c>
      <c r="N254" s="195" t="s">
        <v>40</v>
      </c>
      <c r="O254" s="83"/>
      <c r="P254" s="196">
        <f>O254*H254</f>
        <v>0</v>
      </c>
      <c r="Q254" s="196">
        <v>2.32</v>
      </c>
      <c r="R254" s="196">
        <f>Q254*H254</f>
        <v>203.464</v>
      </c>
      <c r="S254" s="196">
        <v>0</v>
      </c>
      <c r="T254" s="197">
        <f>S254*H254</f>
        <v>0</v>
      </c>
      <c r="U254" s="37"/>
      <c r="V254" s="37"/>
      <c r="W254" s="37"/>
      <c r="X254" s="37"/>
      <c r="Y254" s="37"/>
      <c r="Z254" s="37"/>
      <c r="AA254" s="37"/>
      <c r="AB254" s="37"/>
      <c r="AC254" s="37"/>
      <c r="AD254" s="37"/>
      <c r="AE254" s="37"/>
      <c r="AR254" s="198" t="s">
        <v>138</v>
      </c>
      <c r="AT254" s="198" t="s">
        <v>127</v>
      </c>
      <c r="AU254" s="198" t="s">
        <v>77</v>
      </c>
      <c r="AY254" s="16" t="s">
        <v>133</v>
      </c>
      <c r="BE254" s="199">
        <f>IF(N254="základní",J254,0)</f>
        <v>0</v>
      </c>
      <c r="BF254" s="199">
        <f>IF(N254="snížená",J254,0)</f>
        <v>0</v>
      </c>
      <c r="BG254" s="199">
        <f>IF(N254="zákl. přenesená",J254,0)</f>
        <v>0</v>
      </c>
      <c r="BH254" s="199">
        <f>IF(N254="sníž. přenesená",J254,0)</f>
        <v>0</v>
      </c>
      <c r="BI254" s="199">
        <f>IF(N254="nulová",J254,0)</f>
        <v>0</v>
      </c>
      <c r="BJ254" s="16" t="s">
        <v>77</v>
      </c>
      <c r="BK254" s="199">
        <f>ROUND(I254*H254,2)</f>
        <v>0</v>
      </c>
      <c r="BL254" s="16" t="s">
        <v>138</v>
      </c>
      <c r="BM254" s="198" t="s">
        <v>479</v>
      </c>
    </row>
    <row r="255" spans="1:47" s="2" customFormat="1" ht="12">
      <c r="A255" s="37"/>
      <c r="B255" s="38"/>
      <c r="C255" s="39"/>
      <c r="D255" s="200" t="s">
        <v>196</v>
      </c>
      <c r="E255" s="39"/>
      <c r="F255" s="201" t="s">
        <v>1017</v>
      </c>
      <c r="G255" s="39"/>
      <c r="H255" s="39"/>
      <c r="I255" s="135"/>
      <c r="J255" s="39"/>
      <c r="K255" s="39"/>
      <c r="L255" s="43"/>
      <c r="M255" s="202"/>
      <c r="N255" s="203"/>
      <c r="O255" s="83"/>
      <c r="P255" s="83"/>
      <c r="Q255" s="83"/>
      <c r="R255" s="83"/>
      <c r="S255" s="83"/>
      <c r="T255" s="84"/>
      <c r="U255" s="37"/>
      <c r="V255" s="37"/>
      <c r="W255" s="37"/>
      <c r="X255" s="37"/>
      <c r="Y255" s="37"/>
      <c r="Z255" s="37"/>
      <c r="AA255" s="37"/>
      <c r="AB255" s="37"/>
      <c r="AC255" s="37"/>
      <c r="AD255" s="37"/>
      <c r="AE255" s="37"/>
      <c r="AT255" s="16" t="s">
        <v>196</v>
      </c>
      <c r="AU255" s="16" t="s">
        <v>77</v>
      </c>
    </row>
    <row r="256" spans="1:47" s="2" customFormat="1" ht="12">
      <c r="A256" s="37"/>
      <c r="B256" s="38"/>
      <c r="C256" s="39"/>
      <c r="D256" s="200" t="s">
        <v>134</v>
      </c>
      <c r="E256" s="39"/>
      <c r="F256" s="201" t="s">
        <v>1019</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77</v>
      </c>
    </row>
    <row r="257" spans="1:65" s="2" customFormat="1" ht="16.5" customHeight="1">
      <c r="A257" s="37"/>
      <c r="B257" s="38"/>
      <c r="C257" s="187" t="s">
        <v>321</v>
      </c>
      <c r="D257" s="187" t="s">
        <v>127</v>
      </c>
      <c r="E257" s="188" t="s">
        <v>518</v>
      </c>
      <c r="F257" s="189" t="s">
        <v>1020</v>
      </c>
      <c r="G257" s="190" t="s">
        <v>205</v>
      </c>
      <c r="H257" s="191">
        <v>87.7</v>
      </c>
      <c r="I257" s="192"/>
      <c r="J257" s="193">
        <f>ROUND(I257*H257,2)</f>
        <v>0</v>
      </c>
      <c r="K257" s="189" t="s">
        <v>19</v>
      </c>
      <c r="L257" s="43"/>
      <c r="M257" s="194" t="s">
        <v>19</v>
      </c>
      <c r="N257" s="195" t="s">
        <v>40</v>
      </c>
      <c r="O257" s="83"/>
      <c r="P257" s="196">
        <f>O257*H257</f>
        <v>0</v>
      </c>
      <c r="Q257" s="196">
        <v>0</v>
      </c>
      <c r="R257" s="196">
        <f>Q257*H257</f>
        <v>0</v>
      </c>
      <c r="S257" s="196">
        <v>0</v>
      </c>
      <c r="T257" s="197">
        <f>S257*H257</f>
        <v>0</v>
      </c>
      <c r="U257" s="37"/>
      <c r="V257" s="37"/>
      <c r="W257" s="37"/>
      <c r="X257" s="37"/>
      <c r="Y257" s="37"/>
      <c r="Z257" s="37"/>
      <c r="AA257" s="37"/>
      <c r="AB257" s="37"/>
      <c r="AC257" s="37"/>
      <c r="AD257" s="37"/>
      <c r="AE257" s="37"/>
      <c r="AR257" s="198" t="s">
        <v>138</v>
      </c>
      <c r="AT257" s="198" t="s">
        <v>127</v>
      </c>
      <c r="AU257" s="198" t="s">
        <v>77</v>
      </c>
      <c r="AY257" s="16" t="s">
        <v>133</v>
      </c>
      <c r="BE257" s="199">
        <f>IF(N257="základní",J257,0)</f>
        <v>0</v>
      </c>
      <c r="BF257" s="199">
        <f>IF(N257="snížená",J257,0)</f>
        <v>0</v>
      </c>
      <c r="BG257" s="199">
        <f>IF(N257="zákl. přenesená",J257,0)</f>
        <v>0</v>
      </c>
      <c r="BH257" s="199">
        <f>IF(N257="sníž. přenesená",J257,0)</f>
        <v>0</v>
      </c>
      <c r="BI257" s="199">
        <f>IF(N257="nulová",J257,0)</f>
        <v>0</v>
      </c>
      <c r="BJ257" s="16" t="s">
        <v>77</v>
      </c>
      <c r="BK257" s="199">
        <f>ROUND(I257*H257,2)</f>
        <v>0</v>
      </c>
      <c r="BL257" s="16" t="s">
        <v>138</v>
      </c>
      <c r="BM257" s="198" t="s">
        <v>486</v>
      </c>
    </row>
    <row r="258" spans="1:65" s="2" customFormat="1" ht="16.5" customHeight="1">
      <c r="A258" s="37"/>
      <c r="B258" s="38"/>
      <c r="C258" s="187" t="s">
        <v>482</v>
      </c>
      <c r="D258" s="187" t="s">
        <v>127</v>
      </c>
      <c r="E258" s="188" t="s">
        <v>328</v>
      </c>
      <c r="F258" s="189" t="s">
        <v>329</v>
      </c>
      <c r="G258" s="190" t="s">
        <v>330</v>
      </c>
      <c r="H258" s="191">
        <v>744.93</v>
      </c>
      <c r="I258" s="192"/>
      <c r="J258" s="193">
        <f>ROUND(I258*H258,2)</f>
        <v>0</v>
      </c>
      <c r="K258" s="189" t="s">
        <v>131</v>
      </c>
      <c r="L258" s="43"/>
      <c r="M258" s="194" t="s">
        <v>19</v>
      </c>
      <c r="N258" s="195" t="s">
        <v>40</v>
      </c>
      <c r="O258" s="83"/>
      <c r="P258" s="196">
        <f>O258*H258</f>
        <v>0</v>
      </c>
      <c r="Q258" s="196">
        <v>0</v>
      </c>
      <c r="R258" s="196">
        <f>Q258*H258</f>
        <v>0</v>
      </c>
      <c r="S258" s="196">
        <v>0</v>
      </c>
      <c r="T258" s="197">
        <f>S258*H258</f>
        <v>0</v>
      </c>
      <c r="U258" s="37"/>
      <c r="V258" s="37"/>
      <c r="W258" s="37"/>
      <c r="X258" s="37"/>
      <c r="Y258" s="37"/>
      <c r="Z258" s="37"/>
      <c r="AA258" s="37"/>
      <c r="AB258" s="37"/>
      <c r="AC258" s="37"/>
      <c r="AD258" s="37"/>
      <c r="AE258" s="37"/>
      <c r="AR258" s="198" t="s">
        <v>138</v>
      </c>
      <c r="AT258" s="198" t="s">
        <v>127</v>
      </c>
      <c r="AU258" s="198" t="s">
        <v>77</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491</v>
      </c>
    </row>
    <row r="259" spans="1:47" s="2" customFormat="1" ht="12">
      <c r="A259" s="37"/>
      <c r="B259" s="38"/>
      <c r="C259" s="39"/>
      <c r="D259" s="200" t="s">
        <v>196</v>
      </c>
      <c r="E259" s="39"/>
      <c r="F259" s="201" t="s">
        <v>332</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196</v>
      </c>
      <c r="AU259" s="16" t="s">
        <v>77</v>
      </c>
    </row>
    <row r="260" spans="1:63" s="11" customFormat="1" ht="25.9" customHeight="1">
      <c r="A260" s="11"/>
      <c r="B260" s="215"/>
      <c r="C260" s="216"/>
      <c r="D260" s="217" t="s">
        <v>68</v>
      </c>
      <c r="E260" s="218" t="s">
        <v>420</v>
      </c>
      <c r="F260" s="218" t="s">
        <v>1021</v>
      </c>
      <c r="G260" s="216"/>
      <c r="H260" s="216"/>
      <c r="I260" s="219"/>
      <c r="J260" s="220">
        <f>BK260</f>
        <v>0</v>
      </c>
      <c r="K260" s="216"/>
      <c r="L260" s="221"/>
      <c r="M260" s="222"/>
      <c r="N260" s="223"/>
      <c r="O260" s="223"/>
      <c r="P260" s="224">
        <f>SUM(P261:P310)</f>
        <v>0</v>
      </c>
      <c r="Q260" s="223"/>
      <c r="R260" s="224">
        <f>SUM(R261:R310)</f>
        <v>1.3111459725</v>
      </c>
      <c r="S260" s="223"/>
      <c r="T260" s="225">
        <f>SUM(T261:T310)</f>
        <v>0</v>
      </c>
      <c r="U260" s="11"/>
      <c r="V260" s="11"/>
      <c r="W260" s="11"/>
      <c r="X260" s="11"/>
      <c r="Y260" s="11"/>
      <c r="Z260" s="11"/>
      <c r="AA260" s="11"/>
      <c r="AB260" s="11"/>
      <c r="AC260" s="11"/>
      <c r="AD260" s="11"/>
      <c r="AE260" s="11"/>
      <c r="AR260" s="226" t="s">
        <v>77</v>
      </c>
      <c r="AT260" s="227" t="s">
        <v>68</v>
      </c>
      <c r="AU260" s="227" t="s">
        <v>69</v>
      </c>
      <c r="AY260" s="226" t="s">
        <v>133</v>
      </c>
      <c r="BK260" s="228">
        <f>SUM(BK261:BK310)</f>
        <v>0</v>
      </c>
    </row>
    <row r="261" spans="1:65" s="2" customFormat="1" ht="16.5" customHeight="1">
      <c r="A261" s="37"/>
      <c r="B261" s="38"/>
      <c r="C261" s="187" t="s">
        <v>326</v>
      </c>
      <c r="D261" s="187" t="s">
        <v>127</v>
      </c>
      <c r="E261" s="188" t="s">
        <v>761</v>
      </c>
      <c r="F261" s="189" t="s">
        <v>762</v>
      </c>
      <c r="G261" s="190" t="s">
        <v>195</v>
      </c>
      <c r="H261" s="191">
        <v>8.5</v>
      </c>
      <c r="I261" s="192"/>
      <c r="J261" s="193">
        <f>ROUND(I261*H261,2)</f>
        <v>0</v>
      </c>
      <c r="K261" s="189" t="s">
        <v>131</v>
      </c>
      <c r="L261" s="43"/>
      <c r="M261" s="194" t="s">
        <v>19</v>
      </c>
      <c r="N261" s="195" t="s">
        <v>40</v>
      </c>
      <c r="O261" s="83"/>
      <c r="P261" s="196">
        <f>O261*H261</f>
        <v>0</v>
      </c>
      <c r="Q261" s="196">
        <v>0</v>
      </c>
      <c r="R261" s="196">
        <f>Q261*H261</f>
        <v>0</v>
      </c>
      <c r="S261" s="196">
        <v>0</v>
      </c>
      <c r="T261" s="197">
        <f>S261*H261</f>
        <v>0</v>
      </c>
      <c r="U261" s="37"/>
      <c r="V261" s="37"/>
      <c r="W261" s="37"/>
      <c r="X261" s="37"/>
      <c r="Y261" s="37"/>
      <c r="Z261" s="37"/>
      <c r="AA261" s="37"/>
      <c r="AB261" s="37"/>
      <c r="AC261" s="37"/>
      <c r="AD261" s="37"/>
      <c r="AE261" s="37"/>
      <c r="AR261" s="198" t="s">
        <v>138</v>
      </c>
      <c r="AT261" s="198" t="s">
        <v>127</v>
      </c>
      <c r="AU261" s="198" t="s">
        <v>77</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497</v>
      </c>
    </row>
    <row r="262" spans="1:47" s="2" customFormat="1" ht="12">
      <c r="A262" s="37"/>
      <c r="B262" s="38"/>
      <c r="C262" s="39"/>
      <c r="D262" s="200" t="s">
        <v>196</v>
      </c>
      <c r="E262" s="39"/>
      <c r="F262" s="201" t="s">
        <v>763</v>
      </c>
      <c r="G262" s="39"/>
      <c r="H262" s="39"/>
      <c r="I262" s="135"/>
      <c r="J262" s="39"/>
      <c r="K262" s="39"/>
      <c r="L262" s="43"/>
      <c r="M262" s="202"/>
      <c r="N262" s="203"/>
      <c r="O262" s="83"/>
      <c r="P262" s="83"/>
      <c r="Q262" s="83"/>
      <c r="R262" s="83"/>
      <c r="S262" s="83"/>
      <c r="T262" s="84"/>
      <c r="U262" s="37"/>
      <c r="V262" s="37"/>
      <c r="W262" s="37"/>
      <c r="X262" s="37"/>
      <c r="Y262" s="37"/>
      <c r="Z262" s="37"/>
      <c r="AA262" s="37"/>
      <c r="AB262" s="37"/>
      <c r="AC262" s="37"/>
      <c r="AD262" s="37"/>
      <c r="AE262" s="37"/>
      <c r="AT262" s="16" t="s">
        <v>196</v>
      </c>
      <c r="AU262" s="16" t="s">
        <v>77</v>
      </c>
    </row>
    <row r="263" spans="1:47" s="2" customFormat="1" ht="12">
      <c r="A263" s="37"/>
      <c r="B263" s="38"/>
      <c r="C263" s="39"/>
      <c r="D263" s="200" t="s">
        <v>134</v>
      </c>
      <c r="E263" s="39"/>
      <c r="F263" s="201" t="s">
        <v>1022</v>
      </c>
      <c r="G263" s="39"/>
      <c r="H263" s="39"/>
      <c r="I263" s="135"/>
      <c r="J263" s="39"/>
      <c r="K263" s="39"/>
      <c r="L263" s="43"/>
      <c r="M263" s="202"/>
      <c r="N263" s="203"/>
      <c r="O263" s="83"/>
      <c r="P263" s="83"/>
      <c r="Q263" s="83"/>
      <c r="R263" s="83"/>
      <c r="S263" s="83"/>
      <c r="T263" s="84"/>
      <c r="U263" s="37"/>
      <c r="V263" s="37"/>
      <c r="W263" s="37"/>
      <c r="X263" s="37"/>
      <c r="Y263" s="37"/>
      <c r="Z263" s="37"/>
      <c r="AA263" s="37"/>
      <c r="AB263" s="37"/>
      <c r="AC263" s="37"/>
      <c r="AD263" s="37"/>
      <c r="AE263" s="37"/>
      <c r="AT263" s="16" t="s">
        <v>134</v>
      </c>
      <c r="AU263" s="16" t="s">
        <v>77</v>
      </c>
    </row>
    <row r="264" spans="1:65" s="2" customFormat="1" ht="21.75" customHeight="1">
      <c r="A264" s="37"/>
      <c r="B264" s="38"/>
      <c r="C264" s="229" t="s">
        <v>494</v>
      </c>
      <c r="D264" s="229" t="s">
        <v>298</v>
      </c>
      <c r="E264" s="230" t="s">
        <v>1023</v>
      </c>
      <c r="F264" s="231" t="s">
        <v>1024</v>
      </c>
      <c r="G264" s="232" t="s">
        <v>195</v>
      </c>
      <c r="H264" s="233">
        <v>8.5</v>
      </c>
      <c r="I264" s="234"/>
      <c r="J264" s="235">
        <f>ROUND(I264*H264,2)</f>
        <v>0</v>
      </c>
      <c r="K264" s="231" t="s">
        <v>131</v>
      </c>
      <c r="L264" s="236"/>
      <c r="M264" s="237" t="s">
        <v>19</v>
      </c>
      <c r="N264" s="238" t="s">
        <v>40</v>
      </c>
      <c r="O264" s="83"/>
      <c r="P264" s="196">
        <f>O264*H264</f>
        <v>0</v>
      </c>
      <c r="Q264" s="196">
        <v>0.00032</v>
      </c>
      <c r="R264" s="196">
        <f>Q264*H264</f>
        <v>0.00272</v>
      </c>
      <c r="S264" s="196">
        <v>0</v>
      </c>
      <c r="T264" s="197">
        <f>S264*H264</f>
        <v>0</v>
      </c>
      <c r="U264" s="37"/>
      <c r="V264" s="37"/>
      <c r="W264" s="37"/>
      <c r="X264" s="37"/>
      <c r="Y264" s="37"/>
      <c r="Z264" s="37"/>
      <c r="AA264" s="37"/>
      <c r="AB264" s="37"/>
      <c r="AC264" s="37"/>
      <c r="AD264" s="37"/>
      <c r="AE264" s="37"/>
      <c r="AR264" s="198" t="s">
        <v>147</v>
      </c>
      <c r="AT264" s="198" t="s">
        <v>298</v>
      </c>
      <c r="AU264" s="198" t="s">
        <v>77</v>
      </c>
      <c r="AY264" s="16" t="s">
        <v>133</v>
      </c>
      <c r="BE264" s="199">
        <f>IF(N264="základní",J264,0)</f>
        <v>0</v>
      </c>
      <c r="BF264" s="199">
        <f>IF(N264="snížená",J264,0)</f>
        <v>0</v>
      </c>
      <c r="BG264" s="199">
        <f>IF(N264="zákl. přenesená",J264,0)</f>
        <v>0</v>
      </c>
      <c r="BH264" s="199">
        <f>IF(N264="sníž. přenesená",J264,0)</f>
        <v>0</v>
      </c>
      <c r="BI264" s="199">
        <f>IF(N264="nulová",J264,0)</f>
        <v>0</v>
      </c>
      <c r="BJ264" s="16" t="s">
        <v>77</v>
      </c>
      <c r="BK264" s="199">
        <f>ROUND(I264*H264,2)</f>
        <v>0</v>
      </c>
      <c r="BL264" s="16" t="s">
        <v>138</v>
      </c>
      <c r="BM264" s="198" t="s">
        <v>500</v>
      </c>
    </row>
    <row r="265" spans="1:65" s="2" customFormat="1" ht="16.5" customHeight="1">
      <c r="A265" s="37"/>
      <c r="B265" s="38"/>
      <c r="C265" s="187" t="s">
        <v>331</v>
      </c>
      <c r="D265" s="187" t="s">
        <v>127</v>
      </c>
      <c r="E265" s="188" t="s">
        <v>1025</v>
      </c>
      <c r="F265" s="189" t="s">
        <v>1026</v>
      </c>
      <c r="G265" s="190" t="s">
        <v>195</v>
      </c>
      <c r="H265" s="191">
        <v>33.2</v>
      </c>
      <c r="I265" s="192"/>
      <c r="J265" s="193">
        <f>ROUND(I265*H265,2)</f>
        <v>0</v>
      </c>
      <c r="K265" s="189" t="s">
        <v>131</v>
      </c>
      <c r="L265" s="43"/>
      <c r="M265" s="194" t="s">
        <v>19</v>
      </c>
      <c r="N265" s="195" t="s">
        <v>40</v>
      </c>
      <c r="O265" s="83"/>
      <c r="P265" s="196">
        <f>O265*H265</f>
        <v>0</v>
      </c>
      <c r="Q265" s="196">
        <v>0</v>
      </c>
      <c r="R265" s="196">
        <f>Q265*H265</f>
        <v>0</v>
      </c>
      <c r="S265" s="196">
        <v>0</v>
      </c>
      <c r="T265" s="197">
        <f>S265*H265</f>
        <v>0</v>
      </c>
      <c r="U265" s="37"/>
      <c r="V265" s="37"/>
      <c r="W265" s="37"/>
      <c r="X265" s="37"/>
      <c r="Y265" s="37"/>
      <c r="Z265" s="37"/>
      <c r="AA265" s="37"/>
      <c r="AB265" s="37"/>
      <c r="AC265" s="37"/>
      <c r="AD265" s="37"/>
      <c r="AE265" s="37"/>
      <c r="AR265" s="198" t="s">
        <v>138</v>
      </c>
      <c r="AT265" s="198" t="s">
        <v>127</v>
      </c>
      <c r="AU265" s="198" t="s">
        <v>77</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503</v>
      </c>
    </row>
    <row r="266" spans="1:47" s="2" customFormat="1" ht="12">
      <c r="A266" s="37"/>
      <c r="B266" s="38"/>
      <c r="C266" s="39"/>
      <c r="D266" s="200" t="s">
        <v>196</v>
      </c>
      <c r="E266" s="39"/>
      <c r="F266" s="201" t="s">
        <v>763</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196</v>
      </c>
      <c r="AU266" s="16" t="s">
        <v>77</v>
      </c>
    </row>
    <row r="267" spans="1:47" s="2" customFormat="1" ht="12">
      <c r="A267" s="37"/>
      <c r="B267" s="38"/>
      <c r="C267" s="39"/>
      <c r="D267" s="200" t="s">
        <v>134</v>
      </c>
      <c r="E267" s="39"/>
      <c r="F267" s="201" t="s">
        <v>1027</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134</v>
      </c>
      <c r="AU267" s="16" t="s">
        <v>77</v>
      </c>
    </row>
    <row r="268" spans="1:65" s="2" customFormat="1" ht="21.75" customHeight="1">
      <c r="A268" s="37"/>
      <c r="B268" s="38"/>
      <c r="C268" s="229" t="s">
        <v>502</v>
      </c>
      <c r="D268" s="229" t="s">
        <v>298</v>
      </c>
      <c r="E268" s="230" t="s">
        <v>1028</v>
      </c>
      <c r="F268" s="231" t="s">
        <v>1029</v>
      </c>
      <c r="G268" s="232" t="s">
        <v>195</v>
      </c>
      <c r="H268" s="233">
        <v>33.2</v>
      </c>
      <c r="I268" s="234"/>
      <c r="J268" s="235">
        <f>ROUND(I268*H268,2)</f>
        <v>0</v>
      </c>
      <c r="K268" s="231" t="s">
        <v>131</v>
      </c>
      <c r="L268" s="236"/>
      <c r="M268" s="237" t="s">
        <v>19</v>
      </c>
      <c r="N268" s="238" t="s">
        <v>40</v>
      </c>
      <c r="O268" s="83"/>
      <c r="P268" s="196">
        <f>O268*H268</f>
        <v>0</v>
      </c>
      <c r="Q268" s="196">
        <v>0.00187</v>
      </c>
      <c r="R268" s="196">
        <f>Q268*H268</f>
        <v>0.062084</v>
      </c>
      <c r="S268" s="196">
        <v>0</v>
      </c>
      <c r="T268" s="197">
        <f>S268*H268</f>
        <v>0</v>
      </c>
      <c r="U268" s="37"/>
      <c r="V268" s="37"/>
      <c r="W268" s="37"/>
      <c r="X268" s="37"/>
      <c r="Y268" s="37"/>
      <c r="Z268" s="37"/>
      <c r="AA268" s="37"/>
      <c r="AB268" s="37"/>
      <c r="AC268" s="37"/>
      <c r="AD268" s="37"/>
      <c r="AE268" s="37"/>
      <c r="AR268" s="198" t="s">
        <v>147</v>
      </c>
      <c r="AT268" s="198" t="s">
        <v>298</v>
      </c>
      <c r="AU268" s="198" t="s">
        <v>77</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504</v>
      </c>
    </row>
    <row r="269" spans="1:65" s="2" customFormat="1" ht="16.5" customHeight="1">
      <c r="A269" s="37"/>
      <c r="B269" s="38"/>
      <c r="C269" s="229" t="s">
        <v>338</v>
      </c>
      <c r="D269" s="229" t="s">
        <v>298</v>
      </c>
      <c r="E269" s="230" t="s">
        <v>538</v>
      </c>
      <c r="F269" s="231" t="s">
        <v>1030</v>
      </c>
      <c r="G269" s="232" t="s">
        <v>540</v>
      </c>
      <c r="H269" s="233">
        <v>4</v>
      </c>
      <c r="I269" s="234"/>
      <c r="J269" s="235">
        <f>ROUND(I269*H269,2)</f>
        <v>0</v>
      </c>
      <c r="K269" s="231" t="s">
        <v>19</v>
      </c>
      <c r="L269" s="236"/>
      <c r="M269" s="237" t="s">
        <v>19</v>
      </c>
      <c r="N269" s="238" t="s">
        <v>40</v>
      </c>
      <c r="O269" s="83"/>
      <c r="P269" s="196">
        <f>O269*H269</f>
        <v>0</v>
      </c>
      <c r="Q269" s="196">
        <v>0</v>
      </c>
      <c r="R269" s="196">
        <f>Q269*H269</f>
        <v>0</v>
      </c>
      <c r="S269" s="196">
        <v>0</v>
      </c>
      <c r="T269" s="197">
        <f>S269*H269</f>
        <v>0</v>
      </c>
      <c r="U269" s="37"/>
      <c r="V269" s="37"/>
      <c r="W269" s="37"/>
      <c r="X269" s="37"/>
      <c r="Y269" s="37"/>
      <c r="Z269" s="37"/>
      <c r="AA269" s="37"/>
      <c r="AB269" s="37"/>
      <c r="AC269" s="37"/>
      <c r="AD269" s="37"/>
      <c r="AE269" s="37"/>
      <c r="AR269" s="198" t="s">
        <v>147</v>
      </c>
      <c r="AT269" s="198" t="s">
        <v>298</v>
      </c>
      <c r="AU269" s="198" t="s">
        <v>77</v>
      </c>
      <c r="AY269" s="16" t="s">
        <v>133</v>
      </c>
      <c r="BE269" s="199">
        <f>IF(N269="základní",J269,0)</f>
        <v>0</v>
      </c>
      <c r="BF269" s="199">
        <f>IF(N269="snížená",J269,0)</f>
        <v>0</v>
      </c>
      <c r="BG269" s="199">
        <f>IF(N269="zákl. přenesená",J269,0)</f>
        <v>0</v>
      </c>
      <c r="BH269" s="199">
        <f>IF(N269="sníž. přenesená",J269,0)</f>
        <v>0</v>
      </c>
      <c r="BI269" s="199">
        <f>IF(N269="nulová",J269,0)</f>
        <v>0</v>
      </c>
      <c r="BJ269" s="16" t="s">
        <v>77</v>
      </c>
      <c r="BK269" s="199">
        <f>ROUND(I269*H269,2)</f>
        <v>0</v>
      </c>
      <c r="BL269" s="16" t="s">
        <v>138</v>
      </c>
      <c r="BM269" s="198" t="s">
        <v>510</v>
      </c>
    </row>
    <row r="270" spans="1:65" s="2" customFormat="1" ht="21.75" customHeight="1">
      <c r="A270" s="37"/>
      <c r="B270" s="38"/>
      <c r="C270" s="187" t="s">
        <v>507</v>
      </c>
      <c r="D270" s="187" t="s">
        <v>127</v>
      </c>
      <c r="E270" s="188" t="s">
        <v>1031</v>
      </c>
      <c r="F270" s="189" t="s">
        <v>1032</v>
      </c>
      <c r="G270" s="190" t="s">
        <v>195</v>
      </c>
      <c r="H270" s="191">
        <v>6.9</v>
      </c>
      <c r="I270" s="192"/>
      <c r="J270" s="193">
        <f>ROUND(I270*H270,2)</f>
        <v>0</v>
      </c>
      <c r="K270" s="189" t="s">
        <v>131</v>
      </c>
      <c r="L270" s="43"/>
      <c r="M270" s="194" t="s">
        <v>19</v>
      </c>
      <c r="N270" s="195" t="s">
        <v>40</v>
      </c>
      <c r="O270" s="83"/>
      <c r="P270" s="196">
        <f>O270*H270</f>
        <v>0</v>
      </c>
      <c r="Q270" s="196">
        <v>1.9E-06</v>
      </c>
      <c r="R270" s="196">
        <f>Q270*H270</f>
        <v>1.3110000000000002E-05</v>
      </c>
      <c r="S270" s="196">
        <v>0</v>
      </c>
      <c r="T270" s="197">
        <f>S270*H270</f>
        <v>0</v>
      </c>
      <c r="U270" s="37"/>
      <c r="V270" s="37"/>
      <c r="W270" s="37"/>
      <c r="X270" s="37"/>
      <c r="Y270" s="37"/>
      <c r="Z270" s="37"/>
      <c r="AA270" s="37"/>
      <c r="AB270" s="37"/>
      <c r="AC270" s="37"/>
      <c r="AD270" s="37"/>
      <c r="AE270" s="37"/>
      <c r="AR270" s="198" t="s">
        <v>138</v>
      </c>
      <c r="AT270" s="198" t="s">
        <v>127</v>
      </c>
      <c r="AU270" s="198" t="s">
        <v>77</v>
      </c>
      <c r="AY270" s="16" t="s">
        <v>133</v>
      </c>
      <c r="BE270" s="199">
        <f>IF(N270="základní",J270,0)</f>
        <v>0</v>
      </c>
      <c r="BF270" s="199">
        <f>IF(N270="snížená",J270,0)</f>
        <v>0</v>
      </c>
      <c r="BG270" s="199">
        <f>IF(N270="zákl. přenesená",J270,0)</f>
        <v>0</v>
      </c>
      <c r="BH270" s="199">
        <f>IF(N270="sníž. přenesená",J270,0)</f>
        <v>0</v>
      </c>
      <c r="BI270" s="199">
        <f>IF(N270="nulová",J270,0)</f>
        <v>0</v>
      </c>
      <c r="BJ270" s="16" t="s">
        <v>77</v>
      </c>
      <c r="BK270" s="199">
        <f>ROUND(I270*H270,2)</f>
        <v>0</v>
      </c>
      <c r="BL270" s="16" t="s">
        <v>138</v>
      </c>
      <c r="BM270" s="198" t="s">
        <v>514</v>
      </c>
    </row>
    <row r="271" spans="1:47" s="2" customFormat="1" ht="12">
      <c r="A271" s="37"/>
      <c r="B271" s="38"/>
      <c r="C271" s="39"/>
      <c r="D271" s="200" t="s">
        <v>196</v>
      </c>
      <c r="E271" s="39"/>
      <c r="F271" s="201" t="s">
        <v>889</v>
      </c>
      <c r="G271" s="39"/>
      <c r="H271" s="39"/>
      <c r="I271" s="135"/>
      <c r="J271" s="39"/>
      <c r="K271" s="39"/>
      <c r="L271" s="43"/>
      <c r="M271" s="202"/>
      <c r="N271" s="203"/>
      <c r="O271" s="83"/>
      <c r="P271" s="83"/>
      <c r="Q271" s="83"/>
      <c r="R271" s="83"/>
      <c r="S271" s="83"/>
      <c r="T271" s="84"/>
      <c r="U271" s="37"/>
      <c r="V271" s="37"/>
      <c r="W271" s="37"/>
      <c r="X271" s="37"/>
      <c r="Y271" s="37"/>
      <c r="Z271" s="37"/>
      <c r="AA271" s="37"/>
      <c r="AB271" s="37"/>
      <c r="AC271" s="37"/>
      <c r="AD271" s="37"/>
      <c r="AE271" s="37"/>
      <c r="AT271" s="16" t="s">
        <v>196</v>
      </c>
      <c r="AU271" s="16" t="s">
        <v>77</v>
      </c>
    </row>
    <row r="272" spans="1:47" s="2" customFormat="1" ht="12">
      <c r="A272" s="37"/>
      <c r="B272" s="38"/>
      <c r="C272" s="39"/>
      <c r="D272" s="200" t="s">
        <v>134</v>
      </c>
      <c r="E272" s="39"/>
      <c r="F272" s="201" t="s">
        <v>1033</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134</v>
      </c>
      <c r="AU272" s="16" t="s">
        <v>77</v>
      </c>
    </row>
    <row r="273" spans="1:65" s="2" customFormat="1" ht="21.75" customHeight="1">
      <c r="A273" s="37"/>
      <c r="B273" s="38"/>
      <c r="C273" s="229" t="s">
        <v>344</v>
      </c>
      <c r="D273" s="229" t="s">
        <v>298</v>
      </c>
      <c r="E273" s="230" t="s">
        <v>1034</v>
      </c>
      <c r="F273" s="231" t="s">
        <v>1035</v>
      </c>
      <c r="G273" s="232" t="s">
        <v>485</v>
      </c>
      <c r="H273" s="233">
        <v>2</v>
      </c>
      <c r="I273" s="234"/>
      <c r="J273" s="235">
        <f>ROUND(I273*H273,2)</f>
        <v>0</v>
      </c>
      <c r="K273" s="231" t="s">
        <v>131</v>
      </c>
      <c r="L273" s="236"/>
      <c r="M273" s="237" t="s">
        <v>19</v>
      </c>
      <c r="N273" s="238" t="s">
        <v>40</v>
      </c>
      <c r="O273" s="83"/>
      <c r="P273" s="196">
        <f>O273*H273</f>
        <v>0</v>
      </c>
      <c r="Q273" s="196">
        <v>0.0205</v>
      </c>
      <c r="R273" s="196">
        <f>Q273*H273</f>
        <v>0.041</v>
      </c>
      <c r="S273" s="196">
        <v>0</v>
      </c>
      <c r="T273" s="197">
        <f>S273*H273</f>
        <v>0</v>
      </c>
      <c r="U273" s="37"/>
      <c r="V273" s="37"/>
      <c r="W273" s="37"/>
      <c r="X273" s="37"/>
      <c r="Y273" s="37"/>
      <c r="Z273" s="37"/>
      <c r="AA273" s="37"/>
      <c r="AB273" s="37"/>
      <c r="AC273" s="37"/>
      <c r="AD273" s="37"/>
      <c r="AE273" s="37"/>
      <c r="AR273" s="198" t="s">
        <v>147</v>
      </c>
      <c r="AT273" s="198" t="s">
        <v>298</v>
      </c>
      <c r="AU273" s="198" t="s">
        <v>77</v>
      </c>
      <c r="AY273" s="16" t="s">
        <v>133</v>
      </c>
      <c r="BE273" s="199">
        <f>IF(N273="základní",J273,0)</f>
        <v>0</v>
      </c>
      <c r="BF273" s="199">
        <f>IF(N273="snížená",J273,0)</f>
        <v>0</v>
      </c>
      <c r="BG273" s="199">
        <f>IF(N273="zákl. přenesená",J273,0)</f>
        <v>0</v>
      </c>
      <c r="BH273" s="199">
        <f>IF(N273="sníž. přenesená",J273,0)</f>
        <v>0</v>
      </c>
      <c r="BI273" s="199">
        <f>IF(N273="nulová",J273,0)</f>
        <v>0</v>
      </c>
      <c r="BJ273" s="16" t="s">
        <v>77</v>
      </c>
      <c r="BK273" s="199">
        <f>ROUND(I273*H273,2)</f>
        <v>0</v>
      </c>
      <c r="BL273" s="16" t="s">
        <v>138</v>
      </c>
      <c r="BM273" s="198" t="s">
        <v>517</v>
      </c>
    </row>
    <row r="274" spans="1:47" s="2" customFormat="1" ht="12">
      <c r="A274" s="37"/>
      <c r="B274" s="38"/>
      <c r="C274" s="39"/>
      <c r="D274" s="200" t="s">
        <v>134</v>
      </c>
      <c r="E274" s="39"/>
      <c r="F274" s="201" t="s">
        <v>1036</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77</v>
      </c>
    </row>
    <row r="275" spans="1:65" s="2" customFormat="1" ht="16.5" customHeight="1">
      <c r="A275" s="37"/>
      <c r="B275" s="38"/>
      <c r="C275" s="187" t="s">
        <v>516</v>
      </c>
      <c r="D275" s="187" t="s">
        <v>127</v>
      </c>
      <c r="E275" s="188" t="s">
        <v>561</v>
      </c>
      <c r="F275" s="189" t="s">
        <v>1037</v>
      </c>
      <c r="G275" s="190" t="s">
        <v>540</v>
      </c>
      <c r="H275" s="191">
        <v>1</v>
      </c>
      <c r="I275" s="192"/>
      <c r="J275" s="193">
        <f>ROUND(I275*H275,2)</f>
        <v>0</v>
      </c>
      <c r="K275" s="189" t="s">
        <v>19</v>
      </c>
      <c r="L275" s="43"/>
      <c r="M275" s="194" t="s">
        <v>19</v>
      </c>
      <c r="N275" s="195" t="s">
        <v>40</v>
      </c>
      <c r="O275" s="83"/>
      <c r="P275" s="196">
        <f>O275*H275</f>
        <v>0</v>
      </c>
      <c r="Q275" s="196">
        <v>0</v>
      </c>
      <c r="R275" s="196">
        <f>Q275*H275</f>
        <v>0</v>
      </c>
      <c r="S275" s="196">
        <v>0</v>
      </c>
      <c r="T275" s="197">
        <f>S275*H275</f>
        <v>0</v>
      </c>
      <c r="U275" s="37"/>
      <c r="V275" s="37"/>
      <c r="W275" s="37"/>
      <c r="X275" s="37"/>
      <c r="Y275" s="37"/>
      <c r="Z275" s="37"/>
      <c r="AA275" s="37"/>
      <c r="AB275" s="37"/>
      <c r="AC275" s="37"/>
      <c r="AD275" s="37"/>
      <c r="AE275" s="37"/>
      <c r="AR275" s="198" t="s">
        <v>138</v>
      </c>
      <c r="AT275" s="198" t="s">
        <v>127</v>
      </c>
      <c r="AU275" s="198" t="s">
        <v>77</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520</v>
      </c>
    </row>
    <row r="276" spans="1:47" s="2" customFormat="1" ht="12">
      <c r="A276" s="37"/>
      <c r="B276" s="38"/>
      <c r="C276" s="39"/>
      <c r="D276" s="200" t="s">
        <v>134</v>
      </c>
      <c r="E276" s="39"/>
      <c r="F276" s="201" t="s">
        <v>1038</v>
      </c>
      <c r="G276" s="39"/>
      <c r="H276" s="39"/>
      <c r="I276" s="135"/>
      <c r="J276" s="39"/>
      <c r="K276" s="39"/>
      <c r="L276" s="43"/>
      <c r="M276" s="202"/>
      <c r="N276" s="203"/>
      <c r="O276" s="83"/>
      <c r="P276" s="83"/>
      <c r="Q276" s="83"/>
      <c r="R276" s="83"/>
      <c r="S276" s="83"/>
      <c r="T276" s="84"/>
      <c r="U276" s="37"/>
      <c r="V276" s="37"/>
      <c r="W276" s="37"/>
      <c r="X276" s="37"/>
      <c r="Y276" s="37"/>
      <c r="Z276" s="37"/>
      <c r="AA276" s="37"/>
      <c r="AB276" s="37"/>
      <c r="AC276" s="37"/>
      <c r="AD276" s="37"/>
      <c r="AE276" s="37"/>
      <c r="AT276" s="16" t="s">
        <v>134</v>
      </c>
      <c r="AU276" s="16" t="s">
        <v>77</v>
      </c>
    </row>
    <row r="277" spans="1:65" s="2" customFormat="1" ht="21.75" customHeight="1">
      <c r="A277" s="37"/>
      <c r="B277" s="38"/>
      <c r="C277" s="187" t="s">
        <v>350</v>
      </c>
      <c r="D277" s="187" t="s">
        <v>127</v>
      </c>
      <c r="E277" s="188" t="s">
        <v>887</v>
      </c>
      <c r="F277" s="189" t="s">
        <v>888</v>
      </c>
      <c r="G277" s="190" t="s">
        <v>195</v>
      </c>
      <c r="H277" s="191">
        <v>16.71</v>
      </c>
      <c r="I277" s="192"/>
      <c r="J277" s="193">
        <f>ROUND(I277*H277,2)</f>
        <v>0</v>
      </c>
      <c r="K277" s="189" t="s">
        <v>131</v>
      </c>
      <c r="L277" s="43"/>
      <c r="M277" s="194" t="s">
        <v>19</v>
      </c>
      <c r="N277" s="195" t="s">
        <v>40</v>
      </c>
      <c r="O277" s="83"/>
      <c r="P277" s="196">
        <f>O277*H277</f>
        <v>0</v>
      </c>
      <c r="Q277" s="196">
        <v>3.75E-06</v>
      </c>
      <c r="R277" s="196">
        <f>Q277*H277</f>
        <v>6.26625E-05</v>
      </c>
      <c r="S277" s="196">
        <v>0</v>
      </c>
      <c r="T277" s="197">
        <f>S277*H277</f>
        <v>0</v>
      </c>
      <c r="U277" s="37"/>
      <c r="V277" s="37"/>
      <c r="W277" s="37"/>
      <c r="X277" s="37"/>
      <c r="Y277" s="37"/>
      <c r="Z277" s="37"/>
      <c r="AA277" s="37"/>
      <c r="AB277" s="37"/>
      <c r="AC277" s="37"/>
      <c r="AD277" s="37"/>
      <c r="AE277" s="37"/>
      <c r="AR277" s="198" t="s">
        <v>138</v>
      </c>
      <c r="AT277" s="198" t="s">
        <v>127</v>
      </c>
      <c r="AU277" s="198" t="s">
        <v>77</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525</v>
      </c>
    </row>
    <row r="278" spans="1:47" s="2" customFormat="1" ht="12">
      <c r="A278" s="37"/>
      <c r="B278" s="38"/>
      <c r="C278" s="39"/>
      <c r="D278" s="200" t="s">
        <v>196</v>
      </c>
      <c r="E278" s="39"/>
      <c r="F278" s="201" t="s">
        <v>889</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196</v>
      </c>
      <c r="AU278" s="16" t="s">
        <v>77</v>
      </c>
    </row>
    <row r="279" spans="1:47" s="2" customFormat="1" ht="12">
      <c r="A279" s="37"/>
      <c r="B279" s="38"/>
      <c r="C279" s="39"/>
      <c r="D279" s="200" t="s">
        <v>134</v>
      </c>
      <c r="E279" s="39"/>
      <c r="F279" s="201" t="s">
        <v>1039</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134</v>
      </c>
      <c r="AU279" s="16" t="s">
        <v>77</v>
      </c>
    </row>
    <row r="280" spans="1:65" s="2" customFormat="1" ht="21.75" customHeight="1">
      <c r="A280" s="37"/>
      <c r="B280" s="38"/>
      <c r="C280" s="229" t="s">
        <v>522</v>
      </c>
      <c r="D280" s="229" t="s">
        <v>298</v>
      </c>
      <c r="E280" s="230" t="s">
        <v>891</v>
      </c>
      <c r="F280" s="231" t="s">
        <v>892</v>
      </c>
      <c r="G280" s="232" t="s">
        <v>485</v>
      </c>
      <c r="H280" s="233">
        <v>4</v>
      </c>
      <c r="I280" s="234"/>
      <c r="J280" s="235">
        <f>ROUND(I280*H280,2)</f>
        <v>0</v>
      </c>
      <c r="K280" s="231" t="s">
        <v>131</v>
      </c>
      <c r="L280" s="236"/>
      <c r="M280" s="237" t="s">
        <v>19</v>
      </c>
      <c r="N280" s="238" t="s">
        <v>40</v>
      </c>
      <c r="O280" s="83"/>
      <c r="P280" s="196">
        <f>O280*H280</f>
        <v>0</v>
      </c>
      <c r="Q280" s="196">
        <v>0.089</v>
      </c>
      <c r="R280" s="196">
        <f>Q280*H280</f>
        <v>0.356</v>
      </c>
      <c r="S280" s="196">
        <v>0</v>
      </c>
      <c r="T280" s="197">
        <f>S280*H280</f>
        <v>0</v>
      </c>
      <c r="U280" s="37"/>
      <c r="V280" s="37"/>
      <c r="W280" s="37"/>
      <c r="X280" s="37"/>
      <c r="Y280" s="37"/>
      <c r="Z280" s="37"/>
      <c r="AA280" s="37"/>
      <c r="AB280" s="37"/>
      <c r="AC280" s="37"/>
      <c r="AD280" s="37"/>
      <c r="AE280" s="37"/>
      <c r="AR280" s="198" t="s">
        <v>147</v>
      </c>
      <c r="AT280" s="198" t="s">
        <v>298</v>
      </c>
      <c r="AU280" s="198" t="s">
        <v>77</v>
      </c>
      <c r="AY280" s="16" t="s">
        <v>133</v>
      </c>
      <c r="BE280" s="199">
        <f>IF(N280="základní",J280,0)</f>
        <v>0</v>
      </c>
      <c r="BF280" s="199">
        <f>IF(N280="snížená",J280,0)</f>
        <v>0</v>
      </c>
      <c r="BG280" s="199">
        <f>IF(N280="zákl. přenesená",J280,0)</f>
        <v>0</v>
      </c>
      <c r="BH280" s="199">
        <f>IF(N280="sníž. přenesená",J280,0)</f>
        <v>0</v>
      </c>
      <c r="BI280" s="199">
        <f>IF(N280="nulová",J280,0)</f>
        <v>0</v>
      </c>
      <c r="BJ280" s="16" t="s">
        <v>77</v>
      </c>
      <c r="BK280" s="199">
        <f>ROUND(I280*H280,2)</f>
        <v>0</v>
      </c>
      <c r="BL280" s="16" t="s">
        <v>138</v>
      </c>
      <c r="BM280" s="198" t="s">
        <v>529</v>
      </c>
    </row>
    <row r="281" spans="1:47" s="2" customFormat="1" ht="12">
      <c r="A281" s="37"/>
      <c r="B281" s="38"/>
      <c r="C281" s="39"/>
      <c r="D281" s="200" t="s">
        <v>134</v>
      </c>
      <c r="E281" s="39"/>
      <c r="F281" s="201" t="s">
        <v>1040</v>
      </c>
      <c r="G281" s="39"/>
      <c r="H281" s="39"/>
      <c r="I281" s="135"/>
      <c r="J281" s="39"/>
      <c r="K281" s="39"/>
      <c r="L281" s="43"/>
      <c r="M281" s="202"/>
      <c r="N281" s="203"/>
      <c r="O281" s="83"/>
      <c r="P281" s="83"/>
      <c r="Q281" s="83"/>
      <c r="R281" s="83"/>
      <c r="S281" s="83"/>
      <c r="T281" s="84"/>
      <c r="U281" s="37"/>
      <c r="V281" s="37"/>
      <c r="W281" s="37"/>
      <c r="X281" s="37"/>
      <c r="Y281" s="37"/>
      <c r="Z281" s="37"/>
      <c r="AA281" s="37"/>
      <c r="AB281" s="37"/>
      <c r="AC281" s="37"/>
      <c r="AD281" s="37"/>
      <c r="AE281" s="37"/>
      <c r="AT281" s="16" t="s">
        <v>134</v>
      </c>
      <c r="AU281" s="16" t="s">
        <v>77</v>
      </c>
    </row>
    <row r="282" spans="1:65" s="2" customFormat="1" ht="16.5" customHeight="1">
      <c r="A282" s="37"/>
      <c r="B282" s="38"/>
      <c r="C282" s="187" t="s">
        <v>356</v>
      </c>
      <c r="D282" s="187" t="s">
        <v>127</v>
      </c>
      <c r="E282" s="188" t="s">
        <v>523</v>
      </c>
      <c r="F282" s="189" t="s">
        <v>524</v>
      </c>
      <c r="G282" s="190" t="s">
        <v>485</v>
      </c>
      <c r="H282" s="191">
        <v>1</v>
      </c>
      <c r="I282" s="192"/>
      <c r="J282" s="193">
        <f>ROUND(I282*H282,2)</f>
        <v>0</v>
      </c>
      <c r="K282" s="189" t="s">
        <v>131</v>
      </c>
      <c r="L282" s="43"/>
      <c r="M282" s="194" t="s">
        <v>19</v>
      </c>
      <c r="N282" s="195" t="s">
        <v>40</v>
      </c>
      <c r="O282" s="83"/>
      <c r="P282" s="196">
        <f>O282*H282</f>
        <v>0</v>
      </c>
      <c r="Q282" s="196">
        <v>0.05034</v>
      </c>
      <c r="R282" s="196">
        <f>Q282*H282</f>
        <v>0.05034</v>
      </c>
      <c r="S282" s="196">
        <v>0</v>
      </c>
      <c r="T282" s="197">
        <f>S282*H282</f>
        <v>0</v>
      </c>
      <c r="U282" s="37"/>
      <c r="V282" s="37"/>
      <c r="W282" s="37"/>
      <c r="X282" s="37"/>
      <c r="Y282" s="37"/>
      <c r="Z282" s="37"/>
      <c r="AA282" s="37"/>
      <c r="AB282" s="37"/>
      <c r="AC282" s="37"/>
      <c r="AD282" s="37"/>
      <c r="AE282" s="37"/>
      <c r="AR282" s="198" t="s">
        <v>138</v>
      </c>
      <c r="AT282" s="198" t="s">
        <v>127</v>
      </c>
      <c r="AU282" s="198" t="s">
        <v>77</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535</v>
      </c>
    </row>
    <row r="283" spans="1:47" s="2" customFormat="1" ht="12">
      <c r="A283" s="37"/>
      <c r="B283" s="38"/>
      <c r="C283" s="39"/>
      <c r="D283" s="200" t="s">
        <v>196</v>
      </c>
      <c r="E283" s="39"/>
      <c r="F283" s="201" t="s">
        <v>526</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196</v>
      </c>
      <c r="AU283" s="16" t="s">
        <v>77</v>
      </c>
    </row>
    <row r="284" spans="1:47" s="2" customFormat="1" ht="12">
      <c r="A284" s="37"/>
      <c r="B284" s="38"/>
      <c r="C284" s="39"/>
      <c r="D284" s="200" t="s">
        <v>134</v>
      </c>
      <c r="E284" s="39"/>
      <c r="F284" s="201" t="s">
        <v>1041</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134</v>
      </c>
      <c r="AU284" s="16" t="s">
        <v>77</v>
      </c>
    </row>
    <row r="285" spans="1:65" s="2" customFormat="1" ht="16.5" customHeight="1">
      <c r="A285" s="37"/>
      <c r="B285" s="38"/>
      <c r="C285" s="187" t="s">
        <v>532</v>
      </c>
      <c r="D285" s="187" t="s">
        <v>127</v>
      </c>
      <c r="E285" s="188" t="s">
        <v>1042</v>
      </c>
      <c r="F285" s="189" t="s">
        <v>1043</v>
      </c>
      <c r="G285" s="190" t="s">
        <v>485</v>
      </c>
      <c r="H285" s="191">
        <v>1</v>
      </c>
      <c r="I285" s="192"/>
      <c r="J285" s="193">
        <f>ROUND(I285*H285,2)</f>
        <v>0</v>
      </c>
      <c r="K285" s="189" t="s">
        <v>131</v>
      </c>
      <c r="L285" s="43"/>
      <c r="M285" s="194" t="s">
        <v>19</v>
      </c>
      <c r="N285" s="195" t="s">
        <v>40</v>
      </c>
      <c r="O285" s="83"/>
      <c r="P285" s="196">
        <f>O285*H285</f>
        <v>0</v>
      </c>
      <c r="Q285" s="196">
        <v>0.1797224</v>
      </c>
      <c r="R285" s="196">
        <f>Q285*H285</f>
        <v>0.1797224</v>
      </c>
      <c r="S285" s="196">
        <v>0</v>
      </c>
      <c r="T285" s="197">
        <f>S285*H285</f>
        <v>0</v>
      </c>
      <c r="U285" s="37"/>
      <c r="V285" s="37"/>
      <c r="W285" s="37"/>
      <c r="X285" s="37"/>
      <c r="Y285" s="37"/>
      <c r="Z285" s="37"/>
      <c r="AA285" s="37"/>
      <c r="AB285" s="37"/>
      <c r="AC285" s="37"/>
      <c r="AD285" s="37"/>
      <c r="AE285" s="37"/>
      <c r="AR285" s="198" t="s">
        <v>138</v>
      </c>
      <c r="AT285" s="198" t="s">
        <v>127</v>
      </c>
      <c r="AU285" s="198" t="s">
        <v>77</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541</v>
      </c>
    </row>
    <row r="286" spans="1:47" s="2" customFormat="1" ht="12">
      <c r="A286" s="37"/>
      <c r="B286" s="38"/>
      <c r="C286" s="39"/>
      <c r="D286" s="200" t="s">
        <v>196</v>
      </c>
      <c r="E286" s="39"/>
      <c r="F286" s="201" t="s">
        <v>526</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196</v>
      </c>
      <c r="AU286" s="16" t="s">
        <v>77</v>
      </c>
    </row>
    <row r="287" spans="1:47" s="2" customFormat="1" ht="12">
      <c r="A287" s="37"/>
      <c r="B287" s="38"/>
      <c r="C287" s="39"/>
      <c r="D287" s="200" t="s">
        <v>134</v>
      </c>
      <c r="E287" s="39"/>
      <c r="F287" s="201" t="s">
        <v>1044</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77</v>
      </c>
    </row>
    <row r="288" spans="1:65" s="2" customFormat="1" ht="33" customHeight="1">
      <c r="A288" s="37"/>
      <c r="B288" s="38"/>
      <c r="C288" s="229" t="s">
        <v>360</v>
      </c>
      <c r="D288" s="229" t="s">
        <v>298</v>
      </c>
      <c r="E288" s="230" t="s">
        <v>1045</v>
      </c>
      <c r="F288" s="231" t="s">
        <v>1046</v>
      </c>
      <c r="G288" s="232" t="s">
        <v>485</v>
      </c>
      <c r="H288" s="233">
        <v>1</v>
      </c>
      <c r="I288" s="234"/>
      <c r="J288" s="235">
        <f>ROUND(I288*H288,2)</f>
        <v>0</v>
      </c>
      <c r="K288" s="231" t="s">
        <v>131</v>
      </c>
      <c r="L288" s="236"/>
      <c r="M288" s="237" t="s">
        <v>19</v>
      </c>
      <c r="N288" s="238" t="s">
        <v>40</v>
      </c>
      <c r="O288" s="83"/>
      <c r="P288" s="196">
        <f>O288*H288</f>
        <v>0</v>
      </c>
      <c r="Q288" s="196">
        <v>0.134</v>
      </c>
      <c r="R288" s="196">
        <f>Q288*H288</f>
        <v>0.134</v>
      </c>
      <c r="S288" s="196">
        <v>0</v>
      </c>
      <c r="T288" s="197">
        <f>S288*H288</f>
        <v>0</v>
      </c>
      <c r="U288" s="37"/>
      <c r="V288" s="37"/>
      <c r="W288" s="37"/>
      <c r="X288" s="37"/>
      <c r="Y288" s="37"/>
      <c r="Z288" s="37"/>
      <c r="AA288" s="37"/>
      <c r="AB288" s="37"/>
      <c r="AC288" s="37"/>
      <c r="AD288" s="37"/>
      <c r="AE288" s="37"/>
      <c r="AR288" s="198" t="s">
        <v>147</v>
      </c>
      <c r="AT288" s="198" t="s">
        <v>298</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546</v>
      </c>
    </row>
    <row r="289" spans="1:65" s="2" customFormat="1" ht="16.5" customHeight="1">
      <c r="A289" s="37"/>
      <c r="B289" s="38"/>
      <c r="C289" s="229" t="s">
        <v>543</v>
      </c>
      <c r="D289" s="229" t="s">
        <v>298</v>
      </c>
      <c r="E289" s="230" t="s">
        <v>556</v>
      </c>
      <c r="F289" s="231" t="s">
        <v>1047</v>
      </c>
      <c r="G289" s="232" t="s">
        <v>540</v>
      </c>
      <c r="H289" s="233">
        <v>1</v>
      </c>
      <c r="I289" s="234"/>
      <c r="J289" s="235">
        <f>ROUND(I289*H289,2)</f>
        <v>0</v>
      </c>
      <c r="K289" s="231" t="s">
        <v>19</v>
      </c>
      <c r="L289" s="236"/>
      <c r="M289" s="237" t="s">
        <v>19</v>
      </c>
      <c r="N289" s="238" t="s">
        <v>40</v>
      </c>
      <c r="O289" s="83"/>
      <c r="P289" s="196">
        <f>O289*H289</f>
        <v>0</v>
      </c>
      <c r="Q289" s="196">
        <v>0</v>
      </c>
      <c r="R289" s="196">
        <f>Q289*H289</f>
        <v>0</v>
      </c>
      <c r="S289" s="196">
        <v>0</v>
      </c>
      <c r="T289" s="197">
        <f>S289*H289</f>
        <v>0</v>
      </c>
      <c r="U289" s="37"/>
      <c r="V289" s="37"/>
      <c r="W289" s="37"/>
      <c r="X289" s="37"/>
      <c r="Y289" s="37"/>
      <c r="Z289" s="37"/>
      <c r="AA289" s="37"/>
      <c r="AB289" s="37"/>
      <c r="AC289" s="37"/>
      <c r="AD289" s="37"/>
      <c r="AE289" s="37"/>
      <c r="AR289" s="198" t="s">
        <v>147</v>
      </c>
      <c r="AT289" s="198" t="s">
        <v>298</v>
      </c>
      <c r="AU289" s="198" t="s">
        <v>77</v>
      </c>
      <c r="AY289" s="16" t="s">
        <v>133</v>
      </c>
      <c r="BE289" s="199">
        <f>IF(N289="základní",J289,0)</f>
        <v>0</v>
      </c>
      <c r="BF289" s="199">
        <f>IF(N289="snížená",J289,0)</f>
        <v>0</v>
      </c>
      <c r="BG289" s="199">
        <f>IF(N289="zákl. přenesená",J289,0)</f>
        <v>0</v>
      </c>
      <c r="BH289" s="199">
        <f>IF(N289="sníž. přenesená",J289,0)</f>
        <v>0</v>
      </c>
      <c r="BI289" s="199">
        <f>IF(N289="nulová",J289,0)</f>
        <v>0</v>
      </c>
      <c r="BJ289" s="16" t="s">
        <v>77</v>
      </c>
      <c r="BK289" s="199">
        <f>ROUND(I289*H289,2)</f>
        <v>0</v>
      </c>
      <c r="BL289" s="16" t="s">
        <v>138</v>
      </c>
      <c r="BM289" s="198" t="s">
        <v>549</v>
      </c>
    </row>
    <row r="290" spans="1:65" s="2" customFormat="1" ht="16.5" customHeight="1">
      <c r="A290" s="37"/>
      <c r="B290" s="38"/>
      <c r="C290" s="229" t="s">
        <v>363</v>
      </c>
      <c r="D290" s="229" t="s">
        <v>298</v>
      </c>
      <c r="E290" s="230" t="s">
        <v>602</v>
      </c>
      <c r="F290" s="231" t="s">
        <v>1048</v>
      </c>
      <c r="G290" s="232" t="s">
        <v>540</v>
      </c>
      <c r="H290" s="233">
        <v>2</v>
      </c>
      <c r="I290" s="234"/>
      <c r="J290" s="235">
        <f>ROUND(I290*H290,2)</f>
        <v>0</v>
      </c>
      <c r="K290" s="231" t="s">
        <v>19</v>
      </c>
      <c r="L290" s="236"/>
      <c r="M290" s="237" t="s">
        <v>19</v>
      </c>
      <c r="N290" s="238" t="s">
        <v>40</v>
      </c>
      <c r="O290" s="83"/>
      <c r="P290" s="196">
        <f>O290*H290</f>
        <v>0</v>
      </c>
      <c r="Q290" s="196">
        <v>0</v>
      </c>
      <c r="R290" s="196">
        <f>Q290*H290</f>
        <v>0</v>
      </c>
      <c r="S290" s="196">
        <v>0</v>
      </c>
      <c r="T290" s="197">
        <f>S290*H290</f>
        <v>0</v>
      </c>
      <c r="U290" s="37"/>
      <c r="V290" s="37"/>
      <c r="W290" s="37"/>
      <c r="X290" s="37"/>
      <c r="Y290" s="37"/>
      <c r="Z290" s="37"/>
      <c r="AA290" s="37"/>
      <c r="AB290" s="37"/>
      <c r="AC290" s="37"/>
      <c r="AD290" s="37"/>
      <c r="AE290" s="37"/>
      <c r="AR290" s="198" t="s">
        <v>147</v>
      </c>
      <c r="AT290" s="198" t="s">
        <v>298</v>
      </c>
      <c r="AU290" s="198" t="s">
        <v>77</v>
      </c>
      <c r="AY290" s="16" t="s">
        <v>133</v>
      </c>
      <c r="BE290" s="199">
        <f>IF(N290="základní",J290,0)</f>
        <v>0</v>
      </c>
      <c r="BF290" s="199">
        <f>IF(N290="snížená",J290,0)</f>
        <v>0</v>
      </c>
      <c r="BG290" s="199">
        <f>IF(N290="zákl. přenesená",J290,0)</f>
        <v>0</v>
      </c>
      <c r="BH290" s="199">
        <f>IF(N290="sníž. přenesená",J290,0)</f>
        <v>0</v>
      </c>
      <c r="BI290" s="199">
        <f>IF(N290="nulová",J290,0)</f>
        <v>0</v>
      </c>
      <c r="BJ290" s="16" t="s">
        <v>77</v>
      </c>
      <c r="BK290" s="199">
        <f>ROUND(I290*H290,2)</f>
        <v>0</v>
      </c>
      <c r="BL290" s="16" t="s">
        <v>138</v>
      </c>
      <c r="BM290" s="198" t="s">
        <v>554</v>
      </c>
    </row>
    <row r="291" spans="1:65" s="2" customFormat="1" ht="16.5" customHeight="1">
      <c r="A291" s="37"/>
      <c r="B291" s="38"/>
      <c r="C291" s="229" t="s">
        <v>551</v>
      </c>
      <c r="D291" s="229" t="s">
        <v>298</v>
      </c>
      <c r="E291" s="230" t="s">
        <v>1049</v>
      </c>
      <c r="F291" s="231" t="s">
        <v>1050</v>
      </c>
      <c r="G291" s="232" t="s">
        <v>485</v>
      </c>
      <c r="H291" s="233">
        <v>1</v>
      </c>
      <c r="I291" s="234"/>
      <c r="J291" s="235">
        <f>ROUND(I291*H291,2)</f>
        <v>0</v>
      </c>
      <c r="K291" s="231" t="s">
        <v>131</v>
      </c>
      <c r="L291" s="236"/>
      <c r="M291" s="237" t="s">
        <v>19</v>
      </c>
      <c r="N291" s="238" t="s">
        <v>40</v>
      </c>
      <c r="O291" s="83"/>
      <c r="P291" s="196">
        <f>O291*H291</f>
        <v>0</v>
      </c>
      <c r="Q291" s="196">
        <v>0.003</v>
      </c>
      <c r="R291" s="196">
        <f>Q291*H291</f>
        <v>0.003</v>
      </c>
      <c r="S291" s="196">
        <v>0</v>
      </c>
      <c r="T291" s="197">
        <f>S291*H291</f>
        <v>0</v>
      </c>
      <c r="U291" s="37"/>
      <c r="V291" s="37"/>
      <c r="W291" s="37"/>
      <c r="X291" s="37"/>
      <c r="Y291" s="37"/>
      <c r="Z291" s="37"/>
      <c r="AA291" s="37"/>
      <c r="AB291" s="37"/>
      <c r="AC291" s="37"/>
      <c r="AD291" s="37"/>
      <c r="AE291" s="37"/>
      <c r="AR291" s="198" t="s">
        <v>147</v>
      </c>
      <c r="AT291" s="198" t="s">
        <v>298</v>
      </c>
      <c r="AU291" s="198" t="s">
        <v>77</v>
      </c>
      <c r="AY291" s="16" t="s">
        <v>133</v>
      </c>
      <c r="BE291" s="199">
        <f>IF(N291="základní",J291,0)</f>
        <v>0</v>
      </c>
      <c r="BF291" s="199">
        <f>IF(N291="snížená",J291,0)</f>
        <v>0</v>
      </c>
      <c r="BG291" s="199">
        <f>IF(N291="zákl. přenesená",J291,0)</f>
        <v>0</v>
      </c>
      <c r="BH291" s="199">
        <f>IF(N291="sníž. přenesená",J291,0)</f>
        <v>0</v>
      </c>
      <c r="BI291" s="199">
        <f>IF(N291="nulová",J291,0)</f>
        <v>0</v>
      </c>
      <c r="BJ291" s="16" t="s">
        <v>77</v>
      </c>
      <c r="BK291" s="199">
        <f>ROUND(I291*H291,2)</f>
        <v>0</v>
      </c>
      <c r="BL291" s="16" t="s">
        <v>138</v>
      </c>
      <c r="BM291" s="198" t="s">
        <v>558</v>
      </c>
    </row>
    <row r="292" spans="1:65" s="2" customFormat="1" ht="16.5" customHeight="1">
      <c r="A292" s="37"/>
      <c r="B292" s="38"/>
      <c r="C292" s="187" t="s">
        <v>369</v>
      </c>
      <c r="D292" s="187" t="s">
        <v>127</v>
      </c>
      <c r="E292" s="188" t="s">
        <v>538</v>
      </c>
      <c r="F292" s="189" t="s">
        <v>1051</v>
      </c>
      <c r="G292" s="190" t="s">
        <v>540</v>
      </c>
      <c r="H292" s="191">
        <v>1</v>
      </c>
      <c r="I292" s="192"/>
      <c r="J292" s="193">
        <f>ROUND(I292*H292,2)</f>
        <v>0</v>
      </c>
      <c r="K292" s="189" t="s">
        <v>19</v>
      </c>
      <c r="L292" s="43"/>
      <c r="M292" s="194" t="s">
        <v>19</v>
      </c>
      <c r="N292" s="195" t="s">
        <v>40</v>
      </c>
      <c r="O292" s="83"/>
      <c r="P292" s="196">
        <f>O292*H292</f>
        <v>0</v>
      </c>
      <c r="Q292" s="196">
        <v>0</v>
      </c>
      <c r="R292" s="196">
        <f>Q292*H292</f>
        <v>0</v>
      </c>
      <c r="S292" s="196">
        <v>0</v>
      </c>
      <c r="T292" s="197">
        <f>S292*H292</f>
        <v>0</v>
      </c>
      <c r="U292" s="37"/>
      <c r="V292" s="37"/>
      <c r="W292" s="37"/>
      <c r="X292" s="37"/>
      <c r="Y292" s="37"/>
      <c r="Z292" s="37"/>
      <c r="AA292" s="37"/>
      <c r="AB292" s="37"/>
      <c r="AC292" s="37"/>
      <c r="AD292" s="37"/>
      <c r="AE292" s="37"/>
      <c r="AR292" s="198" t="s">
        <v>138</v>
      </c>
      <c r="AT292" s="198" t="s">
        <v>127</v>
      </c>
      <c r="AU292" s="198" t="s">
        <v>77</v>
      </c>
      <c r="AY292" s="16" t="s">
        <v>133</v>
      </c>
      <c r="BE292" s="199">
        <f>IF(N292="základní",J292,0)</f>
        <v>0</v>
      </c>
      <c r="BF292" s="199">
        <f>IF(N292="snížená",J292,0)</f>
        <v>0</v>
      </c>
      <c r="BG292" s="199">
        <f>IF(N292="zákl. přenesená",J292,0)</f>
        <v>0</v>
      </c>
      <c r="BH292" s="199">
        <f>IF(N292="sníž. přenesená",J292,0)</f>
        <v>0</v>
      </c>
      <c r="BI292" s="199">
        <f>IF(N292="nulová",J292,0)</f>
        <v>0</v>
      </c>
      <c r="BJ292" s="16" t="s">
        <v>77</v>
      </c>
      <c r="BK292" s="199">
        <f>ROUND(I292*H292,2)</f>
        <v>0</v>
      </c>
      <c r="BL292" s="16" t="s">
        <v>138</v>
      </c>
      <c r="BM292" s="198" t="s">
        <v>563</v>
      </c>
    </row>
    <row r="293" spans="1:47" s="2" customFormat="1" ht="12">
      <c r="A293" s="37"/>
      <c r="B293" s="38"/>
      <c r="C293" s="39"/>
      <c r="D293" s="200" t="s">
        <v>134</v>
      </c>
      <c r="E293" s="39"/>
      <c r="F293" s="201" t="s">
        <v>1052</v>
      </c>
      <c r="G293" s="39"/>
      <c r="H293" s="39"/>
      <c r="I293" s="135"/>
      <c r="J293" s="39"/>
      <c r="K293" s="39"/>
      <c r="L293" s="43"/>
      <c r="M293" s="202"/>
      <c r="N293" s="203"/>
      <c r="O293" s="83"/>
      <c r="P293" s="83"/>
      <c r="Q293" s="83"/>
      <c r="R293" s="83"/>
      <c r="S293" s="83"/>
      <c r="T293" s="84"/>
      <c r="U293" s="37"/>
      <c r="V293" s="37"/>
      <c r="W293" s="37"/>
      <c r="X293" s="37"/>
      <c r="Y293" s="37"/>
      <c r="Z293" s="37"/>
      <c r="AA293" s="37"/>
      <c r="AB293" s="37"/>
      <c r="AC293" s="37"/>
      <c r="AD293" s="37"/>
      <c r="AE293" s="37"/>
      <c r="AT293" s="16" t="s">
        <v>134</v>
      </c>
      <c r="AU293" s="16" t="s">
        <v>77</v>
      </c>
    </row>
    <row r="294" spans="1:65" s="2" customFormat="1" ht="16.5" customHeight="1">
      <c r="A294" s="37"/>
      <c r="B294" s="38"/>
      <c r="C294" s="187" t="s">
        <v>560</v>
      </c>
      <c r="D294" s="187" t="s">
        <v>127</v>
      </c>
      <c r="E294" s="188" t="s">
        <v>544</v>
      </c>
      <c r="F294" s="189" t="s">
        <v>1053</v>
      </c>
      <c r="G294" s="190" t="s">
        <v>540</v>
      </c>
      <c r="H294" s="191">
        <v>1</v>
      </c>
      <c r="I294" s="192"/>
      <c r="J294" s="193">
        <f>ROUND(I294*H294,2)</f>
        <v>0</v>
      </c>
      <c r="K294" s="189" t="s">
        <v>19</v>
      </c>
      <c r="L294" s="43"/>
      <c r="M294" s="194" t="s">
        <v>19</v>
      </c>
      <c r="N294" s="195" t="s">
        <v>40</v>
      </c>
      <c r="O294" s="83"/>
      <c r="P294" s="196">
        <f>O294*H294</f>
        <v>0</v>
      </c>
      <c r="Q294" s="196">
        <v>0</v>
      </c>
      <c r="R294" s="196">
        <f>Q294*H294</f>
        <v>0</v>
      </c>
      <c r="S294" s="196">
        <v>0</v>
      </c>
      <c r="T294" s="197">
        <f>S294*H294</f>
        <v>0</v>
      </c>
      <c r="U294" s="37"/>
      <c r="V294" s="37"/>
      <c r="W294" s="37"/>
      <c r="X294" s="37"/>
      <c r="Y294" s="37"/>
      <c r="Z294" s="37"/>
      <c r="AA294" s="37"/>
      <c r="AB294" s="37"/>
      <c r="AC294" s="37"/>
      <c r="AD294" s="37"/>
      <c r="AE294" s="37"/>
      <c r="AR294" s="198" t="s">
        <v>138</v>
      </c>
      <c r="AT294" s="198" t="s">
        <v>127</v>
      </c>
      <c r="AU294" s="198" t="s">
        <v>77</v>
      </c>
      <c r="AY294" s="16" t="s">
        <v>133</v>
      </c>
      <c r="BE294" s="199">
        <f>IF(N294="základní",J294,0)</f>
        <v>0</v>
      </c>
      <c r="BF294" s="199">
        <f>IF(N294="snížená",J294,0)</f>
        <v>0</v>
      </c>
      <c r="BG294" s="199">
        <f>IF(N294="zákl. přenesená",J294,0)</f>
        <v>0</v>
      </c>
      <c r="BH294" s="199">
        <f>IF(N294="sníž. přenesená",J294,0)</f>
        <v>0</v>
      </c>
      <c r="BI294" s="199">
        <f>IF(N294="nulová",J294,0)</f>
        <v>0</v>
      </c>
      <c r="BJ294" s="16" t="s">
        <v>77</v>
      </c>
      <c r="BK294" s="199">
        <f>ROUND(I294*H294,2)</f>
        <v>0</v>
      </c>
      <c r="BL294" s="16" t="s">
        <v>138</v>
      </c>
      <c r="BM294" s="198" t="s">
        <v>564</v>
      </c>
    </row>
    <row r="295" spans="1:47" s="2" customFormat="1" ht="12">
      <c r="A295" s="37"/>
      <c r="B295" s="38"/>
      <c r="C295" s="39"/>
      <c r="D295" s="200" t="s">
        <v>134</v>
      </c>
      <c r="E295" s="39"/>
      <c r="F295" s="201" t="s">
        <v>1054</v>
      </c>
      <c r="G295" s="39"/>
      <c r="H295" s="39"/>
      <c r="I295" s="135"/>
      <c r="J295" s="39"/>
      <c r="K295" s="39"/>
      <c r="L295" s="43"/>
      <c r="M295" s="202"/>
      <c r="N295" s="203"/>
      <c r="O295" s="83"/>
      <c r="P295" s="83"/>
      <c r="Q295" s="83"/>
      <c r="R295" s="83"/>
      <c r="S295" s="83"/>
      <c r="T295" s="84"/>
      <c r="U295" s="37"/>
      <c r="V295" s="37"/>
      <c r="W295" s="37"/>
      <c r="X295" s="37"/>
      <c r="Y295" s="37"/>
      <c r="Z295" s="37"/>
      <c r="AA295" s="37"/>
      <c r="AB295" s="37"/>
      <c r="AC295" s="37"/>
      <c r="AD295" s="37"/>
      <c r="AE295" s="37"/>
      <c r="AT295" s="16" t="s">
        <v>134</v>
      </c>
      <c r="AU295" s="16" t="s">
        <v>77</v>
      </c>
    </row>
    <row r="296" spans="1:65" s="2" customFormat="1" ht="16.5" customHeight="1">
      <c r="A296" s="37"/>
      <c r="B296" s="38"/>
      <c r="C296" s="229" t="s">
        <v>374</v>
      </c>
      <c r="D296" s="229" t="s">
        <v>298</v>
      </c>
      <c r="E296" s="230" t="s">
        <v>620</v>
      </c>
      <c r="F296" s="231" t="s">
        <v>1055</v>
      </c>
      <c r="G296" s="232" t="s">
        <v>540</v>
      </c>
      <c r="H296" s="233">
        <v>1</v>
      </c>
      <c r="I296" s="234"/>
      <c r="J296" s="235">
        <f>ROUND(I296*H296,2)</f>
        <v>0</v>
      </c>
      <c r="K296" s="231" t="s">
        <v>19</v>
      </c>
      <c r="L296" s="236"/>
      <c r="M296" s="237" t="s">
        <v>19</v>
      </c>
      <c r="N296" s="238" t="s">
        <v>40</v>
      </c>
      <c r="O296" s="83"/>
      <c r="P296" s="196">
        <f>O296*H296</f>
        <v>0</v>
      </c>
      <c r="Q296" s="196">
        <v>0</v>
      </c>
      <c r="R296" s="196">
        <f>Q296*H296</f>
        <v>0</v>
      </c>
      <c r="S296" s="196">
        <v>0</v>
      </c>
      <c r="T296" s="197">
        <f>S296*H296</f>
        <v>0</v>
      </c>
      <c r="U296" s="37"/>
      <c r="V296" s="37"/>
      <c r="W296" s="37"/>
      <c r="X296" s="37"/>
      <c r="Y296" s="37"/>
      <c r="Z296" s="37"/>
      <c r="AA296" s="37"/>
      <c r="AB296" s="37"/>
      <c r="AC296" s="37"/>
      <c r="AD296" s="37"/>
      <c r="AE296" s="37"/>
      <c r="AR296" s="198" t="s">
        <v>147</v>
      </c>
      <c r="AT296" s="198" t="s">
        <v>298</v>
      </c>
      <c r="AU296" s="198" t="s">
        <v>77</v>
      </c>
      <c r="AY296" s="16" t="s">
        <v>133</v>
      </c>
      <c r="BE296" s="199">
        <f>IF(N296="základní",J296,0)</f>
        <v>0</v>
      </c>
      <c r="BF296" s="199">
        <f>IF(N296="snížená",J296,0)</f>
        <v>0</v>
      </c>
      <c r="BG296" s="199">
        <f>IF(N296="zákl. přenesená",J296,0)</f>
        <v>0</v>
      </c>
      <c r="BH296" s="199">
        <f>IF(N296="sníž. přenesená",J296,0)</f>
        <v>0</v>
      </c>
      <c r="BI296" s="199">
        <f>IF(N296="nulová",J296,0)</f>
        <v>0</v>
      </c>
      <c r="BJ296" s="16" t="s">
        <v>77</v>
      </c>
      <c r="BK296" s="199">
        <f>ROUND(I296*H296,2)</f>
        <v>0</v>
      </c>
      <c r="BL296" s="16" t="s">
        <v>138</v>
      </c>
      <c r="BM296" s="198" t="s">
        <v>570</v>
      </c>
    </row>
    <row r="297" spans="1:47" s="2" customFormat="1" ht="12">
      <c r="A297" s="37"/>
      <c r="B297" s="38"/>
      <c r="C297" s="39"/>
      <c r="D297" s="200" t="s">
        <v>134</v>
      </c>
      <c r="E297" s="39"/>
      <c r="F297" s="201" t="s">
        <v>1056</v>
      </c>
      <c r="G297" s="39"/>
      <c r="H297" s="39"/>
      <c r="I297" s="135"/>
      <c r="J297" s="39"/>
      <c r="K297" s="39"/>
      <c r="L297" s="43"/>
      <c r="M297" s="202"/>
      <c r="N297" s="203"/>
      <c r="O297" s="83"/>
      <c r="P297" s="83"/>
      <c r="Q297" s="83"/>
      <c r="R297" s="83"/>
      <c r="S297" s="83"/>
      <c r="T297" s="84"/>
      <c r="U297" s="37"/>
      <c r="V297" s="37"/>
      <c r="W297" s="37"/>
      <c r="X297" s="37"/>
      <c r="Y297" s="37"/>
      <c r="Z297" s="37"/>
      <c r="AA297" s="37"/>
      <c r="AB297" s="37"/>
      <c r="AC297" s="37"/>
      <c r="AD297" s="37"/>
      <c r="AE297" s="37"/>
      <c r="AT297" s="16" t="s">
        <v>134</v>
      </c>
      <c r="AU297" s="16" t="s">
        <v>77</v>
      </c>
    </row>
    <row r="298" spans="1:65" s="2" customFormat="1" ht="16.5" customHeight="1">
      <c r="A298" s="37"/>
      <c r="B298" s="38"/>
      <c r="C298" s="187" t="s">
        <v>567</v>
      </c>
      <c r="D298" s="187" t="s">
        <v>127</v>
      </c>
      <c r="E298" s="188" t="s">
        <v>527</v>
      </c>
      <c r="F298" s="189" t="s">
        <v>528</v>
      </c>
      <c r="G298" s="190" t="s">
        <v>485</v>
      </c>
      <c r="H298" s="191">
        <v>2</v>
      </c>
      <c r="I298" s="192"/>
      <c r="J298" s="193">
        <f>ROUND(I298*H298,2)</f>
        <v>0</v>
      </c>
      <c r="K298" s="189" t="s">
        <v>131</v>
      </c>
      <c r="L298" s="43"/>
      <c r="M298" s="194" t="s">
        <v>19</v>
      </c>
      <c r="N298" s="195" t="s">
        <v>40</v>
      </c>
      <c r="O298" s="83"/>
      <c r="P298" s="196">
        <f>O298*H298</f>
        <v>0</v>
      </c>
      <c r="Q298" s="196">
        <v>0.00702</v>
      </c>
      <c r="R298" s="196">
        <f>Q298*H298</f>
        <v>0.01404</v>
      </c>
      <c r="S298" s="196">
        <v>0</v>
      </c>
      <c r="T298" s="197">
        <f>S298*H298</f>
        <v>0</v>
      </c>
      <c r="U298" s="37"/>
      <c r="V298" s="37"/>
      <c r="W298" s="37"/>
      <c r="X298" s="37"/>
      <c r="Y298" s="37"/>
      <c r="Z298" s="37"/>
      <c r="AA298" s="37"/>
      <c r="AB298" s="37"/>
      <c r="AC298" s="37"/>
      <c r="AD298" s="37"/>
      <c r="AE298" s="37"/>
      <c r="AR298" s="198" t="s">
        <v>138</v>
      </c>
      <c r="AT298" s="198" t="s">
        <v>127</v>
      </c>
      <c r="AU298" s="198" t="s">
        <v>77</v>
      </c>
      <c r="AY298" s="16" t="s">
        <v>133</v>
      </c>
      <c r="BE298" s="199">
        <f>IF(N298="základní",J298,0)</f>
        <v>0</v>
      </c>
      <c r="BF298" s="199">
        <f>IF(N298="snížená",J298,0)</f>
        <v>0</v>
      </c>
      <c r="BG298" s="199">
        <f>IF(N298="zákl. přenesená",J298,0)</f>
        <v>0</v>
      </c>
      <c r="BH298" s="199">
        <f>IF(N298="sníž. přenesená",J298,0)</f>
        <v>0</v>
      </c>
      <c r="BI298" s="199">
        <f>IF(N298="nulová",J298,0)</f>
        <v>0</v>
      </c>
      <c r="BJ298" s="16" t="s">
        <v>77</v>
      </c>
      <c r="BK298" s="199">
        <f>ROUND(I298*H298,2)</f>
        <v>0</v>
      </c>
      <c r="BL298" s="16" t="s">
        <v>138</v>
      </c>
      <c r="BM298" s="198" t="s">
        <v>575</v>
      </c>
    </row>
    <row r="299" spans="1:47" s="2" customFormat="1" ht="12">
      <c r="A299" s="37"/>
      <c r="B299" s="38"/>
      <c r="C299" s="39"/>
      <c r="D299" s="200" t="s">
        <v>196</v>
      </c>
      <c r="E299" s="39"/>
      <c r="F299" s="201" t="s">
        <v>530</v>
      </c>
      <c r="G299" s="39"/>
      <c r="H299" s="39"/>
      <c r="I299" s="135"/>
      <c r="J299" s="39"/>
      <c r="K299" s="39"/>
      <c r="L299" s="43"/>
      <c r="M299" s="202"/>
      <c r="N299" s="203"/>
      <c r="O299" s="83"/>
      <c r="P299" s="83"/>
      <c r="Q299" s="83"/>
      <c r="R299" s="83"/>
      <c r="S299" s="83"/>
      <c r="T299" s="84"/>
      <c r="U299" s="37"/>
      <c r="V299" s="37"/>
      <c r="W299" s="37"/>
      <c r="X299" s="37"/>
      <c r="Y299" s="37"/>
      <c r="Z299" s="37"/>
      <c r="AA299" s="37"/>
      <c r="AB299" s="37"/>
      <c r="AC299" s="37"/>
      <c r="AD299" s="37"/>
      <c r="AE299" s="37"/>
      <c r="AT299" s="16" t="s">
        <v>196</v>
      </c>
      <c r="AU299" s="16" t="s">
        <v>77</v>
      </c>
    </row>
    <row r="300" spans="1:47" s="2" customFormat="1" ht="12">
      <c r="A300" s="37"/>
      <c r="B300" s="38"/>
      <c r="C300" s="39"/>
      <c r="D300" s="200" t="s">
        <v>134</v>
      </c>
      <c r="E300" s="39"/>
      <c r="F300" s="201" t="s">
        <v>1057</v>
      </c>
      <c r="G300" s="39"/>
      <c r="H300" s="39"/>
      <c r="I300" s="135"/>
      <c r="J300" s="39"/>
      <c r="K300" s="39"/>
      <c r="L300" s="43"/>
      <c r="M300" s="202"/>
      <c r="N300" s="203"/>
      <c r="O300" s="83"/>
      <c r="P300" s="83"/>
      <c r="Q300" s="83"/>
      <c r="R300" s="83"/>
      <c r="S300" s="83"/>
      <c r="T300" s="84"/>
      <c r="U300" s="37"/>
      <c r="V300" s="37"/>
      <c r="W300" s="37"/>
      <c r="X300" s="37"/>
      <c r="Y300" s="37"/>
      <c r="Z300" s="37"/>
      <c r="AA300" s="37"/>
      <c r="AB300" s="37"/>
      <c r="AC300" s="37"/>
      <c r="AD300" s="37"/>
      <c r="AE300" s="37"/>
      <c r="AT300" s="16" t="s">
        <v>134</v>
      </c>
      <c r="AU300" s="16" t="s">
        <v>77</v>
      </c>
    </row>
    <row r="301" spans="1:65" s="2" customFormat="1" ht="21.75" customHeight="1">
      <c r="A301" s="37"/>
      <c r="B301" s="38"/>
      <c r="C301" s="187" t="s">
        <v>380</v>
      </c>
      <c r="D301" s="187" t="s">
        <v>127</v>
      </c>
      <c r="E301" s="188" t="s">
        <v>533</v>
      </c>
      <c r="F301" s="189" t="s">
        <v>534</v>
      </c>
      <c r="G301" s="190" t="s">
        <v>301</v>
      </c>
      <c r="H301" s="191">
        <v>351</v>
      </c>
      <c r="I301" s="192"/>
      <c r="J301" s="193">
        <f>ROUND(I301*H301,2)</f>
        <v>0</v>
      </c>
      <c r="K301" s="189" t="s">
        <v>131</v>
      </c>
      <c r="L301" s="43"/>
      <c r="M301" s="194" t="s">
        <v>19</v>
      </c>
      <c r="N301" s="195" t="s">
        <v>40</v>
      </c>
      <c r="O301" s="83"/>
      <c r="P301" s="196">
        <f>O301*H301</f>
        <v>0</v>
      </c>
      <c r="Q301" s="196">
        <v>0.0013338</v>
      </c>
      <c r="R301" s="196">
        <f>Q301*H301</f>
        <v>0.4681638</v>
      </c>
      <c r="S301" s="196">
        <v>0</v>
      </c>
      <c r="T301" s="197">
        <f>S301*H301</f>
        <v>0</v>
      </c>
      <c r="U301" s="37"/>
      <c r="V301" s="37"/>
      <c r="W301" s="37"/>
      <c r="X301" s="37"/>
      <c r="Y301" s="37"/>
      <c r="Z301" s="37"/>
      <c r="AA301" s="37"/>
      <c r="AB301" s="37"/>
      <c r="AC301" s="37"/>
      <c r="AD301" s="37"/>
      <c r="AE301" s="37"/>
      <c r="AR301" s="198" t="s">
        <v>138</v>
      </c>
      <c r="AT301" s="198" t="s">
        <v>127</v>
      </c>
      <c r="AU301" s="198" t="s">
        <v>77</v>
      </c>
      <c r="AY301" s="16" t="s">
        <v>133</v>
      </c>
      <c r="BE301" s="199">
        <f>IF(N301="základní",J301,0)</f>
        <v>0</v>
      </c>
      <c r="BF301" s="199">
        <f>IF(N301="snížená",J301,0)</f>
        <v>0</v>
      </c>
      <c r="BG301" s="199">
        <f>IF(N301="zákl. přenesená",J301,0)</f>
        <v>0</v>
      </c>
      <c r="BH301" s="199">
        <f>IF(N301="sníž. přenesená",J301,0)</f>
        <v>0</v>
      </c>
      <c r="BI301" s="199">
        <f>IF(N301="nulová",J301,0)</f>
        <v>0</v>
      </c>
      <c r="BJ301" s="16" t="s">
        <v>77</v>
      </c>
      <c r="BK301" s="199">
        <f>ROUND(I301*H301,2)</f>
        <v>0</v>
      </c>
      <c r="BL301" s="16" t="s">
        <v>138</v>
      </c>
      <c r="BM301" s="198" t="s">
        <v>579</v>
      </c>
    </row>
    <row r="302" spans="1:47" s="2" customFormat="1" ht="12">
      <c r="A302" s="37"/>
      <c r="B302" s="38"/>
      <c r="C302" s="39"/>
      <c r="D302" s="200" t="s">
        <v>196</v>
      </c>
      <c r="E302" s="39"/>
      <c r="F302" s="201" t="s">
        <v>536</v>
      </c>
      <c r="G302" s="39"/>
      <c r="H302" s="39"/>
      <c r="I302" s="135"/>
      <c r="J302" s="39"/>
      <c r="K302" s="39"/>
      <c r="L302" s="43"/>
      <c r="M302" s="202"/>
      <c r="N302" s="203"/>
      <c r="O302" s="83"/>
      <c r="P302" s="83"/>
      <c r="Q302" s="83"/>
      <c r="R302" s="83"/>
      <c r="S302" s="83"/>
      <c r="T302" s="84"/>
      <c r="U302" s="37"/>
      <c r="V302" s="37"/>
      <c r="W302" s="37"/>
      <c r="X302" s="37"/>
      <c r="Y302" s="37"/>
      <c r="Z302" s="37"/>
      <c r="AA302" s="37"/>
      <c r="AB302" s="37"/>
      <c r="AC302" s="37"/>
      <c r="AD302" s="37"/>
      <c r="AE302" s="37"/>
      <c r="AT302" s="16" t="s">
        <v>196</v>
      </c>
      <c r="AU302" s="16" t="s">
        <v>77</v>
      </c>
    </row>
    <row r="303" spans="1:47" s="2" customFormat="1" ht="12">
      <c r="A303" s="37"/>
      <c r="B303" s="38"/>
      <c r="C303" s="39"/>
      <c r="D303" s="200" t="s">
        <v>134</v>
      </c>
      <c r="E303" s="39"/>
      <c r="F303" s="201" t="s">
        <v>1058</v>
      </c>
      <c r="G303" s="39"/>
      <c r="H303" s="39"/>
      <c r="I303" s="135"/>
      <c r="J303" s="39"/>
      <c r="K303" s="39"/>
      <c r="L303" s="43"/>
      <c r="M303" s="202"/>
      <c r="N303" s="203"/>
      <c r="O303" s="83"/>
      <c r="P303" s="83"/>
      <c r="Q303" s="83"/>
      <c r="R303" s="83"/>
      <c r="S303" s="83"/>
      <c r="T303" s="84"/>
      <c r="U303" s="37"/>
      <c r="V303" s="37"/>
      <c r="W303" s="37"/>
      <c r="X303" s="37"/>
      <c r="Y303" s="37"/>
      <c r="Z303" s="37"/>
      <c r="AA303" s="37"/>
      <c r="AB303" s="37"/>
      <c r="AC303" s="37"/>
      <c r="AD303" s="37"/>
      <c r="AE303" s="37"/>
      <c r="AT303" s="16" t="s">
        <v>134</v>
      </c>
      <c r="AU303" s="16" t="s">
        <v>77</v>
      </c>
    </row>
    <row r="304" spans="1:65" s="2" customFormat="1" ht="16.5" customHeight="1">
      <c r="A304" s="37"/>
      <c r="B304" s="38"/>
      <c r="C304" s="187" t="s">
        <v>577</v>
      </c>
      <c r="D304" s="187" t="s">
        <v>127</v>
      </c>
      <c r="E304" s="188" t="s">
        <v>547</v>
      </c>
      <c r="F304" s="189" t="s">
        <v>1059</v>
      </c>
      <c r="G304" s="190" t="s">
        <v>301</v>
      </c>
      <c r="H304" s="191">
        <v>244.3</v>
      </c>
      <c r="I304" s="192"/>
      <c r="J304" s="193">
        <f>ROUND(I304*H304,2)</f>
        <v>0</v>
      </c>
      <c r="K304" s="189" t="s">
        <v>19</v>
      </c>
      <c r="L304" s="43"/>
      <c r="M304" s="194" t="s">
        <v>19</v>
      </c>
      <c r="N304" s="195" t="s">
        <v>40</v>
      </c>
      <c r="O304" s="83"/>
      <c r="P304" s="196">
        <f>O304*H304</f>
        <v>0</v>
      </c>
      <c r="Q304" s="196">
        <v>0</v>
      </c>
      <c r="R304" s="196">
        <f>Q304*H304</f>
        <v>0</v>
      </c>
      <c r="S304" s="196">
        <v>0</v>
      </c>
      <c r="T304" s="197">
        <f>S304*H304</f>
        <v>0</v>
      </c>
      <c r="U304" s="37"/>
      <c r="V304" s="37"/>
      <c r="W304" s="37"/>
      <c r="X304" s="37"/>
      <c r="Y304" s="37"/>
      <c r="Z304" s="37"/>
      <c r="AA304" s="37"/>
      <c r="AB304" s="37"/>
      <c r="AC304" s="37"/>
      <c r="AD304" s="37"/>
      <c r="AE304" s="37"/>
      <c r="AR304" s="198" t="s">
        <v>138</v>
      </c>
      <c r="AT304" s="198" t="s">
        <v>127</v>
      </c>
      <c r="AU304" s="198" t="s">
        <v>77</v>
      </c>
      <c r="AY304" s="16" t="s">
        <v>133</v>
      </c>
      <c r="BE304" s="199">
        <f>IF(N304="základní",J304,0)</f>
        <v>0</v>
      </c>
      <c r="BF304" s="199">
        <f>IF(N304="snížená",J304,0)</f>
        <v>0</v>
      </c>
      <c r="BG304" s="199">
        <f>IF(N304="zákl. přenesená",J304,0)</f>
        <v>0</v>
      </c>
      <c r="BH304" s="199">
        <f>IF(N304="sníž. přenesená",J304,0)</f>
        <v>0</v>
      </c>
      <c r="BI304" s="199">
        <f>IF(N304="nulová",J304,0)</f>
        <v>0</v>
      </c>
      <c r="BJ304" s="16" t="s">
        <v>77</v>
      </c>
      <c r="BK304" s="199">
        <f>ROUND(I304*H304,2)</f>
        <v>0</v>
      </c>
      <c r="BL304" s="16" t="s">
        <v>138</v>
      </c>
      <c r="BM304" s="198" t="s">
        <v>582</v>
      </c>
    </row>
    <row r="305" spans="1:47" s="2" customFormat="1" ht="12">
      <c r="A305" s="37"/>
      <c r="B305" s="38"/>
      <c r="C305" s="39"/>
      <c r="D305" s="200" t="s">
        <v>134</v>
      </c>
      <c r="E305" s="39"/>
      <c r="F305" s="201" t="s">
        <v>1060</v>
      </c>
      <c r="G305" s="39"/>
      <c r="H305" s="39"/>
      <c r="I305" s="135"/>
      <c r="J305" s="39"/>
      <c r="K305" s="39"/>
      <c r="L305" s="43"/>
      <c r="M305" s="202"/>
      <c r="N305" s="203"/>
      <c r="O305" s="83"/>
      <c r="P305" s="83"/>
      <c r="Q305" s="83"/>
      <c r="R305" s="83"/>
      <c r="S305" s="83"/>
      <c r="T305" s="84"/>
      <c r="U305" s="37"/>
      <c r="V305" s="37"/>
      <c r="W305" s="37"/>
      <c r="X305" s="37"/>
      <c r="Y305" s="37"/>
      <c r="Z305" s="37"/>
      <c r="AA305" s="37"/>
      <c r="AB305" s="37"/>
      <c r="AC305" s="37"/>
      <c r="AD305" s="37"/>
      <c r="AE305" s="37"/>
      <c r="AT305" s="16" t="s">
        <v>134</v>
      </c>
      <c r="AU305" s="16" t="s">
        <v>77</v>
      </c>
    </row>
    <row r="306" spans="1:65" s="2" customFormat="1" ht="16.5" customHeight="1">
      <c r="A306" s="37"/>
      <c r="B306" s="38"/>
      <c r="C306" s="187" t="s">
        <v>384</v>
      </c>
      <c r="D306" s="187" t="s">
        <v>127</v>
      </c>
      <c r="E306" s="188" t="s">
        <v>552</v>
      </c>
      <c r="F306" s="189" t="s">
        <v>1061</v>
      </c>
      <c r="G306" s="190" t="s">
        <v>301</v>
      </c>
      <c r="H306" s="191">
        <v>106.7</v>
      </c>
      <c r="I306" s="192"/>
      <c r="J306" s="193">
        <f>ROUND(I306*H306,2)</f>
        <v>0</v>
      </c>
      <c r="K306" s="189" t="s">
        <v>19</v>
      </c>
      <c r="L306" s="43"/>
      <c r="M306" s="194" t="s">
        <v>19</v>
      </c>
      <c r="N306" s="195" t="s">
        <v>40</v>
      </c>
      <c r="O306" s="83"/>
      <c r="P306" s="196">
        <f>O306*H306</f>
        <v>0</v>
      </c>
      <c r="Q306" s="196">
        <v>0</v>
      </c>
      <c r="R306" s="196">
        <f>Q306*H306</f>
        <v>0</v>
      </c>
      <c r="S306" s="196">
        <v>0</v>
      </c>
      <c r="T306" s="197">
        <f>S306*H306</f>
        <v>0</v>
      </c>
      <c r="U306" s="37"/>
      <c r="V306" s="37"/>
      <c r="W306" s="37"/>
      <c r="X306" s="37"/>
      <c r="Y306" s="37"/>
      <c r="Z306" s="37"/>
      <c r="AA306" s="37"/>
      <c r="AB306" s="37"/>
      <c r="AC306" s="37"/>
      <c r="AD306" s="37"/>
      <c r="AE306" s="37"/>
      <c r="AR306" s="198" t="s">
        <v>138</v>
      </c>
      <c r="AT306" s="198" t="s">
        <v>127</v>
      </c>
      <c r="AU306" s="198" t="s">
        <v>77</v>
      </c>
      <c r="AY306" s="16" t="s">
        <v>133</v>
      </c>
      <c r="BE306" s="199">
        <f>IF(N306="základní",J306,0)</f>
        <v>0</v>
      </c>
      <c r="BF306" s="199">
        <f>IF(N306="snížená",J306,0)</f>
        <v>0</v>
      </c>
      <c r="BG306" s="199">
        <f>IF(N306="zákl. přenesená",J306,0)</f>
        <v>0</v>
      </c>
      <c r="BH306" s="199">
        <f>IF(N306="sníž. přenesená",J306,0)</f>
        <v>0</v>
      </c>
      <c r="BI306" s="199">
        <f>IF(N306="nulová",J306,0)</f>
        <v>0</v>
      </c>
      <c r="BJ306" s="16" t="s">
        <v>77</v>
      </c>
      <c r="BK306" s="199">
        <f>ROUND(I306*H306,2)</f>
        <v>0</v>
      </c>
      <c r="BL306" s="16" t="s">
        <v>138</v>
      </c>
      <c r="BM306" s="198" t="s">
        <v>585</v>
      </c>
    </row>
    <row r="307" spans="1:47" s="2" customFormat="1" ht="12">
      <c r="A307" s="37"/>
      <c r="B307" s="38"/>
      <c r="C307" s="39"/>
      <c r="D307" s="200" t="s">
        <v>134</v>
      </c>
      <c r="E307" s="39"/>
      <c r="F307" s="201" t="s">
        <v>1062</v>
      </c>
      <c r="G307" s="39"/>
      <c r="H307" s="39"/>
      <c r="I307" s="135"/>
      <c r="J307" s="39"/>
      <c r="K307" s="39"/>
      <c r="L307" s="43"/>
      <c r="M307" s="202"/>
      <c r="N307" s="203"/>
      <c r="O307" s="83"/>
      <c r="P307" s="83"/>
      <c r="Q307" s="83"/>
      <c r="R307" s="83"/>
      <c r="S307" s="83"/>
      <c r="T307" s="84"/>
      <c r="U307" s="37"/>
      <c r="V307" s="37"/>
      <c r="W307" s="37"/>
      <c r="X307" s="37"/>
      <c r="Y307" s="37"/>
      <c r="Z307" s="37"/>
      <c r="AA307" s="37"/>
      <c r="AB307" s="37"/>
      <c r="AC307" s="37"/>
      <c r="AD307" s="37"/>
      <c r="AE307" s="37"/>
      <c r="AT307" s="16" t="s">
        <v>134</v>
      </c>
      <c r="AU307" s="16" t="s">
        <v>77</v>
      </c>
    </row>
    <row r="308" spans="1:65" s="2" customFormat="1" ht="16.5" customHeight="1">
      <c r="A308" s="37"/>
      <c r="B308" s="38"/>
      <c r="C308" s="187" t="s">
        <v>583</v>
      </c>
      <c r="D308" s="187" t="s">
        <v>127</v>
      </c>
      <c r="E308" s="188" t="s">
        <v>556</v>
      </c>
      <c r="F308" s="189" t="s">
        <v>1063</v>
      </c>
      <c r="G308" s="190" t="s">
        <v>301</v>
      </c>
      <c r="H308" s="191">
        <v>351</v>
      </c>
      <c r="I308" s="192"/>
      <c r="J308" s="193">
        <f>ROUND(I308*H308,2)</f>
        <v>0</v>
      </c>
      <c r="K308" s="189" t="s">
        <v>19</v>
      </c>
      <c r="L308" s="43"/>
      <c r="M308" s="194" t="s">
        <v>19</v>
      </c>
      <c r="N308" s="195" t="s">
        <v>40</v>
      </c>
      <c r="O308" s="83"/>
      <c r="P308" s="196">
        <f>O308*H308</f>
        <v>0</v>
      </c>
      <c r="Q308" s="196">
        <v>0</v>
      </c>
      <c r="R308" s="196">
        <f>Q308*H308</f>
        <v>0</v>
      </c>
      <c r="S308" s="196">
        <v>0</v>
      </c>
      <c r="T308" s="197">
        <f>S308*H308</f>
        <v>0</v>
      </c>
      <c r="U308" s="37"/>
      <c r="V308" s="37"/>
      <c r="W308" s="37"/>
      <c r="X308" s="37"/>
      <c r="Y308" s="37"/>
      <c r="Z308" s="37"/>
      <c r="AA308" s="37"/>
      <c r="AB308" s="37"/>
      <c r="AC308" s="37"/>
      <c r="AD308" s="37"/>
      <c r="AE308" s="37"/>
      <c r="AR308" s="198" t="s">
        <v>138</v>
      </c>
      <c r="AT308" s="198" t="s">
        <v>127</v>
      </c>
      <c r="AU308" s="198" t="s">
        <v>77</v>
      </c>
      <c r="AY308" s="16" t="s">
        <v>133</v>
      </c>
      <c r="BE308" s="199">
        <f>IF(N308="základní",J308,0)</f>
        <v>0</v>
      </c>
      <c r="BF308" s="199">
        <f>IF(N308="snížená",J308,0)</f>
        <v>0</v>
      </c>
      <c r="BG308" s="199">
        <f>IF(N308="zákl. přenesená",J308,0)</f>
        <v>0</v>
      </c>
      <c r="BH308" s="199">
        <f>IF(N308="sníž. přenesená",J308,0)</f>
        <v>0</v>
      </c>
      <c r="BI308" s="199">
        <f>IF(N308="nulová",J308,0)</f>
        <v>0</v>
      </c>
      <c r="BJ308" s="16" t="s">
        <v>77</v>
      </c>
      <c r="BK308" s="199">
        <f>ROUND(I308*H308,2)</f>
        <v>0</v>
      </c>
      <c r="BL308" s="16" t="s">
        <v>138</v>
      </c>
      <c r="BM308" s="198" t="s">
        <v>588</v>
      </c>
    </row>
    <row r="309" spans="1:65" s="2" customFormat="1" ht="16.5" customHeight="1">
      <c r="A309" s="37"/>
      <c r="B309" s="38"/>
      <c r="C309" s="187" t="s">
        <v>390</v>
      </c>
      <c r="D309" s="187" t="s">
        <v>127</v>
      </c>
      <c r="E309" s="188" t="s">
        <v>328</v>
      </c>
      <c r="F309" s="189" t="s">
        <v>329</v>
      </c>
      <c r="G309" s="190" t="s">
        <v>330</v>
      </c>
      <c r="H309" s="191">
        <v>1.263</v>
      </c>
      <c r="I309" s="192"/>
      <c r="J309" s="193">
        <f>ROUND(I309*H309,2)</f>
        <v>0</v>
      </c>
      <c r="K309" s="189" t="s">
        <v>131</v>
      </c>
      <c r="L309" s="43"/>
      <c r="M309" s="194" t="s">
        <v>19</v>
      </c>
      <c r="N309" s="195" t="s">
        <v>40</v>
      </c>
      <c r="O309" s="83"/>
      <c r="P309" s="196">
        <f>O309*H309</f>
        <v>0</v>
      </c>
      <c r="Q309" s="196">
        <v>0</v>
      </c>
      <c r="R309" s="196">
        <f>Q309*H309</f>
        <v>0</v>
      </c>
      <c r="S309" s="196">
        <v>0</v>
      </c>
      <c r="T309" s="197">
        <f>S309*H309</f>
        <v>0</v>
      </c>
      <c r="U309" s="37"/>
      <c r="V309" s="37"/>
      <c r="W309" s="37"/>
      <c r="X309" s="37"/>
      <c r="Y309" s="37"/>
      <c r="Z309" s="37"/>
      <c r="AA309" s="37"/>
      <c r="AB309" s="37"/>
      <c r="AC309" s="37"/>
      <c r="AD309" s="37"/>
      <c r="AE309" s="37"/>
      <c r="AR309" s="198" t="s">
        <v>138</v>
      </c>
      <c r="AT309" s="198" t="s">
        <v>127</v>
      </c>
      <c r="AU309" s="198" t="s">
        <v>77</v>
      </c>
      <c r="AY309" s="16" t="s">
        <v>133</v>
      </c>
      <c r="BE309" s="199">
        <f>IF(N309="základní",J309,0)</f>
        <v>0</v>
      </c>
      <c r="BF309" s="199">
        <f>IF(N309="snížená",J309,0)</f>
        <v>0</v>
      </c>
      <c r="BG309" s="199">
        <f>IF(N309="zákl. přenesená",J309,0)</f>
        <v>0</v>
      </c>
      <c r="BH309" s="199">
        <f>IF(N309="sníž. přenesená",J309,0)</f>
        <v>0</v>
      </c>
      <c r="BI309" s="199">
        <f>IF(N309="nulová",J309,0)</f>
        <v>0</v>
      </c>
      <c r="BJ309" s="16" t="s">
        <v>77</v>
      </c>
      <c r="BK309" s="199">
        <f>ROUND(I309*H309,2)</f>
        <v>0</v>
      </c>
      <c r="BL309" s="16" t="s">
        <v>138</v>
      </c>
      <c r="BM309" s="198" t="s">
        <v>592</v>
      </c>
    </row>
    <row r="310" spans="1:47" s="2" customFormat="1" ht="12">
      <c r="A310" s="37"/>
      <c r="B310" s="38"/>
      <c r="C310" s="39"/>
      <c r="D310" s="200" t="s">
        <v>196</v>
      </c>
      <c r="E310" s="39"/>
      <c r="F310" s="201" t="s">
        <v>332</v>
      </c>
      <c r="G310" s="39"/>
      <c r="H310" s="39"/>
      <c r="I310" s="135"/>
      <c r="J310" s="39"/>
      <c r="K310" s="39"/>
      <c r="L310" s="43"/>
      <c r="M310" s="202"/>
      <c r="N310" s="203"/>
      <c r="O310" s="83"/>
      <c r="P310" s="83"/>
      <c r="Q310" s="83"/>
      <c r="R310" s="83"/>
      <c r="S310" s="83"/>
      <c r="T310" s="84"/>
      <c r="U310" s="37"/>
      <c r="V310" s="37"/>
      <c r="W310" s="37"/>
      <c r="X310" s="37"/>
      <c r="Y310" s="37"/>
      <c r="Z310" s="37"/>
      <c r="AA310" s="37"/>
      <c r="AB310" s="37"/>
      <c r="AC310" s="37"/>
      <c r="AD310" s="37"/>
      <c r="AE310" s="37"/>
      <c r="AT310" s="16" t="s">
        <v>196</v>
      </c>
      <c r="AU310" s="16" t="s">
        <v>77</v>
      </c>
    </row>
    <row r="311" spans="1:63" s="11" customFormat="1" ht="25.9" customHeight="1">
      <c r="A311" s="11"/>
      <c r="B311" s="215"/>
      <c r="C311" s="216"/>
      <c r="D311" s="217" t="s">
        <v>68</v>
      </c>
      <c r="E311" s="218" t="s">
        <v>480</v>
      </c>
      <c r="F311" s="218" t="s">
        <v>566</v>
      </c>
      <c r="G311" s="216"/>
      <c r="H311" s="216"/>
      <c r="I311" s="219"/>
      <c r="J311" s="220">
        <f>BK311</f>
        <v>0</v>
      </c>
      <c r="K311" s="216"/>
      <c r="L311" s="221"/>
      <c r="M311" s="222"/>
      <c r="N311" s="223"/>
      <c r="O311" s="223"/>
      <c r="P311" s="224">
        <f>SUM(P312:P329)</f>
        <v>0</v>
      </c>
      <c r="Q311" s="223"/>
      <c r="R311" s="224">
        <f>SUM(R312:R329)</f>
        <v>0.361660571584</v>
      </c>
      <c r="S311" s="223"/>
      <c r="T311" s="225">
        <f>SUM(T312:T329)</f>
        <v>0</v>
      </c>
      <c r="U311" s="11"/>
      <c r="V311" s="11"/>
      <c r="W311" s="11"/>
      <c r="X311" s="11"/>
      <c r="Y311" s="11"/>
      <c r="Z311" s="11"/>
      <c r="AA311" s="11"/>
      <c r="AB311" s="11"/>
      <c r="AC311" s="11"/>
      <c r="AD311" s="11"/>
      <c r="AE311" s="11"/>
      <c r="AR311" s="226" t="s">
        <v>77</v>
      </c>
      <c r="AT311" s="227" t="s">
        <v>68</v>
      </c>
      <c r="AU311" s="227" t="s">
        <v>69</v>
      </c>
      <c r="AY311" s="226" t="s">
        <v>133</v>
      </c>
      <c r="BK311" s="228">
        <f>SUM(BK312:BK329)</f>
        <v>0</v>
      </c>
    </row>
    <row r="312" spans="1:65" s="2" customFormat="1" ht="21.75" customHeight="1">
      <c r="A312" s="37"/>
      <c r="B312" s="38"/>
      <c r="C312" s="187" t="s">
        <v>589</v>
      </c>
      <c r="D312" s="187" t="s">
        <v>127</v>
      </c>
      <c r="E312" s="188" t="s">
        <v>590</v>
      </c>
      <c r="F312" s="189" t="s">
        <v>591</v>
      </c>
      <c r="G312" s="190" t="s">
        <v>291</v>
      </c>
      <c r="H312" s="191">
        <v>2</v>
      </c>
      <c r="I312" s="192"/>
      <c r="J312" s="193">
        <f>ROUND(I312*H312,2)</f>
        <v>0</v>
      </c>
      <c r="K312" s="189" t="s">
        <v>131</v>
      </c>
      <c r="L312" s="43"/>
      <c r="M312" s="194" t="s">
        <v>19</v>
      </c>
      <c r="N312" s="195" t="s">
        <v>40</v>
      </c>
      <c r="O312" s="83"/>
      <c r="P312" s="196">
        <f>O312*H312</f>
        <v>0</v>
      </c>
      <c r="Q312" s="196">
        <v>0.0462146576</v>
      </c>
      <c r="R312" s="196">
        <f>Q312*H312</f>
        <v>0.0924293152</v>
      </c>
      <c r="S312" s="196">
        <v>0</v>
      </c>
      <c r="T312" s="197">
        <f>S312*H312</f>
        <v>0</v>
      </c>
      <c r="U312" s="37"/>
      <c r="V312" s="37"/>
      <c r="W312" s="37"/>
      <c r="X312" s="37"/>
      <c r="Y312" s="37"/>
      <c r="Z312" s="37"/>
      <c r="AA312" s="37"/>
      <c r="AB312" s="37"/>
      <c r="AC312" s="37"/>
      <c r="AD312" s="37"/>
      <c r="AE312" s="37"/>
      <c r="AR312" s="198" t="s">
        <v>138</v>
      </c>
      <c r="AT312" s="198" t="s">
        <v>127</v>
      </c>
      <c r="AU312" s="198" t="s">
        <v>77</v>
      </c>
      <c r="AY312" s="16" t="s">
        <v>133</v>
      </c>
      <c r="BE312" s="199">
        <f>IF(N312="základní",J312,0)</f>
        <v>0</v>
      </c>
      <c r="BF312" s="199">
        <f>IF(N312="snížená",J312,0)</f>
        <v>0</v>
      </c>
      <c r="BG312" s="199">
        <f>IF(N312="zákl. přenesená",J312,0)</f>
        <v>0</v>
      </c>
      <c r="BH312" s="199">
        <f>IF(N312="sníž. přenesená",J312,0)</f>
        <v>0</v>
      </c>
      <c r="BI312" s="199">
        <f>IF(N312="nulová",J312,0)</f>
        <v>0</v>
      </c>
      <c r="BJ312" s="16" t="s">
        <v>77</v>
      </c>
      <c r="BK312" s="199">
        <f>ROUND(I312*H312,2)</f>
        <v>0</v>
      </c>
      <c r="BL312" s="16" t="s">
        <v>138</v>
      </c>
      <c r="BM312" s="198" t="s">
        <v>597</v>
      </c>
    </row>
    <row r="313" spans="1:47" s="2" customFormat="1" ht="12">
      <c r="A313" s="37"/>
      <c r="B313" s="38"/>
      <c r="C313" s="39"/>
      <c r="D313" s="200" t="s">
        <v>196</v>
      </c>
      <c r="E313" s="39"/>
      <c r="F313" s="201" t="s">
        <v>593</v>
      </c>
      <c r="G313" s="39"/>
      <c r="H313" s="39"/>
      <c r="I313" s="135"/>
      <c r="J313" s="39"/>
      <c r="K313" s="39"/>
      <c r="L313" s="43"/>
      <c r="M313" s="202"/>
      <c r="N313" s="203"/>
      <c r="O313" s="83"/>
      <c r="P313" s="83"/>
      <c r="Q313" s="83"/>
      <c r="R313" s="83"/>
      <c r="S313" s="83"/>
      <c r="T313" s="84"/>
      <c r="U313" s="37"/>
      <c r="V313" s="37"/>
      <c r="W313" s="37"/>
      <c r="X313" s="37"/>
      <c r="Y313" s="37"/>
      <c r="Z313" s="37"/>
      <c r="AA313" s="37"/>
      <c r="AB313" s="37"/>
      <c r="AC313" s="37"/>
      <c r="AD313" s="37"/>
      <c r="AE313" s="37"/>
      <c r="AT313" s="16" t="s">
        <v>196</v>
      </c>
      <c r="AU313" s="16" t="s">
        <v>77</v>
      </c>
    </row>
    <row r="314" spans="1:47" s="2" customFormat="1" ht="12">
      <c r="A314" s="37"/>
      <c r="B314" s="38"/>
      <c r="C314" s="39"/>
      <c r="D314" s="200" t="s">
        <v>134</v>
      </c>
      <c r="E314" s="39"/>
      <c r="F314" s="201" t="s">
        <v>1064</v>
      </c>
      <c r="G314" s="39"/>
      <c r="H314" s="39"/>
      <c r="I314" s="135"/>
      <c r="J314" s="39"/>
      <c r="K314" s="39"/>
      <c r="L314" s="43"/>
      <c r="M314" s="202"/>
      <c r="N314" s="203"/>
      <c r="O314" s="83"/>
      <c r="P314" s="83"/>
      <c r="Q314" s="83"/>
      <c r="R314" s="83"/>
      <c r="S314" s="83"/>
      <c r="T314" s="84"/>
      <c r="U314" s="37"/>
      <c r="V314" s="37"/>
      <c r="W314" s="37"/>
      <c r="X314" s="37"/>
      <c r="Y314" s="37"/>
      <c r="Z314" s="37"/>
      <c r="AA314" s="37"/>
      <c r="AB314" s="37"/>
      <c r="AC314" s="37"/>
      <c r="AD314" s="37"/>
      <c r="AE314" s="37"/>
      <c r="AT314" s="16" t="s">
        <v>134</v>
      </c>
      <c r="AU314" s="16" t="s">
        <v>77</v>
      </c>
    </row>
    <row r="315" spans="1:65" s="2" customFormat="1" ht="33" customHeight="1">
      <c r="A315" s="37"/>
      <c r="B315" s="38"/>
      <c r="C315" s="187" t="s">
        <v>395</v>
      </c>
      <c r="D315" s="187" t="s">
        <v>127</v>
      </c>
      <c r="E315" s="188" t="s">
        <v>393</v>
      </c>
      <c r="F315" s="189" t="s">
        <v>394</v>
      </c>
      <c r="G315" s="190" t="s">
        <v>205</v>
      </c>
      <c r="H315" s="191">
        <v>0.04</v>
      </c>
      <c r="I315" s="192"/>
      <c r="J315" s="193">
        <f>ROUND(I315*H315,2)</f>
        <v>0</v>
      </c>
      <c r="K315" s="189" t="s">
        <v>131</v>
      </c>
      <c r="L315" s="43"/>
      <c r="M315" s="194" t="s">
        <v>19</v>
      </c>
      <c r="N315" s="195" t="s">
        <v>40</v>
      </c>
      <c r="O315" s="83"/>
      <c r="P315" s="196">
        <f>O315*H315</f>
        <v>0</v>
      </c>
      <c r="Q315" s="196">
        <v>0</v>
      </c>
      <c r="R315" s="196">
        <f>Q315*H315</f>
        <v>0</v>
      </c>
      <c r="S315" s="196">
        <v>0</v>
      </c>
      <c r="T315" s="197">
        <f>S315*H315</f>
        <v>0</v>
      </c>
      <c r="U315" s="37"/>
      <c r="V315" s="37"/>
      <c r="W315" s="37"/>
      <c r="X315" s="37"/>
      <c r="Y315" s="37"/>
      <c r="Z315" s="37"/>
      <c r="AA315" s="37"/>
      <c r="AB315" s="37"/>
      <c r="AC315" s="37"/>
      <c r="AD315" s="37"/>
      <c r="AE315" s="37"/>
      <c r="AR315" s="198" t="s">
        <v>138</v>
      </c>
      <c r="AT315" s="198" t="s">
        <v>127</v>
      </c>
      <c r="AU315" s="198" t="s">
        <v>77</v>
      </c>
      <c r="AY315" s="16" t="s">
        <v>133</v>
      </c>
      <c r="BE315" s="199">
        <f>IF(N315="základní",J315,0)</f>
        <v>0</v>
      </c>
      <c r="BF315" s="199">
        <f>IF(N315="snížená",J315,0)</f>
        <v>0</v>
      </c>
      <c r="BG315" s="199">
        <f>IF(N315="zákl. přenesená",J315,0)</f>
        <v>0</v>
      </c>
      <c r="BH315" s="199">
        <f>IF(N315="sníž. přenesená",J315,0)</f>
        <v>0</v>
      </c>
      <c r="BI315" s="199">
        <f>IF(N315="nulová",J315,0)</f>
        <v>0</v>
      </c>
      <c r="BJ315" s="16" t="s">
        <v>77</v>
      </c>
      <c r="BK315" s="199">
        <f>ROUND(I315*H315,2)</f>
        <v>0</v>
      </c>
      <c r="BL315" s="16" t="s">
        <v>138</v>
      </c>
      <c r="BM315" s="198" t="s">
        <v>601</v>
      </c>
    </row>
    <row r="316" spans="1:47" s="2" customFormat="1" ht="12">
      <c r="A316" s="37"/>
      <c r="B316" s="38"/>
      <c r="C316" s="39"/>
      <c r="D316" s="200" t="s">
        <v>196</v>
      </c>
      <c r="E316" s="39"/>
      <c r="F316" s="201" t="s">
        <v>396</v>
      </c>
      <c r="G316" s="39"/>
      <c r="H316" s="39"/>
      <c r="I316" s="135"/>
      <c r="J316" s="39"/>
      <c r="K316" s="39"/>
      <c r="L316" s="43"/>
      <c r="M316" s="202"/>
      <c r="N316" s="203"/>
      <c r="O316" s="83"/>
      <c r="P316" s="83"/>
      <c r="Q316" s="83"/>
      <c r="R316" s="83"/>
      <c r="S316" s="83"/>
      <c r="T316" s="84"/>
      <c r="U316" s="37"/>
      <c r="V316" s="37"/>
      <c r="W316" s="37"/>
      <c r="X316" s="37"/>
      <c r="Y316" s="37"/>
      <c r="Z316" s="37"/>
      <c r="AA316" s="37"/>
      <c r="AB316" s="37"/>
      <c r="AC316" s="37"/>
      <c r="AD316" s="37"/>
      <c r="AE316" s="37"/>
      <c r="AT316" s="16" t="s">
        <v>196</v>
      </c>
      <c r="AU316" s="16" t="s">
        <v>77</v>
      </c>
    </row>
    <row r="317" spans="1:47" s="2" customFormat="1" ht="12">
      <c r="A317" s="37"/>
      <c r="B317" s="38"/>
      <c r="C317" s="39"/>
      <c r="D317" s="200" t="s">
        <v>134</v>
      </c>
      <c r="E317" s="39"/>
      <c r="F317" s="201" t="s">
        <v>1065</v>
      </c>
      <c r="G317" s="39"/>
      <c r="H317" s="39"/>
      <c r="I317" s="135"/>
      <c r="J317" s="39"/>
      <c r="K317" s="39"/>
      <c r="L317" s="43"/>
      <c r="M317" s="202"/>
      <c r="N317" s="203"/>
      <c r="O317" s="83"/>
      <c r="P317" s="83"/>
      <c r="Q317" s="83"/>
      <c r="R317" s="83"/>
      <c r="S317" s="83"/>
      <c r="T317" s="84"/>
      <c r="U317" s="37"/>
      <c r="V317" s="37"/>
      <c r="W317" s="37"/>
      <c r="X317" s="37"/>
      <c r="Y317" s="37"/>
      <c r="Z317" s="37"/>
      <c r="AA317" s="37"/>
      <c r="AB317" s="37"/>
      <c r="AC317" s="37"/>
      <c r="AD317" s="37"/>
      <c r="AE317" s="37"/>
      <c r="AT317" s="16" t="s">
        <v>134</v>
      </c>
      <c r="AU317" s="16" t="s">
        <v>77</v>
      </c>
    </row>
    <row r="318" spans="1:65" s="2" customFormat="1" ht="33" customHeight="1">
      <c r="A318" s="37"/>
      <c r="B318" s="38"/>
      <c r="C318" s="187" t="s">
        <v>599</v>
      </c>
      <c r="D318" s="187" t="s">
        <v>127</v>
      </c>
      <c r="E318" s="188" t="s">
        <v>403</v>
      </c>
      <c r="F318" s="189" t="s">
        <v>404</v>
      </c>
      <c r="G318" s="190" t="s">
        <v>291</v>
      </c>
      <c r="H318" s="191">
        <v>0.72</v>
      </c>
      <c r="I318" s="192"/>
      <c r="J318" s="193">
        <f>ROUND(I318*H318,2)</f>
        <v>0</v>
      </c>
      <c r="K318" s="189" t="s">
        <v>131</v>
      </c>
      <c r="L318" s="43"/>
      <c r="M318" s="194" t="s">
        <v>19</v>
      </c>
      <c r="N318" s="195" t="s">
        <v>40</v>
      </c>
      <c r="O318" s="83"/>
      <c r="P318" s="196">
        <f>O318*H318</f>
        <v>0</v>
      </c>
      <c r="Q318" s="196">
        <v>0.0076543822</v>
      </c>
      <c r="R318" s="196">
        <f>Q318*H318</f>
        <v>0.0055111551839999995</v>
      </c>
      <c r="S318" s="196">
        <v>0</v>
      </c>
      <c r="T318" s="197">
        <f>S318*H318</f>
        <v>0</v>
      </c>
      <c r="U318" s="37"/>
      <c r="V318" s="37"/>
      <c r="W318" s="37"/>
      <c r="X318" s="37"/>
      <c r="Y318" s="37"/>
      <c r="Z318" s="37"/>
      <c r="AA318" s="37"/>
      <c r="AB318" s="37"/>
      <c r="AC318" s="37"/>
      <c r="AD318" s="37"/>
      <c r="AE318" s="37"/>
      <c r="AR318" s="198" t="s">
        <v>138</v>
      </c>
      <c r="AT318" s="198" t="s">
        <v>127</v>
      </c>
      <c r="AU318" s="198" t="s">
        <v>77</v>
      </c>
      <c r="AY318" s="16" t="s">
        <v>133</v>
      </c>
      <c r="BE318" s="199">
        <f>IF(N318="základní",J318,0)</f>
        <v>0</v>
      </c>
      <c r="BF318" s="199">
        <f>IF(N318="snížená",J318,0)</f>
        <v>0</v>
      </c>
      <c r="BG318" s="199">
        <f>IF(N318="zákl. přenesená",J318,0)</f>
        <v>0</v>
      </c>
      <c r="BH318" s="199">
        <f>IF(N318="sníž. přenesená",J318,0)</f>
        <v>0</v>
      </c>
      <c r="BI318" s="199">
        <f>IF(N318="nulová",J318,0)</f>
        <v>0</v>
      </c>
      <c r="BJ318" s="16" t="s">
        <v>77</v>
      </c>
      <c r="BK318" s="199">
        <f>ROUND(I318*H318,2)</f>
        <v>0</v>
      </c>
      <c r="BL318" s="16" t="s">
        <v>138</v>
      </c>
      <c r="BM318" s="198" t="s">
        <v>604</v>
      </c>
    </row>
    <row r="319" spans="1:47" s="2" customFormat="1" ht="12">
      <c r="A319" s="37"/>
      <c r="B319" s="38"/>
      <c r="C319" s="39"/>
      <c r="D319" s="200" t="s">
        <v>196</v>
      </c>
      <c r="E319" s="39"/>
      <c r="F319" s="201" t="s">
        <v>406</v>
      </c>
      <c r="G319" s="39"/>
      <c r="H319" s="39"/>
      <c r="I319" s="135"/>
      <c r="J319" s="39"/>
      <c r="K319" s="39"/>
      <c r="L319" s="43"/>
      <c r="M319" s="202"/>
      <c r="N319" s="203"/>
      <c r="O319" s="83"/>
      <c r="P319" s="83"/>
      <c r="Q319" s="83"/>
      <c r="R319" s="83"/>
      <c r="S319" s="83"/>
      <c r="T319" s="84"/>
      <c r="U319" s="37"/>
      <c r="V319" s="37"/>
      <c r="W319" s="37"/>
      <c r="X319" s="37"/>
      <c r="Y319" s="37"/>
      <c r="Z319" s="37"/>
      <c r="AA319" s="37"/>
      <c r="AB319" s="37"/>
      <c r="AC319" s="37"/>
      <c r="AD319" s="37"/>
      <c r="AE319" s="37"/>
      <c r="AT319" s="16" t="s">
        <v>196</v>
      </c>
      <c r="AU319" s="16" t="s">
        <v>77</v>
      </c>
    </row>
    <row r="320" spans="1:47" s="2" customFormat="1" ht="12">
      <c r="A320" s="37"/>
      <c r="B320" s="38"/>
      <c r="C320" s="39"/>
      <c r="D320" s="200" t="s">
        <v>134</v>
      </c>
      <c r="E320" s="39"/>
      <c r="F320" s="201" t="s">
        <v>1066</v>
      </c>
      <c r="G320" s="39"/>
      <c r="H320" s="39"/>
      <c r="I320" s="135"/>
      <c r="J320" s="39"/>
      <c r="K320" s="39"/>
      <c r="L320" s="43"/>
      <c r="M320" s="202"/>
      <c r="N320" s="203"/>
      <c r="O320" s="83"/>
      <c r="P320" s="83"/>
      <c r="Q320" s="83"/>
      <c r="R320" s="83"/>
      <c r="S320" s="83"/>
      <c r="T320" s="84"/>
      <c r="U320" s="37"/>
      <c r="V320" s="37"/>
      <c r="W320" s="37"/>
      <c r="X320" s="37"/>
      <c r="Y320" s="37"/>
      <c r="Z320" s="37"/>
      <c r="AA320" s="37"/>
      <c r="AB320" s="37"/>
      <c r="AC320" s="37"/>
      <c r="AD320" s="37"/>
      <c r="AE320" s="37"/>
      <c r="AT320" s="16" t="s">
        <v>134</v>
      </c>
      <c r="AU320" s="16" t="s">
        <v>77</v>
      </c>
    </row>
    <row r="321" spans="1:65" s="2" customFormat="1" ht="33" customHeight="1">
      <c r="A321" s="37"/>
      <c r="B321" s="38"/>
      <c r="C321" s="187" t="s">
        <v>401</v>
      </c>
      <c r="D321" s="187" t="s">
        <v>127</v>
      </c>
      <c r="E321" s="188" t="s">
        <v>409</v>
      </c>
      <c r="F321" s="189" t="s">
        <v>410</v>
      </c>
      <c r="G321" s="190" t="s">
        <v>291</v>
      </c>
      <c r="H321" s="191">
        <v>0.72</v>
      </c>
      <c r="I321" s="192"/>
      <c r="J321" s="193">
        <f>ROUND(I321*H321,2)</f>
        <v>0</v>
      </c>
      <c r="K321" s="189" t="s">
        <v>131</v>
      </c>
      <c r="L321" s="43"/>
      <c r="M321" s="194" t="s">
        <v>19</v>
      </c>
      <c r="N321" s="195" t="s">
        <v>40</v>
      </c>
      <c r="O321" s="83"/>
      <c r="P321" s="196">
        <f>O321*H321</f>
        <v>0</v>
      </c>
      <c r="Q321" s="196">
        <v>0.000856935</v>
      </c>
      <c r="R321" s="196">
        <f>Q321*H321</f>
        <v>0.0006169932</v>
      </c>
      <c r="S321" s="196">
        <v>0</v>
      </c>
      <c r="T321" s="197">
        <f>S321*H321</f>
        <v>0</v>
      </c>
      <c r="U321" s="37"/>
      <c r="V321" s="37"/>
      <c r="W321" s="37"/>
      <c r="X321" s="37"/>
      <c r="Y321" s="37"/>
      <c r="Z321" s="37"/>
      <c r="AA321" s="37"/>
      <c r="AB321" s="37"/>
      <c r="AC321" s="37"/>
      <c r="AD321" s="37"/>
      <c r="AE321" s="37"/>
      <c r="AR321" s="198" t="s">
        <v>138</v>
      </c>
      <c r="AT321" s="198" t="s">
        <v>127</v>
      </c>
      <c r="AU321" s="198" t="s">
        <v>77</v>
      </c>
      <c r="AY321" s="16" t="s">
        <v>133</v>
      </c>
      <c r="BE321" s="199">
        <f>IF(N321="základní",J321,0)</f>
        <v>0</v>
      </c>
      <c r="BF321" s="199">
        <f>IF(N321="snížená",J321,0)</f>
        <v>0</v>
      </c>
      <c r="BG321" s="199">
        <f>IF(N321="zákl. přenesená",J321,0)</f>
        <v>0</v>
      </c>
      <c r="BH321" s="199">
        <f>IF(N321="sníž. přenesená",J321,0)</f>
        <v>0</v>
      </c>
      <c r="BI321" s="199">
        <f>IF(N321="nulová",J321,0)</f>
        <v>0</v>
      </c>
      <c r="BJ321" s="16" t="s">
        <v>77</v>
      </c>
      <c r="BK321" s="199">
        <f>ROUND(I321*H321,2)</f>
        <v>0</v>
      </c>
      <c r="BL321" s="16" t="s">
        <v>138</v>
      </c>
      <c r="BM321" s="198" t="s">
        <v>607</v>
      </c>
    </row>
    <row r="322" spans="1:47" s="2" customFormat="1" ht="12">
      <c r="A322" s="37"/>
      <c r="B322" s="38"/>
      <c r="C322" s="39"/>
      <c r="D322" s="200" t="s">
        <v>196</v>
      </c>
      <c r="E322" s="39"/>
      <c r="F322" s="201" t="s">
        <v>406</v>
      </c>
      <c r="G322" s="39"/>
      <c r="H322" s="39"/>
      <c r="I322" s="135"/>
      <c r="J322" s="39"/>
      <c r="K322" s="39"/>
      <c r="L322" s="43"/>
      <c r="M322" s="202"/>
      <c r="N322" s="203"/>
      <c r="O322" s="83"/>
      <c r="P322" s="83"/>
      <c r="Q322" s="83"/>
      <c r="R322" s="83"/>
      <c r="S322" s="83"/>
      <c r="T322" s="84"/>
      <c r="U322" s="37"/>
      <c r="V322" s="37"/>
      <c r="W322" s="37"/>
      <c r="X322" s="37"/>
      <c r="Y322" s="37"/>
      <c r="Z322" s="37"/>
      <c r="AA322" s="37"/>
      <c r="AB322" s="37"/>
      <c r="AC322" s="37"/>
      <c r="AD322" s="37"/>
      <c r="AE322" s="37"/>
      <c r="AT322" s="16" t="s">
        <v>196</v>
      </c>
      <c r="AU322" s="16" t="s">
        <v>77</v>
      </c>
    </row>
    <row r="323" spans="1:65" s="2" customFormat="1" ht="16.5" customHeight="1">
      <c r="A323" s="37"/>
      <c r="B323" s="38"/>
      <c r="C323" s="187" t="s">
        <v>606</v>
      </c>
      <c r="D323" s="187" t="s">
        <v>127</v>
      </c>
      <c r="E323" s="188" t="s">
        <v>602</v>
      </c>
      <c r="F323" s="189" t="s">
        <v>1067</v>
      </c>
      <c r="G323" s="190" t="s">
        <v>540</v>
      </c>
      <c r="H323" s="191">
        <v>1</v>
      </c>
      <c r="I323" s="192"/>
      <c r="J323" s="193">
        <f>ROUND(I323*H323,2)</f>
        <v>0</v>
      </c>
      <c r="K323" s="189" t="s">
        <v>19</v>
      </c>
      <c r="L323" s="43"/>
      <c r="M323" s="194" t="s">
        <v>19</v>
      </c>
      <c r="N323" s="195" t="s">
        <v>40</v>
      </c>
      <c r="O323" s="83"/>
      <c r="P323" s="196">
        <f>O323*H323</f>
        <v>0</v>
      </c>
      <c r="Q323" s="196">
        <v>0</v>
      </c>
      <c r="R323" s="196">
        <f>Q323*H323</f>
        <v>0</v>
      </c>
      <c r="S323" s="196">
        <v>0</v>
      </c>
      <c r="T323" s="197">
        <f>S323*H323</f>
        <v>0</v>
      </c>
      <c r="U323" s="37"/>
      <c r="V323" s="37"/>
      <c r="W323" s="37"/>
      <c r="X323" s="37"/>
      <c r="Y323" s="37"/>
      <c r="Z323" s="37"/>
      <c r="AA323" s="37"/>
      <c r="AB323" s="37"/>
      <c r="AC323" s="37"/>
      <c r="AD323" s="37"/>
      <c r="AE323" s="37"/>
      <c r="AR323" s="198" t="s">
        <v>138</v>
      </c>
      <c r="AT323" s="198" t="s">
        <v>127</v>
      </c>
      <c r="AU323" s="198" t="s">
        <v>77</v>
      </c>
      <c r="AY323" s="16" t="s">
        <v>133</v>
      </c>
      <c r="BE323" s="199">
        <f>IF(N323="základní",J323,0)</f>
        <v>0</v>
      </c>
      <c r="BF323" s="199">
        <f>IF(N323="snížená",J323,0)</f>
        <v>0</v>
      </c>
      <c r="BG323" s="199">
        <f>IF(N323="zákl. přenesená",J323,0)</f>
        <v>0</v>
      </c>
      <c r="BH323" s="199">
        <f>IF(N323="sníž. přenesená",J323,0)</f>
        <v>0</v>
      </c>
      <c r="BI323" s="199">
        <f>IF(N323="nulová",J323,0)</f>
        <v>0</v>
      </c>
      <c r="BJ323" s="16" t="s">
        <v>77</v>
      </c>
      <c r="BK323" s="199">
        <f>ROUND(I323*H323,2)</f>
        <v>0</v>
      </c>
      <c r="BL323" s="16" t="s">
        <v>138</v>
      </c>
      <c r="BM323" s="198" t="s">
        <v>612</v>
      </c>
    </row>
    <row r="324" spans="1:47" s="2" customFormat="1" ht="12">
      <c r="A324" s="37"/>
      <c r="B324" s="38"/>
      <c r="C324" s="39"/>
      <c r="D324" s="200" t="s">
        <v>134</v>
      </c>
      <c r="E324" s="39"/>
      <c r="F324" s="201" t="s">
        <v>1068</v>
      </c>
      <c r="G324" s="39"/>
      <c r="H324" s="39"/>
      <c r="I324" s="135"/>
      <c r="J324" s="39"/>
      <c r="K324" s="39"/>
      <c r="L324" s="43"/>
      <c r="M324" s="202"/>
      <c r="N324" s="203"/>
      <c r="O324" s="83"/>
      <c r="P324" s="83"/>
      <c r="Q324" s="83"/>
      <c r="R324" s="83"/>
      <c r="S324" s="83"/>
      <c r="T324" s="84"/>
      <c r="U324" s="37"/>
      <c r="V324" s="37"/>
      <c r="W324" s="37"/>
      <c r="X324" s="37"/>
      <c r="Y324" s="37"/>
      <c r="Z324" s="37"/>
      <c r="AA324" s="37"/>
      <c r="AB324" s="37"/>
      <c r="AC324" s="37"/>
      <c r="AD324" s="37"/>
      <c r="AE324" s="37"/>
      <c r="AT324" s="16" t="s">
        <v>134</v>
      </c>
      <c r="AU324" s="16" t="s">
        <v>77</v>
      </c>
    </row>
    <row r="325" spans="1:65" s="2" customFormat="1" ht="16.5" customHeight="1">
      <c r="A325" s="37"/>
      <c r="B325" s="38"/>
      <c r="C325" s="187" t="s">
        <v>405</v>
      </c>
      <c r="D325" s="187" t="s">
        <v>127</v>
      </c>
      <c r="E325" s="188" t="s">
        <v>595</v>
      </c>
      <c r="F325" s="189" t="s">
        <v>596</v>
      </c>
      <c r="G325" s="190" t="s">
        <v>195</v>
      </c>
      <c r="H325" s="191">
        <v>3.8</v>
      </c>
      <c r="I325" s="192"/>
      <c r="J325" s="193">
        <f>ROUND(I325*H325,2)</f>
        <v>0</v>
      </c>
      <c r="K325" s="189" t="s">
        <v>131</v>
      </c>
      <c r="L325" s="43"/>
      <c r="M325" s="194" t="s">
        <v>19</v>
      </c>
      <c r="N325" s="195" t="s">
        <v>40</v>
      </c>
      <c r="O325" s="83"/>
      <c r="P325" s="196">
        <f>O325*H325</f>
        <v>0</v>
      </c>
      <c r="Q325" s="196">
        <v>0.06923766</v>
      </c>
      <c r="R325" s="196">
        <f>Q325*H325</f>
        <v>0.26310310800000003</v>
      </c>
      <c r="S325" s="196">
        <v>0</v>
      </c>
      <c r="T325" s="197">
        <f>S325*H325</f>
        <v>0</v>
      </c>
      <c r="U325" s="37"/>
      <c r="V325" s="37"/>
      <c r="W325" s="37"/>
      <c r="X325" s="37"/>
      <c r="Y325" s="37"/>
      <c r="Z325" s="37"/>
      <c r="AA325" s="37"/>
      <c r="AB325" s="37"/>
      <c r="AC325" s="37"/>
      <c r="AD325" s="37"/>
      <c r="AE325" s="37"/>
      <c r="AR325" s="198" t="s">
        <v>138</v>
      </c>
      <c r="AT325" s="198" t="s">
        <v>127</v>
      </c>
      <c r="AU325" s="198" t="s">
        <v>77</v>
      </c>
      <c r="AY325" s="16" t="s">
        <v>133</v>
      </c>
      <c r="BE325" s="199">
        <f>IF(N325="základní",J325,0)</f>
        <v>0</v>
      </c>
      <c r="BF325" s="199">
        <f>IF(N325="snížená",J325,0)</f>
        <v>0</v>
      </c>
      <c r="BG325" s="199">
        <f>IF(N325="zákl. přenesená",J325,0)</f>
        <v>0</v>
      </c>
      <c r="BH325" s="199">
        <f>IF(N325="sníž. přenesená",J325,0)</f>
        <v>0</v>
      </c>
      <c r="BI325" s="199">
        <f>IF(N325="nulová",J325,0)</f>
        <v>0</v>
      </c>
      <c r="BJ325" s="16" t="s">
        <v>77</v>
      </c>
      <c r="BK325" s="199">
        <f>ROUND(I325*H325,2)</f>
        <v>0</v>
      </c>
      <c r="BL325" s="16" t="s">
        <v>138</v>
      </c>
      <c r="BM325" s="198" t="s">
        <v>618</v>
      </c>
    </row>
    <row r="326" spans="1:47" s="2" customFormat="1" ht="12">
      <c r="A326" s="37"/>
      <c r="B326" s="38"/>
      <c r="C326" s="39"/>
      <c r="D326" s="200" t="s">
        <v>196</v>
      </c>
      <c r="E326" s="39"/>
      <c r="F326" s="201" t="s">
        <v>598</v>
      </c>
      <c r="G326" s="39"/>
      <c r="H326" s="39"/>
      <c r="I326" s="135"/>
      <c r="J326" s="39"/>
      <c r="K326" s="39"/>
      <c r="L326" s="43"/>
      <c r="M326" s="202"/>
      <c r="N326" s="203"/>
      <c r="O326" s="83"/>
      <c r="P326" s="83"/>
      <c r="Q326" s="83"/>
      <c r="R326" s="83"/>
      <c r="S326" s="83"/>
      <c r="T326" s="84"/>
      <c r="U326" s="37"/>
      <c r="V326" s="37"/>
      <c r="W326" s="37"/>
      <c r="X326" s="37"/>
      <c r="Y326" s="37"/>
      <c r="Z326" s="37"/>
      <c r="AA326" s="37"/>
      <c r="AB326" s="37"/>
      <c r="AC326" s="37"/>
      <c r="AD326" s="37"/>
      <c r="AE326" s="37"/>
      <c r="AT326" s="16" t="s">
        <v>196</v>
      </c>
      <c r="AU326" s="16" t="s">
        <v>77</v>
      </c>
    </row>
    <row r="327" spans="1:47" s="2" customFormat="1" ht="12">
      <c r="A327" s="37"/>
      <c r="B327" s="38"/>
      <c r="C327" s="39"/>
      <c r="D327" s="200" t="s">
        <v>134</v>
      </c>
      <c r="E327" s="39"/>
      <c r="F327" s="201" t="s">
        <v>1069</v>
      </c>
      <c r="G327" s="39"/>
      <c r="H327" s="39"/>
      <c r="I327" s="135"/>
      <c r="J327" s="39"/>
      <c r="K327" s="39"/>
      <c r="L327" s="43"/>
      <c r="M327" s="202"/>
      <c r="N327" s="203"/>
      <c r="O327" s="83"/>
      <c r="P327" s="83"/>
      <c r="Q327" s="83"/>
      <c r="R327" s="83"/>
      <c r="S327" s="83"/>
      <c r="T327" s="84"/>
      <c r="U327" s="37"/>
      <c r="V327" s="37"/>
      <c r="W327" s="37"/>
      <c r="X327" s="37"/>
      <c r="Y327" s="37"/>
      <c r="Z327" s="37"/>
      <c r="AA327" s="37"/>
      <c r="AB327" s="37"/>
      <c r="AC327" s="37"/>
      <c r="AD327" s="37"/>
      <c r="AE327" s="37"/>
      <c r="AT327" s="16" t="s">
        <v>134</v>
      </c>
      <c r="AU327" s="16" t="s">
        <v>77</v>
      </c>
    </row>
    <row r="328" spans="1:65" s="2" customFormat="1" ht="16.5" customHeight="1">
      <c r="A328" s="37"/>
      <c r="B328" s="38"/>
      <c r="C328" s="187" t="s">
        <v>615</v>
      </c>
      <c r="D328" s="187" t="s">
        <v>127</v>
      </c>
      <c r="E328" s="188" t="s">
        <v>328</v>
      </c>
      <c r="F328" s="189" t="s">
        <v>329</v>
      </c>
      <c r="G328" s="190" t="s">
        <v>330</v>
      </c>
      <c r="H328" s="191">
        <v>0.481</v>
      </c>
      <c r="I328" s="192"/>
      <c r="J328" s="193">
        <f>ROUND(I328*H328,2)</f>
        <v>0</v>
      </c>
      <c r="K328" s="189" t="s">
        <v>131</v>
      </c>
      <c r="L328" s="43"/>
      <c r="M328" s="194" t="s">
        <v>19</v>
      </c>
      <c r="N328" s="195" t="s">
        <v>40</v>
      </c>
      <c r="O328" s="83"/>
      <c r="P328" s="196">
        <f>O328*H328</f>
        <v>0</v>
      </c>
      <c r="Q328" s="196">
        <v>0</v>
      </c>
      <c r="R328" s="196">
        <f>Q328*H328</f>
        <v>0</v>
      </c>
      <c r="S328" s="196">
        <v>0</v>
      </c>
      <c r="T328" s="197">
        <f>S328*H328</f>
        <v>0</v>
      </c>
      <c r="U328" s="37"/>
      <c r="V328" s="37"/>
      <c r="W328" s="37"/>
      <c r="X328" s="37"/>
      <c r="Y328" s="37"/>
      <c r="Z328" s="37"/>
      <c r="AA328" s="37"/>
      <c r="AB328" s="37"/>
      <c r="AC328" s="37"/>
      <c r="AD328" s="37"/>
      <c r="AE328" s="37"/>
      <c r="AR328" s="198" t="s">
        <v>138</v>
      </c>
      <c r="AT328" s="198" t="s">
        <v>127</v>
      </c>
      <c r="AU328" s="198" t="s">
        <v>77</v>
      </c>
      <c r="AY328" s="16" t="s">
        <v>133</v>
      </c>
      <c r="BE328" s="199">
        <f>IF(N328="základní",J328,0)</f>
        <v>0</v>
      </c>
      <c r="BF328" s="199">
        <f>IF(N328="snížená",J328,0)</f>
        <v>0</v>
      </c>
      <c r="BG328" s="199">
        <f>IF(N328="zákl. přenesená",J328,0)</f>
        <v>0</v>
      </c>
      <c r="BH328" s="199">
        <f>IF(N328="sníž. přenesená",J328,0)</f>
        <v>0</v>
      </c>
      <c r="BI328" s="199">
        <f>IF(N328="nulová",J328,0)</f>
        <v>0</v>
      </c>
      <c r="BJ328" s="16" t="s">
        <v>77</v>
      </c>
      <c r="BK328" s="199">
        <f>ROUND(I328*H328,2)</f>
        <v>0</v>
      </c>
      <c r="BL328" s="16" t="s">
        <v>138</v>
      </c>
      <c r="BM328" s="198" t="s">
        <v>622</v>
      </c>
    </row>
    <row r="329" spans="1:47" s="2" customFormat="1" ht="12">
      <c r="A329" s="37"/>
      <c r="B329" s="38"/>
      <c r="C329" s="39"/>
      <c r="D329" s="200" t="s">
        <v>196</v>
      </c>
      <c r="E329" s="39"/>
      <c r="F329" s="201" t="s">
        <v>332</v>
      </c>
      <c r="G329" s="39"/>
      <c r="H329" s="39"/>
      <c r="I329" s="135"/>
      <c r="J329" s="39"/>
      <c r="K329" s="39"/>
      <c r="L329" s="43"/>
      <c r="M329" s="202"/>
      <c r="N329" s="203"/>
      <c r="O329" s="83"/>
      <c r="P329" s="83"/>
      <c r="Q329" s="83"/>
      <c r="R329" s="83"/>
      <c r="S329" s="83"/>
      <c r="T329" s="84"/>
      <c r="U329" s="37"/>
      <c r="V329" s="37"/>
      <c r="W329" s="37"/>
      <c r="X329" s="37"/>
      <c r="Y329" s="37"/>
      <c r="Z329" s="37"/>
      <c r="AA329" s="37"/>
      <c r="AB329" s="37"/>
      <c r="AC329" s="37"/>
      <c r="AD329" s="37"/>
      <c r="AE329" s="37"/>
      <c r="AT329" s="16" t="s">
        <v>196</v>
      </c>
      <c r="AU329" s="16" t="s">
        <v>77</v>
      </c>
    </row>
    <row r="330" spans="1:63" s="11" customFormat="1" ht="25.9" customHeight="1">
      <c r="A330" s="11"/>
      <c r="B330" s="215"/>
      <c r="C330" s="216"/>
      <c r="D330" s="217" t="s">
        <v>68</v>
      </c>
      <c r="E330" s="218" t="s">
        <v>505</v>
      </c>
      <c r="F330" s="218" t="s">
        <v>609</v>
      </c>
      <c r="G330" s="216"/>
      <c r="H330" s="216"/>
      <c r="I330" s="219"/>
      <c r="J330" s="220">
        <f>BK330</f>
        <v>0</v>
      </c>
      <c r="K330" s="216"/>
      <c r="L330" s="221"/>
      <c r="M330" s="222"/>
      <c r="N330" s="223"/>
      <c r="O330" s="223"/>
      <c r="P330" s="224">
        <f>SUM(P331:P337)</f>
        <v>0</v>
      </c>
      <c r="Q330" s="223"/>
      <c r="R330" s="224">
        <f>SUM(R331:R337)</f>
        <v>0.001386</v>
      </c>
      <c r="S330" s="223"/>
      <c r="T330" s="225">
        <f>SUM(T331:T337)</f>
        <v>0</v>
      </c>
      <c r="U330" s="11"/>
      <c r="V330" s="11"/>
      <c r="W330" s="11"/>
      <c r="X330" s="11"/>
      <c r="Y330" s="11"/>
      <c r="Z330" s="11"/>
      <c r="AA330" s="11"/>
      <c r="AB330" s="11"/>
      <c r="AC330" s="11"/>
      <c r="AD330" s="11"/>
      <c r="AE330" s="11"/>
      <c r="AR330" s="226" t="s">
        <v>77</v>
      </c>
      <c r="AT330" s="227" t="s">
        <v>68</v>
      </c>
      <c r="AU330" s="227" t="s">
        <v>69</v>
      </c>
      <c r="AY330" s="226" t="s">
        <v>133</v>
      </c>
      <c r="BK330" s="228">
        <f>SUM(BK331:BK337)</f>
        <v>0</v>
      </c>
    </row>
    <row r="331" spans="1:65" s="2" customFormat="1" ht="16.5" customHeight="1">
      <c r="A331" s="37"/>
      <c r="B331" s="38"/>
      <c r="C331" s="187" t="s">
        <v>411</v>
      </c>
      <c r="D331" s="187" t="s">
        <v>127</v>
      </c>
      <c r="E331" s="188" t="s">
        <v>907</v>
      </c>
      <c r="F331" s="189" t="s">
        <v>908</v>
      </c>
      <c r="G331" s="190" t="s">
        <v>195</v>
      </c>
      <c r="H331" s="191">
        <v>4.2</v>
      </c>
      <c r="I331" s="192"/>
      <c r="J331" s="193">
        <f>ROUND(I331*H331,2)</f>
        <v>0</v>
      </c>
      <c r="K331" s="189" t="s">
        <v>131</v>
      </c>
      <c r="L331" s="43"/>
      <c r="M331" s="194" t="s">
        <v>19</v>
      </c>
      <c r="N331" s="195" t="s">
        <v>40</v>
      </c>
      <c r="O331" s="83"/>
      <c r="P331" s="196">
        <f>O331*H331</f>
        <v>0</v>
      </c>
      <c r="Q331" s="196">
        <v>0.00033</v>
      </c>
      <c r="R331" s="196">
        <f>Q331*H331</f>
        <v>0.001386</v>
      </c>
      <c r="S331" s="196">
        <v>0</v>
      </c>
      <c r="T331" s="197">
        <f>S331*H331</f>
        <v>0</v>
      </c>
      <c r="U331" s="37"/>
      <c r="V331" s="37"/>
      <c r="W331" s="37"/>
      <c r="X331" s="37"/>
      <c r="Y331" s="37"/>
      <c r="Z331" s="37"/>
      <c r="AA331" s="37"/>
      <c r="AB331" s="37"/>
      <c r="AC331" s="37"/>
      <c r="AD331" s="37"/>
      <c r="AE331" s="37"/>
      <c r="AR331" s="198" t="s">
        <v>138</v>
      </c>
      <c r="AT331" s="198" t="s">
        <v>127</v>
      </c>
      <c r="AU331" s="198" t="s">
        <v>77</v>
      </c>
      <c r="AY331" s="16" t="s">
        <v>133</v>
      </c>
      <c r="BE331" s="199">
        <f>IF(N331="základní",J331,0)</f>
        <v>0</v>
      </c>
      <c r="BF331" s="199">
        <f>IF(N331="snížená",J331,0)</f>
        <v>0</v>
      </c>
      <c r="BG331" s="199">
        <f>IF(N331="zákl. přenesená",J331,0)</f>
        <v>0</v>
      </c>
      <c r="BH331" s="199">
        <f>IF(N331="sníž. přenesená",J331,0)</f>
        <v>0</v>
      </c>
      <c r="BI331" s="199">
        <f>IF(N331="nulová",J331,0)</f>
        <v>0</v>
      </c>
      <c r="BJ331" s="16" t="s">
        <v>77</v>
      </c>
      <c r="BK331" s="199">
        <f>ROUND(I331*H331,2)</f>
        <v>0</v>
      </c>
      <c r="BL331" s="16" t="s">
        <v>138</v>
      </c>
      <c r="BM331" s="198" t="s">
        <v>626</v>
      </c>
    </row>
    <row r="332" spans="1:47" s="2" customFormat="1" ht="12">
      <c r="A332" s="37"/>
      <c r="B332" s="38"/>
      <c r="C332" s="39"/>
      <c r="D332" s="200" t="s">
        <v>196</v>
      </c>
      <c r="E332" s="39"/>
      <c r="F332" s="201" t="s">
        <v>909</v>
      </c>
      <c r="G332" s="39"/>
      <c r="H332" s="39"/>
      <c r="I332" s="135"/>
      <c r="J332" s="39"/>
      <c r="K332" s="39"/>
      <c r="L332" s="43"/>
      <c r="M332" s="202"/>
      <c r="N332" s="203"/>
      <c r="O332" s="83"/>
      <c r="P332" s="83"/>
      <c r="Q332" s="83"/>
      <c r="R332" s="83"/>
      <c r="S332" s="83"/>
      <c r="T332" s="84"/>
      <c r="U332" s="37"/>
      <c r="V332" s="37"/>
      <c r="W332" s="37"/>
      <c r="X332" s="37"/>
      <c r="Y332" s="37"/>
      <c r="Z332" s="37"/>
      <c r="AA332" s="37"/>
      <c r="AB332" s="37"/>
      <c r="AC332" s="37"/>
      <c r="AD332" s="37"/>
      <c r="AE332" s="37"/>
      <c r="AT332" s="16" t="s">
        <v>196</v>
      </c>
      <c r="AU332" s="16" t="s">
        <v>77</v>
      </c>
    </row>
    <row r="333" spans="1:47" s="2" customFormat="1" ht="12">
      <c r="A333" s="37"/>
      <c r="B333" s="38"/>
      <c r="C333" s="39"/>
      <c r="D333" s="200" t="s">
        <v>134</v>
      </c>
      <c r="E333" s="39"/>
      <c r="F333" s="201" t="s">
        <v>1070</v>
      </c>
      <c r="G333" s="39"/>
      <c r="H333" s="39"/>
      <c r="I333" s="135"/>
      <c r="J333" s="39"/>
      <c r="K333" s="39"/>
      <c r="L333" s="43"/>
      <c r="M333" s="202"/>
      <c r="N333" s="203"/>
      <c r="O333" s="83"/>
      <c r="P333" s="83"/>
      <c r="Q333" s="83"/>
      <c r="R333" s="83"/>
      <c r="S333" s="83"/>
      <c r="T333" s="84"/>
      <c r="U333" s="37"/>
      <c r="V333" s="37"/>
      <c r="W333" s="37"/>
      <c r="X333" s="37"/>
      <c r="Y333" s="37"/>
      <c r="Z333" s="37"/>
      <c r="AA333" s="37"/>
      <c r="AB333" s="37"/>
      <c r="AC333" s="37"/>
      <c r="AD333" s="37"/>
      <c r="AE333" s="37"/>
      <c r="AT333" s="16" t="s">
        <v>134</v>
      </c>
      <c r="AU333" s="16" t="s">
        <v>77</v>
      </c>
    </row>
    <row r="334" spans="1:65" s="2" customFormat="1" ht="16.5" customHeight="1">
      <c r="A334" s="37"/>
      <c r="B334" s="38"/>
      <c r="C334" s="187" t="s">
        <v>623</v>
      </c>
      <c r="D334" s="187" t="s">
        <v>127</v>
      </c>
      <c r="E334" s="188" t="s">
        <v>616</v>
      </c>
      <c r="F334" s="189" t="s">
        <v>1071</v>
      </c>
      <c r="G334" s="190" t="s">
        <v>301</v>
      </c>
      <c r="H334" s="191">
        <v>59.9</v>
      </c>
      <c r="I334" s="192"/>
      <c r="J334" s="193">
        <f>ROUND(I334*H334,2)</f>
        <v>0</v>
      </c>
      <c r="K334" s="189" t="s">
        <v>19</v>
      </c>
      <c r="L334" s="43"/>
      <c r="M334" s="194" t="s">
        <v>19</v>
      </c>
      <c r="N334" s="195" t="s">
        <v>40</v>
      </c>
      <c r="O334" s="83"/>
      <c r="P334" s="196">
        <f>O334*H334</f>
        <v>0</v>
      </c>
      <c r="Q334" s="196">
        <v>0</v>
      </c>
      <c r="R334" s="196">
        <f>Q334*H334</f>
        <v>0</v>
      </c>
      <c r="S334" s="196">
        <v>0</v>
      </c>
      <c r="T334" s="197">
        <f>S334*H334</f>
        <v>0</v>
      </c>
      <c r="U334" s="37"/>
      <c r="V334" s="37"/>
      <c r="W334" s="37"/>
      <c r="X334" s="37"/>
      <c r="Y334" s="37"/>
      <c r="Z334" s="37"/>
      <c r="AA334" s="37"/>
      <c r="AB334" s="37"/>
      <c r="AC334" s="37"/>
      <c r="AD334" s="37"/>
      <c r="AE334" s="37"/>
      <c r="AR334" s="198" t="s">
        <v>138</v>
      </c>
      <c r="AT334" s="198" t="s">
        <v>127</v>
      </c>
      <c r="AU334" s="198" t="s">
        <v>77</v>
      </c>
      <c r="AY334" s="16" t="s">
        <v>133</v>
      </c>
      <c r="BE334" s="199">
        <f>IF(N334="základní",J334,0)</f>
        <v>0</v>
      </c>
      <c r="BF334" s="199">
        <f>IF(N334="snížená",J334,0)</f>
        <v>0</v>
      </c>
      <c r="BG334" s="199">
        <f>IF(N334="zákl. přenesená",J334,0)</f>
        <v>0</v>
      </c>
      <c r="BH334" s="199">
        <f>IF(N334="sníž. přenesená",J334,0)</f>
        <v>0</v>
      </c>
      <c r="BI334" s="199">
        <f>IF(N334="nulová",J334,0)</f>
        <v>0</v>
      </c>
      <c r="BJ334" s="16" t="s">
        <v>77</v>
      </c>
      <c r="BK334" s="199">
        <f>ROUND(I334*H334,2)</f>
        <v>0</v>
      </c>
      <c r="BL334" s="16" t="s">
        <v>138</v>
      </c>
      <c r="BM334" s="198" t="s">
        <v>1072</v>
      </c>
    </row>
    <row r="335" spans="1:47" s="2" customFormat="1" ht="12">
      <c r="A335" s="37"/>
      <c r="B335" s="38"/>
      <c r="C335" s="39"/>
      <c r="D335" s="200" t="s">
        <v>134</v>
      </c>
      <c r="E335" s="39"/>
      <c r="F335" s="201" t="s">
        <v>1073</v>
      </c>
      <c r="G335" s="39"/>
      <c r="H335" s="39"/>
      <c r="I335" s="135"/>
      <c r="J335" s="39"/>
      <c r="K335" s="39"/>
      <c r="L335" s="43"/>
      <c r="M335" s="202"/>
      <c r="N335" s="203"/>
      <c r="O335" s="83"/>
      <c r="P335" s="83"/>
      <c r="Q335" s="83"/>
      <c r="R335" s="83"/>
      <c r="S335" s="83"/>
      <c r="T335" s="84"/>
      <c r="U335" s="37"/>
      <c r="V335" s="37"/>
      <c r="W335" s="37"/>
      <c r="X335" s="37"/>
      <c r="Y335" s="37"/>
      <c r="Z335" s="37"/>
      <c r="AA335" s="37"/>
      <c r="AB335" s="37"/>
      <c r="AC335" s="37"/>
      <c r="AD335" s="37"/>
      <c r="AE335" s="37"/>
      <c r="AT335" s="16" t="s">
        <v>134</v>
      </c>
      <c r="AU335" s="16" t="s">
        <v>77</v>
      </c>
    </row>
    <row r="336" spans="1:65" s="2" customFormat="1" ht="16.5" customHeight="1">
      <c r="A336" s="37"/>
      <c r="B336" s="38"/>
      <c r="C336" s="187" t="s">
        <v>414</v>
      </c>
      <c r="D336" s="187" t="s">
        <v>127</v>
      </c>
      <c r="E336" s="188" t="s">
        <v>620</v>
      </c>
      <c r="F336" s="189" t="s">
        <v>1074</v>
      </c>
      <c r="G336" s="190" t="s">
        <v>301</v>
      </c>
      <c r="H336" s="191">
        <v>59.9</v>
      </c>
      <c r="I336" s="192"/>
      <c r="J336" s="193">
        <f>ROUND(I336*H336,2)</f>
        <v>0</v>
      </c>
      <c r="K336" s="189" t="s">
        <v>19</v>
      </c>
      <c r="L336" s="43"/>
      <c r="M336" s="194" t="s">
        <v>19</v>
      </c>
      <c r="N336" s="195" t="s">
        <v>40</v>
      </c>
      <c r="O336" s="83"/>
      <c r="P336" s="196">
        <f>O336*H336</f>
        <v>0</v>
      </c>
      <c r="Q336" s="196">
        <v>0</v>
      </c>
      <c r="R336" s="196">
        <f>Q336*H336</f>
        <v>0</v>
      </c>
      <c r="S336" s="196">
        <v>0</v>
      </c>
      <c r="T336" s="197">
        <f>S336*H336</f>
        <v>0</v>
      </c>
      <c r="U336" s="37"/>
      <c r="V336" s="37"/>
      <c r="W336" s="37"/>
      <c r="X336" s="37"/>
      <c r="Y336" s="37"/>
      <c r="Z336" s="37"/>
      <c r="AA336" s="37"/>
      <c r="AB336" s="37"/>
      <c r="AC336" s="37"/>
      <c r="AD336" s="37"/>
      <c r="AE336" s="37"/>
      <c r="AR336" s="198" t="s">
        <v>138</v>
      </c>
      <c r="AT336" s="198" t="s">
        <v>127</v>
      </c>
      <c r="AU336" s="198" t="s">
        <v>77</v>
      </c>
      <c r="AY336" s="16" t="s">
        <v>133</v>
      </c>
      <c r="BE336" s="199">
        <f>IF(N336="základní",J336,0)</f>
        <v>0</v>
      </c>
      <c r="BF336" s="199">
        <f>IF(N336="snížená",J336,0)</f>
        <v>0</v>
      </c>
      <c r="BG336" s="199">
        <f>IF(N336="zákl. přenesená",J336,0)</f>
        <v>0</v>
      </c>
      <c r="BH336" s="199">
        <f>IF(N336="sníž. přenesená",J336,0)</f>
        <v>0</v>
      </c>
      <c r="BI336" s="199">
        <f>IF(N336="nulová",J336,0)</f>
        <v>0</v>
      </c>
      <c r="BJ336" s="16" t="s">
        <v>77</v>
      </c>
      <c r="BK336" s="199">
        <f>ROUND(I336*H336,2)</f>
        <v>0</v>
      </c>
      <c r="BL336" s="16" t="s">
        <v>138</v>
      </c>
      <c r="BM336" s="198" t="s">
        <v>1075</v>
      </c>
    </row>
    <row r="337" spans="1:65" s="2" customFormat="1" ht="16.5" customHeight="1">
      <c r="A337" s="37"/>
      <c r="B337" s="38"/>
      <c r="C337" s="187" t="s">
        <v>1076</v>
      </c>
      <c r="D337" s="187" t="s">
        <v>127</v>
      </c>
      <c r="E337" s="188" t="s">
        <v>624</v>
      </c>
      <c r="F337" s="189" t="s">
        <v>625</v>
      </c>
      <c r="G337" s="190" t="s">
        <v>330</v>
      </c>
      <c r="H337" s="191">
        <v>0.06</v>
      </c>
      <c r="I337" s="192"/>
      <c r="J337" s="193">
        <f>ROUND(I337*H337,2)</f>
        <v>0</v>
      </c>
      <c r="K337" s="189" t="s">
        <v>19</v>
      </c>
      <c r="L337" s="43"/>
      <c r="M337" s="239" t="s">
        <v>19</v>
      </c>
      <c r="N337" s="240" t="s">
        <v>40</v>
      </c>
      <c r="O337" s="206"/>
      <c r="P337" s="241">
        <f>O337*H337</f>
        <v>0</v>
      </c>
      <c r="Q337" s="241">
        <v>0</v>
      </c>
      <c r="R337" s="241">
        <f>Q337*H337</f>
        <v>0</v>
      </c>
      <c r="S337" s="241">
        <v>0</v>
      </c>
      <c r="T337" s="242">
        <f>S337*H337</f>
        <v>0</v>
      </c>
      <c r="U337" s="37"/>
      <c r="V337" s="37"/>
      <c r="W337" s="37"/>
      <c r="X337" s="37"/>
      <c r="Y337" s="37"/>
      <c r="Z337" s="37"/>
      <c r="AA337" s="37"/>
      <c r="AB337" s="37"/>
      <c r="AC337" s="37"/>
      <c r="AD337" s="37"/>
      <c r="AE337" s="37"/>
      <c r="AR337" s="198" t="s">
        <v>138</v>
      </c>
      <c r="AT337" s="198" t="s">
        <v>127</v>
      </c>
      <c r="AU337" s="198" t="s">
        <v>77</v>
      </c>
      <c r="AY337" s="16" t="s">
        <v>133</v>
      </c>
      <c r="BE337" s="199">
        <f>IF(N337="základní",J337,0)</f>
        <v>0</v>
      </c>
      <c r="BF337" s="199">
        <f>IF(N337="snížená",J337,0)</f>
        <v>0</v>
      </c>
      <c r="BG337" s="199">
        <f>IF(N337="zákl. přenesená",J337,0)</f>
        <v>0</v>
      </c>
      <c r="BH337" s="199">
        <f>IF(N337="sníž. přenesená",J337,0)</f>
        <v>0</v>
      </c>
      <c r="BI337" s="199">
        <f>IF(N337="nulová",J337,0)</f>
        <v>0</v>
      </c>
      <c r="BJ337" s="16" t="s">
        <v>77</v>
      </c>
      <c r="BK337" s="199">
        <f>ROUND(I337*H337,2)</f>
        <v>0</v>
      </c>
      <c r="BL337" s="16" t="s">
        <v>138</v>
      </c>
      <c r="BM337" s="198" t="s">
        <v>1077</v>
      </c>
    </row>
    <row r="338" spans="1:31" s="2" customFormat="1" ht="6.95" customHeight="1">
      <c r="A338" s="37"/>
      <c r="B338" s="58"/>
      <c r="C338" s="59"/>
      <c r="D338" s="59"/>
      <c r="E338" s="59"/>
      <c r="F338" s="59"/>
      <c r="G338" s="59"/>
      <c r="H338" s="59"/>
      <c r="I338" s="165"/>
      <c r="J338" s="59"/>
      <c r="K338" s="59"/>
      <c r="L338" s="43"/>
      <c r="M338" s="37"/>
      <c r="O338" s="37"/>
      <c r="P338" s="37"/>
      <c r="Q338" s="37"/>
      <c r="R338" s="37"/>
      <c r="S338" s="37"/>
      <c r="T338" s="37"/>
      <c r="U338" s="37"/>
      <c r="V338" s="37"/>
      <c r="W338" s="37"/>
      <c r="X338" s="37"/>
      <c r="Y338" s="37"/>
      <c r="Z338" s="37"/>
      <c r="AA338" s="37"/>
      <c r="AB338" s="37"/>
      <c r="AC338" s="37"/>
      <c r="AD338" s="37"/>
      <c r="AE338" s="37"/>
    </row>
  </sheetData>
  <sheetProtection password="CC35" sheet="1" objects="1" scenarios="1" formatColumns="0" formatRows="0" autoFilter="0"/>
  <autoFilter ref="C84:K337"/>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8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97</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1078</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ROUND(J96,2)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ROUND((SUM(BE96:BE388)),2)</f>
        <v>0</v>
      </c>
      <c r="G33" s="37"/>
      <c r="H33" s="37"/>
      <c r="I33" s="154">
        <v>0.21</v>
      </c>
      <c r="J33" s="153">
        <f>ROUND(((SUM(BE96:BE388))*I33),2)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ROUND((SUM(BF96:BF388)),2)</f>
        <v>0</v>
      </c>
      <c r="G34" s="37"/>
      <c r="H34" s="37"/>
      <c r="I34" s="154">
        <v>0.15</v>
      </c>
      <c r="J34" s="153">
        <f>ROUND(((SUM(BF96:BF388))*I34),2)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ROUND((SUM(BG96:BG388)),2)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ROUND((SUM(BH96:BH388)),2)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ROUND((SUM(BI96:BI388)),2)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06 - Založení LBC Veklice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J96</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1079</v>
      </c>
      <c r="E60" s="211"/>
      <c r="F60" s="211"/>
      <c r="G60" s="211"/>
      <c r="H60" s="211"/>
      <c r="I60" s="212"/>
      <c r="J60" s="213">
        <f>J97</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1080</v>
      </c>
      <c r="E61" s="211"/>
      <c r="F61" s="211"/>
      <c r="G61" s="211"/>
      <c r="H61" s="211"/>
      <c r="I61" s="212"/>
      <c r="J61" s="213">
        <f>J157</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1081</v>
      </c>
      <c r="E62" s="211"/>
      <c r="F62" s="211"/>
      <c r="G62" s="211"/>
      <c r="H62" s="211"/>
      <c r="I62" s="212"/>
      <c r="J62" s="213">
        <f>J182</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1082</v>
      </c>
      <c r="E63" s="211"/>
      <c r="F63" s="211"/>
      <c r="G63" s="211"/>
      <c r="H63" s="211"/>
      <c r="I63" s="212"/>
      <c r="J63" s="213">
        <f>J193</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1083</v>
      </c>
      <c r="E64" s="211"/>
      <c r="F64" s="211"/>
      <c r="G64" s="211"/>
      <c r="H64" s="211"/>
      <c r="I64" s="212"/>
      <c r="J64" s="213">
        <f>J196</f>
        <v>0</v>
      </c>
      <c r="K64" s="209"/>
      <c r="L64" s="214"/>
      <c r="S64" s="10"/>
      <c r="T64" s="10"/>
      <c r="U64" s="10"/>
      <c r="V64" s="10"/>
      <c r="W64" s="10"/>
      <c r="X64" s="10"/>
      <c r="Y64" s="10"/>
      <c r="Z64" s="10"/>
      <c r="AA64" s="10"/>
      <c r="AB64" s="10"/>
      <c r="AC64" s="10"/>
      <c r="AD64" s="10"/>
      <c r="AE64" s="10"/>
    </row>
    <row r="65" spans="1:31" s="12" customFormat="1" ht="19.9" customHeight="1">
      <c r="A65" s="12"/>
      <c r="B65" s="243"/>
      <c r="C65" s="244"/>
      <c r="D65" s="245" t="s">
        <v>1084</v>
      </c>
      <c r="E65" s="246"/>
      <c r="F65" s="246"/>
      <c r="G65" s="246"/>
      <c r="H65" s="246"/>
      <c r="I65" s="247"/>
      <c r="J65" s="248">
        <f>J197</f>
        <v>0</v>
      </c>
      <c r="K65" s="244"/>
      <c r="L65" s="249"/>
      <c r="S65" s="12"/>
      <c r="T65" s="12"/>
      <c r="U65" s="12"/>
      <c r="V65" s="12"/>
      <c r="W65" s="12"/>
      <c r="X65" s="12"/>
      <c r="Y65" s="12"/>
      <c r="Z65" s="12"/>
      <c r="AA65" s="12"/>
      <c r="AB65" s="12"/>
      <c r="AC65" s="12"/>
      <c r="AD65" s="12"/>
      <c r="AE65" s="12"/>
    </row>
    <row r="66" spans="1:31" s="10" customFormat="1" ht="24.95" customHeight="1">
      <c r="A66" s="10"/>
      <c r="B66" s="208"/>
      <c r="C66" s="209"/>
      <c r="D66" s="210" t="s">
        <v>1085</v>
      </c>
      <c r="E66" s="211"/>
      <c r="F66" s="211"/>
      <c r="G66" s="211"/>
      <c r="H66" s="211"/>
      <c r="I66" s="212"/>
      <c r="J66" s="213">
        <f>J254</f>
        <v>0</v>
      </c>
      <c r="K66" s="209"/>
      <c r="L66" s="214"/>
      <c r="S66" s="10"/>
      <c r="T66" s="10"/>
      <c r="U66" s="10"/>
      <c r="V66" s="10"/>
      <c r="W66" s="10"/>
      <c r="X66" s="10"/>
      <c r="Y66" s="10"/>
      <c r="Z66" s="10"/>
      <c r="AA66" s="10"/>
      <c r="AB66" s="10"/>
      <c r="AC66" s="10"/>
      <c r="AD66" s="10"/>
      <c r="AE66" s="10"/>
    </row>
    <row r="67" spans="1:31" s="12" customFormat="1" ht="19.9" customHeight="1">
      <c r="A67" s="12"/>
      <c r="B67" s="243"/>
      <c r="C67" s="244"/>
      <c r="D67" s="245" t="s">
        <v>1086</v>
      </c>
      <c r="E67" s="246"/>
      <c r="F67" s="246"/>
      <c r="G67" s="246"/>
      <c r="H67" s="246"/>
      <c r="I67" s="247"/>
      <c r="J67" s="248">
        <f>J255</f>
        <v>0</v>
      </c>
      <c r="K67" s="244"/>
      <c r="L67" s="249"/>
      <c r="S67" s="12"/>
      <c r="T67" s="12"/>
      <c r="U67" s="12"/>
      <c r="V67" s="12"/>
      <c r="W67" s="12"/>
      <c r="X67" s="12"/>
      <c r="Y67" s="12"/>
      <c r="Z67" s="12"/>
      <c r="AA67" s="12"/>
      <c r="AB67" s="12"/>
      <c r="AC67" s="12"/>
      <c r="AD67" s="12"/>
      <c r="AE67" s="12"/>
    </row>
    <row r="68" spans="1:31" s="10" customFormat="1" ht="24.95" customHeight="1">
      <c r="A68" s="10"/>
      <c r="B68" s="208"/>
      <c r="C68" s="209"/>
      <c r="D68" s="210" t="s">
        <v>1087</v>
      </c>
      <c r="E68" s="211"/>
      <c r="F68" s="211"/>
      <c r="G68" s="211"/>
      <c r="H68" s="211"/>
      <c r="I68" s="212"/>
      <c r="J68" s="213">
        <f>J276</f>
        <v>0</v>
      </c>
      <c r="K68" s="209"/>
      <c r="L68" s="214"/>
      <c r="S68" s="10"/>
      <c r="T68" s="10"/>
      <c r="U68" s="10"/>
      <c r="V68" s="10"/>
      <c r="W68" s="10"/>
      <c r="X68" s="10"/>
      <c r="Y68" s="10"/>
      <c r="Z68" s="10"/>
      <c r="AA68" s="10"/>
      <c r="AB68" s="10"/>
      <c r="AC68" s="10"/>
      <c r="AD68" s="10"/>
      <c r="AE68" s="10"/>
    </row>
    <row r="69" spans="1:31" s="12" customFormat="1" ht="19.9" customHeight="1">
      <c r="A69" s="12"/>
      <c r="B69" s="243"/>
      <c r="C69" s="244"/>
      <c r="D69" s="245" t="s">
        <v>1088</v>
      </c>
      <c r="E69" s="246"/>
      <c r="F69" s="246"/>
      <c r="G69" s="246"/>
      <c r="H69" s="246"/>
      <c r="I69" s="247"/>
      <c r="J69" s="248">
        <f>J277</f>
        <v>0</v>
      </c>
      <c r="K69" s="244"/>
      <c r="L69" s="249"/>
      <c r="S69" s="12"/>
      <c r="T69" s="12"/>
      <c r="U69" s="12"/>
      <c r="V69" s="12"/>
      <c r="W69" s="12"/>
      <c r="X69" s="12"/>
      <c r="Y69" s="12"/>
      <c r="Z69" s="12"/>
      <c r="AA69" s="12"/>
      <c r="AB69" s="12"/>
      <c r="AC69" s="12"/>
      <c r="AD69" s="12"/>
      <c r="AE69" s="12"/>
    </row>
    <row r="70" spans="1:31" s="10" customFormat="1" ht="24.95" customHeight="1">
      <c r="A70" s="10"/>
      <c r="B70" s="208"/>
      <c r="C70" s="209"/>
      <c r="D70" s="210" t="s">
        <v>1089</v>
      </c>
      <c r="E70" s="211"/>
      <c r="F70" s="211"/>
      <c r="G70" s="211"/>
      <c r="H70" s="211"/>
      <c r="I70" s="212"/>
      <c r="J70" s="213">
        <f>J280</f>
        <v>0</v>
      </c>
      <c r="K70" s="209"/>
      <c r="L70" s="214"/>
      <c r="S70" s="10"/>
      <c r="T70" s="10"/>
      <c r="U70" s="10"/>
      <c r="V70" s="10"/>
      <c r="W70" s="10"/>
      <c r="X70" s="10"/>
      <c r="Y70" s="10"/>
      <c r="Z70" s="10"/>
      <c r="AA70" s="10"/>
      <c r="AB70" s="10"/>
      <c r="AC70" s="10"/>
      <c r="AD70" s="10"/>
      <c r="AE70" s="10"/>
    </row>
    <row r="71" spans="1:31" s="12" customFormat="1" ht="19.9" customHeight="1">
      <c r="A71" s="12"/>
      <c r="B71" s="243"/>
      <c r="C71" s="244"/>
      <c r="D71" s="245" t="s">
        <v>1090</v>
      </c>
      <c r="E71" s="246"/>
      <c r="F71" s="246"/>
      <c r="G71" s="246"/>
      <c r="H71" s="246"/>
      <c r="I71" s="247"/>
      <c r="J71" s="248">
        <f>J281</f>
        <v>0</v>
      </c>
      <c r="K71" s="244"/>
      <c r="L71" s="249"/>
      <c r="S71" s="12"/>
      <c r="T71" s="12"/>
      <c r="U71" s="12"/>
      <c r="V71" s="12"/>
      <c r="W71" s="12"/>
      <c r="X71" s="12"/>
      <c r="Y71" s="12"/>
      <c r="Z71" s="12"/>
      <c r="AA71" s="12"/>
      <c r="AB71" s="12"/>
      <c r="AC71" s="12"/>
      <c r="AD71" s="12"/>
      <c r="AE71" s="12"/>
    </row>
    <row r="72" spans="1:31" s="10" customFormat="1" ht="24.95" customHeight="1">
      <c r="A72" s="10"/>
      <c r="B72" s="208"/>
      <c r="C72" s="209"/>
      <c r="D72" s="210" t="s">
        <v>1091</v>
      </c>
      <c r="E72" s="211"/>
      <c r="F72" s="211"/>
      <c r="G72" s="211"/>
      <c r="H72" s="211"/>
      <c r="I72" s="212"/>
      <c r="J72" s="213">
        <f>J310</f>
        <v>0</v>
      </c>
      <c r="K72" s="209"/>
      <c r="L72" s="214"/>
      <c r="S72" s="10"/>
      <c r="T72" s="10"/>
      <c r="U72" s="10"/>
      <c r="V72" s="10"/>
      <c r="W72" s="10"/>
      <c r="X72" s="10"/>
      <c r="Y72" s="10"/>
      <c r="Z72" s="10"/>
      <c r="AA72" s="10"/>
      <c r="AB72" s="10"/>
      <c r="AC72" s="10"/>
      <c r="AD72" s="10"/>
      <c r="AE72" s="10"/>
    </row>
    <row r="73" spans="1:31" s="12" customFormat="1" ht="19.9" customHeight="1">
      <c r="A73" s="12"/>
      <c r="B73" s="243"/>
      <c r="C73" s="244"/>
      <c r="D73" s="245" t="s">
        <v>1092</v>
      </c>
      <c r="E73" s="246"/>
      <c r="F73" s="246"/>
      <c r="G73" s="246"/>
      <c r="H73" s="246"/>
      <c r="I73" s="247"/>
      <c r="J73" s="248">
        <f>J311</f>
        <v>0</v>
      </c>
      <c r="K73" s="244"/>
      <c r="L73" s="249"/>
      <c r="S73" s="12"/>
      <c r="T73" s="12"/>
      <c r="U73" s="12"/>
      <c r="V73" s="12"/>
      <c r="W73" s="12"/>
      <c r="X73" s="12"/>
      <c r="Y73" s="12"/>
      <c r="Z73" s="12"/>
      <c r="AA73" s="12"/>
      <c r="AB73" s="12"/>
      <c r="AC73" s="12"/>
      <c r="AD73" s="12"/>
      <c r="AE73" s="12"/>
    </row>
    <row r="74" spans="1:31" s="10" customFormat="1" ht="24.95" customHeight="1">
      <c r="A74" s="10"/>
      <c r="B74" s="208"/>
      <c r="C74" s="209"/>
      <c r="D74" s="210" t="s">
        <v>1093</v>
      </c>
      <c r="E74" s="211"/>
      <c r="F74" s="211"/>
      <c r="G74" s="211"/>
      <c r="H74" s="211"/>
      <c r="I74" s="212"/>
      <c r="J74" s="213">
        <f>J344</f>
        <v>0</v>
      </c>
      <c r="K74" s="209"/>
      <c r="L74" s="214"/>
      <c r="S74" s="10"/>
      <c r="T74" s="10"/>
      <c r="U74" s="10"/>
      <c r="V74" s="10"/>
      <c r="W74" s="10"/>
      <c r="X74" s="10"/>
      <c r="Y74" s="10"/>
      <c r="Z74" s="10"/>
      <c r="AA74" s="10"/>
      <c r="AB74" s="10"/>
      <c r="AC74" s="10"/>
      <c r="AD74" s="10"/>
      <c r="AE74" s="10"/>
    </row>
    <row r="75" spans="1:31" s="12" customFormat="1" ht="19.9" customHeight="1">
      <c r="A75" s="12"/>
      <c r="B75" s="243"/>
      <c r="C75" s="244"/>
      <c r="D75" s="245" t="s">
        <v>1094</v>
      </c>
      <c r="E75" s="246"/>
      <c r="F75" s="246"/>
      <c r="G75" s="246"/>
      <c r="H75" s="246"/>
      <c r="I75" s="247"/>
      <c r="J75" s="248">
        <f>J345</f>
        <v>0</v>
      </c>
      <c r="K75" s="244"/>
      <c r="L75" s="249"/>
      <c r="S75" s="12"/>
      <c r="T75" s="12"/>
      <c r="U75" s="12"/>
      <c r="V75" s="12"/>
      <c r="W75" s="12"/>
      <c r="X75" s="12"/>
      <c r="Y75" s="12"/>
      <c r="Z75" s="12"/>
      <c r="AA75" s="12"/>
      <c r="AB75" s="12"/>
      <c r="AC75" s="12"/>
      <c r="AD75" s="12"/>
      <c r="AE75" s="12"/>
    </row>
    <row r="76" spans="1:31" s="12" customFormat="1" ht="19.9" customHeight="1">
      <c r="A76" s="12"/>
      <c r="B76" s="243"/>
      <c r="C76" s="244"/>
      <c r="D76" s="245" t="s">
        <v>1095</v>
      </c>
      <c r="E76" s="246"/>
      <c r="F76" s="246"/>
      <c r="G76" s="246"/>
      <c r="H76" s="246"/>
      <c r="I76" s="247"/>
      <c r="J76" s="248">
        <f>J362</f>
        <v>0</v>
      </c>
      <c r="K76" s="244"/>
      <c r="L76" s="249"/>
      <c r="S76" s="12"/>
      <c r="T76" s="12"/>
      <c r="U76" s="12"/>
      <c r="V76" s="12"/>
      <c r="W76" s="12"/>
      <c r="X76" s="12"/>
      <c r="Y76" s="12"/>
      <c r="Z76" s="12"/>
      <c r="AA76" s="12"/>
      <c r="AB76" s="12"/>
      <c r="AC76" s="12"/>
      <c r="AD76" s="12"/>
      <c r="AE76" s="12"/>
    </row>
    <row r="77" spans="1:31" s="2" customFormat="1" ht="21.8"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6.95" customHeight="1">
      <c r="A78" s="37"/>
      <c r="B78" s="58"/>
      <c r="C78" s="59"/>
      <c r="D78" s="59"/>
      <c r="E78" s="59"/>
      <c r="F78" s="59"/>
      <c r="G78" s="59"/>
      <c r="H78" s="59"/>
      <c r="I78" s="165"/>
      <c r="J78" s="59"/>
      <c r="K78" s="59"/>
      <c r="L78" s="136"/>
      <c r="S78" s="37"/>
      <c r="T78" s="37"/>
      <c r="U78" s="37"/>
      <c r="V78" s="37"/>
      <c r="W78" s="37"/>
      <c r="X78" s="37"/>
      <c r="Y78" s="37"/>
      <c r="Z78" s="37"/>
      <c r="AA78" s="37"/>
      <c r="AB78" s="37"/>
      <c r="AC78" s="37"/>
      <c r="AD78" s="37"/>
      <c r="AE78" s="37"/>
    </row>
    <row r="82" spans="1:31" s="2" customFormat="1" ht="6.95" customHeight="1">
      <c r="A82" s="37"/>
      <c r="B82" s="60"/>
      <c r="C82" s="61"/>
      <c r="D82" s="61"/>
      <c r="E82" s="61"/>
      <c r="F82" s="61"/>
      <c r="G82" s="61"/>
      <c r="H82" s="61"/>
      <c r="I82" s="168"/>
      <c r="J82" s="61"/>
      <c r="K82" s="61"/>
      <c r="L82" s="136"/>
      <c r="S82" s="37"/>
      <c r="T82" s="37"/>
      <c r="U82" s="37"/>
      <c r="V82" s="37"/>
      <c r="W82" s="37"/>
      <c r="X82" s="37"/>
      <c r="Y82" s="37"/>
      <c r="Z82" s="37"/>
      <c r="AA82" s="37"/>
      <c r="AB82" s="37"/>
      <c r="AC82" s="37"/>
      <c r="AD82" s="37"/>
      <c r="AE82" s="37"/>
    </row>
    <row r="83" spans="1:31" s="2" customFormat="1" ht="24.95" customHeight="1">
      <c r="A83" s="37"/>
      <c r="B83" s="38"/>
      <c r="C83" s="22" t="s">
        <v>114</v>
      </c>
      <c r="D83" s="39"/>
      <c r="E83" s="39"/>
      <c r="F83" s="39"/>
      <c r="G83" s="39"/>
      <c r="H83" s="39"/>
      <c r="I83" s="135"/>
      <c r="J83" s="39"/>
      <c r="K83" s="39"/>
      <c r="L83" s="13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2" customFormat="1" ht="12" customHeight="1">
      <c r="A85" s="37"/>
      <c r="B85" s="38"/>
      <c r="C85" s="31" t="s">
        <v>16</v>
      </c>
      <c r="D85" s="39"/>
      <c r="E85" s="39"/>
      <c r="F85" s="39"/>
      <c r="G85" s="39"/>
      <c r="H85" s="39"/>
      <c r="I85" s="135"/>
      <c r="J85" s="39"/>
      <c r="K85" s="39"/>
      <c r="L85" s="136"/>
      <c r="S85" s="37"/>
      <c r="T85" s="37"/>
      <c r="U85" s="37"/>
      <c r="V85" s="37"/>
      <c r="W85" s="37"/>
      <c r="X85" s="37"/>
      <c r="Y85" s="37"/>
      <c r="Z85" s="37"/>
      <c r="AA85" s="37"/>
      <c r="AB85" s="37"/>
      <c r="AC85" s="37"/>
      <c r="AD85" s="37"/>
      <c r="AE85" s="37"/>
    </row>
    <row r="86" spans="1:31" s="2" customFormat="1" ht="16.5" customHeight="1">
      <c r="A86" s="37"/>
      <c r="B86" s="38"/>
      <c r="C86" s="39"/>
      <c r="D86" s="39"/>
      <c r="E86" s="169" t="str">
        <f>E7</f>
        <v>Společná zařízení v k.ú. Senice na Hané</v>
      </c>
      <c r="F86" s="31"/>
      <c r="G86" s="31"/>
      <c r="H86" s="31"/>
      <c r="I86" s="135"/>
      <c r="J86" s="39"/>
      <c r="K86" s="39"/>
      <c r="L86" s="136"/>
      <c r="S86" s="37"/>
      <c r="T86" s="37"/>
      <c r="U86" s="37"/>
      <c r="V86" s="37"/>
      <c r="W86" s="37"/>
      <c r="X86" s="37"/>
      <c r="Y86" s="37"/>
      <c r="Z86" s="37"/>
      <c r="AA86" s="37"/>
      <c r="AB86" s="37"/>
      <c r="AC86" s="37"/>
      <c r="AD86" s="37"/>
      <c r="AE86" s="37"/>
    </row>
    <row r="87" spans="1:31" s="2" customFormat="1" ht="12" customHeight="1">
      <c r="A87" s="37"/>
      <c r="B87" s="38"/>
      <c r="C87" s="31" t="s">
        <v>108</v>
      </c>
      <c r="D87" s="39"/>
      <c r="E87" s="39"/>
      <c r="F87" s="39"/>
      <c r="G87" s="39"/>
      <c r="H87" s="39"/>
      <c r="I87" s="135"/>
      <c r="J87" s="39"/>
      <c r="K87" s="39"/>
      <c r="L87" s="136"/>
      <c r="S87" s="37"/>
      <c r="T87" s="37"/>
      <c r="U87" s="37"/>
      <c r="V87" s="37"/>
      <c r="W87" s="37"/>
      <c r="X87" s="37"/>
      <c r="Y87" s="37"/>
      <c r="Z87" s="37"/>
      <c r="AA87" s="37"/>
      <c r="AB87" s="37"/>
      <c r="AC87" s="37"/>
      <c r="AD87" s="37"/>
      <c r="AE87" s="37"/>
    </row>
    <row r="88" spans="1:31" s="2" customFormat="1" ht="16.5" customHeight="1">
      <c r="A88" s="37"/>
      <c r="B88" s="38"/>
      <c r="C88" s="39"/>
      <c r="D88" s="39"/>
      <c r="E88" s="68" t="str">
        <f>E9</f>
        <v>SO 06 - Založení LBC Veklice</v>
      </c>
      <c r="F88" s="39"/>
      <c r="G88" s="39"/>
      <c r="H88" s="39"/>
      <c r="I88" s="135"/>
      <c r="J88" s="39"/>
      <c r="K88" s="39"/>
      <c r="L88" s="136"/>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135"/>
      <c r="J89" s="39"/>
      <c r="K89" s="39"/>
      <c r="L89" s="136"/>
      <c r="S89" s="37"/>
      <c r="T89" s="37"/>
      <c r="U89" s="37"/>
      <c r="V89" s="37"/>
      <c r="W89" s="37"/>
      <c r="X89" s="37"/>
      <c r="Y89" s="37"/>
      <c r="Z89" s="37"/>
      <c r="AA89" s="37"/>
      <c r="AB89" s="37"/>
      <c r="AC89" s="37"/>
      <c r="AD89" s="37"/>
      <c r="AE89" s="37"/>
    </row>
    <row r="90" spans="1:31" s="2" customFormat="1" ht="12" customHeight="1">
      <c r="A90" s="37"/>
      <c r="B90" s="38"/>
      <c r="C90" s="31" t="s">
        <v>21</v>
      </c>
      <c r="D90" s="39"/>
      <c r="E90" s="39"/>
      <c r="F90" s="26" t="str">
        <f>F12</f>
        <v xml:space="preserve"> </v>
      </c>
      <c r="G90" s="39"/>
      <c r="H90" s="39"/>
      <c r="I90" s="139" t="s">
        <v>23</v>
      </c>
      <c r="J90" s="71" t="str">
        <f>IF(J12="","",J12)</f>
        <v>11. 5. 2020</v>
      </c>
      <c r="K90" s="39"/>
      <c r="L90" s="136"/>
      <c r="S90" s="37"/>
      <c r="T90" s="37"/>
      <c r="U90" s="37"/>
      <c r="V90" s="37"/>
      <c r="W90" s="37"/>
      <c r="X90" s="37"/>
      <c r="Y90" s="37"/>
      <c r="Z90" s="37"/>
      <c r="AA90" s="37"/>
      <c r="AB90" s="37"/>
      <c r="AC90" s="37"/>
      <c r="AD90" s="37"/>
      <c r="AE90" s="37"/>
    </row>
    <row r="91" spans="1:31" s="2" customFormat="1" ht="6.95" customHeight="1">
      <c r="A91" s="37"/>
      <c r="B91" s="38"/>
      <c r="C91" s="39"/>
      <c r="D91" s="39"/>
      <c r="E91" s="39"/>
      <c r="F91" s="39"/>
      <c r="G91" s="39"/>
      <c r="H91" s="39"/>
      <c r="I91" s="135"/>
      <c r="J91" s="39"/>
      <c r="K91" s="39"/>
      <c r="L91" s="136"/>
      <c r="S91" s="37"/>
      <c r="T91" s="37"/>
      <c r="U91" s="37"/>
      <c r="V91" s="37"/>
      <c r="W91" s="37"/>
      <c r="X91" s="37"/>
      <c r="Y91" s="37"/>
      <c r="Z91" s="37"/>
      <c r="AA91" s="37"/>
      <c r="AB91" s="37"/>
      <c r="AC91" s="37"/>
      <c r="AD91" s="37"/>
      <c r="AE91" s="37"/>
    </row>
    <row r="92" spans="1:31" s="2" customFormat="1" ht="15.15" customHeight="1">
      <c r="A92" s="37"/>
      <c r="B92" s="38"/>
      <c r="C92" s="31" t="s">
        <v>25</v>
      </c>
      <c r="D92" s="39"/>
      <c r="E92" s="39"/>
      <c r="F92" s="26" t="str">
        <f>E15</f>
        <v xml:space="preserve"> </v>
      </c>
      <c r="G92" s="39"/>
      <c r="H92" s="39"/>
      <c r="I92" s="139" t="s">
        <v>30</v>
      </c>
      <c r="J92" s="35" t="str">
        <f>E21</f>
        <v xml:space="preserve"> </v>
      </c>
      <c r="K92" s="39"/>
      <c r="L92" s="136"/>
      <c r="S92" s="37"/>
      <c r="T92" s="37"/>
      <c r="U92" s="37"/>
      <c r="V92" s="37"/>
      <c r="W92" s="37"/>
      <c r="X92" s="37"/>
      <c r="Y92" s="37"/>
      <c r="Z92" s="37"/>
      <c r="AA92" s="37"/>
      <c r="AB92" s="37"/>
      <c r="AC92" s="37"/>
      <c r="AD92" s="37"/>
      <c r="AE92" s="37"/>
    </row>
    <row r="93" spans="1:31" s="2" customFormat="1" ht="15.15" customHeight="1">
      <c r="A93" s="37"/>
      <c r="B93" s="38"/>
      <c r="C93" s="31" t="s">
        <v>28</v>
      </c>
      <c r="D93" s="39"/>
      <c r="E93" s="39"/>
      <c r="F93" s="26" t="str">
        <f>IF(E18="","",E18)</f>
        <v>Vyplň údaj</v>
      </c>
      <c r="G93" s="39"/>
      <c r="H93" s="39"/>
      <c r="I93" s="139" t="s">
        <v>32</v>
      </c>
      <c r="J93" s="35" t="str">
        <f>E24</f>
        <v xml:space="preserve"> </v>
      </c>
      <c r="K93" s="39"/>
      <c r="L93" s="136"/>
      <c r="S93" s="37"/>
      <c r="T93" s="37"/>
      <c r="U93" s="37"/>
      <c r="V93" s="37"/>
      <c r="W93" s="37"/>
      <c r="X93" s="37"/>
      <c r="Y93" s="37"/>
      <c r="Z93" s="37"/>
      <c r="AA93" s="37"/>
      <c r="AB93" s="37"/>
      <c r="AC93" s="37"/>
      <c r="AD93" s="37"/>
      <c r="AE93" s="37"/>
    </row>
    <row r="94" spans="1:31" s="2" customFormat="1" ht="10.3" customHeight="1">
      <c r="A94" s="37"/>
      <c r="B94" s="38"/>
      <c r="C94" s="39"/>
      <c r="D94" s="39"/>
      <c r="E94" s="39"/>
      <c r="F94" s="39"/>
      <c r="G94" s="39"/>
      <c r="H94" s="39"/>
      <c r="I94" s="135"/>
      <c r="J94" s="39"/>
      <c r="K94" s="39"/>
      <c r="L94" s="136"/>
      <c r="S94" s="37"/>
      <c r="T94" s="37"/>
      <c r="U94" s="37"/>
      <c r="V94" s="37"/>
      <c r="W94" s="37"/>
      <c r="X94" s="37"/>
      <c r="Y94" s="37"/>
      <c r="Z94" s="37"/>
      <c r="AA94" s="37"/>
      <c r="AB94" s="37"/>
      <c r="AC94" s="37"/>
      <c r="AD94" s="37"/>
      <c r="AE94" s="37"/>
    </row>
    <row r="95" spans="1:31" s="9" customFormat="1" ht="29.25" customHeight="1">
      <c r="A95" s="175"/>
      <c r="B95" s="176"/>
      <c r="C95" s="177" t="s">
        <v>115</v>
      </c>
      <c r="D95" s="178" t="s">
        <v>54</v>
      </c>
      <c r="E95" s="178" t="s">
        <v>50</v>
      </c>
      <c r="F95" s="178" t="s">
        <v>51</v>
      </c>
      <c r="G95" s="178" t="s">
        <v>116</v>
      </c>
      <c r="H95" s="178" t="s">
        <v>117</v>
      </c>
      <c r="I95" s="179" t="s">
        <v>118</v>
      </c>
      <c r="J95" s="178" t="s">
        <v>112</v>
      </c>
      <c r="K95" s="180" t="s">
        <v>119</v>
      </c>
      <c r="L95" s="181"/>
      <c r="M95" s="91" t="s">
        <v>19</v>
      </c>
      <c r="N95" s="92" t="s">
        <v>39</v>
      </c>
      <c r="O95" s="92" t="s">
        <v>120</v>
      </c>
      <c r="P95" s="92" t="s">
        <v>121</v>
      </c>
      <c r="Q95" s="92" t="s">
        <v>122</v>
      </c>
      <c r="R95" s="92" t="s">
        <v>123</v>
      </c>
      <c r="S95" s="92" t="s">
        <v>124</v>
      </c>
      <c r="T95" s="93" t="s">
        <v>125</v>
      </c>
      <c r="U95" s="175"/>
      <c r="V95" s="175"/>
      <c r="W95" s="175"/>
      <c r="X95" s="175"/>
      <c r="Y95" s="175"/>
      <c r="Z95" s="175"/>
      <c r="AA95" s="175"/>
      <c r="AB95" s="175"/>
      <c r="AC95" s="175"/>
      <c r="AD95" s="175"/>
      <c r="AE95" s="175"/>
    </row>
    <row r="96" spans="1:63" s="2" customFormat="1" ht="22.8" customHeight="1">
      <c r="A96" s="37"/>
      <c r="B96" s="38"/>
      <c r="C96" s="98" t="s">
        <v>126</v>
      </c>
      <c r="D96" s="39"/>
      <c r="E96" s="39"/>
      <c r="F96" s="39"/>
      <c r="G96" s="39"/>
      <c r="H96" s="39"/>
      <c r="I96" s="135"/>
      <c r="J96" s="182">
        <f>BK96</f>
        <v>0</v>
      </c>
      <c r="K96" s="39"/>
      <c r="L96" s="43"/>
      <c r="M96" s="94"/>
      <c r="N96" s="183"/>
      <c r="O96" s="95"/>
      <c r="P96" s="184">
        <f>P97+P157+P182+P193+P196+P254+P276+P280+P310+P344</f>
        <v>0</v>
      </c>
      <c r="Q96" s="95"/>
      <c r="R96" s="184">
        <f>R97+R157+R182+R193+R196+R254+R276+R280+R310+R344</f>
        <v>8.106616599999999</v>
      </c>
      <c r="S96" s="95"/>
      <c r="T96" s="185">
        <f>T97+T157+T182+T193+T196+T254+T276+T280+T310+T344</f>
        <v>0</v>
      </c>
      <c r="U96" s="37"/>
      <c r="V96" s="37"/>
      <c r="W96" s="37"/>
      <c r="X96" s="37"/>
      <c r="Y96" s="37"/>
      <c r="Z96" s="37"/>
      <c r="AA96" s="37"/>
      <c r="AB96" s="37"/>
      <c r="AC96" s="37"/>
      <c r="AD96" s="37"/>
      <c r="AE96" s="37"/>
      <c r="AT96" s="16" t="s">
        <v>68</v>
      </c>
      <c r="AU96" s="16" t="s">
        <v>113</v>
      </c>
      <c r="BK96" s="186">
        <f>BK97+BK157+BK182+BK193+BK196+BK254+BK276+BK280+BK310+BK344</f>
        <v>0</v>
      </c>
    </row>
    <row r="97" spans="1:63" s="11" customFormat="1" ht="25.9" customHeight="1">
      <c r="A97" s="11"/>
      <c r="B97" s="215"/>
      <c r="C97" s="216"/>
      <c r="D97" s="217" t="s">
        <v>68</v>
      </c>
      <c r="E97" s="218" t="s">
        <v>77</v>
      </c>
      <c r="F97" s="218" t="s">
        <v>1096</v>
      </c>
      <c r="G97" s="216"/>
      <c r="H97" s="216"/>
      <c r="I97" s="219"/>
      <c r="J97" s="220">
        <f>BK97</f>
        <v>0</v>
      </c>
      <c r="K97" s="216"/>
      <c r="L97" s="221"/>
      <c r="M97" s="222"/>
      <c r="N97" s="223"/>
      <c r="O97" s="223"/>
      <c r="P97" s="224">
        <f>SUM(P98:P156)</f>
        <v>0</v>
      </c>
      <c r="Q97" s="223"/>
      <c r="R97" s="224">
        <f>SUM(R98:R156)</f>
        <v>0.19898199999999996</v>
      </c>
      <c r="S97" s="223"/>
      <c r="T97" s="225">
        <f>SUM(T98:T156)</f>
        <v>0</v>
      </c>
      <c r="U97" s="11"/>
      <c r="V97" s="11"/>
      <c r="W97" s="11"/>
      <c r="X97" s="11"/>
      <c r="Y97" s="11"/>
      <c r="Z97" s="11"/>
      <c r="AA97" s="11"/>
      <c r="AB97" s="11"/>
      <c r="AC97" s="11"/>
      <c r="AD97" s="11"/>
      <c r="AE97" s="11"/>
      <c r="AR97" s="226" t="s">
        <v>77</v>
      </c>
      <c r="AT97" s="227" t="s">
        <v>68</v>
      </c>
      <c r="AU97" s="227" t="s">
        <v>69</v>
      </c>
      <c r="AY97" s="226" t="s">
        <v>133</v>
      </c>
      <c r="BK97" s="228">
        <f>SUM(BK98:BK156)</f>
        <v>0</v>
      </c>
    </row>
    <row r="98" spans="1:65" s="2" customFormat="1" ht="16.5" customHeight="1">
      <c r="A98" s="37"/>
      <c r="B98" s="38"/>
      <c r="C98" s="187" t="s">
        <v>77</v>
      </c>
      <c r="D98" s="187" t="s">
        <v>127</v>
      </c>
      <c r="E98" s="188" t="s">
        <v>1097</v>
      </c>
      <c r="F98" s="189" t="s">
        <v>1098</v>
      </c>
      <c r="G98" s="190" t="s">
        <v>291</v>
      </c>
      <c r="H98" s="191">
        <v>42540</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79</v>
      </c>
    </row>
    <row r="99" spans="1:47" s="2" customFormat="1" ht="12">
      <c r="A99" s="37"/>
      <c r="B99" s="38"/>
      <c r="C99" s="39"/>
      <c r="D99" s="200" t="s">
        <v>196</v>
      </c>
      <c r="E99" s="39"/>
      <c r="F99" s="201" t="s">
        <v>1099</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47" s="2" customFormat="1" ht="12">
      <c r="A100" s="37"/>
      <c r="B100" s="38"/>
      <c r="C100" s="39"/>
      <c r="D100" s="200" t="s">
        <v>134</v>
      </c>
      <c r="E100" s="39"/>
      <c r="F100" s="201" t="s">
        <v>1100</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134</v>
      </c>
      <c r="AU100" s="16" t="s">
        <v>77</v>
      </c>
    </row>
    <row r="101" spans="1:65" s="2" customFormat="1" ht="16.5" customHeight="1">
      <c r="A101" s="37"/>
      <c r="B101" s="38"/>
      <c r="C101" s="187" t="s">
        <v>79</v>
      </c>
      <c r="D101" s="187" t="s">
        <v>127</v>
      </c>
      <c r="E101" s="188" t="s">
        <v>1101</v>
      </c>
      <c r="F101" s="189" t="s">
        <v>1102</v>
      </c>
      <c r="G101" s="190" t="s">
        <v>291</v>
      </c>
      <c r="H101" s="191">
        <v>85080</v>
      </c>
      <c r="I101" s="192"/>
      <c r="J101" s="193">
        <f>ROUND(I101*H101,2)</f>
        <v>0</v>
      </c>
      <c r="K101" s="189" t="s">
        <v>131</v>
      </c>
      <c r="L101" s="43"/>
      <c r="M101" s="194" t="s">
        <v>19</v>
      </c>
      <c r="N101" s="195" t="s">
        <v>40</v>
      </c>
      <c r="O101" s="83"/>
      <c r="P101" s="196">
        <f>O101*H101</f>
        <v>0</v>
      </c>
      <c r="Q101" s="196">
        <v>0</v>
      </c>
      <c r="R101" s="196">
        <f>Q101*H101</f>
        <v>0</v>
      </c>
      <c r="S101" s="196">
        <v>0</v>
      </c>
      <c r="T101" s="197">
        <f>S101*H101</f>
        <v>0</v>
      </c>
      <c r="U101" s="37"/>
      <c r="V101" s="37"/>
      <c r="W101" s="37"/>
      <c r="X101" s="37"/>
      <c r="Y101" s="37"/>
      <c r="Z101" s="37"/>
      <c r="AA101" s="37"/>
      <c r="AB101" s="37"/>
      <c r="AC101" s="37"/>
      <c r="AD101" s="37"/>
      <c r="AE101" s="37"/>
      <c r="AR101" s="198" t="s">
        <v>138</v>
      </c>
      <c r="AT101" s="198" t="s">
        <v>127</v>
      </c>
      <c r="AU101" s="198" t="s">
        <v>77</v>
      </c>
      <c r="AY101" s="16" t="s">
        <v>133</v>
      </c>
      <c r="BE101" s="199">
        <f>IF(N101="základní",J101,0)</f>
        <v>0</v>
      </c>
      <c r="BF101" s="199">
        <f>IF(N101="snížená",J101,0)</f>
        <v>0</v>
      </c>
      <c r="BG101" s="199">
        <f>IF(N101="zákl. přenesená",J101,0)</f>
        <v>0</v>
      </c>
      <c r="BH101" s="199">
        <f>IF(N101="sníž. přenesená",J101,0)</f>
        <v>0</v>
      </c>
      <c r="BI101" s="199">
        <f>IF(N101="nulová",J101,0)</f>
        <v>0</v>
      </c>
      <c r="BJ101" s="16" t="s">
        <v>77</v>
      </c>
      <c r="BK101" s="199">
        <f>ROUND(I101*H101,2)</f>
        <v>0</v>
      </c>
      <c r="BL101" s="16" t="s">
        <v>138</v>
      </c>
      <c r="BM101" s="198" t="s">
        <v>138</v>
      </c>
    </row>
    <row r="102" spans="1:47" s="2" customFormat="1" ht="12">
      <c r="A102" s="37"/>
      <c r="B102" s="38"/>
      <c r="C102" s="39"/>
      <c r="D102" s="200" t="s">
        <v>196</v>
      </c>
      <c r="E102" s="39"/>
      <c r="F102" s="201" t="s">
        <v>1099</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196</v>
      </c>
      <c r="AU102" s="16" t="s">
        <v>77</v>
      </c>
    </row>
    <row r="103" spans="1:47" s="2" customFormat="1" ht="12">
      <c r="A103" s="37"/>
      <c r="B103" s="38"/>
      <c r="C103" s="39"/>
      <c r="D103" s="200" t="s">
        <v>134</v>
      </c>
      <c r="E103" s="39"/>
      <c r="F103" s="201" t="s">
        <v>1103</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134</v>
      </c>
      <c r="AU103" s="16" t="s">
        <v>77</v>
      </c>
    </row>
    <row r="104" spans="1:65" s="2" customFormat="1" ht="16.5" customHeight="1">
      <c r="A104" s="37"/>
      <c r="B104" s="38"/>
      <c r="C104" s="187" t="s">
        <v>140</v>
      </c>
      <c r="D104" s="187" t="s">
        <v>127</v>
      </c>
      <c r="E104" s="188" t="s">
        <v>1104</v>
      </c>
      <c r="F104" s="189" t="s">
        <v>1105</v>
      </c>
      <c r="G104" s="190" t="s">
        <v>291</v>
      </c>
      <c r="H104" s="191">
        <v>85080</v>
      </c>
      <c r="I104" s="192"/>
      <c r="J104" s="193">
        <f>ROUND(I104*H104,2)</f>
        <v>0</v>
      </c>
      <c r="K104" s="189" t="s">
        <v>131</v>
      </c>
      <c r="L104" s="43"/>
      <c r="M104" s="194" t="s">
        <v>19</v>
      </c>
      <c r="N104" s="195" t="s">
        <v>40</v>
      </c>
      <c r="O104" s="83"/>
      <c r="P104" s="196">
        <f>O104*H104</f>
        <v>0</v>
      </c>
      <c r="Q104" s="196">
        <v>0</v>
      </c>
      <c r="R104" s="196">
        <f>Q104*H104</f>
        <v>0</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143</v>
      </c>
    </row>
    <row r="105" spans="1:47" s="2" customFormat="1" ht="12">
      <c r="A105" s="37"/>
      <c r="B105" s="38"/>
      <c r="C105" s="39"/>
      <c r="D105" s="200" t="s">
        <v>196</v>
      </c>
      <c r="E105" s="39"/>
      <c r="F105" s="201" t="s">
        <v>1099</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196</v>
      </c>
      <c r="AU105" s="16" t="s">
        <v>77</v>
      </c>
    </row>
    <row r="106" spans="1:47" s="2" customFormat="1" ht="12">
      <c r="A106" s="37"/>
      <c r="B106" s="38"/>
      <c r="C106" s="39"/>
      <c r="D106" s="200" t="s">
        <v>134</v>
      </c>
      <c r="E106" s="39"/>
      <c r="F106" s="201" t="s">
        <v>1103</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77</v>
      </c>
    </row>
    <row r="107" spans="1:65" s="2" customFormat="1" ht="21.75" customHeight="1">
      <c r="A107" s="37"/>
      <c r="B107" s="38"/>
      <c r="C107" s="187" t="s">
        <v>138</v>
      </c>
      <c r="D107" s="187" t="s">
        <v>127</v>
      </c>
      <c r="E107" s="188" t="s">
        <v>664</v>
      </c>
      <c r="F107" s="189" t="s">
        <v>665</v>
      </c>
      <c r="G107" s="190" t="s">
        <v>291</v>
      </c>
      <c r="H107" s="191">
        <v>42540</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147</v>
      </c>
    </row>
    <row r="108" spans="1:47" s="2" customFormat="1" ht="12">
      <c r="A108" s="37"/>
      <c r="B108" s="38"/>
      <c r="C108" s="39"/>
      <c r="D108" s="200" t="s">
        <v>196</v>
      </c>
      <c r="E108" s="39"/>
      <c r="F108" s="201" t="s">
        <v>293</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1106</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149</v>
      </c>
      <c r="D110" s="187" t="s">
        <v>127</v>
      </c>
      <c r="E110" s="188" t="s">
        <v>1107</v>
      </c>
      <c r="F110" s="189" t="s">
        <v>1108</v>
      </c>
      <c r="G110" s="190" t="s">
        <v>485</v>
      </c>
      <c r="H110" s="191">
        <v>6248</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152</v>
      </c>
    </row>
    <row r="111" spans="1:47" s="2" customFormat="1" ht="12">
      <c r="A111" s="37"/>
      <c r="B111" s="38"/>
      <c r="C111" s="39"/>
      <c r="D111" s="200" t="s">
        <v>196</v>
      </c>
      <c r="E111" s="39"/>
      <c r="F111" s="201" t="s">
        <v>1109</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1110</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143</v>
      </c>
      <c r="D113" s="187" t="s">
        <v>127</v>
      </c>
      <c r="E113" s="188" t="s">
        <v>1111</v>
      </c>
      <c r="F113" s="189" t="s">
        <v>1112</v>
      </c>
      <c r="G113" s="190" t="s">
        <v>485</v>
      </c>
      <c r="H113" s="191">
        <v>229</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156</v>
      </c>
    </row>
    <row r="114" spans="1:47" s="2" customFormat="1" ht="12">
      <c r="A114" s="37"/>
      <c r="B114" s="38"/>
      <c r="C114" s="39"/>
      <c r="D114" s="200" t="s">
        <v>196</v>
      </c>
      <c r="E114" s="39"/>
      <c r="F114" s="201" t="s">
        <v>1109</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47" s="2" customFormat="1" ht="12">
      <c r="A115" s="37"/>
      <c r="B115" s="38"/>
      <c r="C115" s="39"/>
      <c r="D115" s="200" t="s">
        <v>134</v>
      </c>
      <c r="E115" s="39"/>
      <c r="F115" s="201" t="s">
        <v>1113</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134</v>
      </c>
      <c r="AU115" s="16" t="s">
        <v>77</v>
      </c>
    </row>
    <row r="116" spans="1:65" s="2" customFormat="1" ht="16.5" customHeight="1">
      <c r="A116" s="37"/>
      <c r="B116" s="38"/>
      <c r="C116" s="187" t="s">
        <v>158</v>
      </c>
      <c r="D116" s="187" t="s">
        <v>127</v>
      </c>
      <c r="E116" s="188" t="s">
        <v>1114</v>
      </c>
      <c r="F116" s="189" t="s">
        <v>1115</v>
      </c>
      <c r="G116" s="190" t="s">
        <v>485</v>
      </c>
      <c r="H116" s="191">
        <v>112</v>
      </c>
      <c r="I116" s="192"/>
      <c r="J116" s="193">
        <f>ROUND(I116*H116,2)</f>
        <v>0</v>
      </c>
      <c r="K116" s="189" t="s">
        <v>131</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161</v>
      </c>
    </row>
    <row r="117" spans="1:47" s="2" customFormat="1" ht="12">
      <c r="A117" s="37"/>
      <c r="B117" s="38"/>
      <c r="C117" s="39"/>
      <c r="D117" s="200" t="s">
        <v>196</v>
      </c>
      <c r="E117" s="39"/>
      <c r="F117" s="201" t="s">
        <v>1116</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196</v>
      </c>
      <c r="AU117" s="16" t="s">
        <v>77</v>
      </c>
    </row>
    <row r="118" spans="1:47" s="2" customFormat="1" ht="12">
      <c r="A118" s="37"/>
      <c r="B118" s="38"/>
      <c r="C118" s="39"/>
      <c r="D118" s="200" t="s">
        <v>134</v>
      </c>
      <c r="E118" s="39"/>
      <c r="F118" s="201" t="s">
        <v>1117</v>
      </c>
      <c r="G118" s="39"/>
      <c r="H118" s="39"/>
      <c r="I118" s="135"/>
      <c r="J118" s="39"/>
      <c r="K118" s="39"/>
      <c r="L118" s="43"/>
      <c r="M118" s="202"/>
      <c r="N118" s="203"/>
      <c r="O118" s="83"/>
      <c r="P118" s="83"/>
      <c r="Q118" s="83"/>
      <c r="R118" s="83"/>
      <c r="S118" s="83"/>
      <c r="T118" s="84"/>
      <c r="U118" s="37"/>
      <c r="V118" s="37"/>
      <c r="W118" s="37"/>
      <c r="X118" s="37"/>
      <c r="Y118" s="37"/>
      <c r="Z118" s="37"/>
      <c r="AA118" s="37"/>
      <c r="AB118" s="37"/>
      <c r="AC118" s="37"/>
      <c r="AD118" s="37"/>
      <c r="AE118" s="37"/>
      <c r="AT118" s="16" t="s">
        <v>134</v>
      </c>
      <c r="AU118" s="16" t="s">
        <v>77</v>
      </c>
    </row>
    <row r="119" spans="1:65" s="2" customFormat="1" ht="16.5" customHeight="1">
      <c r="A119" s="37"/>
      <c r="B119" s="38"/>
      <c r="C119" s="187" t="s">
        <v>147</v>
      </c>
      <c r="D119" s="187" t="s">
        <v>127</v>
      </c>
      <c r="E119" s="188" t="s">
        <v>1118</v>
      </c>
      <c r="F119" s="189" t="s">
        <v>1119</v>
      </c>
      <c r="G119" s="190" t="s">
        <v>485</v>
      </c>
      <c r="H119" s="191">
        <v>6248</v>
      </c>
      <c r="I119" s="192"/>
      <c r="J119" s="193">
        <f>ROUND(I119*H119,2)</f>
        <v>0</v>
      </c>
      <c r="K119" s="189" t="s">
        <v>131</v>
      </c>
      <c r="L119" s="43"/>
      <c r="M119" s="194" t="s">
        <v>19</v>
      </c>
      <c r="N119" s="195" t="s">
        <v>40</v>
      </c>
      <c r="O119" s="83"/>
      <c r="P119" s="196">
        <f>O119*H119</f>
        <v>0</v>
      </c>
      <c r="Q119" s="196">
        <v>0</v>
      </c>
      <c r="R119" s="196">
        <f>Q119*H119</f>
        <v>0</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165</v>
      </c>
    </row>
    <row r="120" spans="1:47" s="2" customFormat="1" ht="12">
      <c r="A120" s="37"/>
      <c r="B120" s="38"/>
      <c r="C120" s="39"/>
      <c r="D120" s="200" t="s">
        <v>196</v>
      </c>
      <c r="E120" s="39"/>
      <c r="F120" s="201" t="s">
        <v>1120</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196</v>
      </c>
      <c r="AU120" s="16" t="s">
        <v>77</v>
      </c>
    </row>
    <row r="121" spans="1:47" s="2" customFormat="1" ht="12">
      <c r="A121" s="37"/>
      <c r="B121" s="38"/>
      <c r="C121" s="39"/>
      <c r="D121" s="200" t="s">
        <v>134</v>
      </c>
      <c r="E121" s="39"/>
      <c r="F121" s="201" t="s">
        <v>1121</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134</v>
      </c>
      <c r="AU121" s="16" t="s">
        <v>77</v>
      </c>
    </row>
    <row r="122" spans="1:65" s="2" customFormat="1" ht="21.75" customHeight="1">
      <c r="A122" s="37"/>
      <c r="B122" s="38"/>
      <c r="C122" s="187" t="s">
        <v>167</v>
      </c>
      <c r="D122" s="187" t="s">
        <v>127</v>
      </c>
      <c r="E122" s="188" t="s">
        <v>1122</v>
      </c>
      <c r="F122" s="189" t="s">
        <v>1123</v>
      </c>
      <c r="G122" s="190" t="s">
        <v>485</v>
      </c>
      <c r="H122" s="191">
        <v>229</v>
      </c>
      <c r="I122" s="192"/>
      <c r="J122" s="193">
        <f>ROUND(I122*H122,2)</f>
        <v>0</v>
      </c>
      <c r="K122" s="189" t="s">
        <v>131</v>
      </c>
      <c r="L122" s="43"/>
      <c r="M122" s="194" t="s">
        <v>19</v>
      </c>
      <c r="N122" s="195" t="s">
        <v>40</v>
      </c>
      <c r="O122" s="83"/>
      <c r="P122" s="196">
        <f>O122*H122</f>
        <v>0</v>
      </c>
      <c r="Q122" s="196">
        <v>0</v>
      </c>
      <c r="R122" s="196">
        <f>Q122*H122</f>
        <v>0</v>
      </c>
      <c r="S122" s="196">
        <v>0</v>
      </c>
      <c r="T122" s="197">
        <f>S122*H122</f>
        <v>0</v>
      </c>
      <c r="U122" s="37"/>
      <c r="V122" s="37"/>
      <c r="W122" s="37"/>
      <c r="X122" s="37"/>
      <c r="Y122" s="37"/>
      <c r="Z122" s="37"/>
      <c r="AA122" s="37"/>
      <c r="AB122" s="37"/>
      <c r="AC122" s="37"/>
      <c r="AD122" s="37"/>
      <c r="AE122" s="37"/>
      <c r="AR122" s="198" t="s">
        <v>138</v>
      </c>
      <c r="AT122" s="198" t="s">
        <v>127</v>
      </c>
      <c r="AU122" s="198" t="s">
        <v>77</v>
      </c>
      <c r="AY122" s="16" t="s">
        <v>133</v>
      </c>
      <c r="BE122" s="199">
        <f>IF(N122="základní",J122,0)</f>
        <v>0</v>
      </c>
      <c r="BF122" s="199">
        <f>IF(N122="snížená",J122,0)</f>
        <v>0</v>
      </c>
      <c r="BG122" s="199">
        <f>IF(N122="zákl. přenesená",J122,0)</f>
        <v>0</v>
      </c>
      <c r="BH122" s="199">
        <f>IF(N122="sníž. přenesená",J122,0)</f>
        <v>0</v>
      </c>
      <c r="BI122" s="199">
        <f>IF(N122="nulová",J122,0)</f>
        <v>0</v>
      </c>
      <c r="BJ122" s="16" t="s">
        <v>77</v>
      </c>
      <c r="BK122" s="199">
        <f>ROUND(I122*H122,2)</f>
        <v>0</v>
      </c>
      <c r="BL122" s="16" t="s">
        <v>138</v>
      </c>
      <c r="BM122" s="198" t="s">
        <v>170</v>
      </c>
    </row>
    <row r="123" spans="1:47" s="2" customFormat="1" ht="12">
      <c r="A123" s="37"/>
      <c r="B123" s="38"/>
      <c r="C123" s="39"/>
      <c r="D123" s="200" t="s">
        <v>196</v>
      </c>
      <c r="E123" s="39"/>
      <c r="F123" s="201" t="s">
        <v>1124</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196</v>
      </c>
      <c r="AU123" s="16" t="s">
        <v>77</v>
      </c>
    </row>
    <row r="124" spans="1:47" s="2" customFormat="1" ht="12">
      <c r="A124" s="37"/>
      <c r="B124" s="38"/>
      <c r="C124" s="39"/>
      <c r="D124" s="200" t="s">
        <v>134</v>
      </c>
      <c r="E124" s="39"/>
      <c r="F124" s="201" t="s">
        <v>1125</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134</v>
      </c>
      <c r="AU124" s="16" t="s">
        <v>77</v>
      </c>
    </row>
    <row r="125" spans="1:65" s="2" customFormat="1" ht="21.75" customHeight="1">
      <c r="A125" s="37"/>
      <c r="B125" s="38"/>
      <c r="C125" s="187" t="s">
        <v>152</v>
      </c>
      <c r="D125" s="187" t="s">
        <v>127</v>
      </c>
      <c r="E125" s="188" t="s">
        <v>1126</v>
      </c>
      <c r="F125" s="189" t="s">
        <v>1127</v>
      </c>
      <c r="G125" s="190" t="s">
        <v>485</v>
      </c>
      <c r="H125" s="191">
        <v>112</v>
      </c>
      <c r="I125" s="192"/>
      <c r="J125" s="193">
        <f>ROUND(I125*H125,2)</f>
        <v>0</v>
      </c>
      <c r="K125" s="189" t="s">
        <v>131</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174</v>
      </c>
    </row>
    <row r="126" spans="1:47" s="2" customFormat="1" ht="12">
      <c r="A126" s="37"/>
      <c r="B126" s="38"/>
      <c r="C126" s="39"/>
      <c r="D126" s="200" t="s">
        <v>196</v>
      </c>
      <c r="E126" s="39"/>
      <c r="F126" s="201" t="s">
        <v>1124</v>
      </c>
      <c r="G126" s="39"/>
      <c r="H126" s="39"/>
      <c r="I126" s="135"/>
      <c r="J126" s="39"/>
      <c r="K126" s="39"/>
      <c r="L126" s="43"/>
      <c r="M126" s="202"/>
      <c r="N126" s="203"/>
      <c r="O126" s="83"/>
      <c r="P126" s="83"/>
      <c r="Q126" s="83"/>
      <c r="R126" s="83"/>
      <c r="S126" s="83"/>
      <c r="T126" s="84"/>
      <c r="U126" s="37"/>
      <c r="V126" s="37"/>
      <c r="W126" s="37"/>
      <c r="X126" s="37"/>
      <c r="Y126" s="37"/>
      <c r="Z126" s="37"/>
      <c r="AA126" s="37"/>
      <c r="AB126" s="37"/>
      <c r="AC126" s="37"/>
      <c r="AD126" s="37"/>
      <c r="AE126" s="37"/>
      <c r="AT126" s="16" t="s">
        <v>196</v>
      </c>
      <c r="AU126" s="16" t="s">
        <v>77</v>
      </c>
    </row>
    <row r="127" spans="1:47" s="2" customFormat="1" ht="12">
      <c r="A127" s="37"/>
      <c r="B127" s="38"/>
      <c r="C127" s="39"/>
      <c r="D127" s="200" t="s">
        <v>134</v>
      </c>
      <c r="E127" s="39"/>
      <c r="F127" s="201" t="s">
        <v>1128</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134</v>
      </c>
      <c r="AU127" s="16" t="s">
        <v>77</v>
      </c>
    </row>
    <row r="128" spans="1:65" s="2" customFormat="1" ht="16.5" customHeight="1">
      <c r="A128" s="37"/>
      <c r="B128" s="38"/>
      <c r="C128" s="187" t="s">
        <v>176</v>
      </c>
      <c r="D128" s="187" t="s">
        <v>127</v>
      </c>
      <c r="E128" s="188" t="s">
        <v>1129</v>
      </c>
      <c r="F128" s="189" t="s">
        <v>1130</v>
      </c>
      <c r="G128" s="190" t="s">
        <v>485</v>
      </c>
      <c r="H128" s="191">
        <v>224</v>
      </c>
      <c r="I128" s="192"/>
      <c r="J128" s="193">
        <f>ROUND(I128*H128,2)</f>
        <v>0</v>
      </c>
      <c r="K128" s="189" t="s">
        <v>131</v>
      </c>
      <c r="L128" s="43"/>
      <c r="M128" s="194" t="s">
        <v>19</v>
      </c>
      <c r="N128" s="195" t="s">
        <v>40</v>
      </c>
      <c r="O128" s="83"/>
      <c r="P128" s="196">
        <f>O128*H128</f>
        <v>0</v>
      </c>
      <c r="Q128" s="196">
        <v>5.2E-05</v>
      </c>
      <c r="R128" s="196">
        <f>Q128*H128</f>
        <v>0.011647999999999999</v>
      </c>
      <c r="S128" s="196">
        <v>0</v>
      </c>
      <c r="T128" s="197">
        <f>S128*H128</f>
        <v>0</v>
      </c>
      <c r="U128" s="37"/>
      <c r="V128" s="37"/>
      <c r="W128" s="37"/>
      <c r="X128" s="37"/>
      <c r="Y128" s="37"/>
      <c r="Z128" s="37"/>
      <c r="AA128" s="37"/>
      <c r="AB128" s="37"/>
      <c r="AC128" s="37"/>
      <c r="AD128" s="37"/>
      <c r="AE128" s="37"/>
      <c r="AR128" s="198" t="s">
        <v>138</v>
      </c>
      <c r="AT128" s="198" t="s">
        <v>127</v>
      </c>
      <c r="AU128" s="198" t="s">
        <v>77</v>
      </c>
      <c r="AY128" s="16" t="s">
        <v>133</v>
      </c>
      <c r="BE128" s="199">
        <f>IF(N128="základní",J128,0)</f>
        <v>0</v>
      </c>
      <c r="BF128" s="199">
        <f>IF(N128="snížená",J128,0)</f>
        <v>0</v>
      </c>
      <c r="BG128" s="199">
        <f>IF(N128="zákl. přenesená",J128,0)</f>
        <v>0</v>
      </c>
      <c r="BH128" s="199">
        <f>IF(N128="sníž. přenesená",J128,0)</f>
        <v>0</v>
      </c>
      <c r="BI128" s="199">
        <f>IF(N128="nulová",J128,0)</f>
        <v>0</v>
      </c>
      <c r="BJ128" s="16" t="s">
        <v>77</v>
      </c>
      <c r="BK128" s="199">
        <f>ROUND(I128*H128,2)</f>
        <v>0</v>
      </c>
      <c r="BL128" s="16" t="s">
        <v>138</v>
      </c>
      <c r="BM128" s="198" t="s">
        <v>231</v>
      </c>
    </row>
    <row r="129" spans="1:47" s="2" customFormat="1" ht="12">
      <c r="A129" s="37"/>
      <c r="B129" s="38"/>
      <c r="C129" s="39"/>
      <c r="D129" s="200" t="s">
        <v>196</v>
      </c>
      <c r="E129" s="39"/>
      <c r="F129" s="201" t="s">
        <v>1131</v>
      </c>
      <c r="G129" s="39"/>
      <c r="H129" s="39"/>
      <c r="I129" s="135"/>
      <c r="J129" s="39"/>
      <c r="K129" s="39"/>
      <c r="L129" s="43"/>
      <c r="M129" s="202"/>
      <c r="N129" s="203"/>
      <c r="O129" s="83"/>
      <c r="P129" s="83"/>
      <c r="Q129" s="83"/>
      <c r="R129" s="83"/>
      <c r="S129" s="83"/>
      <c r="T129" s="84"/>
      <c r="U129" s="37"/>
      <c r="V129" s="37"/>
      <c r="W129" s="37"/>
      <c r="X129" s="37"/>
      <c r="Y129" s="37"/>
      <c r="Z129" s="37"/>
      <c r="AA129" s="37"/>
      <c r="AB129" s="37"/>
      <c r="AC129" s="37"/>
      <c r="AD129" s="37"/>
      <c r="AE129" s="37"/>
      <c r="AT129" s="16" t="s">
        <v>196</v>
      </c>
      <c r="AU129" s="16" t="s">
        <v>77</v>
      </c>
    </row>
    <row r="130" spans="1:47" s="2" customFormat="1" ht="12">
      <c r="A130" s="37"/>
      <c r="B130" s="38"/>
      <c r="C130" s="39"/>
      <c r="D130" s="200" t="s">
        <v>134</v>
      </c>
      <c r="E130" s="39"/>
      <c r="F130" s="201" t="s">
        <v>1132</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134</v>
      </c>
      <c r="AU130" s="16" t="s">
        <v>77</v>
      </c>
    </row>
    <row r="131" spans="1:65" s="2" customFormat="1" ht="16.5" customHeight="1">
      <c r="A131" s="37"/>
      <c r="B131" s="38"/>
      <c r="C131" s="187" t="s">
        <v>156</v>
      </c>
      <c r="D131" s="187" t="s">
        <v>127</v>
      </c>
      <c r="E131" s="188" t="s">
        <v>1133</v>
      </c>
      <c r="F131" s="189" t="s">
        <v>1134</v>
      </c>
      <c r="G131" s="190" t="s">
        <v>485</v>
      </c>
      <c r="H131" s="191">
        <v>229</v>
      </c>
      <c r="I131" s="192"/>
      <c r="J131" s="193">
        <f>ROUND(I131*H131,2)</f>
        <v>0</v>
      </c>
      <c r="K131" s="189" t="s">
        <v>131</v>
      </c>
      <c r="L131" s="43"/>
      <c r="M131" s="194" t="s">
        <v>19</v>
      </c>
      <c r="N131" s="195" t="s">
        <v>40</v>
      </c>
      <c r="O131" s="83"/>
      <c r="P131" s="196">
        <f>O131*H131</f>
        <v>0</v>
      </c>
      <c r="Q131" s="196">
        <v>4.6E-05</v>
      </c>
      <c r="R131" s="196">
        <f>Q131*H131</f>
        <v>0.010534</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237</v>
      </c>
    </row>
    <row r="132" spans="1:47" s="2" customFormat="1" ht="12">
      <c r="A132" s="37"/>
      <c r="B132" s="38"/>
      <c r="C132" s="39"/>
      <c r="D132" s="200" t="s">
        <v>196</v>
      </c>
      <c r="E132" s="39"/>
      <c r="F132" s="201" t="s">
        <v>1131</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47" s="2" customFormat="1" ht="12">
      <c r="A133" s="37"/>
      <c r="B133" s="38"/>
      <c r="C133" s="39"/>
      <c r="D133" s="200" t="s">
        <v>134</v>
      </c>
      <c r="E133" s="39"/>
      <c r="F133" s="201" t="s">
        <v>1135</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134</v>
      </c>
      <c r="AU133" s="16" t="s">
        <v>77</v>
      </c>
    </row>
    <row r="134" spans="1:65" s="2" customFormat="1" ht="16.5" customHeight="1">
      <c r="A134" s="37"/>
      <c r="B134" s="38"/>
      <c r="C134" s="187" t="s">
        <v>234</v>
      </c>
      <c r="D134" s="187" t="s">
        <v>127</v>
      </c>
      <c r="E134" s="188" t="s">
        <v>1136</v>
      </c>
      <c r="F134" s="189" t="s">
        <v>1137</v>
      </c>
      <c r="G134" s="190" t="s">
        <v>485</v>
      </c>
      <c r="H134" s="191">
        <v>85</v>
      </c>
      <c r="I134" s="192"/>
      <c r="J134" s="193">
        <f>ROUND(I134*H134,2)</f>
        <v>0</v>
      </c>
      <c r="K134" s="189" t="s">
        <v>131</v>
      </c>
      <c r="L134" s="43"/>
      <c r="M134" s="194" t="s">
        <v>19</v>
      </c>
      <c r="N134" s="195" t="s">
        <v>40</v>
      </c>
      <c r="O134" s="83"/>
      <c r="P134" s="196">
        <f>O134*H134</f>
        <v>0</v>
      </c>
      <c r="Q134" s="196">
        <v>0.00208</v>
      </c>
      <c r="R134" s="196">
        <f>Q134*H134</f>
        <v>0.17679999999999998</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240</v>
      </c>
    </row>
    <row r="135" spans="1:47" s="2" customFormat="1" ht="12">
      <c r="A135" s="37"/>
      <c r="B135" s="38"/>
      <c r="C135" s="39"/>
      <c r="D135" s="200" t="s">
        <v>196</v>
      </c>
      <c r="E135" s="39"/>
      <c r="F135" s="201" t="s">
        <v>1138</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47" s="2" customFormat="1" ht="12">
      <c r="A136" s="37"/>
      <c r="B136" s="38"/>
      <c r="C136" s="39"/>
      <c r="D136" s="200" t="s">
        <v>134</v>
      </c>
      <c r="E136" s="39"/>
      <c r="F136" s="201" t="s">
        <v>1139</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134</v>
      </c>
      <c r="AU136" s="16" t="s">
        <v>77</v>
      </c>
    </row>
    <row r="137" spans="1:65" s="2" customFormat="1" ht="16.5" customHeight="1">
      <c r="A137" s="37"/>
      <c r="B137" s="38"/>
      <c r="C137" s="187" t="s">
        <v>161</v>
      </c>
      <c r="D137" s="187" t="s">
        <v>127</v>
      </c>
      <c r="E137" s="188" t="s">
        <v>1140</v>
      </c>
      <c r="F137" s="189" t="s">
        <v>1141</v>
      </c>
      <c r="G137" s="190" t="s">
        <v>485</v>
      </c>
      <c r="H137" s="191">
        <v>112</v>
      </c>
      <c r="I137" s="192"/>
      <c r="J137" s="193">
        <f>ROUND(I137*H137,2)</f>
        <v>0</v>
      </c>
      <c r="K137" s="189" t="s">
        <v>131</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245</v>
      </c>
    </row>
    <row r="138" spans="1:47" s="2" customFormat="1" ht="12">
      <c r="A138" s="37"/>
      <c r="B138" s="38"/>
      <c r="C138" s="39"/>
      <c r="D138" s="200" t="s">
        <v>196</v>
      </c>
      <c r="E138" s="39"/>
      <c r="F138" s="201" t="s">
        <v>1142</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196</v>
      </c>
      <c r="AU138" s="16" t="s">
        <v>77</v>
      </c>
    </row>
    <row r="139" spans="1:47" s="2" customFormat="1" ht="12">
      <c r="A139" s="37"/>
      <c r="B139" s="38"/>
      <c r="C139" s="39"/>
      <c r="D139" s="200" t="s">
        <v>134</v>
      </c>
      <c r="E139" s="39"/>
      <c r="F139" s="201" t="s">
        <v>1143</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134</v>
      </c>
      <c r="AU139" s="16" t="s">
        <v>77</v>
      </c>
    </row>
    <row r="140" spans="1:65" s="2" customFormat="1" ht="16.5" customHeight="1">
      <c r="A140" s="37"/>
      <c r="B140" s="38"/>
      <c r="C140" s="187" t="s">
        <v>8</v>
      </c>
      <c r="D140" s="187" t="s">
        <v>127</v>
      </c>
      <c r="E140" s="188" t="s">
        <v>1144</v>
      </c>
      <c r="F140" s="189" t="s">
        <v>1145</v>
      </c>
      <c r="G140" s="190" t="s">
        <v>195</v>
      </c>
      <c r="H140" s="191">
        <v>2940</v>
      </c>
      <c r="I140" s="192"/>
      <c r="J140" s="193">
        <f>ROUND(I140*H140,2)</f>
        <v>0</v>
      </c>
      <c r="K140" s="189" t="s">
        <v>19</v>
      </c>
      <c r="L140" s="43"/>
      <c r="M140" s="194" t="s">
        <v>19</v>
      </c>
      <c r="N140" s="195" t="s">
        <v>40</v>
      </c>
      <c r="O140" s="83"/>
      <c r="P140" s="196">
        <f>O140*H140</f>
        <v>0</v>
      </c>
      <c r="Q140" s="196">
        <v>0</v>
      </c>
      <c r="R140" s="196">
        <f>Q140*H140</f>
        <v>0</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249</v>
      </c>
    </row>
    <row r="141" spans="1:47" s="2" customFormat="1" ht="12">
      <c r="A141" s="37"/>
      <c r="B141" s="38"/>
      <c r="C141" s="39"/>
      <c r="D141" s="200" t="s">
        <v>134</v>
      </c>
      <c r="E141" s="39"/>
      <c r="F141" s="201" t="s">
        <v>1146</v>
      </c>
      <c r="G141" s="39"/>
      <c r="H141" s="39"/>
      <c r="I141" s="135"/>
      <c r="J141" s="39"/>
      <c r="K141" s="39"/>
      <c r="L141" s="43"/>
      <c r="M141" s="202"/>
      <c r="N141" s="203"/>
      <c r="O141" s="83"/>
      <c r="P141" s="83"/>
      <c r="Q141" s="83"/>
      <c r="R141" s="83"/>
      <c r="S141" s="83"/>
      <c r="T141" s="84"/>
      <c r="U141" s="37"/>
      <c r="V141" s="37"/>
      <c r="W141" s="37"/>
      <c r="X141" s="37"/>
      <c r="Y141" s="37"/>
      <c r="Z141" s="37"/>
      <c r="AA141" s="37"/>
      <c r="AB141" s="37"/>
      <c r="AC141" s="37"/>
      <c r="AD141" s="37"/>
      <c r="AE141" s="37"/>
      <c r="AT141" s="16" t="s">
        <v>134</v>
      </c>
      <c r="AU141" s="16" t="s">
        <v>77</v>
      </c>
    </row>
    <row r="142" spans="1:65" s="2" customFormat="1" ht="16.5" customHeight="1">
      <c r="A142" s="37"/>
      <c r="B142" s="38"/>
      <c r="C142" s="187" t="s">
        <v>165</v>
      </c>
      <c r="D142" s="187" t="s">
        <v>127</v>
      </c>
      <c r="E142" s="188" t="s">
        <v>1147</v>
      </c>
      <c r="F142" s="189" t="s">
        <v>1148</v>
      </c>
      <c r="G142" s="190" t="s">
        <v>540</v>
      </c>
      <c r="H142" s="191">
        <v>993</v>
      </c>
      <c r="I142" s="192"/>
      <c r="J142" s="193">
        <f>ROUND(I142*H142,2)</f>
        <v>0</v>
      </c>
      <c r="K142" s="189" t="s">
        <v>19</v>
      </c>
      <c r="L142" s="43"/>
      <c r="M142" s="194" t="s">
        <v>19</v>
      </c>
      <c r="N142" s="195" t="s">
        <v>40</v>
      </c>
      <c r="O142" s="83"/>
      <c r="P142" s="196">
        <f>O142*H142</f>
        <v>0</v>
      </c>
      <c r="Q142" s="196">
        <v>0</v>
      </c>
      <c r="R142" s="196">
        <f>Q142*H142</f>
        <v>0</v>
      </c>
      <c r="S142" s="196">
        <v>0</v>
      </c>
      <c r="T142" s="197">
        <f>S142*H142</f>
        <v>0</v>
      </c>
      <c r="U142" s="37"/>
      <c r="V142" s="37"/>
      <c r="W142" s="37"/>
      <c r="X142" s="37"/>
      <c r="Y142" s="37"/>
      <c r="Z142" s="37"/>
      <c r="AA142" s="37"/>
      <c r="AB142" s="37"/>
      <c r="AC142" s="37"/>
      <c r="AD142" s="37"/>
      <c r="AE142" s="37"/>
      <c r="AR142" s="198" t="s">
        <v>138</v>
      </c>
      <c r="AT142" s="198" t="s">
        <v>127</v>
      </c>
      <c r="AU142" s="198" t="s">
        <v>77</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255</v>
      </c>
    </row>
    <row r="143" spans="1:47" s="2" customFormat="1" ht="12">
      <c r="A143" s="37"/>
      <c r="B143" s="38"/>
      <c r="C143" s="39"/>
      <c r="D143" s="200" t="s">
        <v>134</v>
      </c>
      <c r="E143" s="39"/>
      <c r="F143" s="201" t="s">
        <v>1149</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16.5" customHeight="1">
      <c r="A144" s="37"/>
      <c r="B144" s="38"/>
      <c r="C144" s="187" t="s">
        <v>252</v>
      </c>
      <c r="D144" s="187" t="s">
        <v>127</v>
      </c>
      <c r="E144" s="188" t="s">
        <v>1150</v>
      </c>
      <c r="F144" s="189" t="s">
        <v>1151</v>
      </c>
      <c r="G144" s="190" t="s">
        <v>540</v>
      </c>
      <c r="H144" s="191">
        <v>26</v>
      </c>
      <c r="I144" s="192"/>
      <c r="J144" s="193">
        <f>ROUND(I144*H144,2)</f>
        <v>0</v>
      </c>
      <c r="K144" s="189" t="s">
        <v>19</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341</v>
      </c>
    </row>
    <row r="145" spans="1:47" s="2" customFormat="1" ht="12">
      <c r="A145" s="37"/>
      <c r="B145" s="38"/>
      <c r="C145" s="39"/>
      <c r="D145" s="200" t="s">
        <v>134</v>
      </c>
      <c r="E145" s="39"/>
      <c r="F145" s="201" t="s">
        <v>1152</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134</v>
      </c>
      <c r="AU145" s="16" t="s">
        <v>77</v>
      </c>
    </row>
    <row r="146" spans="1:65" s="2" customFormat="1" ht="16.5" customHeight="1">
      <c r="A146" s="37"/>
      <c r="B146" s="38"/>
      <c r="C146" s="187" t="s">
        <v>170</v>
      </c>
      <c r="D146" s="187" t="s">
        <v>127</v>
      </c>
      <c r="E146" s="188" t="s">
        <v>1153</v>
      </c>
      <c r="F146" s="189" t="s">
        <v>1154</v>
      </c>
      <c r="G146" s="190" t="s">
        <v>540</v>
      </c>
      <c r="H146" s="191">
        <v>6504</v>
      </c>
      <c r="I146" s="192"/>
      <c r="J146" s="193">
        <f>ROUND(I146*H146,2)</f>
        <v>0</v>
      </c>
      <c r="K146" s="189" t="s">
        <v>19</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353</v>
      </c>
    </row>
    <row r="147" spans="1:47" s="2" customFormat="1" ht="12">
      <c r="A147" s="37"/>
      <c r="B147" s="38"/>
      <c r="C147" s="39"/>
      <c r="D147" s="200" t="s">
        <v>196</v>
      </c>
      <c r="E147" s="39"/>
      <c r="F147" s="201" t="s">
        <v>1138</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1155</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16.5" customHeight="1">
      <c r="A149" s="37"/>
      <c r="B149" s="38"/>
      <c r="C149" s="187" t="s">
        <v>262</v>
      </c>
      <c r="D149" s="187" t="s">
        <v>127</v>
      </c>
      <c r="E149" s="188" t="s">
        <v>1156</v>
      </c>
      <c r="F149" s="189" t="s">
        <v>1157</v>
      </c>
      <c r="G149" s="190" t="s">
        <v>205</v>
      </c>
      <c r="H149" s="191">
        <v>12.42</v>
      </c>
      <c r="I149" s="192"/>
      <c r="J149" s="193">
        <f>ROUND(I149*H149,2)</f>
        <v>0</v>
      </c>
      <c r="K149" s="189" t="s">
        <v>131</v>
      </c>
      <c r="L149" s="43"/>
      <c r="M149" s="194" t="s">
        <v>19</v>
      </c>
      <c r="N149" s="195" t="s">
        <v>40</v>
      </c>
      <c r="O149" s="83"/>
      <c r="P149" s="196">
        <f>O149*H149</f>
        <v>0</v>
      </c>
      <c r="Q149" s="196">
        <v>0</v>
      </c>
      <c r="R149" s="196">
        <f>Q149*H149</f>
        <v>0</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265</v>
      </c>
    </row>
    <row r="150" spans="1:47" s="2" customFormat="1" ht="12">
      <c r="A150" s="37"/>
      <c r="B150" s="38"/>
      <c r="C150" s="39"/>
      <c r="D150" s="200" t="s">
        <v>134</v>
      </c>
      <c r="E150" s="39"/>
      <c r="F150" s="201" t="s">
        <v>1158</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134</v>
      </c>
      <c r="AU150" s="16" t="s">
        <v>77</v>
      </c>
    </row>
    <row r="151" spans="1:65" s="2" customFormat="1" ht="16.5" customHeight="1">
      <c r="A151" s="37"/>
      <c r="B151" s="38"/>
      <c r="C151" s="187" t="s">
        <v>174</v>
      </c>
      <c r="D151" s="187" t="s">
        <v>127</v>
      </c>
      <c r="E151" s="188" t="s">
        <v>1159</v>
      </c>
      <c r="F151" s="189" t="s">
        <v>1160</v>
      </c>
      <c r="G151" s="190" t="s">
        <v>205</v>
      </c>
      <c r="H151" s="191">
        <v>12.42</v>
      </c>
      <c r="I151" s="192"/>
      <c r="J151" s="193">
        <f>ROUND(I151*H151,2)</f>
        <v>0</v>
      </c>
      <c r="K151" s="189" t="s">
        <v>131</v>
      </c>
      <c r="L151" s="43"/>
      <c r="M151" s="194" t="s">
        <v>19</v>
      </c>
      <c r="N151" s="195" t="s">
        <v>40</v>
      </c>
      <c r="O151" s="83"/>
      <c r="P151" s="196">
        <f>O151*H151</f>
        <v>0</v>
      </c>
      <c r="Q151" s="196">
        <v>0</v>
      </c>
      <c r="R151" s="196">
        <f>Q151*H151</f>
        <v>0</v>
      </c>
      <c r="S151" s="196">
        <v>0</v>
      </c>
      <c r="T151" s="197">
        <f>S151*H151</f>
        <v>0</v>
      </c>
      <c r="U151" s="37"/>
      <c r="V151" s="37"/>
      <c r="W151" s="37"/>
      <c r="X151" s="37"/>
      <c r="Y151" s="37"/>
      <c r="Z151" s="37"/>
      <c r="AA151" s="37"/>
      <c r="AB151" s="37"/>
      <c r="AC151" s="37"/>
      <c r="AD151" s="37"/>
      <c r="AE151" s="37"/>
      <c r="AR151" s="198" t="s">
        <v>138</v>
      </c>
      <c r="AT151" s="198" t="s">
        <v>127</v>
      </c>
      <c r="AU151" s="198" t="s">
        <v>77</v>
      </c>
      <c r="AY151" s="16" t="s">
        <v>133</v>
      </c>
      <c r="BE151" s="199">
        <f>IF(N151="základní",J151,0)</f>
        <v>0</v>
      </c>
      <c r="BF151" s="199">
        <f>IF(N151="snížená",J151,0)</f>
        <v>0</v>
      </c>
      <c r="BG151" s="199">
        <f>IF(N151="zákl. přenesená",J151,0)</f>
        <v>0</v>
      </c>
      <c r="BH151" s="199">
        <f>IF(N151="sníž. přenesená",J151,0)</f>
        <v>0</v>
      </c>
      <c r="BI151" s="199">
        <f>IF(N151="nulová",J151,0)</f>
        <v>0</v>
      </c>
      <c r="BJ151" s="16" t="s">
        <v>77</v>
      </c>
      <c r="BK151" s="199">
        <f>ROUND(I151*H151,2)</f>
        <v>0</v>
      </c>
      <c r="BL151" s="16" t="s">
        <v>138</v>
      </c>
      <c r="BM151" s="198" t="s">
        <v>270</v>
      </c>
    </row>
    <row r="152" spans="1:47" s="2" customFormat="1" ht="12">
      <c r="A152" s="37"/>
      <c r="B152" s="38"/>
      <c r="C152" s="39"/>
      <c r="D152" s="200" t="s">
        <v>196</v>
      </c>
      <c r="E152" s="39"/>
      <c r="F152" s="201" t="s">
        <v>1161</v>
      </c>
      <c r="G152" s="39"/>
      <c r="H152" s="39"/>
      <c r="I152" s="135"/>
      <c r="J152" s="39"/>
      <c r="K152" s="39"/>
      <c r="L152" s="43"/>
      <c r="M152" s="202"/>
      <c r="N152" s="203"/>
      <c r="O152" s="83"/>
      <c r="P152" s="83"/>
      <c r="Q152" s="83"/>
      <c r="R152" s="83"/>
      <c r="S152" s="83"/>
      <c r="T152" s="84"/>
      <c r="U152" s="37"/>
      <c r="V152" s="37"/>
      <c r="W152" s="37"/>
      <c r="X152" s="37"/>
      <c r="Y152" s="37"/>
      <c r="Z152" s="37"/>
      <c r="AA152" s="37"/>
      <c r="AB152" s="37"/>
      <c r="AC152" s="37"/>
      <c r="AD152" s="37"/>
      <c r="AE152" s="37"/>
      <c r="AT152" s="16" t="s">
        <v>196</v>
      </c>
      <c r="AU152" s="16" t="s">
        <v>77</v>
      </c>
    </row>
    <row r="153" spans="1:47" s="2" customFormat="1" ht="12">
      <c r="A153" s="37"/>
      <c r="B153" s="38"/>
      <c r="C153" s="39"/>
      <c r="D153" s="200" t="s">
        <v>134</v>
      </c>
      <c r="E153" s="39"/>
      <c r="F153" s="201" t="s">
        <v>1162</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134</v>
      </c>
      <c r="AU153" s="16" t="s">
        <v>77</v>
      </c>
    </row>
    <row r="154" spans="1:65" s="2" customFormat="1" ht="16.5" customHeight="1">
      <c r="A154" s="37"/>
      <c r="B154" s="38"/>
      <c r="C154" s="187" t="s">
        <v>7</v>
      </c>
      <c r="D154" s="187" t="s">
        <v>127</v>
      </c>
      <c r="E154" s="188" t="s">
        <v>1163</v>
      </c>
      <c r="F154" s="189" t="s">
        <v>1164</v>
      </c>
      <c r="G154" s="190" t="s">
        <v>291</v>
      </c>
      <c r="H154" s="191">
        <v>26740</v>
      </c>
      <c r="I154" s="192"/>
      <c r="J154" s="193">
        <f>ROUND(I154*H154,2)</f>
        <v>0</v>
      </c>
      <c r="K154" s="189" t="s">
        <v>131</v>
      </c>
      <c r="L154" s="43"/>
      <c r="M154" s="194" t="s">
        <v>19</v>
      </c>
      <c r="N154" s="195" t="s">
        <v>40</v>
      </c>
      <c r="O154" s="83"/>
      <c r="P154" s="196">
        <f>O154*H154</f>
        <v>0</v>
      </c>
      <c r="Q154" s="196">
        <v>0</v>
      </c>
      <c r="R154" s="196">
        <f>Q154*H154</f>
        <v>0</v>
      </c>
      <c r="S154" s="196">
        <v>0</v>
      </c>
      <c r="T154" s="197">
        <f>S154*H154</f>
        <v>0</v>
      </c>
      <c r="U154" s="37"/>
      <c r="V154" s="37"/>
      <c r="W154" s="37"/>
      <c r="X154" s="37"/>
      <c r="Y154" s="37"/>
      <c r="Z154" s="37"/>
      <c r="AA154" s="37"/>
      <c r="AB154" s="37"/>
      <c r="AC154" s="37"/>
      <c r="AD154" s="37"/>
      <c r="AE154" s="37"/>
      <c r="AR154" s="198" t="s">
        <v>138</v>
      </c>
      <c r="AT154" s="198" t="s">
        <v>127</v>
      </c>
      <c r="AU154" s="198" t="s">
        <v>77</v>
      </c>
      <c r="AY154" s="16" t="s">
        <v>133</v>
      </c>
      <c r="BE154" s="199">
        <f>IF(N154="základní",J154,0)</f>
        <v>0</v>
      </c>
      <c r="BF154" s="199">
        <f>IF(N154="snížená",J154,0)</f>
        <v>0</v>
      </c>
      <c r="BG154" s="199">
        <f>IF(N154="zákl. přenesená",J154,0)</f>
        <v>0</v>
      </c>
      <c r="BH154" s="199">
        <f>IF(N154="sníž. přenesená",J154,0)</f>
        <v>0</v>
      </c>
      <c r="BI154" s="199">
        <f>IF(N154="nulová",J154,0)</f>
        <v>0</v>
      </c>
      <c r="BJ154" s="16" t="s">
        <v>77</v>
      </c>
      <c r="BK154" s="199">
        <f>ROUND(I154*H154,2)</f>
        <v>0</v>
      </c>
      <c r="BL154" s="16" t="s">
        <v>138</v>
      </c>
      <c r="BM154" s="198" t="s">
        <v>381</v>
      </c>
    </row>
    <row r="155" spans="1:47" s="2" customFormat="1" ht="12">
      <c r="A155" s="37"/>
      <c r="B155" s="38"/>
      <c r="C155" s="39"/>
      <c r="D155" s="200" t="s">
        <v>196</v>
      </c>
      <c r="E155" s="39"/>
      <c r="F155" s="201" t="s">
        <v>1165</v>
      </c>
      <c r="G155" s="39"/>
      <c r="H155" s="39"/>
      <c r="I155" s="135"/>
      <c r="J155" s="39"/>
      <c r="K155" s="39"/>
      <c r="L155" s="43"/>
      <c r="M155" s="202"/>
      <c r="N155" s="203"/>
      <c r="O155" s="83"/>
      <c r="P155" s="83"/>
      <c r="Q155" s="83"/>
      <c r="R155" s="83"/>
      <c r="S155" s="83"/>
      <c r="T155" s="84"/>
      <c r="U155" s="37"/>
      <c r="V155" s="37"/>
      <c r="W155" s="37"/>
      <c r="X155" s="37"/>
      <c r="Y155" s="37"/>
      <c r="Z155" s="37"/>
      <c r="AA155" s="37"/>
      <c r="AB155" s="37"/>
      <c r="AC155" s="37"/>
      <c r="AD155" s="37"/>
      <c r="AE155" s="37"/>
      <c r="AT155" s="16" t="s">
        <v>196</v>
      </c>
      <c r="AU155" s="16" t="s">
        <v>77</v>
      </c>
    </row>
    <row r="156" spans="1:47" s="2" customFormat="1" ht="12">
      <c r="A156" s="37"/>
      <c r="B156" s="38"/>
      <c r="C156" s="39"/>
      <c r="D156" s="200" t="s">
        <v>134</v>
      </c>
      <c r="E156" s="39"/>
      <c r="F156" s="201" t="s">
        <v>1162</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134</v>
      </c>
      <c r="AU156" s="16" t="s">
        <v>77</v>
      </c>
    </row>
    <row r="157" spans="1:63" s="11" customFormat="1" ht="25.9" customHeight="1">
      <c r="A157" s="11"/>
      <c r="B157" s="215"/>
      <c r="C157" s="216"/>
      <c r="D157" s="217" t="s">
        <v>68</v>
      </c>
      <c r="E157" s="218" t="s">
        <v>79</v>
      </c>
      <c r="F157" s="218" t="s">
        <v>1166</v>
      </c>
      <c r="G157" s="216"/>
      <c r="H157" s="216"/>
      <c r="I157" s="219"/>
      <c r="J157" s="220">
        <f>BK157</f>
        <v>0</v>
      </c>
      <c r="K157" s="216"/>
      <c r="L157" s="221"/>
      <c r="M157" s="222"/>
      <c r="N157" s="223"/>
      <c r="O157" s="223"/>
      <c r="P157" s="224">
        <f>SUM(P158:P181)</f>
        <v>0</v>
      </c>
      <c r="Q157" s="223"/>
      <c r="R157" s="224">
        <f>SUM(R158:R181)</f>
        <v>7.9076346</v>
      </c>
      <c r="S157" s="223"/>
      <c r="T157" s="225">
        <f>SUM(T158:T181)</f>
        <v>0</v>
      </c>
      <c r="U157" s="11"/>
      <c r="V157" s="11"/>
      <c r="W157" s="11"/>
      <c r="X157" s="11"/>
      <c r="Y157" s="11"/>
      <c r="Z157" s="11"/>
      <c r="AA157" s="11"/>
      <c r="AB157" s="11"/>
      <c r="AC157" s="11"/>
      <c r="AD157" s="11"/>
      <c r="AE157" s="11"/>
      <c r="AR157" s="226" t="s">
        <v>77</v>
      </c>
      <c r="AT157" s="227" t="s">
        <v>68</v>
      </c>
      <c r="AU157" s="227" t="s">
        <v>69</v>
      </c>
      <c r="AY157" s="226" t="s">
        <v>133</v>
      </c>
      <c r="BK157" s="228">
        <f>SUM(BK158:BK181)</f>
        <v>0</v>
      </c>
    </row>
    <row r="158" spans="1:65" s="2" customFormat="1" ht="16.5" customHeight="1">
      <c r="A158" s="37"/>
      <c r="B158" s="38"/>
      <c r="C158" s="229" t="s">
        <v>231</v>
      </c>
      <c r="D158" s="229" t="s">
        <v>298</v>
      </c>
      <c r="E158" s="230" t="s">
        <v>1167</v>
      </c>
      <c r="F158" s="231" t="s">
        <v>1168</v>
      </c>
      <c r="G158" s="232" t="s">
        <v>301</v>
      </c>
      <c r="H158" s="233">
        <v>175.265</v>
      </c>
      <c r="I158" s="234"/>
      <c r="J158" s="235">
        <f>ROUND(I158*H158,2)</f>
        <v>0</v>
      </c>
      <c r="K158" s="231" t="s">
        <v>19</v>
      </c>
      <c r="L158" s="236"/>
      <c r="M158" s="237" t="s">
        <v>19</v>
      </c>
      <c r="N158" s="238"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147</v>
      </c>
      <c r="AT158" s="198" t="s">
        <v>298</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275</v>
      </c>
    </row>
    <row r="159" spans="1:47" s="2" customFormat="1" ht="12">
      <c r="A159" s="37"/>
      <c r="B159" s="38"/>
      <c r="C159" s="39"/>
      <c r="D159" s="200" t="s">
        <v>134</v>
      </c>
      <c r="E159" s="39"/>
      <c r="F159" s="201" t="s">
        <v>1169</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134</v>
      </c>
      <c r="AU159" s="16" t="s">
        <v>77</v>
      </c>
    </row>
    <row r="160" spans="1:51" s="13" customFormat="1" ht="12">
      <c r="A160" s="13"/>
      <c r="B160" s="250"/>
      <c r="C160" s="251"/>
      <c r="D160" s="200" t="s">
        <v>676</v>
      </c>
      <c r="E160" s="251"/>
      <c r="F160" s="253" t="s">
        <v>1170</v>
      </c>
      <c r="G160" s="251"/>
      <c r="H160" s="254">
        <v>175.265</v>
      </c>
      <c r="I160" s="255"/>
      <c r="J160" s="251"/>
      <c r="K160" s="251"/>
      <c r="L160" s="256"/>
      <c r="M160" s="257"/>
      <c r="N160" s="258"/>
      <c r="O160" s="258"/>
      <c r="P160" s="258"/>
      <c r="Q160" s="258"/>
      <c r="R160" s="258"/>
      <c r="S160" s="258"/>
      <c r="T160" s="259"/>
      <c r="U160" s="13"/>
      <c r="V160" s="13"/>
      <c r="W160" s="13"/>
      <c r="X160" s="13"/>
      <c r="Y160" s="13"/>
      <c r="Z160" s="13"/>
      <c r="AA160" s="13"/>
      <c r="AB160" s="13"/>
      <c r="AC160" s="13"/>
      <c r="AD160" s="13"/>
      <c r="AE160" s="13"/>
      <c r="AT160" s="260" t="s">
        <v>676</v>
      </c>
      <c r="AU160" s="260" t="s">
        <v>77</v>
      </c>
      <c r="AV160" s="13" t="s">
        <v>79</v>
      </c>
      <c r="AW160" s="13" t="s">
        <v>4</v>
      </c>
      <c r="AX160" s="13" t="s">
        <v>77</v>
      </c>
      <c r="AY160" s="260" t="s">
        <v>133</v>
      </c>
    </row>
    <row r="161" spans="1:65" s="2" customFormat="1" ht="21.75" customHeight="1">
      <c r="A161" s="37"/>
      <c r="B161" s="38"/>
      <c r="C161" s="229" t="s">
        <v>283</v>
      </c>
      <c r="D161" s="229" t="s">
        <v>298</v>
      </c>
      <c r="E161" s="230" t="s">
        <v>1171</v>
      </c>
      <c r="F161" s="231" t="s">
        <v>1172</v>
      </c>
      <c r="G161" s="232" t="s">
        <v>195</v>
      </c>
      <c r="H161" s="233">
        <v>2969.4</v>
      </c>
      <c r="I161" s="234"/>
      <c r="J161" s="235">
        <f>ROUND(I161*H161,2)</f>
        <v>0</v>
      </c>
      <c r="K161" s="231" t="s">
        <v>131</v>
      </c>
      <c r="L161" s="236"/>
      <c r="M161" s="237" t="s">
        <v>19</v>
      </c>
      <c r="N161" s="238" t="s">
        <v>40</v>
      </c>
      <c r="O161" s="83"/>
      <c r="P161" s="196">
        <f>O161*H161</f>
        <v>0</v>
      </c>
      <c r="Q161" s="196">
        <v>0.00198</v>
      </c>
      <c r="R161" s="196">
        <f>Q161*H161</f>
        <v>5.879412</v>
      </c>
      <c r="S161" s="196">
        <v>0</v>
      </c>
      <c r="T161" s="197">
        <f>S161*H161</f>
        <v>0</v>
      </c>
      <c r="U161" s="37"/>
      <c r="V161" s="37"/>
      <c r="W161" s="37"/>
      <c r="X161" s="37"/>
      <c r="Y161" s="37"/>
      <c r="Z161" s="37"/>
      <c r="AA161" s="37"/>
      <c r="AB161" s="37"/>
      <c r="AC161" s="37"/>
      <c r="AD161" s="37"/>
      <c r="AE161" s="37"/>
      <c r="AR161" s="198" t="s">
        <v>147</v>
      </c>
      <c r="AT161" s="198" t="s">
        <v>298</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280</v>
      </c>
    </row>
    <row r="162" spans="1:47" s="2" customFormat="1" ht="12">
      <c r="A162" s="37"/>
      <c r="B162" s="38"/>
      <c r="C162" s="39"/>
      <c r="D162" s="200" t="s">
        <v>134</v>
      </c>
      <c r="E162" s="39"/>
      <c r="F162" s="201" t="s">
        <v>1173</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134</v>
      </c>
      <c r="AU162" s="16" t="s">
        <v>77</v>
      </c>
    </row>
    <row r="163" spans="1:51" s="13" customFormat="1" ht="12">
      <c r="A163" s="13"/>
      <c r="B163" s="250"/>
      <c r="C163" s="251"/>
      <c r="D163" s="200" t="s">
        <v>676</v>
      </c>
      <c r="E163" s="251"/>
      <c r="F163" s="253" t="s">
        <v>1174</v>
      </c>
      <c r="G163" s="251"/>
      <c r="H163" s="254">
        <v>2969.4</v>
      </c>
      <c r="I163" s="255"/>
      <c r="J163" s="251"/>
      <c r="K163" s="251"/>
      <c r="L163" s="256"/>
      <c r="M163" s="257"/>
      <c r="N163" s="258"/>
      <c r="O163" s="258"/>
      <c r="P163" s="258"/>
      <c r="Q163" s="258"/>
      <c r="R163" s="258"/>
      <c r="S163" s="258"/>
      <c r="T163" s="259"/>
      <c r="U163" s="13"/>
      <c r="V163" s="13"/>
      <c r="W163" s="13"/>
      <c r="X163" s="13"/>
      <c r="Y163" s="13"/>
      <c r="Z163" s="13"/>
      <c r="AA163" s="13"/>
      <c r="AB163" s="13"/>
      <c r="AC163" s="13"/>
      <c r="AD163" s="13"/>
      <c r="AE163" s="13"/>
      <c r="AT163" s="260" t="s">
        <v>676</v>
      </c>
      <c r="AU163" s="260" t="s">
        <v>77</v>
      </c>
      <c r="AV163" s="13" t="s">
        <v>79</v>
      </c>
      <c r="AW163" s="13" t="s">
        <v>4</v>
      </c>
      <c r="AX163" s="13" t="s">
        <v>77</v>
      </c>
      <c r="AY163" s="260" t="s">
        <v>133</v>
      </c>
    </row>
    <row r="164" spans="1:65" s="2" customFormat="1" ht="16.5" customHeight="1">
      <c r="A164" s="37"/>
      <c r="B164" s="38"/>
      <c r="C164" s="187" t="s">
        <v>237</v>
      </c>
      <c r="D164" s="187" t="s">
        <v>127</v>
      </c>
      <c r="E164" s="188" t="s">
        <v>1136</v>
      </c>
      <c r="F164" s="189" t="s">
        <v>1137</v>
      </c>
      <c r="G164" s="190" t="s">
        <v>485</v>
      </c>
      <c r="H164" s="191">
        <v>68</v>
      </c>
      <c r="I164" s="192"/>
      <c r="J164" s="193">
        <f>ROUND(I164*H164,2)</f>
        <v>0</v>
      </c>
      <c r="K164" s="189" t="s">
        <v>131</v>
      </c>
      <c r="L164" s="43"/>
      <c r="M164" s="194" t="s">
        <v>19</v>
      </c>
      <c r="N164" s="195" t="s">
        <v>40</v>
      </c>
      <c r="O164" s="83"/>
      <c r="P164" s="196">
        <f>O164*H164</f>
        <v>0</v>
      </c>
      <c r="Q164" s="196">
        <v>0.0020824</v>
      </c>
      <c r="R164" s="196">
        <f>Q164*H164</f>
        <v>0.14160319999999998</v>
      </c>
      <c r="S164" s="196">
        <v>0</v>
      </c>
      <c r="T164" s="197">
        <f>S164*H164</f>
        <v>0</v>
      </c>
      <c r="U164" s="37"/>
      <c r="V164" s="37"/>
      <c r="W164" s="37"/>
      <c r="X164" s="37"/>
      <c r="Y164" s="37"/>
      <c r="Z164" s="37"/>
      <c r="AA164" s="37"/>
      <c r="AB164" s="37"/>
      <c r="AC164" s="37"/>
      <c r="AD164" s="37"/>
      <c r="AE164" s="37"/>
      <c r="AR164" s="198" t="s">
        <v>138</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1175</v>
      </c>
    </row>
    <row r="165" spans="1:47" s="2" customFormat="1" ht="12">
      <c r="A165" s="37"/>
      <c r="B165" s="38"/>
      <c r="C165" s="39"/>
      <c r="D165" s="200" t="s">
        <v>196</v>
      </c>
      <c r="E165" s="39"/>
      <c r="F165" s="201" t="s">
        <v>1138</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196</v>
      </c>
      <c r="AU165" s="16" t="s">
        <v>77</v>
      </c>
    </row>
    <row r="166" spans="1:47" s="2" customFormat="1" ht="12">
      <c r="A166" s="37"/>
      <c r="B166" s="38"/>
      <c r="C166" s="39"/>
      <c r="D166" s="200" t="s">
        <v>134</v>
      </c>
      <c r="E166" s="39"/>
      <c r="F166" s="201" t="s">
        <v>1176</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134</v>
      </c>
      <c r="AU166" s="16" t="s">
        <v>77</v>
      </c>
    </row>
    <row r="167" spans="1:65" s="2" customFormat="1" ht="16.5" customHeight="1">
      <c r="A167" s="37"/>
      <c r="B167" s="38"/>
      <c r="C167" s="229" t="s">
        <v>294</v>
      </c>
      <c r="D167" s="229" t="s">
        <v>298</v>
      </c>
      <c r="E167" s="230" t="s">
        <v>1177</v>
      </c>
      <c r="F167" s="231" t="s">
        <v>1178</v>
      </c>
      <c r="G167" s="232" t="s">
        <v>485</v>
      </c>
      <c r="H167" s="233">
        <v>231.29</v>
      </c>
      <c r="I167" s="234"/>
      <c r="J167" s="235">
        <f>ROUND(I167*H167,2)</f>
        <v>0</v>
      </c>
      <c r="K167" s="231" t="s">
        <v>131</v>
      </c>
      <c r="L167" s="236"/>
      <c r="M167" s="237" t="s">
        <v>19</v>
      </c>
      <c r="N167" s="238" t="s">
        <v>40</v>
      </c>
      <c r="O167" s="83"/>
      <c r="P167" s="196">
        <f>O167*H167</f>
        <v>0</v>
      </c>
      <c r="Q167" s="196">
        <v>0.00354</v>
      </c>
      <c r="R167" s="196">
        <f>Q167*H167</f>
        <v>0.8187666</v>
      </c>
      <c r="S167" s="196">
        <v>0</v>
      </c>
      <c r="T167" s="197">
        <f>S167*H167</f>
        <v>0</v>
      </c>
      <c r="U167" s="37"/>
      <c r="V167" s="37"/>
      <c r="W167" s="37"/>
      <c r="X167" s="37"/>
      <c r="Y167" s="37"/>
      <c r="Z167" s="37"/>
      <c r="AA167" s="37"/>
      <c r="AB167" s="37"/>
      <c r="AC167" s="37"/>
      <c r="AD167" s="37"/>
      <c r="AE167" s="37"/>
      <c r="AR167" s="198" t="s">
        <v>147</v>
      </c>
      <c r="AT167" s="198" t="s">
        <v>298</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292</v>
      </c>
    </row>
    <row r="168" spans="1:47" s="2" customFormat="1" ht="12">
      <c r="A168" s="37"/>
      <c r="B168" s="38"/>
      <c r="C168" s="39"/>
      <c r="D168" s="200" t="s">
        <v>134</v>
      </c>
      <c r="E168" s="39"/>
      <c r="F168" s="201" t="s">
        <v>1179</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134</v>
      </c>
      <c r="AU168" s="16" t="s">
        <v>77</v>
      </c>
    </row>
    <row r="169" spans="1:51" s="13" customFormat="1" ht="12">
      <c r="A169" s="13"/>
      <c r="B169" s="250"/>
      <c r="C169" s="251"/>
      <c r="D169" s="200" t="s">
        <v>676</v>
      </c>
      <c r="E169" s="251"/>
      <c r="F169" s="253" t="s">
        <v>1180</v>
      </c>
      <c r="G169" s="251"/>
      <c r="H169" s="254">
        <v>231.29</v>
      </c>
      <c r="I169" s="255"/>
      <c r="J169" s="251"/>
      <c r="K169" s="251"/>
      <c r="L169" s="256"/>
      <c r="M169" s="257"/>
      <c r="N169" s="258"/>
      <c r="O169" s="258"/>
      <c r="P169" s="258"/>
      <c r="Q169" s="258"/>
      <c r="R169" s="258"/>
      <c r="S169" s="258"/>
      <c r="T169" s="259"/>
      <c r="U169" s="13"/>
      <c r="V169" s="13"/>
      <c r="W169" s="13"/>
      <c r="X169" s="13"/>
      <c r="Y169" s="13"/>
      <c r="Z169" s="13"/>
      <c r="AA169" s="13"/>
      <c r="AB169" s="13"/>
      <c r="AC169" s="13"/>
      <c r="AD169" s="13"/>
      <c r="AE169" s="13"/>
      <c r="AT169" s="260" t="s">
        <v>676</v>
      </c>
      <c r="AU169" s="260" t="s">
        <v>77</v>
      </c>
      <c r="AV169" s="13" t="s">
        <v>79</v>
      </c>
      <c r="AW169" s="13" t="s">
        <v>4</v>
      </c>
      <c r="AX169" s="13" t="s">
        <v>77</v>
      </c>
      <c r="AY169" s="260" t="s">
        <v>133</v>
      </c>
    </row>
    <row r="170" spans="1:65" s="2" customFormat="1" ht="16.5" customHeight="1">
      <c r="A170" s="37"/>
      <c r="B170" s="38"/>
      <c r="C170" s="229" t="s">
        <v>240</v>
      </c>
      <c r="D170" s="229" t="s">
        <v>298</v>
      </c>
      <c r="E170" s="230" t="s">
        <v>1181</v>
      </c>
      <c r="F170" s="231" t="s">
        <v>1182</v>
      </c>
      <c r="G170" s="232" t="s">
        <v>485</v>
      </c>
      <c r="H170" s="233">
        <v>226.24</v>
      </c>
      <c r="I170" s="234"/>
      <c r="J170" s="235">
        <f>ROUND(I170*H170,2)</f>
        <v>0</v>
      </c>
      <c r="K170" s="231" t="s">
        <v>131</v>
      </c>
      <c r="L170" s="236"/>
      <c r="M170" s="237" t="s">
        <v>19</v>
      </c>
      <c r="N170" s="238" t="s">
        <v>40</v>
      </c>
      <c r="O170" s="83"/>
      <c r="P170" s="196">
        <f>O170*H170</f>
        <v>0</v>
      </c>
      <c r="Q170" s="196">
        <v>0.00472</v>
      </c>
      <c r="R170" s="196">
        <f>Q170*H170</f>
        <v>1.0678528</v>
      </c>
      <c r="S170" s="196">
        <v>0</v>
      </c>
      <c r="T170" s="197">
        <f>S170*H170</f>
        <v>0</v>
      </c>
      <c r="U170" s="37"/>
      <c r="V170" s="37"/>
      <c r="W170" s="37"/>
      <c r="X170" s="37"/>
      <c r="Y170" s="37"/>
      <c r="Z170" s="37"/>
      <c r="AA170" s="37"/>
      <c r="AB170" s="37"/>
      <c r="AC170" s="37"/>
      <c r="AD170" s="37"/>
      <c r="AE170" s="37"/>
      <c r="AR170" s="198" t="s">
        <v>147</v>
      </c>
      <c r="AT170" s="198" t="s">
        <v>298</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297</v>
      </c>
    </row>
    <row r="171" spans="1:47" s="2" customFormat="1" ht="12">
      <c r="A171" s="37"/>
      <c r="B171" s="38"/>
      <c r="C171" s="39"/>
      <c r="D171" s="200" t="s">
        <v>134</v>
      </c>
      <c r="E171" s="39"/>
      <c r="F171" s="201" t="s">
        <v>1183</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134</v>
      </c>
      <c r="AU171" s="16" t="s">
        <v>77</v>
      </c>
    </row>
    <row r="172" spans="1:51" s="13" customFormat="1" ht="12">
      <c r="A172" s="13"/>
      <c r="B172" s="250"/>
      <c r="C172" s="251"/>
      <c r="D172" s="200" t="s">
        <v>676</v>
      </c>
      <c r="E172" s="251"/>
      <c r="F172" s="253" t="s">
        <v>1184</v>
      </c>
      <c r="G172" s="251"/>
      <c r="H172" s="254">
        <v>226.24</v>
      </c>
      <c r="I172" s="255"/>
      <c r="J172" s="251"/>
      <c r="K172" s="251"/>
      <c r="L172" s="256"/>
      <c r="M172" s="257"/>
      <c r="N172" s="258"/>
      <c r="O172" s="258"/>
      <c r="P172" s="258"/>
      <c r="Q172" s="258"/>
      <c r="R172" s="258"/>
      <c r="S172" s="258"/>
      <c r="T172" s="259"/>
      <c r="U172" s="13"/>
      <c r="V172" s="13"/>
      <c r="W172" s="13"/>
      <c r="X172" s="13"/>
      <c r="Y172" s="13"/>
      <c r="Z172" s="13"/>
      <c r="AA172" s="13"/>
      <c r="AB172" s="13"/>
      <c r="AC172" s="13"/>
      <c r="AD172" s="13"/>
      <c r="AE172" s="13"/>
      <c r="AT172" s="260" t="s">
        <v>676</v>
      </c>
      <c r="AU172" s="260" t="s">
        <v>77</v>
      </c>
      <c r="AV172" s="13" t="s">
        <v>79</v>
      </c>
      <c r="AW172" s="13" t="s">
        <v>4</v>
      </c>
      <c r="AX172" s="13" t="s">
        <v>77</v>
      </c>
      <c r="AY172" s="260" t="s">
        <v>133</v>
      </c>
    </row>
    <row r="173" spans="1:65" s="2" customFormat="1" ht="16.5" customHeight="1">
      <c r="A173" s="37"/>
      <c r="B173" s="38"/>
      <c r="C173" s="229" t="s">
        <v>304</v>
      </c>
      <c r="D173" s="229" t="s">
        <v>298</v>
      </c>
      <c r="E173" s="230" t="s">
        <v>1185</v>
      </c>
      <c r="F173" s="231" t="s">
        <v>1186</v>
      </c>
      <c r="G173" s="232" t="s">
        <v>540</v>
      </c>
      <c r="H173" s="233">
        <v>1002.93</v>
      </c>
      <c r="I173" s="234"/>
      <c r="J173" s="235">
        <f>ROUND(I173*H173,2)</f>
        <v>0</v>
      </c>
      <c r="K173" s="231" t="s">
        <v>19</v>
      </c>
      <c r="L173" s="236"/>
      <c r="M173" s="237" t="s">
        <v>19</v>
      </c>
      <c r="N173" s="238" t="s">
        <v>40</v>
      </c>
      <c r="O173" s="83"/>
      <c r="P173" s="196">
        <f>O173*H173</f>
        <v>0</v>
      </c>
      <c r="Q173" s="196">
        <v>0</v>
      </c>
      <c r="R173" s="196">
        <f>Q173*H173</f>
        <v>0</v>
      </c>
      <c r="S173" s="196">
        <v>0</v>
      </c>
      <c r="T173" s="197">
        <f>S173*H173</f>
        <v>0</v>
      </c>
      <c r="U173" s="37"/>
      <c r="V173" s="37"/>
      <c r="W173" s="37"/>
      <c r="X173" s="37"/>
      <c r="Y173" s="37"/>
      <c r="Z173" s="37"/>
      <c r="AA173" s="37"/>
      <c r="AB173" s="37"/>
      <c r="AC173" s="37"/>
      <c r="AD173" s="37"/>
      <c r="AE173" s="37"/>
      <c r="AR173" s="198" t="s">
        <v>147</v>
      </c>
      <c r="AT173" s="198" t="s">
        <v>298</v>
      </c>
      <c r="AU173" s="198" t="s">
        <v>77</v>
      </c>
      <c r="AY173" s="16" t="s">
        <v>133</v>
      </c>
      <c r="BE173" s="199">
        <f>IF(N173="základní",J173,0)</f>
        <v>0</v>
      </c>
      <c r="BF173" s="199">
        <f>IF(N173="snížená",J173,0)</f>
        <v>0</v>
      </c>
      <c r="BG173" s="199">
        <f>IF(N173="zákl. přenesená",J173,0)</f>
        <v>0</v>
      </c>
      <c r="BH173" s="199">
        <f>IF(N173="sníž. přenesená",J173,0)</f>
        <v>0</v>
      </c>
      <c r="BI173" s="199">
        <f>IF(N173="nulová",J173,0)</f>
        <v>0</v>
      </c>
      <c r="BJ173" s="16" t="s">
        <v>77</v>
      </c>
      <c r="BK173" s="199">
        <f>ROUND(I173*H173,2)</f>
        <v>0</v>
      </c>
      <c r="BL173" s="16" t="s">
        <v>138</v>
      </c>
      <c r="BM173" s="198" t="s">
        <v>302</v>
      </c>
    </row>
    <row r="174" spans="1:47" s="2" customFormat="1" ht="12">
      <c r="A174" s="37"/>
      <c r="B174" s="38"/>
      <c r="C174" s="39"/>
      <c r="D174" s="200" t="s">
        <v>134</v>
      </c>
      <c r="E174" s="39"/>
      <c r="F174" s="201" t="s">
        <v>1187</v>
      </c>
      <c r="G174" s="39"/>
      <c r="H174" s="39"/>
      <c r="I174" s="135"/>
      <c r="J174" s="39"/>
      <c r="K174" s="39"/>
      <c r="L174" s="43"/>
      <c r="M174" s="202"/>
      <c r="N174" s="203"/>
      <c r="O174" s="83"/>
      <c r="P174" s="83"/>
      <c r="Q174" s="83"/>
      <c r="R174" s="83"/>
      <c r="S174" s="83"/>
      <c r="T174" s="84"/>
      <c r="U174" s="37"/>
      <c r="V174" s="37"/>
      <c r="W174" s="37"/>
      <c r="X174" s="37"/>
      <c r="Y174" s="37"/>
      <c r="Z174" s="37"/>
      <c r="AA174" s="37"/>
      <c r="AB174" s="37"/>
      <c r="AC174" s="37"/>
      <c r="AD174" s="37"/>
      <c r="AE174" s="37"/>
      <c r="AT174" s="16" t="s">
        <v>134</v>
      </c>
      <c r="AU174" s="16" t="s">
        <v>77</v>
      </c>
    </row>
    <row r="175" spans="1:51" s="13" customFormat="1" ht="12">
      <c r="A175" s="13"/>
      <c r="B175" s="250"/>
      <c r="C175" s="251"/>
      <c r="D175" s="200" t="s">
        <v>676</v>
      </c>
      <c r="E175" s="251"/>
      <c r="F175" s="253" t="s">
        <v>1188</v>
      </c>
      <c r="G175" s="251"/>
      <c r="H175" s="254">
        <v>1002.93</v>
      </c>
      <c r="I175" s="255"/>
      <c r="J175" s="251"/>
      <c r="K175" s="251"/>
      <c r="L175" s="256"/>
      <c r="M175" s="257"/>
      <c r="N175" s="258"/>
      <c r="O175" s="258"/>
      <c r="P175" s="258"/>
      <c r="Q175" s="258"/>
      <c r="R175" s="258"/>
      <c r="S175" s="258"/>
      <c r="T175" s="259"/>
      <c r="U175" s="13"/>
      <c r="V175" s="13"/>
      <c r="W175" s="13"/>
      <c r="X175" s="13"/>
      <c r="Y175" s="13"/>
      <c r="Z175" s="13"/>
      <c r="AA175" s="13"/>
      <c r="AB175" s="13"/>
      <c r="AC175" s="13"/>
      <c r="AD175" s="13"/>
      <c r="AE175" s="13"/>
      <c r="AT175" s="260" t="s">
        <v>676</v>
      </c>
      <c r="AU175" s="260" t="s">
        <v>77</v>
      </c>
      <c r="AV175" s="13" t="s">
        <v>79</v>
      </c>
      <c r="AW175" s="13" t="s">
        <v>4</v>
      </c>
      <c r="AX175" s="13" t="s">
        <v>77</v>
      </c>
      <c r="AY175" s="260" t="s">
        <v>133</v>
      </c>
    </row>
    <row r="176" spans="1:65" s="2" customFormat="1" ht="16.5" customHeight="1">
      <c r="A176" s="37"/>
      <c r="B176" s="38"/>
      <c r="C176" s="229" t="s">
        <v>245</v>
      </c>
      <c r="D176" s="229" t="s">
        <v>298</v>
      </c>
      <c r="E176" s="230" t="s">
        <v>1189</v>
      </c>
      <c r="F176" s="231" t="s">
        <v>1190</v>
      </c>
      <c r="G176" s="232" t="s">
        <v>540</v>
      </c>
      <c r="H176" s="233">
        <v>26.26</v>
      </c>
      <c r="I176" s="234"/>
      <c r="J176" s="235">
        <f>ROUND(I176*H176,2)</f>
        <v>0</v>
      </c>
      <c r="K176" s="231" t="s">
        <v>19</v>
      </c>
      <c r="L176" s="236"/>
      <c r="M176" s="237" t="s">
        <v>19</v>
      </c>
      <c r="N176" s="238" t="s">
        <v>40</v>
      </c>
      <c r="O176" s="83"/>
      <c r="P176" s="196">
        <f>O176*H176</f>
        <v>0</v>
      </c>
      <c r="Q176" s="196">
        <v>0</v>
      </c>
      <c r="R176" s="196">
        <f>Q176*H176</f>
        <v>0</v>
      </c>
      <c r="S176" s="196">
        <v>0</v>
      </c>
      <c r="T176" s="197">
        <f>S176*H176</f>
        <v>0</v>
      </c>
      <c r="U176" s="37"/>
      <c r="V176" s="37"/>
      <c r="W176" s="37"/>
      <c r="X176" s="37"/>
      <c r="Y176" s="37"/>
      <c r="Z176" s="37"/>
      <c r="AA176" s="37"/>
      <c r="AB176" s="37"/>
      <c r="AC176" s="37"/>
      <c r="AD176" s="37"/>
      <c r="AE176" s="37"/>
      <c r="AR176" s="198" t="s">
        <v>147</v>
      </c>
      <c r="AT176" s="198" t="s">
        <v>298</v>
      </c>
      <c r="AU176" s="198" t="s">
        <v>77</v>
      </c>
      <c r="AY176" s="16" t="s">
        <v>133</v>
      </c>
      <c r="BE176" s="199">
        <f>IF(N176="základní",J176,0)</f>
        <v>0</v>
      </c>
      <c r="BF176" s="199">
        <f>IF(N176="snížená",J176,0)</f>
        <v>0</v>
      </c>
      <c r="BG176" s="199">
        <f>IF(N176="zákl. přenesená",J176,0)</f>
        <v>0</v>
      </c>
      <c r="BH176" s="199">
        <f>IF(N176="sníž. přenesená",J176,0)</f>
        <v>0</v>
      </c>
      <c r="BI176" s="199">
        <f>IF(N176="nulová",J176,0)</f>
        <v>0</v>
      </c>
      <c r="BJ176" s="16" t="s">
        <v>77</v>
      </c>
      <c r="BK176" s="199">
        <f>ROUND(I176*H176,2)</f>
        <v>0</v>
      </c>
      <c r="BL176" s="16" t="s">
        <v>138</v>
      </c>
      <c r="BM176" s="198" t="s">
        <v>307</v>
      </c>
    </row>
    <row r="177" spans="1:47" s="2" customFormat="1" ht="12">
      <c r="A177" s="37"/>
      <c r="B177" s="38"/>
      <c r="C177" s="39"/>
      <c r="D177" s="200" t="s">
        <v>134</v>
      </c>
      <c r="E177" s="39"/>
      <c r="F177" s="201" t="s">
        <v>1191</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134</v>
      </c>
      <c r="AU177" s="16" t="s">
        <v>77</v>
      </c>
    </row>
    <row r="178" spans="1:51" s="13" customFormat="1" ht="12">
      <c r="A178" s="13"/>
      <c r="B178" s="250"/>
      <c r="C178" s="251"/>
      <c r="D178" s="200" t="s">
        <v>676</v>
      </c>
      <c r="E178" s="251"/>
      <c r="F178" s="253" t="s">
        <v>1192</v>
      </c>
      <c r="G178" s="251"/>
      <c r="H178" s="254">
        <v>26.26</v>
      </c>
      <c r="I178" s="255"/>
      <c r="J178" s="251"/>
      <c r="K178" s="251"/>
      <c r="L178" s="256"/>
      <c r="M178" s="257"/>
      <c r="N178" s="258"/>
      <c r="O178" s="258"/>
      <c r="P178" s="258"/>
      <c r="Q178" s="258"/>
      <c r="R178" s="258"/>
      <c r="S178" s="258"/>
      <c r="T178" s="259"/>
      <c r="U178" s="13"/>
      <c r="V178" s="13"/>
      <c r="W178" s="13"/>
      <c r="X178" s="13"/>
      <c r="Y178" s="13"/>
      <c r="Z178" s="13"/>
      <c r="AA178" s="13"/>
      <c r="AB178" s="13"/>
      <c r="AC178" s="13"/>
      <c r="AD178" s="13"/>
      <c r="AE178" s="13"/>
      <c r="AT178" s="260" t="s">
        <v>676</v>
      </c>
      <c r="AU178" s="260" t="s">
        <v>77</v>
      </c>
      <c r="AV178" s="13" t="s">
        <v>79</v>
      </c>
      <c r="AW178" s="13" t="s">
        <v>4</v>
      </c>
      <c r="AX178" s="13" t="s">
        <v>77</v>
      </c>
      <c r="AY178" s="260" t="s">
        <v>133</v>
      </c>
    </row>
    <row r="179" spans="1:65" s="2" customFormat="1" ht="16.5" customHeight="1">
      <c r="A179" s="37"/>
      <c r="B179" s="38"/>
      <c r="C179" s="229" t="s">
        <v>314</v>
      </c>
      <c r="D179" s="229" t="s">
        <v>298</v>
      </c>
      <c r="E179" s="230" t="s">
        <v>1193</v>
      </c>
      <c r="F179" s="231" t="s">
        <v>1194</v>
      </c>
      <c r="G179" s="232" t="s">
        <v>301</v>
      </c>
      <c r="H179" s="233">
        <v>33.496</v>
      </c>
      <c r="I179" s="234"/>
      <c r="J179" s="235">
        <f>ROUND(I179*H179,2)</f>
        <v>0</v>
      </c>
      <c r="K179" s="231" t="s">
        <v>19</v>
      </c>
      <c r="L179" s="236"/>
      <c r="M179" s="237" t="s">
        <v>19</v>
      </c>
      <c r="N179" s="238" t="s">
        <v>40</v>
      </c>
      <c r="O179" s="83"/>
      <c r="P179" s="196">
        <f>O179*H179</f>
        <v>0</v>
      </c>
      <c r="Q179" s="196">
        <v>0</v>
      </c>
      <c r="R179" s="196">
        <f>Q179*H179</f>
        <v>0</v>
      </c>
      <c r="S179" s="196">
        <v>0</v>
      </c>
      <c r="T179" s="197">
        <f>S179*H179</f>
        <v>0</v>
      </c>
      <c r="U179" s="37"/>
      <c r="V179" s="37"/>
      <c r="W179" s="37"/>
      <c r="X179" s="37"/>
      <c r="Y179" s="37"/>
      <c r="Z179" s="37"/>
      <c r="AA179" s="37"/>
      <c r="AB179" s="37"/>
      <c r="AC179" s="37"/>
      <c r="AD179" s="37"/>
      <c r="AE179" s="37"/>
      <c r="AR179" s="198" t="s">
        <v>147</v>
      </c>
      <c r="AT179" s="198" t="s">
        <v>298</v>
      </c>
      <c r="AU179" s="198" t="s">
        <v>77</v>
      </c>
      <c r="AY179" s="16" t="s">
        <v>133</v>
      </c>
      <c r="BE179" s="199">
        <f>IF(N179="základní",J179,0)</f>
        <v>0</v>
      </c>
      <c r="BF179" s="199">
        <f>IF(N179="snížená",J179,0)</f>
        <v>0</v>
      </c>
      <c r="BG179" s="199">
        <f>IF(N179="zákl. přenesená",J179,0)</f>
        <v>0</v>
      </c>
      <c r="BH179" s="199">
        <f>IF(N179="sníž. přenesená",J179,0)</f>
        <v>0</v>
      </c>
      <c r="BI179" s="199">
        <f>IF(N179="nulová",J179,0)</f>
        <v>0</v>
      </c>
      <c r="BJ179" s="16" t="s">
        <v>77</v>
      </c>
      <c r="BK179" s="199">
        <f>ROUND(I179*H179,2)</f>
        <v>0</v>
      </c>
      <c r="BL179" s="16" t="s">
        <v>138</v>
      </c>
      <c r="BM179" s="198" t="s">
        <v>311</v>
      </c>
    </row>
    <row r="180" spans="1:47" s="2" customFormat="1" ht="12">
      <c r="A180" s="37"/>
      <c r="B180" s="38"/>
      <c r="C180" s="39"/>
      <c r="D180" s="200" t="s">
        <v>134</v>
      </c>
      <c r="E180" s="39"/>
      <c r="F180" s="201" t="s">
        <v>1195</v>
      </c>
      <c r="G180" s="39"/>
      <c r="H180" s="39"/>
      <c r="I180" s="135"/>
      <c r="J180" s="39"/>
      <c r="K180" s="39"/>
      <c r="L180" s="43"/>
      <c r="M180" s="202"/>
      <c r="N180" s="203"/>
      <c r="O180" s="83"/>
      <c r="P180" s="83"/>
      <c r="Q180" s="83"/>
      <c r="R180" s="83"/>
      <c r="S180" s="83"/>
      <c r="T180" s="84"/>
      <c r="U180" s="37"/>
      <c r="V180" s="37"/>
      <c r="W180" s="37"/>
      <c r="X180" s="37"/>
      <c r="Y180" s="37"/>
      <c r="Z180" s="37"/>
      <c r="AA180" s="37"/>
      <c r="AB180" s="37"/>
      <c r="AC180" s="37"/>
      <c r="AD180" s="37"/>
      <c r="AE180" s="37"/>
      <c r="AT180" s="16" t="s">
        <v>134</v>
      </c>
      <c r="AU180" s="16" t="s">
        <v>77</v>
      </c>
    </row>
    <row r="181" spans="1:51" s="13" customFormat="1" ht="12">
      <c r="A181" s="13"/>
      <c r="B181" s="250"/>
      <c r="C181" s="251"/>
      <c r="D181" s="200" t="s">
        <v>676</v>
      </c>
      <c r="E181" s="251"/>
      <c r="F181" s="253" t="s">
        <v>1196</v>
      </c>
      <c r="G181" s="251"/>
      <c r="H181" s="254">
        <v>33.496</v>
      </c>
      <c r="I181" s="255"/>
      <c r="J181" s="251"/>
      <c r="K181" s="251"/>
      <c r="L181" s="256"/>
      <c r="M181" s="257"/>
      <c r="N181" s="258"/>
      <c r="O181" s="258"/>
      <c r="P181" s="258"/>
      <c r="Q181" s="258"/>
      <c r="R181" s="258"/>
      <c r="S181" s="258"/>
      <c r="T181" s="259"/>
      <c r="U181" s="13"/>
      <c r="V181" s="13"/>
      <c r="W181" s="13"/>
      <c r="X181" s="13"/>
      <c r="Y181" s="13"/>
      <c r="Z181" s="13"/>
      <c r="AA181" s="13"/>
      <c r="AB181" s="13"/>
      <c r="AC181" s="13"/>
      <c r="AD181" s="13"/>
      <c r="AE181" s="13"/>
      <c r="AT181" s="260" t="s">
        <v>676</v>
      </c>
      <c r="AU181" s="260" t="s">
        <v>77</v>
      </c>
      <c r="AV181" s="13" t="s">
        <v>79</v>
      </c>
      <c r="AW181" s="13" t="s">
        <v>4</v>
      </c>
      <c r="AX181" s="13" t="s">
        <v>77</v>
      </c>
      <c r="AY181" s="260" t="s">
        <v>133</v>
      </c>
    </row>
    <row r="182" spans="1:63" s="11" customFormat="1" ht="25.9" customHeight="1">
      <c r="A182" s="11"/>
      <c r="B182" s="215"/>
      <c r="C182" s="216"/>
      <c r="D182" s="217" t="s">
        <v>68</v>
      </c>
      <c r="E182" s="218" t="s">
        <v>140</v>
      </c>
      <c r="F182" s="218" t="s">
        <v>1197</v>
      </c>
      <c r="G182" s="216"/>
      <c r="H182" s="216"/>
      <c r="I182" s="219"/>
      <c r="J182" s="220">
        <f>BK182</f>
        <v>0</v>
      </c>
      <c r="K182" s="216"/>
      <c r="L182" s="221"/>
      <c r="M182" s="222"/>
      <c r="N182" s="223"/>
      <c r="O182" s="223"/>
      <c r="P182" s="224">
        <f>SUM(P183:P192)</f>
        <v>0</v>
      </c>
      <c r="Q182" s="223"/>
      <c r="R182" s="224">
        <f>SUM(R183:R192)</f>
        <v>0</v>
      </c>
      <c r="S182" s="223"/>
      <c r="T182" s="225">
        <f>SUM(T183:T192)</f>
        <v>0</v>
      </c>
      <c r="U182" s="11"/>
      <c r="V182" s="11"/>
      <c r="W182" s="11"/>
      <c r="X182" s="11"/>
      <c r="Y182" s="11"/>
      <c r="Z182" s="11"/>
      <c r="AA182" s="11"/>
      <c r="AB182" s="11"/>
      <c r="AC182" s="11"/>
      <c r="AD182" s="11"/>
      <c r="AE182" s="11"/>
      <c r="AR182" s="226" t="s">
        <v>77</v>
      </c>
      <c r="AT182" s="227" t="s">
        <v>68</v>
      </c>
      <c r="AU182" s="227" t="s">
        <v>69</v>
      </c>
      <c r="AY182" s="226" t="s">
        <v>133</v>
      </c>
      <c r="BK182" s="228">
        <f>SUM(BK183:BK192)</f>
        <v>0</v>
      </c>
    </row>
    <row r="183" spans="1:65" s="2" customFormat="1" ht="21.75" customHeight="1">
      <c r="A183" s="37"/>
      <c r="B183" s="38"/>
      <c r="C183" s="187" t="s">
        <v>249</v>
      </c>
      <c r="D183" s="187" t="s">
        <v>127</v>
      </c>
      <c r="E183" s="188" t="s">
        <v>1198</v>
      </c>
      <c r="F183" s="189" t="s">
        <v>1199</v>
      </c>
      <c r="G183" s="190" t="s">
        <v>485</v>
      </c>
      <c r="H183" s="191">
        <v>2064</v>
      </c>
      <c r="I183" s="192"/>
      <c r="J183" s="193">
        <f>ROUND(I183*H183,2)</f>
        <v>0</v>
      </c>
      <c r="K183" s="189" t="s">
        <v>131</v>
      </c>
      <c r="L183" s="43"/>
      <c r="M183" s="194" t="s">
        <v>19</v>
      </c>
      <c r="N183" s="195" t="s">
        <v>40</v>
      </c>
      <c r="O183" s="83"/>
      <c r="P183" s="196">
        <f>O183*H183</f>
        <v>0</v>
      </c>
      <c r="Q183" s="196">
        <v>0</v>
      </c>
      <c r="R183" s="196">
        <f>Q183*H183</f>
        <v>0</v>
      </c>
      <c r="S183" s="196">
        <v>0</v>
      </c>
      <c r="T183" s="197">
        <f>S183*H183</f>
        <v>0</v>
      </c>
      <c r="U183" s="37"/>
      <c r="V183" s="37"/>
      <c r="W183" s="37"/>
      <c r="X183" s="37"/>
      <c r="Y183" s="37"/>
      <c r="Z183" s="37"/>
      <c r="AA183" s="37"/>
      <c r="AB183" s="37"/>
      <c r="AC183" s="37"/>
      <c r="AD183" s="37"/>
      <c r="AE183" s="37"/>
      <c r="AR183" s="198" t="s">
        <v>138</v>
      </c>
      <c r="AT183" s="198" t="s">
        <v>127</v>
      </c>
      <c r="AU183" s="198" t="s">
        <v>77</v>
      </c>
      <c r="AY183" s="16" t="s">
        <v>133</v>
      </c>
      <c r="BE183" s="199">
        <f>IF(N183="základní",J183,0)</f>
        <v>0</v>
      </c>
      <c r="BF183" s="199">
        <f>IF(N183="snížená",J183,0)</f>
        <v>0</v>
      </c>
      <c r="BG183" s="199">
        <f>IF(N183="zákl. přenesená",J183,0)</f>
        <v>0</v>
      </c>
      <c r="BH183" s="199">
        <f>IF(N183="sníž. přenesená",J183,0)</f>
        <v>0</v>
      </c>
      <c r="BI183" s="199">
        <f>IF(N183="nulová",J183,0)</f>
        <v>0</v>
      </c>
      <c r="BJ183" s="16" t="s">
        <v>77</v>
      </c>
      <c r="BK183" s="199">
        <f>ROUND(I183*H183,2)</f>
        <v>0</v>
      </c>
      <c r="BL183" s="16" t="s">
        <v>138</v>
      </c>
      <c r="BM183" s="198" t="s">
        <v>317</v>
      </c>
    </row>
    <row r="184" spans="1:47" s="2" customFormat="1" ht="12">
      <c r="A184" s="37"/>
      <c r="B184" s="38"/>
      <c r="C184" s="39"/>
      <c r="D184" s="200" t="s">
        <v>196</v>
      </c>
      <c r="E184" s="39"/>
      <c r="F184" s="201" t="s">
        <v>1200</v>
      </c>
      <c r="G184" s="39"/>
      <c r="H184" s="39"/>
      <c r="I184" s="135"/>
      <c r="J184" s="39"/>
      <c r="K184" s="39"/>
      <c r="L184" s="43"/>
      <c r="M184" s="202"/>
      <c r="N184" s="203"/>
      <c r="O184" s="83"/>
      <c r="P184" s="83"/>
      <c r="Q184" s="83"/>
      <c r="R184" s="83"/>
      <c r="S184" s="83"/>
      <c r="T184" s="84"/>
      <c r="U184" s="37"/>
      <c r="V184" s="37"/>
      <c r="W184" s="37"/>
      <c r="X184" s="37"/>
      <c r="Y184" s="37"/>
      <c r="Z184" s="37"/>
      <c r="AA184" s="37"/>
      <c r="AB184" s="37"/>
      <c r="AC184" s="37"/>
      <c r="AD184" s="37"/>
      <c r="AE184" s="37"/>
      <c r="AT184" s="16" t="s">
        <v>196</v>
      </c>
      <c r="AU184" s="16" t="s">
        <v>77</v>
      </c>
    </row>
    <row r="185" spans="1:47" s="2" customFormat="1" ht="12">
      <c r="A185" s="37"/>
      <c r="B185" s="38"/>
      <c r="C185" s="39"/>
      <c r="D185" s="200" t="s">
        <v>134</v>
      </c>
      <c r="E185" s="39"/>
      <c r="F185" s="201" t="s">
        <v>1201</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134</v>
      </c>
      <c r="AU185" s="16" t="s">
        <v>77</v>
      </c>
    </row>
    <row r="186" spans="1:65" s="2" customFormat="1" ht="16.5" customHeight="1">
      <c r="A186" s="37"/>
      <c r="B186" s="38"/>
      <c r="C186" s="187" t="s">
        <v>323</v>
      </c>
      <c r="D186" s="187" t="s">
        <v>127</v>
      </c>
      <c r="E186" s="188" t="s">
        <v>1202</v>
      </c>
      <c r="F186" s="189" t="s">
        <v>1203</v>
      </c>
      <c r="G186" s="190" t="s">
        <v>540</v>
      </c>
      <c r="H186" s="191">
        <v>2064</v>
      </c>
      <c r="I186" s="192"/>
      <c r="J186" s="193">
        <f>ROUND(I186*H186,2)</f>
        <v>0</v>
      </c>
      <c r="K186" s="189" t="s">
        <v>19</v>
      </c>
      <c r="L186" s="43"/>
      <c r="M186" s="194" t="s">
        <v>19</v>
      </c>
      <c r="N186" s="195" t="s">
        <v>40</v>
      </c>
      <c r="O186" s="83"/>
      <c r="P186" s="196">
        <f>O186*H186</f>
        <v>0</v>
      </c>
      <c r="Q186" s="196">
        <v>0</v>
      </c>
      <c r="R186" s="196">
        <f>Q186*H186</f>
        <v>0</v>
      </c>
      <c r="S186" s="196">
        <v>0</v>
      </c>
      <c r="T186" s="197">
        <f>S186*H186</f>
        <v>0</v>
      </c>
      <c r="U186" s="37"/>
      <c r="V186" s="37"/>
      <c r="W186" s="37"/>
      <c r="X186" s="37"/>
      <c r="Y186" s="37"/>
      <c r="Z186" s="37"/>
      <c r="AA186" s="37"/>
      <c r="AB186" s="37"/>
      <c r="AC186" s="37"/>
      <c r="AD186" s="37"/>
      <c r="AE186" s="37"/>
      <c r="AR186" s="198" t="s">
        <v>138</v>
      </c>
      <c r="AT186" s="198" t="s">
        <v>127</v>
      </c>
      <c r="AU186" s="198" t="s">
        <v>77</v>
      </c>
      <c r="AY186" s="16" t="s">
        <v>133</v>
      </c>
      <c r="BE186" s="199">
        <f>IF(N186="základní",J186,0)</f>
        <v>0</v>
      </c>
      <c r="BF186" s="199">
        <f>IF(N186="snížená",J186,0)</f>
        <v>0</v>
      </c>
      <c r="BG186" s="199">
        <f>IF(N186="zákl. přenesená",J186,0)</f>
        <v>0</v>
      </c>
      <c r="BH186" s="199">
        <f>IF(N186="sníž. přenesená",J186,0)</f>
        <v>0</v>
      </c>
      <c r="BI186" s="199">
        <f>IF(N186="nulová",J186,0)</f>
        <v>0</v>
      </c>
      <c r="BJ186" s="16" t="s">
        <v>77</v>
      </c>
      <c r="BK186" s="199">
        <f>ROUND(I186*H186,2)</f>
        <v>0</v>
      </c>
      <c r="BL186" s="16" t="s">
        <v>138</v>
      </c>
      <c r="BM186" s="198" t="s">
        <v>321</v>
      </c>
    </row>
    <row r="187" spans="1:47" s="2" customFormat="1" ht="12">
      <c r="A187" s="37"/>
      <c r="B187" s="38"/>
      <c r="C187" s="39"/>
      <c r="D187" s="200" t="s">
        <v>134</v>
      </c>
      <c r="E187" s="39"/>
      <c r="F187" s="201" t="s">
        <v>1204</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134</v>
      </c>
      <c r="AU187" s="16" t="s">
        <v>77</v>
      </c>
    </row>
    <row r="188" spans="1:65" s="2" customFormat="1" ht="21.75" customHeight="1">
      <c r="A188" s="37"/>
      <c r="B188" s="38"/>
      <c r="C188" s="187" t="s">
        <v>255</v>
      </c>
      <c r="D188" s="187" t="s">
        <v>127</v>
      </c>
      <c r="E188" s="188" t="s">
        <v>1122</v>
      </c>
      <c r="F188" s="189" t="s">
        <v>1123</v>
      </c>
      <c r="G188" s="190" t="s">
        <v>485</v>
      </c>
      <c r="H188" s="191">
        <v>2064</v>
      </c>
      <c r="I188" s="192"/>
      <c r="J188" s="193">
        <f>ROUND(I188*H188,2)</f>
        <v>0</v>
      </c>
      <c r="K188" s="189" t="s">
        <v>131</v>
      </c>
      <c r="L188" s="43"/>
      <c r="M188" s="194" t="s">
        <v>19</v>
      </c>
      <c r="N188" s="195" t="s">
        <v>40</v>
      </c>
      <c r="O188" s="83"/>
      <c r="P188" s="196">
        <f>O188*H188</f>
        <v>0</v>
      </c>
      <c r="Q188" s="196">
        <v>0</v>
      </c>
      <c r="R188" s="196">
        <f>Q188*H188</f>
        <v>0</v>
      </c>
      <c r="S188" s="196">
        <v>0</v>
      </c>
      <c r="T188" s="197">
        <f>S188*H188</f>
        <v>0</v>
      </c>
      <c r="U188" s="37"/>
      <c r="V188" s="37"/>
      <c r="W188" s="37"/>
      <c r="X188" s="37"/>
      <c r="Y188" s="37"/>
      <c r="Z188" s="37"/>
      <c r="AA188" s="37"/>
      <c r="AB188" s="37"/>
      <c r="AC188" s="37"/>
      <c r="AD188" s="37"/>
      <c r="AE188" s="37"/>
      <c r="AR188" s="198" t="s">
        <v>138</v>
      </c>
      <c r="AT188" s="198" t="s">
        <v>127</v>
      </c>
      <c r="AU188" s="198" t="s">
        <v>77</v>
      </c>
      <c r="AY188" s="16" t="s">
        <v>133</v>
      </c>
      <c r="BE188" s="199">
        <f>IF(N188="základní",J188,0)</f>
        <v>0</v>
      </c>
      <c r="BF188" s="199">
        <f>IF(N188="snížená",J188,0)</f>
        <v>0</v>
      </c>
      <c r="BG188" s="199">
        <f>IF(N188="zákl. přenesená",J188,0)</f>
        <v>0</v>
      </c>
      <c r="BH188" s="199">
        <f>IF(N188="sníž. přenesená",J188,0)</f>
        <v>0</v>
      </c>
      <c r="BI188" s="199">
        <f>IF(N188="nulová",J188,0)</f>
        <v>0</v>
      </c>
      <c r="BJ188" s="16" t="s">
        <v>77</v>
      </c>
      <c r="BK188" s="199">
        <f>ROUND(I188*H188,2)</f>
        <v>0</v>
      </c>
      <c r="BL188" s="16" t="s">
        <v>138</v>
      </c>
      <c r="BM188" s="198" t="s">
        <v>326</v>
      </c>
    </row>
    <row r="189" spans="1:47" s="2" customFormat="1" ht="12">
      <c r="A189" s="37"/>
      <c r="B189" s="38"/>
      <c r="C189" s="39"/>
      <c r="D189" s="200" t="s">
        <v>196</v>
      </c>
      <c r="E189" s="39"/>
      <c r="F189" s="201" t="s">
        <v>1124</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196</v>
      </c>
      <c r="AU189" s="16" t="s">
        <v>77</v>
      </c>
    </row>
    <row r="190" spans="1:47" s="2" customFormat="1" ht="12">
      <c r="A190" s="37"/>
      <c r="B190" s="38"/>
      <c r="C190" s="39"/>
      <c r="D190" s="200" t="s">
        <v>134</v>
      </c>
      <c r="E190" s="39"/>
      <c r="F190" s="201" t="s">
        <v>1205</v>
      </c>
      <c r="G190" s="39"/>
      <c r="H190" s="39"/>
      <c r="I190" s="135"/>
      <c r="J190" s="39"/>
      <c r="K190" s="39"/>
      <c r="L190" s="43"/>
      <c r="M190" s="202"/>
      <c r="N190" s="203"/>
      <c r="O190" s="83"/>
      <c r="P190" s="83"/>
      <c r="Q190" s="83"/>
      <c r="R190" s="83"/>
      <c r="S190" s="83"/>
      <c r="T190" s="84"/>
      <c r="U190" s="37"/>
      <c r="V190" s="37"/>
      <c r="W190" s="37"/>
      <c r="X190" s="37"/>
      <c r="Y190" s="37"/>
      <c r="Z190" s="37"/>
      <c r="AA190" s="37"/>
      <c r="AB190" s="37"/>
      <c r="AC190" s="37"/>
      <c r="AD190" s="37"/>
      <c r="AE190" s="37"/>
      <c r="AT190" s="16" t="s">
        <v>134</v>
      </c>
      <c r="AU190" s="16" t="s">
        <v>77</v>
      </c>
    </row>
    <row r="191" spans="1:65" s="2" customFormat="1" ht="16.5" customHeight="1">
      <c r="A191" s="37"/>
      <c r="B191" s="38"/>
      <c r="C191" s="187" t="s">
        <v>335</v>
      </c>
      <c r="D191" s="187" t="s">
        <v>127</v>
      </c>
      <c r="E191" s="188" t="s">
        <v>1206</v>
      </c>
      <c r="F191" s="189" t="s">
        <v>1207</v>
      </c>
      <c r="G191" s="190" t="s">
        <v>540</v>
      </c>
      <c r="H191" s="191">
        <v>2064</v>
      </c>
      <c r="I191" s="192"/>
      <c r="J191" s="193">
        <f>ROUND(I191*H191,2)</f>
        <v>0</v>
      </c>
      <c r="K191" s="189" t="s">
        <v>19</v>
      </c>
      <c r="L191" s="43"/>
      <c r="M191" s="194" t="s">
        <v>19</v>
      </c>
      <c r="N191" s="195" t="s">
        <v>40</v>
      </c>
      <c r="O191" s="83"/>
      <c r="P191" s="196">
        <f>O191*H191</f>
        <v>0</v>
      </c>
      <c r="Q191" s="196">
        <v>0</v>
      </c>
      <c r="R191" s="196">
        <f>Q191*H191</f>
        <v>0</v>
      </c>
      <c r="S191" s="196">
        <v>0</v>
      </c>
      <c r="T191" s="197">
        <f>S191*H191</f>
        <v>0</v>
      </c>
      <c r="U191" s="37"/>
      <c r="V191" s="37"/>
      <c r="W191" s="37"/>
      <c r="X191" s="37"/>
      <c r="Y191" s="37"/>
      <c r="Z191" s="37"/>
      <c r="AA191" s="37"/>
      <c r="AB191" s="37"/>
      <c r="AC191" s="37"/>
      <c r="AD191" s="37"/>
      <c r="AE191" s="37"/>
      <c r="AR191" s="198" t="s">
        <v>138</v>
      </c>
      <c r="AT191" s="198" t="s">
        <v>127</v>
      </c>
      <c r="AU191" s="198" t="s">
        <v>77</v>
      </c>
      <c r="AY191" s="16" t="s">
        <v>133</v>
      </c>
      <c r="BE191" s="199">
        <f>IF(N191="základní",J191,0)</f>
        <v>0</v>
      </c>
      <c r="BF191" s="199">
        <f>IF(N191="snížená",J191,0)</f>
        <v>0</v>
      </c>
      <c r="BG191" s="199">
        <f>IF(N191="zákl. přenesená",J191,0)</f>
        <v>0</v>
      </c>
      <c r="BH191" s="199">
        <f>IF(N191="sníž. přenesená",J191,0)</f>
        <v>0</v>
      </c>
      <c r="BI191" s="199">
        <f>IF(N191="nulová",J191,0)</f>
        <v>0</v>
      </c>
      <c r="BJ191" s="16" t="s">
        <v>77</v>
      </c>
      <c r="BK191" s="199">
        <f>ROUND(I191*H191,2)</f>
        <v>0</v>
      </c>
      <c r="BL191" s="16" t="s">
        <v>138</v>
      </c>
      <c r="BM191" s="198" t="s">
        <v>331</v>
      </c>
    </row>
    <row r="192" spans="1:47" s="2" customFormat="1" ht="12">
      <c r="A192" s="37"/>
      <c r="B192" s="38"/>
      <c r="C192" s="39"/>
      <c r="D192" s="200" t="s">
        <v>134</v>
      </c>
      <c r="E192" s="39"/>
      <c r="F192" s="201" t="s">
        <v>1204</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77</v>
      </c>
    </row>
    <row r="193" spans="1:63" s="11" customFormat="1" ht="25.9" customHeight="1">
      <c r="A193" s="11"/>
      <c r="B193" s="215"/>
      <c r="C193" s="216"/>
      <c r="D193" s="217" t="s">
        <v>68</v>
      </c>
      <c r="E193" s="218" t="s">
        <v>1076</v>
      </c>
      <c r="F193" s="218" t="s">
        <v>1208</v>
      </c>
      <c r="G193" s="216"/>
      <c r="H193" s="216"/>
      <c r="I193" s="219"/>
      <c r="J193" s="220">
        <f>BK193</f>
        <v>0</v>
      </c>
      <c r="K193" s="216"/>
      <c r="L193" s="221"/>
      <c r="M193" s="222"/>
      <c r="N193" s="223"/>
      <c r="O193" s="223"/>
      <c r="P193" s="224">
        <f>SUM(P194:P195)</f>
        <v>0</v>
      </c>
      <c r="Q193" s="223"/>
      <c r="R193" s="224">
        <f>SUM(R194:R195)</f>
        <v>0</v>
      </c>
      <c r="S193" s="223"/>
      <c r="T193" s="225">
        <f>SUM(T194:T195)</f>
        <v>0</v>
      </c>
      <c r="U193" s="11"/>
      <c r="V193" s="11"/>
      <c r="W193" s="11"/>
      <c r="X193" s="11"/>
      <c r="Y193" s="11"/>
      <c r="Z193" s="11"/>
      <c r="AA193" s="11"/>
      <c r="AB193" s="11"/>
      <c r="AC193" s="11"/>
      <c r="AD193" s="11"/>
      <c r="AE193" s="11"/>
      <c r="AR193" s="226" t="s">
        <v>77</v>
      </c>
      <c r="AT193" s="227" t="s">
        <v>68</v>
      </c>
      <c r="AU193" s="227" t="s">
        <v>69</v>
      </c>
      <c r="AY193" s="226" t="s">
        <v>133</v>
      </c>
      <c r="BK193" s="228">
        <f>SUM(BK194:BK195)</f>
        <v>0</v>
      </c>
    </row>
    <row r="194" spans="1:65" s="2" customFormat="1" ht="16.5" customHeight="1">
      <c r="A194" s="37"/>
      <c r="B194" s="38"/>
      <c r="C194" s="187" t="s">
        <v>341</v>
      </c>
      <c r="D194" s="187" t="s">
        <v>127</v>
      </c>
      <c r="E194" s="188" t="s">
        <v>1209</v>
      </c>
      <c r="F194" s="189" t="s">
        <v>1210</v>
      </c>
      <c r="G194" s="190" t="s">
        <v>330</v>
      </c>
      <c r="H194" s="191">
        <v>27.768</v>
      </c>
      <c r="I194" s="192"/>
      <c r="J194" s="193">
        <f>ROUND(I194*H194,2)</f>
        <v>0</v>
      </c>
      <c r="K194" s="189" t="s">
        <v>131</v>
      </c>
      <c r="L194" s="43"/>
      <c r="M194" s="194" t="s">
        <v>19</v>
      </c>
      <c r="N194" s="195" t="s">
        <v>40</v>
      </c>
      <c r="O194" s="83"/>
      <c r="P194" s="196">
        <f>O194*H194</f>
        <v>0</v>
      </c>
      <c r="Q194" s="196">
        <v>0</v>
      </c>
      <c r="R194" s="196">
        <f>Q194*H194</f>
        <v>0</v>
      </c>
      <c r="S194" s="196">
        <v>0</v>
      </c>
      <c r="T194" s="197">
        <f>S194*H194</f>
        <v>0</v>
      </c>
      <c r="U194" s="37"/>
      <c r="V194" s="37"/>
      <c r="W194" s="37"/>
      <c r="X194" s="37"/>
      <c r="Y194" s="37"/>
      <c r="Z194" s="37"/>
      <c r="AA194" s="37"/>
      <c r="AB194" s="37"/>
      <c r="AC194" s="37"/>
      <c r="AD194" s="37"/>
      <c r="AE194" s="37"/>
      <c r="AR194" s="198" t="s">
        <v>138</v>
      </c>
      <c r="AT194" s="198" t="s">
        <v>127</v>
      </c>
      <c r="AU194" s="198" t="s">
        <v>77</v>
      </c>
      <c r="AY194" s="16" t="s">
        <v>133</v>
      </c>
      <c r="BE194" s="199">
        <f>IF(N194="základní",J194,0)</f>
        <v>0</v>
      </c>
      <c r="BF194" s="199">
        <f>IF(N194="snížená",J194,0)</f>
        <v>0</v>
      </c>
      <c r="BG194" s="199">
        <f>IF(N194="zákl. přenesená",J194,0)</f>
        <v>0</v>
      </c>
      <c r="BH194" s="199">
        <f>IF(N194="sníž. přenesená",J194,0)</f>
        <v>0</v>
      </c>
      <c r="BI194" s="199">
        <f>IF(N194="nulová",J194,0)</f>
        <v>0</v>
      </c>
      <c r="BJ194" s="16" t="s">
        <v>77</v>
      </c>
      <c r="BK194" s="199">
        <f>ROUND(I194*H194,2)</f>
        <v>0</v>
      </c>
      <c r="BL194" s="16" t="s">
        <v>138</v>
      </c>
      <c r="BM194" s="198" t="s">
        <v>338</v>
      </c>
    </row>
    <row r="195" spans="1:65" s="2" customFormat="1" ht="21.75" customHeight="1">
      <c r="A195" s="37"/>
      <c r="B195" s="38"/>
      <c r="C195" s="187" t="s">
        <v>347</v>
      </c>
      <c r="D195" s="187" t="s">
        <v>127</v>
      </c>
      <c r="E195" s="188" t="s">
        <v>1211</v>
      </c>
      <c r="F195" s="189" t="s">
        <v>1212</v>
      </c>
      <c r="G195" s="190" t="s">
        <v>330</v>
      </c>
      <c r="H195" s="191">
        <v>27.768</v>
      </c>
      <c r="I195" s="192"/>
      <c r="J195" s="193">
        <f>ROUND(I195*H195,2)</f>
        <v>0</v>
      </c>
      <c r="K195" s="189" t="s">
        <v>131</v>
      </c>
      <c r="L195" s="43"/>
      <c r="M195" s="194" t="s">
        <v>19</v>
      </c>
      <c r="N195" s="195" t="s">
        <v>40</v>
      </c>
      <c r="O195" s="83"/>
      <c r="P195" s="196">
        <f>O195*H195</f>
        <v>0</v>
      </c>
      <c r="Q195" s="196">
        <v>0</v>
      </c>
      <c r="R195" s="196">
        <f>Q195*H195</f>
        <v>0</v>
      </c>
      <c r="S195" s="196">
        <v>0</v>
      </c>
      <c r="T195" s="197">
        <f>S195*H195</f>
        <v>0</v>
      </c>
      <c r="U195" s="37"/>
      <c r="V195" s="37"/>
      <c r="W195" s="37"/>
      <c r="X195" s="37"/>
      <c r="Y195" s="37"/>
      <c r="Z195" s="37"/>
      <c r="AA195" s="37"/>
      <c r="AB195" s="37"/>
      <c r="AC195" s="37"/>
      <c r="AD195" s="37"/>
      <c r="AE195" s="37"/>
      <c r="AR195" s="198" t="s">
        <v>138</v>
      </c>
      <c r="AT195" s="198" t="s">
        <v>127</v>
      </c>
      <c r="AU195" s="198" t="s">
        <v>77</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344</v>
      </c>
    </row>
    <row r="196" spans="1:63" s="11" customFormat="1" ht="25.9" customHeight="1">
      <c r="A196" s="11"/>
      <c r="B196" s="215"/>
      <c r="C196" s="216"/>
      <c r="D196" s="217" t="s">
        <v>68</v>
      </c>
      <c r="E196" s="218" t="s">
        <v>191</v>
      </c>
      <c r="F196" s="218" t="s">
        <v>1213</v>
      </c>
      <c r="G196" s="216"/>
      <c r="H196" s="216"/>
      <c r="I196" s="219"/>
      <c r="J196" s="220">
        <f>BK196</f>
        <v>0</v>
      </c>
      <c r="K196" s="216"/>
      <c r="L196" s="221"/>
      <c r="M196" s="222"/>
      <c r="N196" s="223"/>
      <c r="O196" s="223"/>
      <c r="P196" s="224">
        <f>P197</f>
        <v>0</v>
      </c>
      <c r="Q196" s="223"/>
      <c r="R196" s="224">
        <f>R197</f>
        <v>0</v>
      </c>
      <c r="S196" s="223"/>
      <c r="T196" s="225">
        <f>T197</f>
        <v>0</v>
      </c>
      <c r="U196" s="11"/>
      <c r="V196" s="11"/>
      <c r="W196" s="11"/>
      <c r="X196" s="11"/>
      <c r="Y196" s="11"/>
      <c r="Z196" s="11"/>
      <c r="AA196" s="11"/>
      <c r="AB196" s="11"/>
      <c r="AC196" s="11"/>
      <c r="AD196" s="11"/>
      <c r="AE196" s="11"/>
      <c r="AR196" s="226" t="s">
        <v>77</v>
      </c>
      <c r="AT196" s="227" t="s">
        <v>68</v>
      </c>
      <c r="AU196" s="227" t="s">
        <v>69</v>
      </c>
      <c r="AY196" s="226" t="s">
        <v>133</v>
      </c>
      <c r="BK196" s="228">
        <f>BK197</f>
        <v>0</v>
      </c>
    </row>
    <row r="197" spans="1:63" s="11" customFormat="1" ht="22.8" customHeight="1">
      <c r="A197" s="11"/>
      <c r="B197" s="215"/>
      <c r="C197" s="216"/>
      <c r="D197" s="217" t="s">
        <v>68</v>
      </c>
      <c r="E197" s="261" t="s">
        <v>333</v>
      </c>
      <c r="F197" s="261" t="s">
        <v>1214</v>
      </c>
      <c r="G197" s="216"/>
      <c r="H197" s="216"/>
      <c r="I197" s="219"/>
      <c r="J197" s="262">
        <f>BK197</f>
        <v>0</v>
      </c>
      <c r="K197" s="216"/>
      <c r="L197" s="221"/>
      <c r="M197" s="222"/>
      <c r="N197" s="223"/>
      <c r="O197" s="223"/>
      <c r="P197" s="224">
        <f>SUM(P198:P253)</f>
        <v>0</v>
      </c>
      <c r="Q197" s="223"/>
      <c r="R197" s="224">
        <f>SUM(R198:R253)</f>
        <v>0</v>
      </c>
      <c r="S197" s="223"/>
      <c r="T197" s="225">
        <f>SUM(T198:T253)</f>
        <v>0</v>
      </c>
      <c r="U197" s="11"/>
      <c r="V197" s="11"/>
      <c r="W197" s="11"/>
      <c r="X197" s="11"/>
      <c r="Y197" s="11"/>
      <c r="Z197" s="11"/>
      <c r="AA197" s="11"/>
      <c r="AB197" s="11"/>
      <c r="AC197" s="11"/>
      <c r="AD197" s="11"/>
      <c r="AE197" s="11"/>
      <c r="AR197" s="226" t="s">
        <v>77</v>
      </c>
      <c r="AT197" s="227" t="s">
        <v>68</v>
      </c>
      <c r="AU197" s="227" t="s">
        <v>77</v>
      </c>
      <c r="AY197" s="226" t="s">
        <v>133</v>
      </c>
      <c r="BK197" s="228">
        <f>SUM(BK198:BK253)</f>
        <v>0</v>
      </c>
    </row>
    <row r="198" spans="1:65" s="2" customFormat="1" ht="16.5" customHeight="1">
      <c r="A198" s="37"/>
      <c r="B198" s="38"/>
      <c r="C198" s="229" t="s">
        <v>353</v>
      </c>
      <c r="D198" s="229" t="s">
        <v>298</v>
      </c>
      <c r="E198" s="230" t="s">
        <v>1215</v>
      </c>
      <c r="F198" s="231" t="s">
        <v>1216</v>
      </c>
      <c r="G198" s="232" t="s">
        <v>540</v>
      </c>
      <c r="H198" s="233">
        <v>14</v>
      </c>
      <c r="I198" s="234"/>
      <c r="J198" s="235">
        <f>ROUND(I198*H198,2)</f>
        <v>0</v>
      </c>
      <c r="K198" s="231" t="s">
        <v>19</v>
      </c>
      <c r="L198" s="236"/>
      <c r="M198" s="237" t="s">
        <v>19</v>
      </c>
      <c r="N198" s="238" t="s">
        <v>40</v>
      </c>
      <c r="O198" s="83"/>
      <c r="P198" s="196">
        <f>O198*H198</f>
        <v>0</v>
      </c>
      <c r="Q198" s="196">
        <v>0</v>
      </c>
      <c r="R198" s="196">
        <f>Q198*H198</f>
        <v>0</v>
      </c>
      <c r="S198" s="196">
        <v>0</v>
      </c>
      <c r="T198" s="197">
        <f>S198*H198</f>
        <v>0</v>
      </c>
      <c r="U198" s="37"/>
      <c r="V198" s="37"/>
      <c r="W198" s="37"/>
      <c r="X198" s="37"/>
      <c r="Y198" s="37"/>
      <c r="Z198" s="37"/>
      <c r="AA198" s="37"/>
      <c r="AB198" s="37"/>
      <c r="AC198" s="37"/>
      <c r="AD198" s="37"/>
      <c r="AE198" s="37"/>
      <c r="AR198" s="198" t="s">
        <v>147</v>
      </c>
      <c r="AT198" s="198" t="s">
        <v>298</v>
      </c>
      <c r="AU198" s="198" t="s">
        <v>79</v>
      </c>
      <c r="AY198" s="16" t="s">
        <v>133</v>
      </c>
      <c r="BE198" s="199">
        <f>IF(N198="základní",J198,0)</f>
        <v>0</v>
      </c>
      <c r="BF198" s="199">
        <f>IF(N198="snížená",J198,0)</f>
        <v>0</v>
      </c>
      <c r="BG198" s="199">
        <f>IF(N198="zákl. přenesená",J198,0)</f>
        <v>0</v>
      </c>
      <c r="BH198" s="199">
        <f>IF(N198="sníž. přenesená",J198,0)</f>
        <v>0</v>
      </c>
      <c r="BI198" s="199">
        <f>IF(N198="nulová",J198,0)</f>
        <v>0</v>
      </c>
      <c r="BJ198" s="16" t="s">
        <v>77</v>
      </c>
      <c r="BK198" s="199">
        <f>ROUND(I198*H198,2)</f>
        <v>0</v>
      </c>
      <c r="BL198" s="16" t="s">
        <v>138</v>
      </c>
      <c r="BM198" s="198" t="s">
        <v>1217</v>
      </c>
    </row>
    <row r="199" spans="1:47" s="2" customFormat="1" ht="12">
      <c r="A199" s="37"/>
      <c r="B199" s="38"/>
      <c r="C199" s="39"/>
      <c r="D199" s="200" t="s">
        <v>134</v>
      </c>
      <c r="E199" s="39"/>
      <c r="F199" s="201" t="s">
        <v>1218</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134</v>
      </c>
      <c r="AU199" s="16" t="s">
        <v>79</v>
      </c>
    </row>
    <row r="200" spans="1:65" s="2" customFormat="1" ht="16.5" customHeight="1">
      <c r="A200" s="37"/>
      <c r="B200" s="38"/>
      <c r="C200" s="229" t="s">
        <v>357</v>
      </c>
      <c r="D200" s="229" t="s">
        <v>298</v>
      </c>
      <c r="E200" s="230" t="s">
        <v>1219</v>
      </c>
      <c r="F200" s="231" t="s">
        <v>1220</v>
      </c>
      <c r="G200" s="232" t="s">
        <v>540</v>
      </c>
      <c r="H200" s="233">
        <v>12</v>
      </c>
      <c r="I200" s="234"/>
      <c r="J200" s="235">
        <f>ROUND(I200*H200,2)</f>
        <v>0</v>
      </c>
      <c r="K200" s="231" t="s">
        <v>19</v>
      </c>
      <c r="L200" s="236"/>
      <c r="M200" s="237" t="s">
        <v>19</v>
      </c>
      <c r="N200" s="238" t="s">
        <v>40</v>
      </c>
      <c r="O200" s="83"/>
      <c r="P200" s="196">
        <f>O200*H200</f>
        <v>0</v>
      </c>
      <c r="Q200" s="196">
        <v>0</v>
      </c>
      <c r="R200" s="196">
        <f>Q200*H200</f>
        <v>0</v>
      </c>
      <c r="S200" s="196">
        <v>0</v>
      </c>
      <c r="T200" s="197">
        <f>S200*H200</f>
        <v>0</v>
      </c>
      <c r="U200" s="37"/>
      <c r="V200" s="37"/>
      <c r="W200" s="37"/>
      <c r="X200" s="37"/>
      <c r="Y200" s="37"/>
      <c r="Z200" s="37"/>
      <c r="AA200" s="37"/>
      <c r="AB200" s="37"/>
      <c r="AC200" s="37"/>
      <c r="AD200" s="37"/>
      <c r="AE200" s="37"/>
      <c r="AR200" s="198" t="s">
        <v>147</v>
      </c>
      <c r="AT200" s="198" t="s">
        <v>298</v>
      </c>
      <c r="AU200" s="198" t="s">
        <v>79</v>
      </c>
      <c r="AY200" s="16" t="s">
        <v>133</v>
      </c>
      <c r="BE200" s="199">
        <f>IF(N200="základní",J200,0)</f>
        <v>0</v>
      </c>
      <c r="BF200" s="199">
        <f>IF(N200="snížená",J200,0)</f>
        <v>0</v>
      </c>
      <c r="BG200" s="199">
        <f>IF(N200="zákl. přenesená",J200,0)</f>
        <v>0</v>
      </c>
      <c r="BH200" s="199">
        <f>IF(N200="sníž. přenesená",J200,0)</f>
        <v>0</v>
      </c>
      <c r="BI200" s="199">
        <f>IF(N200="nulová",J200,0)</f>
        <v>0</v>
      </c>
      <c r="BJ200" s="16" t="s">
        <v>77</v>
      </c>
      <c r="BK200" s="199">
        <f>ROUND(I200*H200,2)</f>
        <v>0</v>
      </c>
      <c r="BL200" s="16" t="s">
        <v>138</v>
      </c>
      <c r="BM200" s="198" t="s">
        <v>1221</v>
      </c>
    </row>
    <row r="201" spans="1:47" s="2" customFormat="1" ht="12">
      <c r="A201" s="37"/>
      <c r="B201" s="38"/>
      <c r="C201" s="39"/>
      <c r="D201" s="200" t="s">
        <v>134</v>
      </c>
      <c r="E201" s="39"/>
      <c r="F201" s="201" t="s">
        <v>1218</v>
      </c>
      <c r="G201" s="39"/>
      <c r="H201" s="39"/>
      <c r="I201" s="135"/>
      <c r="J201" s="39"/>
      <c r="K201" s="39"/>
      <c r="L201" s="43"/>
      <c r="M201" s="202"/>
      <c r="N201" s="203"/>
      <c r="O201" s="83"/>
      <c r="P201" s="83"/>
      <c r="Q201" s="83"/>
      <c r="R201" s="83"/>
      <c r="S201" s="83"/>
      <c r="T201" s="84"/>
      <c r="U201" s="37"/>
      <c r="V201" s="37"/>
      <c r="W201" s="37"/>
      <c r="X201" s="37"/>
      <c r="Y201" s="37"/>
      <c r="Z201" s="37"/>
      <c r="AA201" s="37"/>
      <c r="AB201" s="37"/>
      <c r="AC201" s="37"/>
      <c r="AD201" s="37"/>
      <c r="AE201" s="37"/>
      <c r="AT201" s="16" t="s">
        <v>134</v>
      </c>
      <c r="AU201" s="16" t="s">
        <v>79</v>
      </c>
    </row>
    <row r="202" spans="1:65" s="2" customFormat="1" ht="16.5" customHeight="1">
      <c r="A202" s="37"/>
      <c r="B202" s="38"/>
      <c r="C202" s="229" t="s">
        <v>265</v>
      </c>
      <c r="D202" s="229" t="s">
        <v>298</v>
      </c>
      <c r="E202" s="230" t="s">
        <v>1222</v>
      </c>
      <c r="F202" s="231" t="s">
        <v>1223</v>
      </c>
      <c r="G202" s="232" t="s">
        <v>540</v>
      </c>
      <c r="H202" s="233">
        <v>100</v>
      </c>
      <c r="I202" s="234"/>
      <c r="J202" s="235">
        <f>ROUND(I202*H202,2)</f>
        <v>0</v>
      </c>
      <c r="K202" s="231" t="s">
        <v>19</v>
      </c>
      <c r="L202" s="236"/>
      <c r="M202" s="237" t="s">
        <v>19</v>
      </c>
      <c r="N202" s="238" t="s">
        <v>40</v>
      </c>
      <c r="O202" s="83"/>
      <c r="P202" s="196">
        <f>O202*H202</f>
        <v>0</v>
      </c>
      <c r="Q202" s="196">
        <v>0</v>
      </c>
      <c r="R202" s="196">
        <f>Q202*H202</f>
        <v>0</v>
      </c>
      <c r="S202" s="196">
        <v>0</v>
      </c>
      <c r="T202" s="197">
        <f>S202*H202</f>
        <v>0</v>
      </c>
      <c r="U202" s="37"/>
      <c r="V202" s="37"/>
      <c r="W202" s="37"/>
      <c r="X202" s="37"/>
      <c r="Y202" s="37"/>
      <c r="Z202" s="37"/>
      <c r="AA202" s="37"/>
      <c r="AB202" s="37"/>
      <c r="AC202" s="37"/>
      <c r="AD202" s="37"/>
      <c r="AE202" s="37"/>
      <c r="AR202" s="198" t="s">
        <v>147</v>
      </c>
      <c r="AT202" s="198" t="s">
        <v>298</v>
      </c>
      <c r="AU202" s="198" t="s">
        <v>79</v>
      </c>
      <c r="AY202" s="16" t="s">
        <v>133</v>
      </c>
      <c r="BE202" s="199">
        <f>IF(N202="základní",J202,0)</f>
        <v>0</v>
      </c>
      <c r="BF202" s="199">
        <f>IF(N202="snížená",J202,0)</f>
        <v>0</v>
      </c>
      <c r="BG202" s="199">
        <f>IF(N202="zákl. přenesená",J202,0)</f>
        <v>0</v>
      </c>
      <c r="BH202" s="199">
        <f>IF(N202="sníž. přenesená",J202,0)</f>
        <v>0</v>
      </c>
      <c r="BI202" s="199">
        <f>IF(N202="nulová",J202,0)</f>
        <v>0</v>
      </c>
      <c r="BJ202" s="16" t="s">
        <v>77</v>
      </c>
      <c r="BK202" s="199">
        <f>ROUND(I202*H202,2)</f>
        <v>0</v>
      </c>
      <c r="BL202" s="16" t="s">
        <v>138</v>
      </c>
      <c r="BM202" s="198" t="s">
        <v>1224</v>
      </c>
    </row>
    <row r="203" spans="1:47" s="2" customFormat="1" ht="12">
      <c r="A203" s="37"/>
      <c r="B203" s="38"/>
      <c r="C203" s="39"/>
      <c r="D203" s="200" t="s">
        <v>134</v>
      </c>
      <c r="E203" s="39"/>
      <c r="F203" s="201" t="s">
        <v>1218</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79</v>
      </c>
    </row>
    <row r="204" spans="1:65" s="2" customFormat="1" ht="16.5" customHeight="1">
      <c r="A204" s="37"/>
      <c r="B204" s="38"/>
      <c r="C204" s="229" t="s">
        <v>366</v>
      </c>
      <c r="D204" s="229" t="s">
        <v>298</v>
      </c>
      <c r="E204" s="230" t="s">
        <v>1225</v>
      </c>
      <c r="F204" s="231" t="s">
        <v>1226</v>
      </c>
      <c r="G204" s="232" t="s">
        <v>540</v>
      </c>
      <c r="H204" s="233">
        <v>140</v>
      </c>
      <c r="I204" s="234"/>
      <c r="J204" s="235">
        <f>ROUND(I204*H204,2)</f>
        <v>0</v>
      </c>
      <c r="K204" s="231" t="s">
        <v>19</v>
      </c>
      <c r="L204" s="236"/>
      <c r="M204" s="237" t="s">
        <v>19</v>
      </c>
      <c r="N204" s="238" t="s">
        <v>40</v>
      </c>
      <c r="O204" s="83"/>
      <c r="P204" s="196">
        <f>O204*H204</f>
        <v>0</v>
      </c>
      <c r="Q204" s="196">
        <v>0</v>
      </c>
      <c r="R204" s="196">
        <f>Q204*H204</f>
        <v>0</v>
      </c>
      <c r="S204" s="196">
        <v>0</v>
      </c>
      <c r="T204" s="197">
        <f>S204*H204</f>
        <v>0</v>
      </c>
      <c r="U204" s="37"/>
      <c r="V204" s="37"/>
      <c r="W204" s="37"/>
      <c r="X204" s="37"/>
      <c r="Y204" s="37"/>
      <c r="Z204" s="37"/>
      <c r="AA204" s="37"/>
      <c r="AB204" s="37"/>
      <c r="AC204" s="37"/>
      <c r="AD204" s="37"/>
      <c r="AE204" s="37"/>
      <c r="AR204" s="198" t="s">
        <v>147</v>
      </c>
      <c r="AT204" s="198" t="s">
        <v>298</v>
      </c>
      <c r="AU204" s="198" t="s">
        <v>79</v>
      </c>
      <c r="AY204" s="16" t="s">
        <v>133</v>
      </c>
      <c r="BE204" s="199">
        <f>IF(N204="základní",J204,0)</f>
        <v>0</v>
      </c>
      <c r="BF204" s="199">
        <f>IF(N204="snížená",J204,0)</f>
        <v>0</v>
      </c>
      <c r="BG204" s="199">
        <f>IF(N204="zákl. přenesená",J204,0)</f>
        <v>0</v>
      </c>
      <c r="BH204" s="199">
        <f>IF(N204="sníž. přenesená",J204,0)</f>
        <v>0</v>
      </c>
      <c r="BI204" s="199">
        <f>IF(N204="nulová",J204,0)</f>
        <v>0</v>
      </c>
      <c r="BJ204" s="16" t="s">
        <v>77</v>
      </c>
      <c r="BK204" s="199">
        <f>ROUND(I204*H204,2)</f>
        <v>0</v>
      </c>
      <c r="BL204" s="16" t="s">
        <v>138</v>
      </c>
      <c r="BM204" s="198" t="s">
        <v>1227</v>
      </c>
    </row>
    <row r="205" spans="1:47" s="2" customFormat="1" ht="12">
      <c r="A205" s="37"/>
      <c r="B205" s="38"/>
      <c r="C205" s="39"/>
      <c r="D205" s="200" t="s">
        <v>134</v>
      </c>
      <c r="E205" s="39"/>
      <c r="F205" s="201" t="s">
        <v>1218</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134</v>
      </c>
      <c r="AU205" s="16" t="s">
        <v>79</v>
      </c>
    </row>
    <row r="206" spans="1:65" s="2" customFormat="1" ht="16.5" customHeight="1">
      <c r="A206" s="37"/>
      <c r="B206" s="38"/>
      <c r="C206" s="229" t="s">
        <v>270</v>
      </c>
      <c r="D206" s="229" t="s">
        <v>298</v>
      </c>
      <c r="E206" s="230" t="s">
        <v>1228</v>
      </c>
      <c r="F206" s="231" t="s">
        <v>1229</v>
      </c>
      <c r="G206" s="232" t="s">
        <v>540</v>
      </c>
      <c r="H206" s="233">
        <v>266</v>
      </c>
      <c r="I206" s="234"/>
      <c r="J206" s="235">
        <f>ROUND(I206*H206,2)</f>
        <v>0</v>
      </c>
      <c r="K206" s="231" t="s">
        <v>19</v>
      </c>
      <c r="L206" s="236"/>
      <c r="M206" s="237" t="s">
        <v>19</v>
      </c>
      <c r="N206" s="238" t="s">
        <v>40</v>
      </c>
      <c r="O206" s="83"/>
      <c r="P206" s="196">
        <f>O206*H206</f>
        <v>0</v>
      </c>
      <c r="Q206" s="196">
        <v>0</v>
      </c>
      <c r="R206" s="196">
        <f>Q206*H206</f>
        <v>0</v>
      </c>
      <c r="S206" s="196">
        <v>0</v>
      </c>
      <c r="T206" s="197">
        <f>S206*H206</f>
        <v>0</v>
      </c>
      <c r="U206" s="37"/>
      <c r="V206" s="37"/>
      <c r="W206" s="37"/>
      <c r="X206" s="37"/>
      <c r="Y206" s="37"/>
      <c r="Z206" s="37"/>
      <c r="AA206" s="37"/>
      <c r="AB206" s="37"/>
      <c r="AC206" s="37"/>
      <c r="AD206" s="37"/>
      <c r="AE206" s="37"/>
      <c r="AR206" s="198" t="s">
        <v>147</v>
      </c>
      <c r="AT206" s="198" t="s">
        <v>298</v>
      </c>
      <c r="AU206" s="198" t="s">
        <v>79</v>
      </c>
      <c r="AY206" s="16" t="s">
        <v>133</v>
      </c>
      <c r="BE206" s="199">
        <f>IF(N206="základní",J206,0)</f>
        <v>0</v>
      </c>
      <c r="BF206" s="199">
        <f>IF(N206="snížená",J206,0)</f>
        <v>0</v>
      </c>
      <c r="BG206" s="199">
        <f>IF(N206="zákl. přenesená",J206,0)</f>
        <v>0</v>
      </c>
      <c r="BH206" s="199">
        <f>IF(N206="sníž. přenesená",J206,0)</f>
        <v>0</v>
      </c>
      <c r="BI206" s="199">
        <f>IF(N206="nulová",J206,0)</f>
        <v>0</v>
      </c>
      <c r="BJ206" s="16" t="s">
        <v>77</v>
      </c>
      <c r="BK206" s="199">
        <f>ROUND(I206*H206,2)</f>
        <v>0</v>
      </c>
      <c r="BL206" s="16" t="s">
        <v>138</v>
      </c>
      <c r="BM206" s="198" t="s">
        <v>1230</v>
      </c>
    </row>
    <row r="207" spans="1:47" s="2" customFormat="1" ht="12">
      <c r="A207" s="37"/>
      <c r="B207" s="38"/>
      <c r="C207" s="39"/>
      <c r="D207" s="200" t="s">
        <v>134</v>
      </c>
      <c r="E207" s="39"/>
      <c r="F207" s="201" t="s">
        <v>1218</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134</v>
      </c>
      <c r="AU207" s="16" t="s">
        <v>79</v>
      </c>
    </row>
    <row r="208" spans="1:65" s="2" customFormat="1" ht="16.5" customHeight="1">
      <c r="A208" s="37"/>
      <c r="B208" s="38"/>
      <c r="C208" s="229" t="s">
        <v>377</v>
      </c>
      <c r="D208" s="229" t="s">
        <v>298</v>
      </c>
      <c r="E208" s="230" t="s">
        <v>1231</v>
      </c>
      <c r="F208" s="231" t="s">
        <v>1232</v>
      </c>
      <c r="G208" s="232" t="s">
        <v>540</v>
      </c>
      <c r="H208" s="233">
        <v>380</v>
      </c>
      <c r="I208" s="234"/>
      <c r="J208" s="235">
        <f>ROUND(I208*H208,2)</f>
        <v>0</v>
      </c>
      <c r="K208" s="231" t="s">
        <v>19</v>
      </c>
      <c r="L208" s="236"/>
      <c r="M208" s="237" t="s">
        <v>19</v>
      </c>
      <c r="N208" s="238" t="s">
        <v>40</v>
      </c>
      <c r="O208" s="83"/>
      <c r="P208" s="196">
        <f>O208*H208</f>
        <v>0</v>
      </c>
      <c r="Q208" s="196">
        <v>0</v>
      </c>
      <c r="R208" s="196">
        <f>Q208*H208</f>
        <v>0</v>
      </c>
      <c r="S208" s="196">
        <v>0</v>
      </c>
      <c r="T208" s="197">
        <f>S208*H208</f>
        <v>0</v>
      </c>
      <c r="U208" s="37"/>
      <c r="V208" s="37"/>
      <c r="W208" s="37"/>
      <c r="X208" s="37"/>
      <c r="Y208" s="37"/>
      <c r="Z208" s="37"/>
      <c r="AA208" s="37"/>
      <c r="AB208" s="37"/>
      <c r="AC208" s="37"/>
      <c r="AD208" s="37"/>
      <c r="AE208" s="37"/>
      <c r="AR208" s="198" t="s">
        <v>147</v>
      </c>
      <c r="AT208" s="198" t="s">
        <v>298</v>
      </c>
      <c r="AU208" s="198" t="s">
        <v>79</v>
      </c>
      <c r="AY208" s="16" t="s">
        <v>133</v>
      </c>
      <c r="BE208" s="199">
        <f>IF(N208="základní",J208,0)</f>
        <v>0</v>
      </c>
      <c r="BF208" s="199">
        <f>IF(N208="snížená",J208,0)</f>
        <v>0</v>
      </c>
      <c r="BG208" s="199">
        <f>IF(N208="zákl. přenesená",J208,0)</f>
        <v>0</v>
      </c>
      <c r="BH208" s="199">
        <f>IF(N208="sníž. přenesená",J208,0)</f>
        <v>0</v>
      </c>
      <c r="BI208" s="199">
        <f>IF(N208="nulová",J208,0)</f>
        <v>0</v>
      </c>
      <c r="BJ208" s="16" t="s">
        <v>77</v>
      </c>
      <c r="BK208" s="199">
        <f>ROUND(I208*H208,2)</f>
        <v>0</v>
      </c>
      <c r="BL208" s="16" t="s">
        <v>138</v>
      </c>
      <c r="BM208" s="198" t="s">
        <v>1233</v>
      </c>
    </row>
    <row r="209" spans="1:47" s="2" customFormat="1" ht="12">
      <c r="A209" s="37"/>
      <c r="B209" s="38"/>
      <c r="C209" s="39"/>
      <c r="D209" s="200" t="s">
        <v>134</v>
      </c>
      <c r="E209" s="39"/>
      <c r="F209" s="201" t="s">
        <v>1218</v>
      </c>
      <c r="G209" s="39"/>
      <c r="H209" s="39"/>
      <c r="I209" s="135"/>
      <c r="J209" s="39"/>
      <c r="K209" s="39"/>
      <c r="L209" s="43"/>
      <c r="M209" s="202"/>
      <c r="N209" s="203"/>
      <c r="O209" s="83"/>
      <c r="P209" s="83"/>
      <c r="Q209" s="83"/>
      <c r="R209" s="83"/>
      <c r="S209" s="83"/>
      <c r="T209" s="84"/>
      <c r="U209" s="37"/>
      <c r="V209" s="37"/>
      <c r="W209" s="37"/>
      <c r="X209" s="37"/>
      <c r="Y209" s="37"/>
      <c r="Z209" s="37"/>
      <c r="AA209" s="37"/>
      <c r="AB209" s="37"/>
      <c r="AC209" s="37"/>
      <c r="AD209" s="37"/>
      <c r="AE209" s="37"/>
      <c r="AT209" s="16" t="s">
        <v>134</v>
      </c>
      <c r="AU209" s="16" t="s">
        <v>79</v>
      </c>
    </row>
    <row r="210" spans="1:65" s="2" customFormat="1" ht="16.5" customHeight="1">
      <c r="A210" s="37"/>
      <c r="B210" s="38"/>
      <c r="C210" s="229" t="s">
        <v>381</v>
      </c>
      <c r="D210" s="229" t="s">
        <v>298</v>
      </c>
      <c r="E210" s="230" t="s">
        <v>1234</v>
      </c>
      <c r="F210" s="231" t="s">
        <v>1235</v>
      </c>
      <c r="G210" s="232" t="s">
        <v>540</v>
      </c>
      <c r="H210" s="233">
        <v>200</v>
      </c>
      <c r="I210" s="234"/>
      <c r="J210" s="235">
        <f>ROUND(I210*H210,2)</f>
        <v>0</v>
      </c>
      <c r="K210" s="231" t="s">
        <v>19</v>
      </c>
      <c r="L210" s="236"/>
      <c r="M210" s="237" t="s">
        <v>19</v>
      </c>
      <c r="N210" s="238" t="s">
        <v>40</v>
      </c>
      <c r="O210" s="83"/>
      <c r="P210" s="196">
        <f>O210*H210</f>
        <v>0</v>
      </c>
      <c r="Q210" s="196">
        <v>0</v>
      </c>
      <c r="R210" s="196">
        <f>Q210*H210</f>
        <v>0</v>
      </c>
      <c r="S210" s="196">
        <v>0</v>
      </c>
      <c r="T210" s="197">
        <f>S210*H210</f>
        <v>0</v>
      </c>
      <c r="U210" s="37"/>
      <c r="V210" s="37"/>
      <c r="W210" s="37"/>
      <c r="X210" s="37"/>
      <c r="Y210" s="37"/>
      <c r="Z210" s="37"/>
      <c r="AA210" s="37"/>
      <c r="AB210" s="37"/>
      <c r="AC210" s="37"/>
      <c r="AD210" s="37"/>
      <c r="AE210" s="37"/>
      <c r="AR210" s="198" t="s">
        <v>147</v>
      </c>
      <c r="AT210" s="198" t="s">
        <v>298</v>
      </c>
      <c r="AU210" s="198" t="s">
        <v>79</v>
      </c>
      <c r="AY210" s="16" t="s">
        <v>133</v>
      </c>
      <c r="BE210" s="199">
        <f>IF(N210="základní",J210,0)</f>
        <v>0</v>
      </c>
      <c r="BF210" s="199">
        <f>IF(N210="snížená",J210,0)</f>
        <v>0</v>
      </c>
      <c r="BG210" s="199">
        <f>IF(N210="zákl. přenesená",J210,0)</f>
        <v>0</v>
      </c>
      <c r="BH210" s="199">
        <f>IF(N210="sníž. přenesená",J210,0)</f>
        <v>0</v>
      </c>
      <c r="BI210" s="199">
        <f>IF(N210="nulová",J210,0)</f>
        <v>0</v>
      </c>
      <c r="BJ210" s="16" t="s">
        <v>77</v>
      </c>
      <c r="BK210" s="199">
        <f>ROUND(I210*H210,2)</f>
        <v>0</v>
      </c>
      <c r="BL210" s="16" t="s">
        <v>138</v>
      </c>
      <c r="BM210" s="198" t="s">
        <v>1236</v>
      </c>
    </row>
    <row r="211" spans="1:47" s="2" customFormat="1" ht="12">
      <c r="A211" s="37"/>
      <c r="B211" s="38"/>
      <c r="C211" s="39"/>
      <c r="D211" s="200" t="s">
        <v>134</v>
      </c>
      <c r="E211" s="39"/>
      <c r="F211" s="201" t="s">
        <v>1218</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79</v>
      </c>
    </row>
    <row r="212" spans="1:65" s="2" customFormat="1" ht="16.5" customHeight="1">
      <c r="A212" s="37"/>
      <c r="B212" s="38"/>
      <c r="C212" s="229" t="s">
        <v>387</v>
      </c>
      <c r="D212" s="229" t="s">
        <v>298</v>
      </c>
      <c r="E212" s="230" t="s">
        <v>1237</v>
      </c>
      <c r="F212" s="231" t="s">
        <v>1238</v>
      </c>
      <c r="G212" s="232" t="s">
        <v>540</v>
      </c>
      <c r="H212" s="233">
        <v>50</v>
      </c>
      <c r="I212" s="234"/>
      <c r="J212" s="235">
        <f>ROUND(I212*H212,2)</f>
        <v>0</v>
      </c>
      <c r="K212" s="231" t="s">
        <v>19</v>
      </c>
      <c r="L212" s="236"/>
      <c r="M212" s="237" t="s">
        <v>19</v>
      </c>
      <c r="N212" s="238" t="s">
        <v>40</v>
      </c>
      <c r="O212" s="83"/>
      <c r="P212" s="196">
        <f>O212*H212</f>
        <v>0</v>
      </c>
      <c r="Q212" s="196">
        <v>0</v>
      </c>
      <c r="R212" s="196">
        <f>Q212*H212</f>
        <v>0</v>
      </c>
      <c r="S212" s="196">
        <v>0</v>
      </c>
      <c r="T212" s="197">
        <f>S212*H212</f>
        <v>0</v>
      </c>
      <c r="U212" s="37"/>
      <c r="V212" s="37"/>
      <c r="W212" s="37"/>
      <c r="X212" s="37"/>
      <c r="Y212" s="37"/>
      <c r="Z212" s="37"/>
      <c r="AA212" s="37"/>
      <c r="AB212" s="37"/>
      <c r="AC212" s="37"/>
      <c r="AD212" s="37"/>
      <c r="AE212" s="37"/>
      <c r="AR212" s="198" t="s">
        <v>147</v>
      </c>
      <c r="AT212" s="198" t="s">
        <v>298</v>
      </c>
      <c r="AU212" s="198" t="s">
        <v>79</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1239</v>
      </c>
    </row>
    <row r="213" spans="1:47" s="2" customFormat="1" ht="12">
      <c r="A213" s="37"/>
      <c r="B213" s="38"/>
      <c r="C213" s="39"/>
      <c r="D213" s="200" t="s">
        <v>134</v>
      </c>
      <c r="E213" s="39"/>
      <c r="F213" s="201" t="s">
        <v>1240</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134</v>
      </c>
      <c r="AU213" s="16" t="s">
        <v>79</v>
      </c>
    </row>
    <row r="214" spans="1:65" s="2" customFormat="1" ht="16.5" customHeight="1">
      <c r="A214" s="37"/>
      <c r="B214" s="38"/>
      <c r="C214" s="229" t="s">
        <v>275</v>
      </c>
      <c r="D214" s="229" t="s">
        <v>298</v>
      </c>
      <c r="E214" s="230" t="s">
        <v>1241</v>
      </c>
      <c r="F214" s="231" t="s">
        <v>1242</v>
      </c>
      <c r="G214" s="232" t="s">
        <v>540</v>
      </c>
      <c r="H214" s="233">
        <v>30</v>
      </c>
      <c r="I214" s="234"/>
      <c r="J214" s="235">
        <f>ROUND(I214*H214,2)</f>
        <v>0</v>
      </c>
      <c r="K214" s="231" t="s">
        <v>19</v>
      </c>
      <c r="L214" s="236"/>
      <c r="M214" s="237" t="s">
        <v>19</v>
      </c>
      <c r="N214" s="238" t="s">
        <v>40</v>
      </c>
      <c r="O214" s="83"/>
      <c r="P214" s="196">
        <f>O214*H214</f>
        <v>0</v>
      </c>
      <c r="Q214" s="196">
        <v>0</v>
      </c>
      <c r="R214" s="196">
        <f>Q214*H214</f>
        <v>0</v>
      </c>
      <c r="S214" s="196">
        <v>0</v>
      </c>
      <c r="T214" s="197">
        <f>S214*H214</f>
        <v>0</v>
      </c>
      <c r="U214" s="37"/>
      <c r="V214" s="37"/>
      <c r="W214" s="37"/>
      <c r="X214" s="37"/>
      <c r="Y214" s="37"/>
      <c r="Z214" s="37"/>
      <c r="AA214" s="37"/>
      <c r="AB214" s="37"/>
      <c r="AC214" s="37"/>
      <c r="AD214" s="37"/>
      <c r="AE214" s="37"/>
      <c r="AR214" s="198" t="s">
        <v>147</v>
      </c>
      <c r="AT214" s="198" t="s">
        <v>298</v>
      </c>
      <c r="AU214" s="198" t="s">
        <v>79</v>
      </c>
      <c r="AY214" s="16" t="s">
        <v>133</v>
      </c>
      <c r="BE214" s="199">
        <f>IF(N214="základní",J214,0)</f>
        <v>0</v>
      </c>
      <c r="BF214" s="199">
        <f>IF(N214="snížená",J214,0)</f>
        <v>0</v>
      </c>
      <c r="BG214" s="199">
        <f>IF(N214="zákl. přenesená",J214,0)</f>
        <v>0</v>
      </c>
      <c r="BH214" s="199">
        <f>IF(N214="sníž. přenesená",J214,0)</f>
        <v>0</v>
      </c>
      <c r="BI214" s="199">
        <f>IF(N214="nulová",J214,0)</f>
        <v>0</v>
      </c>
      <c r="BJ214" s="16" t="s">
        <v>77</v>
      </c>
      <c r="BK214" s="199">
        <f>ROUND(I214*H214,2)</f>
        <v>0</v>
      </c>
      <c r="BL214" s="16" t="s">
        <v>138</v>
      </c>
      <c r="BM214" s="198" t="s">
        <v>1243</v>
      </c>
    </row>
    <row r="215" spans="1:47" s="2" customFormat="1" ht="12">
      <c r="A215" s="37"/>
      <c r="B215" s="38"/>
      <c r="C215" s="39"/>
      <c r="D215" s="200" t="s">
        <v>134</v>
      </c>
      <c r="E215" s="39"/>
      <c r="F215" s="201" t="s">
        <v>1240</v>
      </c>
      <c r="G215" s="39"/>
      <c r="H215" s="39"/>
      <c r="I215" s="135"/>
      <c r="J215" s="39"/>
      <c r="K215" s="39"/>
      <c r="L215" s="43"/>
      <c r="M215" s="202"/>
      <c r="N215" s="203"/>
      <c r="O215" s="83"/>
      <c r="P215" s="83"/>
      <c r="Q215" s="83"/>
      <c r="R215" s="83"/>
      <c r="S215" s="83"/>
      <c r="T215" s="84"/>
      <c r="U215" s="37"/>
      <c r="V215" s="37"/>
      <c r="W215" s="37"/>
      <c r="X215" s="37"/>
      <c r="Y215" s="37"/>
      <c r="Z215" s="37"/>
      <c r="AA215" s="37"/>
      <c r="AB215" s="37"/>
      <c r="AC215" s="37"/>
      <c r="AD215" s="37"/>
      <c r="AE215" s="37"/>
      <c r="AT215" s="16" t="s">
        <v>134</v>
      </c>
      <c r="AU215" s="16" t="s">
        <v>79</v>
      </c>
    </row>
    <row r="216" spans="1:65" s="2" customFormat="1" ht="16.5" customHeight="1">
      <c r="A216" s="37"/>
      <c r="B216" s="38"/>
      <c r="C216" s="229" t="s">
        <v>398</v>
      </c>
      <c r="D216" s="229" t="s">
        <v>298</v>
      </c>
      <c r="E216" s="230" t="s">
        <v>1244</v>
      </c>
      <c r="F216" s="231" t="s">
        <v>1245</v>
      </c>
      <c r="G216" s="232" t="s">
        <v>540</v>
      </c>
      <c r="H216" s="233">
        <v>100</v>
      </c>
      <c r="I216" s="234"/>
      <c r="J216" s="235">
        <f>ROUND(I216*H216,2)</f>
        <v>0</v>
      </c>
      <c r="K216" s="231" t="s">
        <v>19</v>
      </c>
      <c r="L216" s="236"/>
      <c r="M216" s="237" t="s">
        <v>19</v>
      </c>
      <c r="N216" s="238" t="s">
        <v>40</v>
      </c>
      <c r="O216" s="83"/>
      <c r="P216" s="196">
        <f>O216*H216</f>
        <v>0</v>
      </c>
      <c r="Q216" s="196">
        <v>0</v>
      </c>
      <c r="R216" s="196">
        <f>Q216*H216</f>
        <v>0</v>
      </c>
      <c r="S216" s="196">
        <v>0</v>
      </c>
      <c r="T216" s="197">
        <f>S216*H216</f>
        <v>0</v>
      </c>
      <c r="U216" s="37"/>
      <c r="V216" s="37"/>
      <c r="W216" s="37"/>
      <c r="X216" s="37"/>
      <c r="Y216" s="37"/>
      <c r="Z216" s="37"/>
      <c r="AA216" s="37"/>
      <c r="AB216" s="37"/>
      <c r="AC216" s="37"/>
      <c r="AD216" s="37"/>
      <c r="AE216" s="37"/>
      <c r="AR216" s="198" t="s">
        <v>147</v>
      </c>
      <c r="AT216" s="198" t="s">
        <v>298</v>
      </c>
      <c r="AU216" s="198" t="s">
        <v>79</v>
      </c>
      <c r="AY216" s="16" t="s">
        <v>133</v>
      </c>
      <c r="BE216" s="199">
        <f>IF(N216="základní",J216,0)</f>
        <v>0</v>
      </c>
      <c r="BF216" s="199">
        <f>IF(N216="snížená",J216,0)</f>
        <v>0</v>
      </c>
      <c r="BG216" s="199">
        <f>IF(N216="zákl. přenesená",J216,0)</f>
        <v>0</v>
      </c>
      <c r="BH216" s="199">
        <f>IF(N216="sníž. přenesená",J216,0)</f>
        <v>0</v>
      </c>
      <c r="BI216" s="199">
        <f>IF(N216="nulová",J216,0)</f>
        <v>0</v>
      </c>
      <c r="BJ216" s="16" t="s">
        <v>77</v>
      </c>
      <c r="BK216" s="199">
        <f>ROUND(I216*H216,2)</f>
        <v>0</v>
      </c>
      <c r="BL216" s="16" t="s">
        <v>138</v>
      </c>
      <c r="BM216" s="198" t="s">
        <v>1246</v>
      </c>
    </row>
    <row r="217" spans="1:47" s="2" customFormat="1" ht="12">
      <c r="A217" s="37"/>
      <c r="B217" s="38"/>
      <c r="C217" s="39"/>
      <c r="D217" s="200" t="s">
        <v>134</v>
      </c>
      <c r="E217" s="39"/>
      <c r="F217" s="201" t="s">
        <v>1240</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134</v>
      </c>
      <c r="AU217" s="16" t="s">
        <v>79</v>
      </c>
    </row>
    <row r="218" spans="1:65" s="2" customFormat="1" ht="16.5" customHeight="1">
      <c r="A218" s="37"/>
      <c r="B218" s="38"/>
      <c r="C218" s="229" t="s">
        <v>280</v>
      </c>
      <c r="D218" s="229" t="s">
        <v>298</v>
      </c>
      <c r="E218" s="230" t="s">
        <v>1247</v>
      </c>
      <c r="F218" s="231" t="s">
        <v>1248</v>
      </c>
      <c r="G218" s="232" t="s">
        <v>540</v>
      </c>
      <c r="H218" s="233">
        <v>105</v>
      </c>
      <c r="I218" s="234"/>
      <c r="J218" s="235">
        <f>ROUND(I218*H218,2)</f>
        <v>0</v>
      </c>
      <c r="K218" s="231" t="s">
        <v>19</v>
      </c>
      <c r="L218" s="236"/>
      <c r="M218" s="237" t="s">
        <v>19</v>
      </c>
      <c r="N218" s="238" t="s">
        <v>40</v>
      </c>
      <c r="O218" s="83"/>
      <c r="P218" s="196">
        <f>O218*H218</f>
        <v>0</v>
      </c>
      <c r="Q218" s="196">
        <v>0</v>
      </c>
      <c r="R218" s="196">
        <f>Q218*H218</f>
        <v>0</v>
      </c>
      <c r="S218" s="196">
        <v>0</v>
      </c>
      <c r="T218" s="197">
        <f>S218*H218</f>
        <v>0</v>
      </c>
      <c r="U218" s="37"/>
      <c r="V218" s="37"/>
      <c r="W218" s="37"/>
      <c r="X218" s="37"/>
      <c r="Y218" s="37"/>
      <c r="Z218" s="37"/>
      <c r="AA218" s="37"/>
      <c r="AB218" s="37"/>
      <c r="AC218" s="37"/>
      <c r="AD218" s="37"/>
      <c r="AE218" s="37"/>
      <c r="AR218" s="198" t="s">
        <v>147</v>
      </c>
      <c r="AT218" s="198" t="s">
        <v>298</v>
      </c>
      <c r="AU218" s="198" t="s">
        <v>79</v>
      </c>
      <c r="AY218" s="16" t="s">
        <v>133</v>
      </c>
      <c r="BE218" s="199">
        <f>IF(N218="základní",J218,0)</f>
        <v>0</v>
      </c>
      <c r="BF218" s="199">
        <f>IF(N218="snížená",J218,0)</f>
        <v>0</v>
      </c>
      <c r="BG218" s="199">
        <f>IF(N218="zákl. přenesená",J218,0)</f>
        <v>0</v>
      </c>
      <c r="BH218" s="199">
        <f>IF(N218="sníž. přenesená",J218,0)</f>
        <v>0</v>
      </c>
      <c r="BI218" s="199">
        <f>IF(N218="nulová",J218,0)</f>
        <v>0</v>
      </c>
      <c r="BJ218" s="16" t="s">
        <v>77</v>
      </c>
      <c r="BK218" s="199">
        <f>ROUND(I218*H218,2)</f>
        <v>0</v>
      </c>
      <c r="BL218" s="16" t="s">
        <v>138</v>
      </c>
      <c r="BM218" s="198" t="s">
        <v>1249</v>
      </c>
    </row>
    <row r="219" spans="1:47" s="2" customFormat="1" ht="12">
      <c r="A219" s="37"/>
      <c r="B219" s="38"/>
      <c r="C219" s="39"/>
      <c r="D219" s="200" t="s">
        <v>134</v>
      </c>
      <c r="E219" s="39"/>
      <c r="F219" s="201" t="s">
        <v>1240</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134</v>
      </c>
      <c r="AU219" s="16" t="s">
        <v>79</v>
      </c>
    </row>
    <row r="220" spans="1:65" s="2" customFormat="1" ht="16.5" customHeight="1">
      <c r="A220" s="37"/>
      <c r="B220" s="38"/>
      <c r="C220" s="229" t="s">
        <v>408</v>
      </c>
      <c r="D220" s="229" t="s">
        <v>298</v>
      </c>
      <c r="E220" s="230" t="s">
        <v>1250</v>
      </c>
      <c r="F220" s="231" t="s">
        <v>1251</v>
      </c>
      <c r="G220" s="232" t="s">
        <v>540</v>
      </c>
      <c r="H220" s="233">
        <v>130</v>
      </c>
      <c r="I220" s="234"/>
      <c r="J220" s="235">
        <f>ROUND(I220*H220,2)</f>
        <v>0</v>
      </c>
      <c r="K220" s="231" t="s">
        <v>19</v>
      </c>
      <c r="L220" s="236"/>
      <c r="M220" s="237" t="s">
        <v>19</v>
      </c>
      <c r="N220" s="238" t="s">
        <v>40</v>
      </c>
      <c r="O220" s="83"/>
      <c r="P220" s="196">
        <f>O220*H220</f>
        <v>0</v>
      </c>
      <c r="Q220" s="196">
        <v>0</v>
      </c>
      <c r="R220" s="196">
        <f>Q220*H220</f>
        <v>0</v>
      </c>
      <c r="S220" s="196">
        <v>0</v>
      </c>
      <c r="T220" s="197">
        <f>S220*H220</f>
        <v>0</v>
      </c>
      <c r="U220" s="37"/>
      <c r="V220" s="37"/>
      <c r="W220" s="37"/>
      <c r="X220" s="37"/>
      <c r="Y220" s="37"/>
      <c r="Z220" s="37"/>
      <c r="AA220" s="37"/>
      <c r="AB220" s="37"/>
      <c r="AC220" s="37"/>
      <c r="AD220" s="37"/>
      <c r="AE220" s="37"/>
      <c r="AR220" s="198" t="s">
        <v>147</v>
      </c>
      <c r="AT220" s="198" t="s">
        <v>298</v>
      </c>
      <c r="AU220" s="198" t="s">
        <v>79</v>
      </c>
      <c r="AY220" s="16" t="s">
        <v>133</v>
      </c>
      <c r="BE220" s="199">
        <f>IF(N220="základní",J220,0)</f>
        <v>0</v>
      </c>
      <c r="BF220" s="199">
        <f>IF(N220="snížená",J220,0)</f>
        <v>0</v>
      </c>
      <c r="BG220" s="199">
        <f>IF(N220="zákl. přenesená",J220,0)</f>
        <v>0</v>
      </c>
      <c r="BH220" s="199">
        <f>IF(N220="sníž. přenesená",J220,0)</f>
        <v>0</v>
      </c>
      <c r="BI220" s="199">
        <f>IF(N220="nulová",J220,0)</f>
        <v>0</v>
      </c>
      <c r="BJ220" s="16" t="s">
        <v>77</v>
      </c>
      <c r="BK220" s="199">
        <f>ROUND(I220*H220,2)</f>
        <v>0</v>
      </c>
      <c r="BL220" s="16" t="s">
        <v>138</v>
      </c>
      <c r="BM220" s="198" t="s">
        <v>1252</v>
      </c>
    </row>
    <row r="221" spans="1:47" s="2" customFormat="1" ht="12">
      <c r="A221" s="37"/>
      <c r="B221" s="38"/>
      <c r="C221" s="39"/>
      <c r="D221" s="200" t="s">
        <v>134</v>
      </c>
      <c r="E221" s="39"/>
      <c r="F221" s="201" t="s">
        <v>1240</v>
      </c>
      <c r="G221" s="39"/>
      <c r="H221" s="39"/>
      <c r="I221" s="135"/>
      <c r="J221" s="39"/>
      <c r="K221" s="39"/>
      <c r="L221" s="43"/>
      <c r="M221" s="202"/>
      <c r="N221" s="203"/>
      <c r="O221" s="83"/>
      <c r="P221" s="83"/>
      <c r="Q221" s="83"/>
      <c r="R221" s="83"/>
      <c r="S221" s="83"/>
      <c r="T221" s="84"/>
      <c r="U221" s="37"/>
      <c r="V221" s="37"/>
      <c r="W221" s="37"/>
      <c r="X221" s="37"/>
      <c r="Y221" s="37"/>
      <c r="Z221" s="37"/>
      <c r="AA221" s="37"/>
      <c r="AB221" s="37"/>
      <c r="AC221" s="37"/>
      <c r="AD221" s="37"/>
      <c r="AE221" s="37"/>
      <c r="AT221" s="16" t="s">
        <v>134</v>
      </c>
      <c r="AU221" s="16" t="s">
        <v>79</v>
      </c>
    </row>
    <row r="222" spans="1:65" s="2" customFormat="1" ht="16.5" customHeight="1">
      <c r="A222" s="37"/>
      <c r="B222" s="38"/>
      <c r="C222" s="229" t="s">
        <v>286</v>
      </c>
      <c r="D222" s="229" t="s">
        <v>298</v>
      </c>
      <c r="E222" s="230" t="s">
        <v>1253</v>
      </c>
      <c r="F222" s="231" t="s">
        <v>1254</v>
      </c>
      <c r="G222" s="232" t="s">
        <v>540</v>
      </c>
      <c r="H222" s="233">
        <v>130</v>
      </c>
      <c r="I222" s="234"/>
      <c r="J222" s="235">
        <f>ROUND(I222*H222,2)</f>
        <v>0</v>
      </c>
      <c r="K222" s="231" t="s">
        <v>19</v>
      </c>
      <c r="L222" s="236"/>
      <c r="M222" s="237" t="s">
        <v>19</v>
      </c>
      <c r="N222" s="238" t="s">
        <v>40</v>
      </c>
      <c r="O222" s="83"/>
      <c r="P222" s="196">
        <f>O222*H222</f>
        <v>0</v>
      </c>
      <c r="Q222" s="196">
        <v>0</v>
      </c>
      <c r="R222" s="196">
        <f>Q222*H222</f>
        <v>0</v>
      </c>
      <c r="S222" s="196">
        <v>0</v>
      </c>
      <c r="T222" s="197">
        <f>S222*H222</f>
        <v>0</v>
      </c>
      <c r="U222" s="37"/>
      <c r="V222" s="37"/>
      <c r="W222" s="37"/>
      <c r="X222" s="37"/>
      <c r="Y222" s="37"/>
      <c r="Z222" s="37"/>
      <c r="AA222" s="37"/>
      <c r="AB222" s="37"/>
      <c r="AC222" s="37"/>
      <c r="AD222" s="37"/>
      <c r="AE222" s="37"/>
      <c r="AR222" s="198" t="s">
        <v>147</v>
      </c>
      <c r="AT222" s="198" t="s">
        <v>298</v>
      </c>
      <c r="AU222" s="198" t="s">
        <v>79</v>
      </c>
      <c r="AY222" s="16" t="s">
        <v>133</v>
      </c>
      <c r="BE222" s="199">
        <f>IF(N222="základní",J222,0)</f>
        <v>0</v>
      </c>
      <c r="BF222" s="199">
        <f>IF(N222="snížená",J222,0)</f>
        <v>0</v>
      </c>
      <c r="BG222" s="199">
        <f>IF(N222="zákl. přenesená",J222,0)</f>
        <v>0</v>
      </c>
      <c r="BH222" s="199">
        <f>IF(N222="sníž. přenesená",J222,0)</f>
        <v>0</v>
      </c>
      <c r="BI222" s="199">
        <f>IF(N222="nulová",J222,0)</f>
        <v>0</v>
      </c>
      <c r="BJ222" s="16" t="s">
        <v>77</v>
      </c>
      <c r="BK222" s="199">
        <f>ROUND(I222*H222,2)</f>
        <v>0</v>
      </c>
      <c r="BL222" s="16" t="s">
        <v>138</v>
      </c>
      <c r="BM222" s="198" t="s">
        <v>1255</v>
      </c>
    </row>
    <row r="223" spans="1:47" s="2" customFormat="1" ht="12">
      <c r="A223" s="37"/>
      <c r="B223" s="38"/>
      <c r="C223" s="39"/>
      <c r="D223" s="200" t="s">
        <v>134</v>
      </c>
      <c r="E223" s="39"/>
      <c r="F223" s="201" t="s">
        <v>1240</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134</v>
      </c>
      <c r="AU223" s="16" t="s">
        <v>79</v>
      </c>
    </row>
    <row r="224" spans="1:65" s="2" customFormat="1" ht="16.5" customHeight="1">
      <c r="A224" s="37"/>
      <c r="B224" s="38"/>
      <c r="C224" s="229" t="s">
        <v>416</v>
      </c>
      <c r="D224" s="229" t="s">
        <v>298</v>
      </c>
      <c r="E224" s="230" t="s">
        <v>1256</v>
      </c>
      <c r="F224" s="231" t="s">
        <v>1257</v>
      </c>
      <c r="G224" s="232" t="s">
        <v>540</v>
      </c>
      <c r="H224" s="233">
        <v>35</v>
      </c>
      <c r="I224" s="234"/>
      <c r="J224" s="235">
        <f>ROUND(I224*H224,2)</f>
        <v>0</v>
      </c>
      <c r="K224" s="231" t="s">
        <v>19</v>
      </c>
      <c r="L224" s="236"/>
      <c r="M224" s="237" t="s">
        <v>19</v>
      </c>
      <c r="N224" s="238" t="s">
        <v>40</v>
      </c>
      <c r="O224" s="83"/>
      <c r="P224" s="196">
        <f>O224*H224</f>
        <v>0</v>
      </c>
      <c r="Q224" s="196">
        <v>0</v>
      </c>
      <c r="R224" s="196">
        <f>Q224*H224</f>
        <v>0</v>
      </c>
      <c r="S224" s="196">
        <v>0</v>
      </c>
      <c r="T224" s="197">
        <f>S224*H224</f>
        <v>0</v>
      </c>
      <c r="U224" s="37"/>
      <c r="V224" s="37"/>
      <c r="W224" s="37"/>
      <c r="X224" s="37"/>
      <c r="Y224" s="37"/>
      <c r="Z224" s="37"/>
      <c r="AA224" s="37"/>
      <c r="AB224" s="37"/>
      <c r="AC224" s="37"/>
      <c r="AD224" s="37"/>
      <c r="AE224" s="37"/>
      <c r="AR224" s="198" t="s">
        <v>147</v>
      </c>
      <c r="AT224" s="198" t="s">
        <v>298</v>
      </c>
      <c r="AU224" s="198" t="s">
        <v>79</v>
      </c>
      <c r="AY224" s="16" t="s">
        <v>133</v>
      </c>
      <c r="BE224" s="199">
        <f>IF(N224="základní",J224,0)</f>
        <v>0</v>
      </c>
      <c r="BF224" s="199">
        <f>IF(N224="snížená",J224,0)</f>
        <v>0</v>
      </c>
      <c r="BG224" s="199">
        <f>IF(N224="zákl. přenesená",J224,0)</f>
        <v>0</v>
      </c>
      <c r="BH224" s="199">
        <f>IF(N224="sníž. přenesená",J224,0)</f>
        <v>0</v>
      </c>
      <c r="BI224" s="199">
        <f>IF(N224="nulová",J224,0)</f>
        <v>0</v>
      </c>
      <c r="BJ224" s="16" t="s">
        <v>77</v>
      </c>
      <c r="BK224" s="199">
        <f>ROUND(I224*H224,2)</f>
        <v>0</v>
      </c>
      <c r="BL224" s="16" t="s">
        <v>138</v>
      </c>
      <c r="BM224" s="198" t="s">
        <v>1258</v>
      </c>
    </row>
    <row r="225" spans="1:47" s="2" customFormat="1" ht="12">
      <c r="A225" s="37"/>
      <c r="B225" s="38"/>
      <c r="C225" s="39"/>
      <c r="D225" s="200" t="s">
        <v>134</v>
      </c>
      <c r="E225" s="39"/>
      <c r="F225" s="201" t="s">
        <v>1240</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134</v>
      </c>
      <c r="AU225" s="16" t="s">
        <v>79</v>
      </c>
    </row>
    <row r="226" spans="1:65" s="2" customFormat="1" ht="16.5" customHeight="1">
      <c r="A226" s="37"/>
      <c r="B226" s="38"/>
      <c r="C226" s="229" t="s">
        <v>292</v>
      </c>
      <c r="D226" s="229" t="s">
        <v>298</v>
      </c>
      <c r="E226" s="230" t="s">
        <v>1259</v>
      </c>
      <c r="F226" s="231" t="s">
        <v>1260</v>
      </c>
      <c r="G226" s="232" t="s">
        <v>540</v>
      </c>
      <c r="H226" s="233">
        <v>25</v>
      </c>
      <c r="I226" s="234"/>
      <c r="J226" s="235">
        <f>ROUND(I226*H226,2)</f>
        <v>0</v>
      </c>
      <c r="K226" s="231" t="s">
        <v>19</v>
      </c>
      <c r="L226" s="236"/>
      <c r="M226" s="237" t="s">
        <v>19</v>
      </c>
      <c r="N226" s="238" t="s">
        <v>40</v>
      </c>
      <c r="O226" s="83"/>
      <c r="P226" s="196">
        <f>O226*H226</f>
        <v>0</v>
      </c>
      <c r="Q226" s="196">
        <v>0</v>
      </c>
      <c r="R226" s="196">
        <f>Q226*H226</f>
        <v>0</v>
      </c>
      <c r="S226" s="196">
        <v>0</v>
      </c>
      <c r="T226" s="197">
        <f>S226*H226</f>
        <v>0</v>
      </c>
      <c r="U226" s="37"/>
      <c r="V226" s="37"/>
      <c r="W226" s="37"/>
      <c r="X226" s="37"/>
      <c r="Y226" s="37"/>
      <c r="Z226" s="37"/>
      <c r="AA226" s="37"/>
      <c r="AB226" s="37"/>
      <c r="AC226" s="37"/>
      <c r="AD226" s="37"/>
      <c r="AE226" s="37"/>
      <c r="AR226" s="198" t="s">
        <v>147</v>
      </c>
      <c r="AT226" s="198" t="s">
        <v>298</v>
      </c>
      <c r="AU226" s="198" t="s">
        <v>79</v>
      </c>
      <c r="AY226" s="16" t="s">
        <v>133</v>
      </c>
      <c r="BE226" s="199">
        <f>IF(N226="základní",J226,0)</f>
        <v>0</v>
      </c>
      <c r="BF226" s="199">
        <f>IF(N226="snížená",J226,0)</f>
        <v>0</v>
      </c>
      <c r="BG226" s="199">
        <f>IF(N226="zákl. přenesená",J226,0)</f>
        <v>0</v>
      </c>
      <c r="BH226" s="199">
        <f>IF(N226="sníž. přenesená",J226,0)</f>
        <v>0</v>
      </c>
      <c r="BI226" s="199">
        <f>IF(N226="nulová",J226,0)</f>
        <v>0</v>
      </c>
      <c r="BJ226" s="16" t="s">
        <v>77</v>
      </c>
      <c r="BK226" s="199">
        <f>ROUND(I226*H226,2)</f>
        <v>0</v>
      </c>
      <c r="BL226" s="16" t="s">
        <v>138</v>
      </c>
      <c r="BM226" s="198" t="s">
        <v>1261</v>
      </c>
    </row>
    <row r="227" spans="1:47" s="2" customFormat="1" ht="12">
      <c r="A227" s="37"/>
      <c r="B227" s="38"/>
      <c r="C227" s="39"/>
      <c r="D227" s="200" t="s">
        <v>134</v>
      </c>
      <c r="E227" s="39"/>
      <c r="F227" s="201" t="s">
        <v>1240</v>
      </c>
      <c r="G227" s="39"/>
      <c r="H227" s="39"/>
      <c r="I227" s="135"/>
      <c r="J227" s="39"/>
      <c r="K227" s="39"/>
      <c r="L227" s="43"/>
      <c r="M227" s="202"/>
      <c r="N227" s="203"/>
      <c r="O227" s="83"/>
      <c r="P227" s="83"/>
      <c r="Q227" s="83"/>
      <c r="R227" s="83"/>
      <c r="S227" s="83"/>
      <c r="T227" s="84"/>
      <c r="U227" s="37"/>
      <c r="V227" s="37"/>
      <c r="W227" s="37"/>
      <c r="X227" s="37"/>
      <c r="Y227" s="37"/>
      <c r="Z227" s="37"/>
      <c r="AA227" s="37"/>
      <c r="AB227" s="37"/>
      <c r="AC227" s="37"/>
      <c r="AD227" s="37"/>
      <c r="AE227" s="37"/>
      <c r="AT227" s="16" t="s">
        <v>134</v>
      </c>
      <c r="AU227" s="16" t="s">
        <v>79</v>
      </c>
    </row>
    <row r="228" spans="1:65" s="2" customFormat="1" ht="16.5" customHeight="1">
      <c r="A228" s="37"/>
      <c r="B228" s="38"/>
      <c r="C228" s="229" t="s">
        <v>422</v>
      </c>
      <c r="D228" s="229" t="s">
        <v>298</v>
      </c>
      <c r="E228" s="230" t="s">
        <v>1262</v>
      </c>
      <c r="F228" s="231" t="s">
        <v>1263</v>
      </c>
      <c r="G228" s="232" t="s">
        <v>540</v>
      </c>
      <c r="H228" s="233">
        <v>30</v>
      </c>
      <c r="I228" s="234"/>
      <c r="J228" s="235">
        <f>ROUND(I228*H228,2)</f>
        <v>0</v>
      </c>
      <c r="K228" s="231" t="s">
        <v>19</v>
      </c>
      <c r="L228" s="236"/>
      <c r="M228" s="237" t="s">
        <v>19</v>
      </c>
      <c r="N228" s="238" t="s">
        <v>40</v>
      </c>
      <c r="O228" s="83"/>
      <c r="P228" s="196">
        <f>O228*H228</f>
        <v>0</v>
      </c>
      <c r="Q228" s="196">
        <v>0</v>
      </c>
      <c r="R228" s="196">
        <f>Q228*H228</f>
        <v>0</v>
      </c>
      <c r="S228" s="196">
        <v>0</v>
      </c>
      <c r="T228" s="197">
        <f>S228*H228</f>
        <v>0</v>
      </c>
      <c r="U228" s="37"/>
      <c r="V228" s="37"/>
      <c r="W228" s="37"/>
      <c r="X228" s="37"/>
      <c r="Y228" s="37"/>
      <c r="Z228" s="37"/>
      <c r="AA228" s="37"/>
      <c r="AB228" s="37"/>
      <c r="AC228" s="37"/>
      <c r="AD228" s="37"/>
      <c r="AE228" s="37"/>
      <c r="AR228" s="198" t="s">
        <v>147</v>
      </c>
      <c r="AT228" s="198" t="s">
        <v>298</v>
      </c>
      <c r="AU228" s="198" t="s">
        <v>79</v>
      </c>
      <c r="AY228" s="16" t="s">
        <v>133</v>
      </c>
      <c r="BE228" s="199">
        <f>IF(N228="základní",J228,0)</f>
        <v>0</v>
      </c>
      <c r="BF228" s="199">
        <f>IF(N228="snížená",J228,0)</f>
        <v>0</v>
      </c>
      <c r="BG228" s="199">
        <f>IF(N228="zákl. přenesená",J228,0)</f>
        <v>0</v>
      </c>
      <c r="BH228" s="199">
        <f>IF(N228="sníž. přenesená",J228,0)</f>
        <v>0</v>
      </c>
      <c r="BI228" s="199">
        <f>IF(N228="nulová",J228,0)</f>
        <v>0</v>
      </c>
      <c r="BJ228" s="16" t="s">
        <v>77</v>
      </c>
      <c r="BK228" s="199">
        <f>ROUND(I228*H228,2)</f>
        <v>0</v>
      </c>
      <c r="BL228" s="16" t="s">
        <v>138</v>
      </c>
      <c r="BM228" s="198" t="s">
        <v>1264</v>
      </c>
    </row>
    <row r="229" spans="1:47" s="2" customFormat="1" ht="12">
      <c r="A229" s="37"/>
      <c r="B229" s="38"/>
      <c r="C229" s="39"/>
      <c r="D229" s="200" t="s">
        <v>134</v>
      </c>
      <c r="E229" s="39"/>
      <c r="F229" s="201" t="s">
        <v>1240</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134</v>
      </c>
      <c r="AU229" s="16" t="s">
        <v>79</v>
      </c>
    </row>
    <row r="230" spans="1:65" s="2" customFormat="1" ht="16.5" customHeight="1">
      <c r="A230" s="37"/>
      <c r="B230" s="38"/>
      <c r="C230" s="229" t="s">
        <v>297</v>
      </c>
      <c r="D230" s="229" t="s">
        <v>298</v>
      </c>
      <c r="E230" s="230" t="s">
        <v>1265</v>
      </c>
      <c r="F230" s="231" t="s">
        <v>1266</v>
      </c>
      <c r="G230" s="232" t="s">
        <v>540</v>
      </c>
      <c r="H230" s="233">
        <v>4</v>
      </c>
      <c r="I230" s="234"/>
      <c r="J230" s="235">
        <f>ROUND(I230*H230,2)</f>
        <v>0</v>
      </c>
      <c r="K230" s="231" t="s">
        <v>19</v>
      </c>
      <c r="L230" s="236"/>
      <c r="M230" s="237" t="s">
        <v>19</v>
      </c>
      <c r="N230" s="238" t="s">
        <v>40</v>
      </c>
      <c r="O230" s="83"/>
      <c r="P230" s="196">
        <f>O230*H230</f>
        <v>0</v>
      </c>
      <c r="Q230" s="196">
        <v>0</v>
      </c>
      <c r="R230" s="196">
        <f>Q230*H230</f>
        <v>0</v>
      </c>
      <c r="S230" s="196">
        <v>0</v>
      </c>
      <c r="T230" s="197">
        <f>S230*H230</f>
        <v>0</v>
      </c>
      <c r="U230" s="37"/>
      <c r="V230" s="37"/>
      <c r="W230" s="37"/>
      <c r="X230" s="37"/>
      <c r="Y230" s="37"/>
      <c r="Z230" s="37"/>
      <c r="AA230" s="37"/>
      <c r="AB230" s="37"/>
      <c r="AC230" s="37"/>
      <c r="AD230" s="37"/>
      <c r="AE230" s="37"/>
      <c r="AR230" s="198" t="s">
        <v>147</v>
      </c>
      <c r="AT230" s="198" t="s">
        <v>298</v>
      </c>
      <c r="AU230" s="198" t="s">
        <v>79</v>
      </c>
      <c r="AY230" s="16" t="s">
        <v>133</v>
      </c>
      <c r="BE230" s="199">
        <f>IF(N230="základní",J230,0)</f>
        <v>0</v>
      </c>
      <c r="BF230" s="199">
        <f>IF(N230="snížená",J230,0)</f>
        <v>0</v>
      </c>
      <c r="BG230" s="199">
        <f>IF(N230="zákl. přenesená",J230,0)</f>
        <v>0</v>
      </c>
      <c r="BH230" s="199">
        <f>IF(N230="sníž. přenesená",J230,0)</f>
        <v>0</v>
      </c>
      <c r="BI230" s="199">
        <f>IF(N230="nulová",J230,0)</f>
        <v>0</v>
      </c>
      <c r="BJ230" s="16" t="s">
        <v>77</v>
      </c>
      <c r="BK230" s="199">
        <f>ROUND(I230*H230,2)</f>
        <v>0</v>
      </c>
      <c r="BL230" s="16" t="s">
        <v>138</v>
      </c>
      <c r="BM230" s="198" t="s">
        <v>1267</v>
      </c>
    </row>
    <row r="231" spans="1:47" s="2" customFormat="1" ht="12">
      <c r="A231" s="37"/>
      <c r="B231" s="38"/>
      <c r="C231" s="39"/>
      <c r="D231" s="200" t="s">
        <v>134</v>
      </c>
      <c r="E231" s="39"/>
      <c r="F231" s="201" t="s">
        <v>1240</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134</v>
      </c>
      <c r="AU231" s="16" t="s">
        <v>79</v>
      </c>
    </row>
    <row r="232" spans="1:65" s="2" customFormat="1" ht="16.5" customHeight="1">
      <c r="A232" s="37"/>
      <c r="B232" s="38"/>
      <c r="C232" s="229" t="s">
        <v>433</v>
      </c>
      <c r="D232" s="229" t="s">
        <v>298</v>
      </c>
      <c r="E232" s="230" t="s">
        <v>1268</v>
      </c>
      <c r="F232" s="231" t="s">
        <v>1269</v>
      </c>
      <c r="G232" s="232" t="s">
        <v>540</v>
      </c>
      <c r="H232" s="233">
        <v>5</v>
      </c>
      <c r="I232" s="234"/>
      <c r="J232" s="235">
        <f>ROUND(I232*H232,2)</f>
        <v>0</v>
      </c>
      <c r="K232" s="231" t="s">
        <v>19</v>
      </c>
      <c r="L232" s="236"/>
      <c r="M232" s="237" t="s">
        <v>19</v>
      </c>
      <c r="N232" s="238" t="s">
        <v>40</v>
      </c>
      <c r="O232" s="83"/>
      <c r="P232" s="196">
        <f>O232*H232</f>
        <v>0</v>
      </c>
      <c r="Q232" s="196">
        <v>0</v>
      </c>
      <c r="R232" s="196">
        <f>Q232*H232</f>
        <v>0</v>
      </c>
      <c r="S232" s="196">
        <v>0</v>
      </c>
      <c r="T232" s="197">
        <f>S232*H232</f>
        <v>0</v>
      </c>
      <c r="U232" s="37"/>
      <c r="V232" s="37"/>
      <c r="W232" s="37"/>
      <c r="X232" s="37"/>
      <c r="Y232" s="37"/>
      <c r="Z232" s="37"/>
      <c r="AA232" s="37"/>
      <c r="AB232" s="37"/>
      <c r="AC232" s="37"/>
      <c r="AD232" s="37"/>
      <c r="AE232" s="37"/>
      <c r="AR232" s="198" t="s">
        <v>147</v>
      </c>
      <c r="AT232" s="198" t="s">
        <v>298</v>
      </c>
      <c r="AU232" s="198" t="s">
        <v>79</v>
      </c>
      <c r="AY232" s="16" t="s">
        <v>133</v>
      </c>
      <c r="BE232" s="199">
        <f>IF(N232="základní",J232,0)</f>
        <v>0</v>
      </c>
      <c r="BF232" s="199">
        <f>IF(N232="snížená",J232,0)</f>
        <v>0</v>
      </c>
      <c r="BG232" s="199">
        <f>IF(N232="zákl. přenesená",J232,0)</f>
        <v>0</v>
      </c>
      <c r="BH232" s="199">
        <f>IF(N232="sníž. přenesená",J232,0)</f>
        <v>0</v>
      </c>
      <c r="BI232" s="199">
        <f>IF(N232="nulová",J232,0)</f>
        <v>0</v>
      </c>
      <c r="BJ232" s="16" t="s">
        <v>77</v>
      </c>
      <c r="BK232" s="199">
        <f>ROUND(I232*H232,2)</f>
        <v>0</v>
      </c>
      <c r="BL232" s="16" t="s">
        <v>138</v>
      </c>
      <c r="BM232" s="198" t="s">
        <v>1270</v>
      </c>
    </row>
    <row r="233" spans="1:47" s="2" customFormat="1" ht="12">
      <c r="A233" s="37"/>
      <c r="B233" s="38"/>
      <c r="C233" s="39"/>
      <c r="D233" s="200" t="s">
        <v>134</v>
      </c>
      <c r="E233" s="39"/>
      <c r="F233" s="201" t="s">
        <v>1240</v>
      </c>
      <c r="G233" s="39"/>
      <c r="H233" s="39"/>
      <c r="I233" s="135"/>
      <c r="J233" s="39"/>
      <c r="K233" s="39"/>
      <c r="L233" s="43"/>
      <c r="M233" s="202"/>
      <c r="N233" s="203"/>
      <c r="O233" s="83"/>
      <c r="P233" s="83"/>
      <c r="Q233" s="83"/>
      <c r="R233" s="83"/>
      <c r="S233" s="83"/>
      <c r="T233" s="84"/>
      <c r="U233" s="37"/>
      <c r="V233" s="37"/>
      <c r="W233" s="37"/>
      <c r="X233" s="37"/>
      <c r="Y233" s="37"/>
      <c r="Z233" s="37"/>
      <c r="AA233" s="37"/>
      <c r="AB233" s="37"/>
      <c r="AC233" s="37"/>
      <c r="AD233" s="37"/>
      <c r="AE233" s="37"/>
      <c r="AT233" s="16" t="s">
        <v>134</v>
      </c>
      <c r="AU233" s="16" t="s">
        <v>79</v>
      </c>
    </row>
    <row r="234" spans="1:65" s="2" customFormat="1" ht="16.5" customHeight="1">
      <c r="A234" s="37"/>
      <c r="B234" s="38"/>
      <c r="C234" s="229" t="s">
        <v>302</v>
      </c>
      <c r="D234" s="229" t="s">
        <v>298</v>
      </c>
      <c r="E234" s="230" t="s">
        <v>1271</v>
      </c>
      <c r="F234" s="231" t="s">
        <v>1272</v>
      </c>
      <c r="G234" s="232" t="s">
        <v>540</v>
      </c>
      <c r="H234" s="233">
        <v>50</v>
      </c>
      <c r="I234" s="234"/>
      <c r="J234" s="235">
        <f>ROUND(I234*H234,2)</f>
        <v>0</v>
      </c>
      <c r="K234" s="231" t="s">
        <v>19</v>
      </c>
      <c r="L234" s="236"/>
      <c r="M234" s="237" t="s">
        <v>19</v>
      </c>
      <c r="N234" s="238" t="s">
        <v>40</v>
      </c>
      <c r="O234" s="83"/>
      <c r="P234" s="196">
        <f>O234*H234</f>
        <v>0</v>
      </c>
      <c r="Q234" s="196">
        <v>0</v>
      </c>
      <c r="R234" s="196">
        <f>Q234*H234</f>
        <v>0</v>
      </c>
      <c r="S234" s="196">
        <v>0</v>
      </c>
      <c r="T234" s="197">
        <f>S234*H234</f>
        <v>0</v>
      </c>
      <c r="U234" s="37"/>
      <c r="V234" s="37"/>
      <c r="W234" s="37"/>
      <c r="X234" s="37"/>
      <c r="Y234" s="37"/>
      <c r="Z234" s="37"/>
      <c r="AA234" s="37"/>
      <c r="AB234" s="37"/>
      <c r="AC234" s="37"/>
      <c r="AD234" s="37"/>
      <c r="AE234" s="37"/>
      <c r="AR234" s="198" t="s">
        <v>147</v>
      </c>
      <c r="AT234" s="198" t="s">
        <v>298</v>
      </c>
      <c r="AU234" s="198" t="s">
        <v>79</v>
      </c>
      <c r="AY234" s="16" t="s">
        <v>133</v>
      </c>
      <c r="BE234" s="199">
        <f>IF(N234="základní",J234,0)</f>
        <v>0</v>
      </c>
      <c r="BF234" s="199">
        <f>IF(N234="snížená",J234,0)</f>
        <v>0</v>
      </c>
      <c r="BG234" s="199">
        <f>IF(N234="zákl. přenesená",J234,0)</f>
        <v>0</v>
      </c>
      <c r="BH234" s="199">
        <f>IF(N234="sníž. přenesená",J234,0)</f>
        <v>0</v>
      </c>
      <c r="BI234" s="199">
        <f>IF(N234="nulová",J234,0)</f>
        <v>0</v>
      </c>
      <c r="BJ234" s="16" t="s">
        <v>77</v>
      </c>
      <c r="BK234" s="199">
        <f>ROUND(I234*H234,2)</f>
        <v>0</v>
      </c>
      <c r="BL234" s="16" t="s">
        <v>138</v>
      </c>
      <c r="BM234" s="198" t="s">
        <v>1273</v>
      </c>
    </row>
    <row r="235" spans="1:47" s="2" customFormat="1" ht="12">
      <c r="A235" s="37"/>
      <c r="B235" s="38"/>
      <c r="C235" s="39"/>
      <c r="D235" s="200" t="s">
        <v>134</v>
      </c>
      <c r="E235" s="39"/>
      <c r="F235" s="201" t="s">
        <v>1240</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134</v>
      </c>
      <c r="AU235" s="16" t="s">
        <v>79</v>
      </c>
    </row>
    <row r="236" spans="1:65" s="2" customFormat="1" ht="16.5" customHeight="1">
      <c r="A236" s="37"/>
      <c r="B236" s="38"/>
      <c r="C236" s="229" t="s">
        <v>444</v>
      </c>
      <c r="D236" s="229" t="s">
        <v>298</v>
      </c>
      <c r="E236" s="230" t="s">
        <v>1274</v>
      </c>
      <c r="F236" s="231" t="s">
        <v>1275</v>
      </c>
      <c r="G236" s="232" t="s">
        <v>540</v>
      </c>
      <c r="H236" s="233">
        <v>30</v>
      </c>
      <c r="I236" s="234"/>
      <c r="J236" s="235">
        <f>ROUND(I236*H236,2)</f>
        <v>0</v>
      </c>
      <c r="K236" s="231" t="s">
        <v>19</v>
      </c>
      <c r="L236" s="236"/>
      <c r="M236" s="237" t="s">
        <v>19</v>
      </c>
      <c r="N236" s="238" t="s">
        <v>40</v>
      </c>
      <c r="O236" s="83"/>
      <c r="P236" s="196">
        <f>O236*H236</f>
        <v>0</v>
      </c>
      <c r="Q236" s="196">
        <v>0</v>
      </c>
      <c r="R236" s="196">
        <f>Q236*H236</f>
        <v>0</v>
      </c>
      <c r="S236" s="196">
        <v>0</v>
      </c>
      <c r="T236" s="197">
        <f>S236*H236</f>
        <v>0</v>
      </c>
      <c r="U236" s="37"/>
      <c r="V236" s="37"/>
      <c r="W236" s="37"/>
      <c r="X236" s="37"/>
      <c r="Y236" s="37"/>
      <c r="Z236" s="37"/>
      <c r="AA236" s="37"/>
      <c r="AB236" s="37"/>
      <c r="AC236" s="37"/>
      <c r="AD236" s="37"/>
      <c r="AE236" s="37"/>
      <c r="AR236" s="198" t="s">
        <v>147</v>
      </c>
      <c r="AT236" s="198" t="s">
        <v>298</v>
      </c>
      <c r="AU236" s="198" t="s">
        <v>79</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1276</v>
      </c>
    </row>
    <row r="237" spans="1:47" s="2" customFormat="1" ht="12">
      <c r="A237" s="37"/>
      <c r="B237" s="38"/>
      <c r="C237" s="39"/>
      <c r="D237" s="200" t="s">
        <v>134</v>
      </c>
      <c r="E237" s="39"/>
      <c r="F237" s="201" t="s">
        <v>1240</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134</v>
      </c>
      <c r="AU237" s="16" t="s">
        <v>79</v>
      </c>
    </row>
    <row r="238" spans="1:65" s="2" customFormat="1" ht="16.5" customHeight="1">
      <c r="A238" s="37"/>
      <c r="B238" s="38"/>
      <c r="C238" s="229" t="s">
        <v>307</v>
      </c>
      <c r="D238" s="229" t="s">
        <v>298</v>
      </c>
      <c r="E238" s="230" t="s">
        <v>1277</v>
      </c>
      <c r="F238" s="231" t="s">
        <v>1278</v>
      </c>
      <c r="G238" s="232" t="s">
        <v>540</v>
      </c>
      <c r="H238" s="233">
        <v>500</v>
      </c>
      <c r="I238" s="234"/>
      <c r="J238" s="235">
        <f>ROUND(I238*H238,2)</f>
        <v>0</v>
      </c>
      <c r="K238" s="231" t="s">
        <v>19</v>
      </c>
      <c r="L238" s="236"/>
      <c r="M238" s="237" t="s">
        <v>19</v>
      </c>
      <c r="N238" s="238" t="s">
        <v>40</v>
      </c>
      <c r="O238" s="83"/>
      <c r="P238" s="196">
        <f>O238*H238</f>
        <v>0</v>
      </c>
      <c r="Q238" s="196">
        <v>0</v>
      </c>
      <c r="R238" s="196">
        <f>Q238*H238</f>
        <v>0</v>
      </c>
      <c r="S238" s="196">
        <v>0</v>
      </c>
      <c r="T238" s="197">
        <f>S238*H238</f>
        <v>0</v>
      </c>
      <c r="U238" s="37"/>
      <c r="V238" s="37"/>
      <c r="W238" s="37"/>
      <c r="X238" s="37"/>
      <c r="Y238" s="37"/>
      <c r="Z238" s="37"/>
      <c r="AA238" s="37"/>
      <c r="AB238" s="37"/>
      <c r="AC238" s="37"/>
      <c r="AD238" s="37"/>
      <c r="AE238" s="37"/>
      <c r="AR238" s="198" t="s">
        <v>147</v>
      </c>
      <c r="AT238" s="198" t="s">
        <v>298</v>
      </c>
      <c r="AU238" s="198" t="s">
        <v>79</v>
      </c>
      <c r="AY238" s="16" t="s">
        <v>133</v>
      </c>
      <c r="BE238" s="199">
        <f>IF(N238="základní",J238,0)</f>
        <v>0</v>
      </c>
      <c r="BF238" s="199">
        <f>IF(N238="snížená",J238,0)</f>
        <v>0</v>
      </c>
      <c r="BG238" s="199">
        <f>IF(N238="zákl. přenesená",J238,0)</f>
        <v>0</v>
      </c>
      <c r="BH238" s="199">
        <f>IF(N238="sníž. přenesená",J238,0)</f>
        <v>0</v>
      </c>
      <c r="BI238" s="199">
        <f>IF(N238="nulová",J238,0)</f>
        <v>0</v>
      </c>
      <c r="BJ238" s="16" t="s">
        <v>77</v>
      </c>
      <c r="BK238" s="199">
        <f>ROUND(I238*H238,2)</f>
        <v>0</v>
      </c>
      <c r="BL238" s="16" t="s">
        <v>138</v>
      </c>
      <c r="BM238" s="198" t="s">
        <v>1279</v>
      </c>
    </row>
    <row r="239" spans="1:47" s="2" customFormat="1" ht="12">
      <c r="A239" s="37"/>
      <c r="B239" s="38"/>
      <c r="C239" s="39"/>
      <c r="D239" s="200" t="s">
        <v>134</v>
      </c>
      <c r="E239" s="39"/>
      <c r="F239" s="201" t="s">
        <v>1240</v>
      </c>
      <c r="G239" s="39"/>
      <c r="H239" s="39"/>
      <c r="I239" s="135"/>
      <c r="J239" s="39"/>
      <c r="K239" s="39"/>
      <c r="L239" s="43"/>
      <c r="M239" s="202"/>
      <c r="N239" s="203"/>
      <c r="O239" s="83"/>
      <c r="P239" s="83"/>
      <c r="Q239" s="83"/>
      <c r="R239" s="83"/>
      <c r="S239" s="83"/>
      <c r="T239" s="84"/>
      <c r="U239" s="37"/>
      <c r="V239" s="37"/>
      <c r="W239" s="37"/>
      <c r="X239" s="37"/>
      <c r="Y239" s="37"/>
      <c r="Z239" s="37"/>
      <c r="AA239" s="37"/>
      <c r="AB239" s="37"/>
      <c r="AC239" s="37"/>
      <c r="AD239" s="37"/>
      <c r="AE239" s="37"/>
      <c r="AT239" s="16" t="s">
        <v>134</v>
      </c>
      <c r="AU239" s="16" t="s">
        <v>79</v>
      </c>
    </row>
    <row r="240" spans="1:65" s="2" customFormat="1" ht="16.5" customHeight="1">
      <c r="A240" s="37"/>
      <c r="B240" s="38"/>
      <c r="C240" s="229" t="s">
        <v>453</v>
      </c>
      <c r="D240" s="229" t="s">
        <v>298</v>
      </c>
      <c r="E240" s="230" t="s">
        <v>1280</v>
      </c>
      <c r="F240" s="231" t="s">
        <v>1281</v>
      </c>
      <c r="G240" s="232" t="s">
        <v>540</v>
      </c>
      <c r="H240" s="233">
        <v>100</v>
      </c>
      <c r="I240" s="234"/>
      <c r="J240" s="235">
        <f>ROUND(I240*H240,2)</f>
        <v>0</v>
      </c>
      <c r="K240" s="231" t="s">
        <v>19</v>
      </c>
      <c r="L240" s="236"/>
      <c r="M240" s="237" t="s">
        <v>19</v>
      </c>
      <c r="N240" s="238" t="s">
        <v>40</v>
      </c>
      <c r="O240" s="83"/>
      <c r="P240" s="196">
        <f>O240*H240</f>
        <v>0</v>
      </c>
      <c r="Q240" s="196">
        <v>0</v>
      </c>
      <c r="R240" s="196">
        <f>Q240*H240</f>
        <v>0</v>
      </c>
      <c r="S240" s="196">
        <v>0</v>
      </c>
      <c r="T240" s="197">
        <f>S240*H240</f>
        <v>0</v>
      </c>
      <c r="U240" s="37"/>
      <c r="V240" s="37"/>
      <c r="W240" s="37"/>
      <c r="X240" s="37"/>
      <c r="Y240" s="37"/>
      <c r="Z240" s="37"/>
      <c r="AA240" s="37"/>
      <c r="AB240" s="37"/>
      <c r="AC240" s="37"/>
      <c r="AD240" s="37"/>
      <c r="AE240" s="37"/>
      <c r="AR240" s="198" t="s">
        <v>147</v>
      </c>
      <c r="AT240" s="198" t="s">
        <v>298</v>
      </c>
      <c r="AU240" s="198" t="s">
        <v>79</v>
      </c>
      <c r="AY240" s="16" t="s">
        <v>133</v>
      </c>
      <c r="BE240" s="199">
        <f>IF(N240="základní",J240,0)</f>
        <v>0</v>
      </c>
      <c r="BF240" s="199">
        <f>IF(N240="snížená",J240,0)</f>
        <v>0</v>
      </c>
      <c r="BG240" s="199">
        <f>IF(N240="zákl. přenesená",J240,0)</f>
        <v>0</v>
      </c>
      <c r="BH240" s="199">
        <f>IF(N240="sníž. přenesená",J240,0)</f>
        <v>0</v>
      </c>
      <c r="BI240" s="199">
        <f>IF(N240="nulová",J240,0)</f>
        <v>0</v>
      </c>
      <c r="BJ240" s="16" t="s">
        <v>77</v>
      </c>
      <c r="BK240" s="199">
        <f>ROUND(I240*H240,2)</f>
        <v>0</v>
      </c>
      <c r="BL240" s="16" t="s">
        <v>138</v>
      </c>
      <c r="BM240" s="198" t="s">
        <v>1282</v>
      </c>
    </row>
    <row r="241" spans="1:47" s="2" customFormat="1" ht="12">
      <c r="A241" s="37"/>
      <c r="B241" s="38"/>
      <c r="C241" s="39"/>
      <c r="D241" s="200" t="s">
        <v>134</v>
      </c>
      <c r="E241" s="39"/>
      <c r="F241" s="201" t="s">
        <v>1240</v>
      </c>
      <c r="G241" s="39"/>
      <c r="H241" s="39"/>
      <c r="I241" s="135"/>
      <c r="J241" s="39"/>
      <c r="K241" s="39"/>
      <c r="L241" s="43"/>
      <c r="M241" s="202"/>
      <c r="N241" s="203"/>
      <c r="O241" s="83"/>
      <c r="P241" s="83"/>
      <c r="Q241" s="83"/>
      <c r="R241" s="83"/>
      <c r="S241" s="83"/>
      <c r="T241" s="84"/>
      <c r="U241" s="37"/>
      <c r="V241" s="37"/>
      <c r="W241" s="37"/>
      <c r="X241" s="37"/>
      <c r="Y241" s="37"/>
      <c r="Z241" s="37"/>
      <c r="AA241" s="37"/>
      <c r="AB241" s="37"/>
      <c r="AC241" s="37"/>
      <c r="AD241" s="37"/>
      <c r="AE241" s="37"/>
      <c r="AT241" s="16" t="s">
        <v>134</v>
      </c>
      <c r="AU241" s="16" t="s">
        <v>79</v>
      </c>
    </row>
    <row r="242" spans="1:65" s="2" customFormat="1" ht="16.5" customHeight="1">
      <c r="A242" s="37"/>
      <c r="B242" s="38"/>
      <c r="C242" s="229" t="s">
        <v>311</v>
      </c>
      <c r="D242" s="229" t="s">
        <v>298</v>
      </c>
      <c r="E242" s="230" t="s">
        <v>1283</v>
      </c>
      <c r="F242" s="231" t="s">
        <v>1284</v>
      </c>
      <c r="G242" s="232" t="s">
        <v>540</v>
      </c>
      <c r="H242" s="233">
        <v>30</v>
      </c>
      <c r="I242" s="234"/>
      <c r="J242" s="235">
        <f>ROUND(I242*H242,2)</f>
        <v>0</v>
      </c>
      <c r="K242" s="231" t="s">
        <v>19</v>
      </c>
      <c r="L242" s="236"/>
      <c r="M242" s="237" t="s">
        <v>19</v>
      </c>
      <c r="N242" s="238" t="s">
        <v>40</v>
      </c>
      <c r="O242" s="83"/>
      <c r="P242" s="196">
        <f>O242*H242</f>
        <v>0</v>
      </c>
      <c r="Q242" s="196">
        <v>0</v>
      </c>
      <c r="R242" s="196">
        <f>Q242*H242</f>
        <v>0</v>
      </c>
      <c r="S242" s="196">
        <v>0</v>
      </c>
      <c r="T242" s="197">
        <f>S242*H242</f>
        <v>0</v>
      </c>
      <c r="U242" s="37"/>
      <c r="V242" s="37"/>
      <c r="W242" s="37"/>
      <c r="X242" s="37"/>
      <c r="Y242" s="37"/>
      <c r="Z242" s="37"/>
      <c r="AA242" s="37"/>
      <c r="AB242" s="37"/>
      <c r="AC242" s="37"/>
      <c r="AD242" s="37"/>
      <c r="AE242" s="37"/>
      <c r="AR242" s="198" t="s">
        <v>147</v>
      </c>
      <c r="AT242" s="198" t="s">
        <v>298</v>
      </c>
      <c r="AU242" s="198" t="s">
        <v>79</v>
      </c>
      <c r="AY242" s="16" t="s">
        <v>133</v>
      </c>
      <c r="BE242" s="199">
        <f>IF(N242="základní",J242,0)</f>
        <v>0</v>
      </c>
      <c r="BF242" s="199">
        <f>IF(N242="snížená",J242,0)</f>
        <v>0</v>
      </c>
      <c r="BG242" s="199">
        <f>IF(N242="zákl. přenesená",J242,0)</f>
        <v>0</v>
      </c>
      <c r="BH242" s="199">
        <f>IF(N242="sníž. přenesená",J242,0)</f>
        <v>0</v>
      </c>
      <c r="BI242" s="199">
        <f>IF(N242="nulová",J242,0)</f>
        <v>0</v>
      </c>
      <c r="BJ242" s="16" t="s">
        <v>77</v>
      </c>
      <c r="BK242" s="199">
        <f>ROUND(I242*H242,2)</f>
        <v>0</v>
      </c>
      <c r="BL242" s="16" t="s">
        <v>138</v>
      </c>
      <c r="BM242" s="198" t="s">
        <v>1285</v>
      </c>
    </row>
    <row r="243" spans="1:47" s="2" customFormat="1" ht="12">
      <c r="A243" s="37"/>
      <c r="B243" s="38"/>
      <c r="C243" s="39"/>
      <c r="D243" s="200" t="s">
        <v>134</v>
      </c>
      <c r="E243" s="39"/>
      <c r="F243" s="201" t="s">
        <v>1240</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134</v>
      </c>
      <c r="AU243" s="16" t="s">
        <v>79</v>
      </c>
    </row>
    <row r="244" spans="1:65" s="2" customFormat="1" ht="16.5" customHeight="1">
      <c r="A244" s="37"/>
      <c r="B244" s="38"/>
      <c r="C244" s="229" t="s">
        <v>463</v>
      </c>
      <c r="D244" s="229" t="s">
        <v>298</v>
      </c>
      <c r="E244" s="230" t="s">
        <v>1286</v>
      </c>
      <c r="F244" s="231" t="s">
        <v>1287</v>
      </c>
      <c r="G244" s="232" t="s">
        <v>540</v>
      </c>
      <c r="H244" s="233">
        <v>100</v>
      </c>
      <c r="I244" s="234"/>
      <c r="J244" s="235">
        <f>ROUND(I244*H244,2)</f>
        <v>0</v>
      </c>
      <c r="K244" s="231" t="s">
        <v>19</v>
      </c>
      <c r="L244" s="236"/>
      <c r="M244" s="237" t="s">
        <v>19</v>
      </c>
      <c r="N244" s="238" t="s">
        <v>40</v>
      </c>
      <c r="O244" s="83"/>
      <c r="P244" s="196">
        <f>O244*H244</f>
        <v>0</v>
      </c>
      <c r="Q244" s="196">
        <v>0</v>
      </c>
      <c r="R244" s="196">
        <f>Q244*H244</f>
        <v>0</v>
      </c>
      <c r="S244" s="196">
        <v>0</v>
      </c>
      <c r="T244" s="197">
        <f>S244*H244</f>
        <v>0</v>
      </c>
      <c r="U244" s="37"/>
      <c r="V244" s="37"/>
      <c r="W244" s="37"/>
      <c r="X244" s="37"/>
      <c r="Y244" s="37"/>
      <c r="Z244" s="37"/>
      <c r="AA244" s="37"/>
      <c r="AB244" s="37"/>
      <c r="AC244" s="37"/>
      <c r="AD244" s="37"/>
      <c r="AE244" s="37"/>
      <c r="AR244" s="198" t="s">
        <v>147</v>
      </c>
      <c r="AT244" s="198" t="s">
        <v>298</v>
      </c>
      <c r="AU244" s="198" t="s">
        <v>79</v>
      </c>
      <c r="AY244" s="16" t="s">
        <v>133</v>
      </c>
      <c r="BE244" s="199">
        <f>IF(N244="základní",J244,0)</f>
        <v>0</v>
      </c>
      <c r="BF244" s="199">
        <f>IF(N244="snížená",J244,0)</f>
        <v>0</v>
      </c>
      <c r="BG244" s="199">
        <f>IF(N244="zákl. přenesená",J244,0)</f>
        <v>0</v>
      </c>
      <c r="BH244" s="199">
        <f>IF(N244="sníž. přenesená",J244,0)</f>
        <v>0</v>
      </c>
      <c r="BI244" s="199">
        <f>IF(N244="nulová",J244,0)</f>
        <v>0</v>
      </c>
      <c r="BJ244" s="16" t="s">
        <v>77</v>
      </c>
      <c r="BK244" s="199">
        <f>ROUND(I244*H244,2)</f>
        <v>0</v>
      </c>
      <c r="BL244" s="16" t="s">
        <v>138</v>
      </c>
      <c r="BM244" s="198" t="s">
        <v>1288</v>
      </c>
    </row>
    <row r="245" spans="1:47" s="2" customFormat="1" ht="12">
      <c r="A245" s="37"/>
      <c r="B245" s="38"/>
      <c r="C245" s="39"/>
      <c r="D245" s="200" t="s">
        <v>134</v>
      </c>
      <c r="E245" s="39"/>
      <c r="F245" s="201" t="s">
        <v>1240</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134</v>
      </c>
      <c r="AU245" s="16" t="s">
        <v>79</v>
      </c>
    </row>
    <row r="246" spans="1:65" s="2" customFormat="1" ht="16.5" customHeight="1">
      <c r="A246" s="37"/>
      <c r="B246" s="38"/>
      <c r="C246" s="229" t="s">
        <v>317</v>
      </c>
      <c r="D246" s="229" t="s">
        <v>298</v>
      </c>
      <c r="E246" s="230" t="s">
        <v>1289</v>
      </c>
      <c r="F246" s="231" t="s">
        <v>1290</v>
      </c>
      <c r="G246" s="232" t="s">
        <v>540</v>
      </c>
      <c r="H246" s="233">
        <v>50</v>
      </c>
      <c r="I246" s="234"/>
      <c r="J246" s="235">
        <f>ROUND(I246*H246,2)</f>
        <v>0</v>
      </c>
      <c r="K246" s="231" t="s">
        <v>19</v>
      </c>
      <c r="L246" s="236"/>
      <c r="M246" s="237" t="s">
        <v>19</v>
      </c>
      <c r="N246" s="238" t="s">
        <v>40</v>
      </c>
      <c r="O246" s="83"/>
      <c r="P246" s="196">
        <f>O246*H246</f>
        <v>0</v>
      </c>
      <c r="Q246" s="196">
        <v>0</v>
      </c>
      <c r="R246" s="196">
        <f>Q246*H246</f>
        <v>0</v>
      </c>
      <c r="S246" s="196">
        <v>0</v>
      </c>
      <c r="T246" s="197">
        <f>S246*H246</f>
        <v>0</v>
      </c>
      <c r="U246" s="37"/>
      <c r="V246" s="37"/>
      <c r="W246" s="37"/>
      <c r="X246" s="37"/>
      <c r="Y246" s="37"/>
      <c r="Z246" s="37"/>
      <c r="AA246" s="37"/>
      <c r="AB246" s="37"/>
      <c r="AC246" s="37"/>
      <c r="AD246" s="37"/>
      <c r="AE246" s="37"/>
      <c r="AR246" s="198" t="s">
        <v>147</v>
      </c>
      <c r="AT246" s="198" t="s">
        <v>298</v>
      </c>
      <c r="AU246" s="198" t="s">
        <v>79</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1291</v>
      </c>
    </row>
    <row r="247" spans="1:47" s="2" customFormat="1" ht="12">
      <c r="A247" s="37"/>
      <c r="B247" s="38"/>
      <c r="C247" s="39"/>
      <c r="D247" s="200" t="s">
        <v>134</v>
      </c>
      <c r="E247" s="39"/>
      <c r="F247" s="201" t="s">
        <v>1240</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134</v>
      </c>
      <c r="AU247" s="16" t="s">
        <v>79</v>
      </c>
    </row>
    <row r="248" spans="1:65" s="2" customFormat="1" ht="16.5" customHeight="1">
      <c r="A248" s="37"/>
      <c r="B248" s="38"/>
      <c r="C248" s="229" t="s">
        <v>473</v>
      </c>
      <c r="D248" s="229" t="s">
        <v>298</v>
      </c>
      <c r="E248" s="230" t="s">
        <v>1292</v>
      </c>
      <c r="F248" s="231" t="s">
        <v>1293</v>
      </c>
      <c r="G248" s="232" t="s">
        <v>540</v>
      </c>
      <c r="H248" s="233">
        <v>70</v>
      </c>
      <c r="I248" s="234"/>
      <c r="J248" s="235">
        <f>ROUND(I248*H248,2)</f>
        <v>0</v>
      </c>
      <c r="K248" s="231" t="s">
        <v>19</v>
      </c>
      <c r="L248" s="236"/>
      <c r="M248" s="237" t="s">
        <v>19</v>
      </c>
      <c r="N248" s="238" t="s">
        <v>40</v>
      </c>
      <c r="O248" s="83"/>
      <c r="P248" s="196">
        <f>O248*H248</f>
        <v>0</v>
      </c>
      <c r="Q248" s="196">
        <v>0</v>
      </c>
      <c r="R248" s="196">
        <f>Q248*H248</f>
        <v>0</v>
      </c>
      <c r="S248" s="196">
        <v>0</v>
      </c>
      <c r="T248" s="197">
        <f>S248*H248</f>
        <v>0</v>
      </c>
      <c r="U248" s="37"/>
      <c r="V248" s="37"/>
      <c r="W248" s="37"/>
      <c r="X248" s="37"/>
      <c r="Y248" s="37"/>
      <c r="Z248" s="37"/>
      <c r="AA248" s="37"/>
      <c r="AB248" s="37"/>
      <c r="AC248" s="37"/>
      <c r="AD248" s="37"/>
      <c r="AE248" s="37"/>
      <c r="AR248" s="198" t="s">
        <v>147</v>
      </c>
      <c r="AT248" s="198" t="s">
        <v>298</v>
      </c>
      <c r="AU248" s="198" t="s">
        <v>79</v>
      </c>
      <c r="AY248" s="16" t="s">
        <v>133</v>
      </c>
      <c r="BE248" s="199">
        <f>IF(N248="základní",J248,0)</f>
        <v>0</v>
      </c>
      <c r="BF248" s="199">
        <f>IF(N248="snížená",J248,0)</f>
        <v>0</v>
      </c>
      <c r="BG248" s="199">
        <f>IF(N248="zákl. přenesená",J248,0)</f>
        <v>0</v>
      </c>
      <c r="BH248" s="199">
        <f>IF(N248="sníž. přenesená",J248,0)</f>
        <v>0</v>
      </c>
      <c r="BI248" s="199">
        <f>IF(N248="nulová",J248,0)</f>
        <v>0</v>
      </c>
      <c r="BJ248" s="16" t="s">
        <v>77</v>
      </c>
      <c r="BK248" s="199">
        <f>ROUND(I248*H248,2)</f>
        <v>0</v>
      </c>
      <c r="BL248" s="16" t="s">
        <v>138</v>
      </c>
      <c r="BM248" s="198" t="s">
        <v>1294</v>
      </c>
    </row>
    <row r="249" spans="1:47" s="2" customFormat="1" ht="12">
      <c r="A249" s="37"/>
      <c r="B249" s="38"/>
      <c r="C249" s="39"/>
      <c r="D249" s="200" t="s">
        <v>134</v>
      </c>
      <c r="E249" s="39"/>
      <c r="F249" s="201" t="s">
        <v>1240</v>
      </c>
      <c r="G249" s="39"/>
      <c r="H249" s="39"/>
      <c r="I249" s="135"/>
      <c r="J249" s="39"/>
      <c r="K249" s="39"/>
      <c r="L249" s="43"/>
      <c r="M249" s="202"/>
      <c r="N249" s="203"/>
      <c r="O249" s="83"/>
      <c r="P249" s="83"/>
      <c r="Q249" s="83"/>
      <c r="R249" s="83"/>
      <c r="S249" s="83"/>
      <c r="T249" s="84"/>
      <c r="U249" s="37"/>
      <c r="V249" s="37"/>
      <c r="W249" s="37"/>
      <c r="X249" s="37"/>
      <c r="Y249" s="37"/>
      <c r="Z249" s="37"/>
      <c r="AA249" s="37"/>
      <c r="AB249" s="37"/>
      <c r="AC249" s="37"/>
      <c r="AD249" s="37"/>
      <c r="AE249" s="37"/>
      <c r="AT249" s="16" t="s">
        <v>134</v>
      </c>
      <c r="AU249" s="16" t="s">
        <v>79</v>
      </c>
    </row>
    <row r="250" spans="1:65" s="2" customFormat="1" ht="16.5" customHeight="1">
      <c r="A250" s="37"/>
      <c r="B250" s="38"/>
      <c r="C250" s="229" t="s">
        <v>321</v>
      </c>
      <c r="D250" s="229" t="s">
        <v>298</v>
      </c>
      <c r="E250" s="230" t="s">
        <v>1295</v>
      </c>
      <c r="F250" s="231" t="s">
        <v>1296</v>
      </c>
      <c r="G250" s="232" t="s">
        <v>540</v>
      </c>
      <c r="H250" s="233">
        <v>180</v>
      </c>
      <c r="I250" s="234"/>
      <c r="J250" s="235">
        <f>ROUND(I250*H250,2)</f>
        <v>0</v>
      </c>
      <c r="K250" s="231" t="s">
        <v>19</v>
      </c>
      <c r="L250" s="236"/>
      <c r="M250" s="237" t="s">
        <v>19</v>
      </c>
      <c r="N250" s="238" t="s">
        <v>40</v>
      </c>
      <c r="O250" s="83"/>
      <c r="P250" s="196">
        <f>O250*H250</f>
        <v>0</v>
      </c>
      <c r="Q250" s="196">
        <v>0</v>
      </c>
      <c r="R250" s="196">
        <f>Q250*H250</f>
        <v>0</v>
      </c>
      <c r="S250" s="196">
        <v>0</v>
      </c>
      <c r="T250" s="197">
        <f>S250*H250</f>
        <v>0</v>
      </c>
      <c r="U250" s="37"/>
      <c r="V250" s="37"/>
      <c r="W250" s="37"/>
      <c r="X250" s="37"/>
      <c r="Y250" s="37"/>
      <c r="Z250" s="37"/>
      <c r="AA250" s="37"/>
      <c r="AB250" s="37"/>
      <c r="AC250" s="37"/>
      <c r="AD250" s="37"/>
      <c r="AE250" s="37"/>
      <c r="AR250" s="198" t="s">
        <v>147</v>
      </c>
      <c r="AT250" s="198" t="s">
        <v>298</v>
      </c>
      <c r="AU250" s="198" t="s">
        <v>79</v>
      </c>
      <c r="AY250" s="16" t="s">
        <v>133</v>
      </c>
      <c r="BE250" s="199">
        <f>IF(N250="základní",J250,0)</f>
        <v>0</v>
      </c>
      <c r="BF250" s="199">
        <f>IF(N250="snížená",J250,0)</f>
        <v>0</v>
      </c>
      <c r="BG250" s="199">
        <f>IF(N250="zákl. přenesená",J250,0)</f>
        <v>0</v>
      </c>
      <c r="BH250" s="199">
        <f>IF(N250="sníž. přenesená",J250,0)</f>
        <v>0</v>
      </c>
      <c r="BI250" s="199">
        <f>IF(N250="nulová",J250,0)</f>
        <v>0</v>
      </c>
      <c r="BJ250" s="16" t="s">
        <v>77</v>
      </c>
      <c r="BK250" s="199">
        <f>ROUND(I250*H250,2)</f>
        <v>0</v>
      </c>
      <c r="BL250" s="16" t="s">
        <v>138</v>
      </c>
      <c r="BM250" s="198" t="s">
        <v>1297</v>
      </c>
    </row>
    <row r="251" spans="1:47" s="2" customFormat="1" ht="12">
      <c r="A251" s="37"/>
      <c r="B251" s="38"/>
      <c r="C251" s="39"/>
      <c r="D251" s="200" t="s">
        <v>134</v>
      </c>
      <c r="E251" s="39"/>
      <c r="F251" s="201" t="s">
        <v>1240</v>
      </c>
      <c r="G251" s="39"/>
      <c r="H251" s="39"/>
      <c r="I251" s="135"/>
      <c r="J251" s="39"/>
      <c r="K251" s="39"/>
      <c r="L251" s="43"/>
      <c r="M251" s="202"/>
      <c r="N251" s="203"/>
      <c r="O251" s="83"/>
      <c r="P251" s="83"/>
      <c r="Q251" s="83"/>
      <c r="R251" s="83"/>
      <c r="S251" s="83"/>
      <c r="T251" s="84"/>
      <c r="U251" s="37"/>
      <c r="V251" s="37"/>
      <c r="W251" s="37"/>
      <c r="X251" s="37"/>
      <c r="Y251" s="37"/>
      <c r="Z251" s="37"/>
      <c r="AA251" s="37"/>
      <c r="AB251" s="37"/>
      <c r="AC251" s="37"/>
      <c r="AD251" s="37"/>
      <c r="AE251" s="37"/>
      <c r="AT251" s="16" t="s">
        <v>134</v>
      </c>
      <c r="AU251" s="16" t="s">
        <v>79</v>
      </c>
    </row>
    <row r="252" spans="1:65" s="2" customFormat="1" ht="16.5" customHeight="1">
      <c r="A252" s="37"/>
      <c r="B252" s="38"/>
      <c r="C252" s="229" t="s">
        <v>482</v>
      </c>
      <c r="D252" s="229" t="s">
        <v>298</v>
      </c>
      <c r="E252" s="230" t="s">
        <v>1298</v>
      </c>
      <c r="F252" s="231" t="s">
        <v>1299</v>
      </c>
      <c r="G252" s="232" t="s">
        <v>540</v>
      </c>
      <c r="H252" s="233">
        <v>310</v>
      </c>
      <c r="I252" s="234"/>
      <c r="J252" s="235">
        <f>ROUND(I252*H252,2)</f>
        <v>0</v>
      </c>
      <c r="K252" s="231" t="s">
        <v>19</v>
      </c>
      <c r="L252" s="236"/>
      <c r="M252" s="237" t="s">
        <v>19</v>
      </c>
      <c r="N252" s="238" t="s">
        <v>40</v>
      </c>
      <c r="O252" s="83"/>
      <c r="P252" s="196">
        <f>O252*H252</f>
        <v>0</v>
      </c>
      <c r="Q252" s="196">
        <v>0</v>
      </c>
      <c r="R252" s="196">
        <f>Q252*H252</f>
        <v>0</v>
      </c>
      <c r="S252" s="196">
        <v>0</v>
      </c>
      <c r="T252" s="197">
        <f>S252*H252</f>
        <v>0</v>
      </c>
      <c r="U252" s="37"/>
      <c r="V252" s="37"/>
      <c r="W252" s="37"/>
      <c r="X252" s="37"/>
      <c r="Y252" s="37"/>
      <c r="Z252" s="37"/>
      <c r="AA252" s="37"/>
      <c r="AB252" s="37"/>
      <c r="AC252" s="37"/>
      <c r="AD252" s="37"/>
      <c r="AE252" s="37"/>
      <c r="AR252" s="198" t="s">
        <v>147</v>
      </c>
      <c r="AT252" s="198" t="s">
        <v>298</v>
      </c>
      <c r="AU252" s="198" t="s">
        <v>79</v>
      </c>
      <c r="AY252" s="16" t="s">
        <v>133</v>
      </c>
      <c r="BE252" s="199">
        <f>IF(N252="základní",J252,0)</f>
        <v>0</v>
      </c>
      <c r="BF252" s="199">
        <f>IF(N252="snížená",J252,0)</f>
        <v>0</v>
      </c>
      <c r="BG252" s="199">
        <f>IF(N252="zákl. přenesená",J252,0)</f>
        <v>0</v>
      </c>
      <c r="BH252" s="199">
        <f>IF(N252="sníž. přenesená",J252,0)</f>
        <v>0</v>
      </c>
      <c r="BI252" s="199">
        <f>IF(N252="nulová",J252,0)</f>
        <v>0</v>
      </c>
      <c r="BJ252" s="16" t="s">
        <v>77</v>
      </c>
      <c r="BK252" s="199">
        <f>ROUND(I252*H252,2)</f>
        <v>0</v>
      </c>
      <c r="BL252" s="16" t="s">
        <v>138</v>
      </c>
      <c r="BM252" s="198" t="s">
        <v>1300</v>
      </c>
    </row>
    <row r="253" spans="1:47" s="2" customFormat="1" ht="12">
      <c r="A253" s="37"/>
      <c r="B253" s="38"/>
      <c r="C253" s="39"/>
      <c r="D253" s="200" t="s">
        <v>134</v>
      </c>
      <c r="E253" s="39"/>
      <c r="F253" s="201" t="s">
        <v>1240</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134</v>
      </c>
      <c r="AU253" s="16" t="s">
        <v>79</v>
      </c>
    </row>
    <row r="254" spans="1:63" s="11" customFormat="1" ht="25.9" customHeight="1">
      <c r="A254" s="11"/>
      <c r="B254" s="215"/>
      <c r="C254" s="216"/>
      <c r="D254" s="217" t="s">
        <v>68</v>
      </c>
      <c r="E254" s="218" t="s">
        <v>480</v>
      </c>
      <c r="F254" s="218" t="s">
        <v>1301</v>
      </c>
      <c r="G254" s="216"/>
      <c r="H254" s="216"/>
      <c r="I254" s="219"/>
      <c r="J254" s="220">
        <f>BK254</f>
        <v>0</v>
      </c>
      <c r="K254" s="216"/>
      <c r="L254" s="221"/>
      <c r="M254" s="222"/>
      <c r="N254" s="223"/>
      <c r="O254" s="223"/>
      <c r="P254" s="224">
        <f>P255</f>
        <v>0</v>
      </c>
      <c r="Q254" s="223"/>
      <c r="R254" s="224">
        <f>R255</f>
        <v>0</v>
      </c>
      <c r="S254" s="223"/>
      <c r="T254" s="225">
        <f>T255</f>
        <v>0</v>
      </c>
      <c r="U254" s="11"/>
      <c r="V254" s="11"/>
      <c r="W254" s="11"/>
      <c r="X254" s="11"/>
      <c r="Y254" s="11"/>
      <c r="Z254" s="11"/>
      <c r="AA254" s="11"/>
      <c r="AB254" s="11"/>
      <c r="AC254" s="11"/>
      <c r="AD254" s="11"/>
      <c r="AE254" s="11"/>
      <c r="AR254" s="226" t="s">
        <v>77</v>
      </c>
      <c r="AT254" s="227" t="s">
        <v>68</v>
      </c>
      <c r="AU254" s="227" t="s">
        <v>69</v>
      </c>
      <c r="AY254" s="226" t="s">
        <v>133</v>
      </c>
      <c r="BK254" s="228">
        <f>BK255</f>
        <v>0</v>
      </c>
    </row>
    <row r="255" spans="1:63" s="11" customFormat="1" ht="22.8" customHeight="1">
      <c r="A255" s="11"/>
      <c r="B255" s="215"/>
      <c r="C255" s="216"/>
      <c r="D255" s="217" t="s">
        <v>68</v>
      </c>
      <c r="E255" s="261" t="s">
        <v>1302</v>
      </c>
      <c r="F255" s="261" t="s">
        <v>1303</v>
      </c>
      <c r="G255" s="216"/>
      <c r="H255" s="216"/>
      <c r="I255" s="219"/>
      <c r="J255" s="262">
        <f>BK255</f>
        <v>0</v>
      </c>
      <c r="K255" s="216"/>
      <c r="L255" s="221"/>
      <c r="M255" s="222"/>
      <c r="N255" s="223"/>
      <c r="O255" s="223"/>
      <c r="P255" s="224">
        <f>SUM(P256:P275)</f>
        <v>0</v>
      </c>
      <c r="Q255" s="223"/>
      <c r="R255" s="224">
        <f>SUM(R256:R275)</f>
        <v>0</v>
      </c>
      <c r="S255" s="223"/>
      <c r="T255" s="225">
        <f>SUM(T256:T275)</f>
        <v>0</v>
      </c>
      <c r="U255" s="11"/>
      <c r="V255" s="11"/>
      <c r="W255" s="11"/>
      <c r="X255" s="11"/>
      <c r="Y255" s="11"/>
      <c r="Z255" s="11"/>
      <c r="AA255" s="11"/>
      <c r="AB255" s="11"/>
      <c r="AC255" s="11"/>
      <c r="AD255" s="11"/>
      <c r="AE255" s="11"/>
      <c r="AR255" s="226" t="s">
        <v>77</v>
      </c>
      <c r="AT255" s="227" t="s">
        <v>68</v>
      </c>
      <c r="AU255" s="227" t="s">
        <v>77</v>
      </c>
      <c r="AY255" s="226" t="s">
        <v>133</v>
      </c>
      <c r="BK255" s="228">
        <f>SUM(BK256:BK275)</f>
        <v>0</v>
      </c>
    </row>
    <row r="256" spans="1:65" s="2" customFormat="1" ht="16.5" customHeight="1">
      <c r="A256" s="37"/>
      <c r="B256" s="38"/>
      <c r="C256" s="229" t="s">
        <v>326</v>
      </c>
      <c r="D256" s="229" t="s">
        <v>298</v>
      </c>
      <c r="E256" s="230" t="s">
        <v>1304</v>
      </c>
      <c r="F256" s="231" t="s">
        <v>1305</v>
      </c>
      <c r="G256" s="232" t="s">
        <v>540</v>
      </c>
      <c r="H256" s="233">
        <v>20</v>
      </c>
      <c r="I256" s="234"/>
      <c r="J256" s="235">
        <f>ROUND(I256*H256,2)</f>
        <v>0</v>
      </c>
      <c r="K256" s="231" t="s">
        <v>19</v>
      </c>
      <c r="L256" s="236"/>
      <c r="M256" s="237" t="s">
        <v>19</v>
      </c>
      <c r="N256" s="238" t="s">
        <v>40</v>
      </c>
      <c r="O256" s="83"/>
      <c r="P256" s="196">
        <f>O256*H256</f>
        <v>0</v>
      </c>
      <c r="Q256" s="196">
        <v>0</v>
      </c>
      <c r="R256" s="196">
        <f>Q256*H256</f>
        <v>0</v>
      </c>
      <c r="S256" s="196">
        <v>0</v>
      </c>
      <c r="T256" s="197">
        <f>S256*H256</f>
        <v>0</v>
      </c>
      <c r="U256" s="37"/>
      <c r="V256" s="37"/>
      <c r="W256" s="37"/>
      <c r="X256" s="37"/>
      <c r="Y256" s="37"/>
      <c r="Z256" s="37"/>
      <c r="AA256" s="37"/>
      <c r="AB256" s="37"/>
      <c r="AC256" s="37"/>
      <c r="AD256" s="37"/>
      <c r="AE256" s="37"/>
      <c r="AR256" s="198" t="s">
        <v>147</v>
      </c>
      <c r="AT256" s="198" t="s">
        <v>298</v>
      </c>
      <c r="AU256" s="198" t="s">
        <v>79</v>
      </c>
      <c r="AY256" s="16" t="s">
        <v>133</v>
      </c>
      <c r="BE256" s="199">
        <f>IF(N256="základní",J256,0)</f>
        <v>0</v>
      </c>
      <c r="BF256" s="199">
        <f>IF(N256="snížená",J256,0)</f>
        <v>0</v>
      </c>
      <c r="BG256" s="199">
        <f>IF(N256="zákl. přenesená",J256,0)</f>
        <v>0</v>
      </c>
      <c r="BH256" s="199">
        <f>IF(N256="sníž. přenesená",J256,0)</f>
        <v>0</v>
      </c>
      <c r="BI256" s="199">
        <f>IF(N256="nulová",J256,0)</f>
        <v>0</v>
      </c>
      <c r="BJ256" s="16" t="s">
        <v>77</v>
      </c>
      <c r="BK256" s="199">
        <f>ROUND(I256*H256,2)</f>
        <v>0</v>
      </c>
      <c r="BL256" s="16" t="s">
        <v>138</v>
      </c>
      <c r="BM256" s="198" t="s">
        <v>1306</v>
      </c>
    </row>
    <row r="257" spans="1:47" s="2" customFormat="1" ht="12">
      <c r="A257" s="37"/>
      <c r="B257" s="38"/>
      <c r="C257" s="39"/>
      <c r="D257" s="200" t="s">
        <v>134</v>
      </c>
      <c r="E257" s="39"/>
      <c r="F257" s="201" t="s">
        <v>1307</v>
      </c>
      <c r="G257" s="39"/>
      <c r="H257" s="39"/>
      <c r="I257" s="135"/>
      <c r="J257" s="39"/>
      <c r="K257" s="39"/>
      <c r="L257" s="43"/>
      <c r="M257" s="202"/>
      <c r="N257" s="203"/>
      <c r="O257" s="83"/>
      <c r="P257" s="83"/>
      <c r="Q257" s="83"/>
      <c r="R257" s="83"/>
      <c r="S257" s="83"/>
      <c r="T257" s="84"/>
      <c r="U257" s="37"/>
      <c r="V257" s="37"/>
      <c r="W257" s="37"/>
      <c r="X257" s="37"/>
      <c r="Y257" s="37"/>
      <c r="Z257" s="37"/>
      <c r="AA257" s="37"/>
      <c r="AB257" s="37"/>
      <c r="AC257" s="37"/>
      <c r="AD257" s="37"/>
      <c r="AE257" s="37"/>
      <c r="AT257" s="16" t="s">
        <v>134</v>
      </c>
      <c r="AU257" s="16" t="s">
        <v>79</v>
      </c>
    </row>
    <row r="258" spans="1:65" s="2" customFormat="1" ht="16.5" customHeight="1">
      <c r="A258" s="37"/>
      <c r="B258" s="38"/>
      <c r="C258" s="229" t="s">
        <v>494</v>
      </c>
      <c r="D258" s="229" t="s">
        <v>298</v>
      </c>
      <c r="E258" s="230" t="s">
        <v>1308</v>
      </c>
      <c r="F258" s="231" t="s">
        <v>1309</v>
      </c>
      <c r="G258" s="232" t="s">
        <v>540</v>
      </c>
      <c r="H258" s="233">
        <v>12</v>
      </c>
      <c r="I258" s="234"/>
      <c r="J258" s="235">
        <f>ROUND(I258*H258,2)</f>
        <v>0</v>
      </c>
      <c r="K258" s="231" t="s">
        <v>19</v>
      </c>
      <c r="L258" s="236"/>
      <c r="M258" s="237" t="s">
        <v>19</v>
      </c>
      <c r="N258" s="238" t="s">
        <v>40</v>
      </c>
      <c r="O258" s="83"/>
      <c r="P258" s="196">
        <f>O258*H258</f>
        <v>0</v>
      </c>
      <c r="Q258" s="196">
        <v>0</v>
      </c>
      <c r="R258" s="196">
        <f>Q258*H258</f>
        <v>0</v>
      </c>
      <c r="S258" s="196">
        <v>0</v>
      </c>
      <c r="T258" s="197">
        <f>S258*H258</f>
        <v>0</v>
      </c>
      <c r="U258" s="37"/>
      <c r="V258" s="37"/>
      <c r="W258" s="37"/>
      <c r="X258" s="37"/>
      <c r="Y258" s="37"/>
      <c r="Z258" s="37"/>
      <c r="AA258" s="37"/>
      <c r="AB258" s="37"/>
      <c r="AC258" s="37"/>
      <c r="AD258" s="37"/>
      <c r="AE258" s="37"/>
      <c r="AR258" s="198" t="s">
        <v>147</v>
      </c>
      <c r="AT258" s="198" t="s">
        <v>298</v>
      </c>
      <c r="AU258" s="198" t="s">
        <v>79</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1310</v>
      </c>
    </row>
    <row r="259" spans="1:47" s="2" customFormat="1" ht="12">
      <c r="A259" s="37"/>
      <c r="B259" s="38"/>
      <c r="C259" s="39"/>
      <c r="D259" s="200" t="s">
        <v>134</v>
      </c>
      <c r="E259" s="39"/>
      <c r="F259" s="201" t="s">
        <v>1307</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134</v>
      </c>
      <c r="AU259" s="16" t="s">
        <v>79</v>
      </c>
    </row>
    <row r="260" spans="1:65" s="2" customFormat="1" ht="16.5" customHeight="1">
      <c r="A260" s="37"/>
      <c r="B260" s="38"/>
      <c r="C260" s="229" t="s">
        <v>331</v>
      </c>
      <c r="D260" s="229" t="s">
        <v>298</v>
      </c>
      <c r="E260" s="230" t="s">
        <v>1311</v>
      </c>
      <c r="F260" s="231" t="s">
        <v>1312</v>
      </c>
      <c r="G260" s="232" t="s">
        <v>540</v>
      </c>
      <c r="H260" s="233">
        <v>5</v>
      </c>
      <c r="I260" s="234"/>
      <c r="J260" s="235">
        <f>ROUND(I260*H260,2)</f>
        <v>0</v>
      </c>
      <c r="K260" s="231" t="s">
        <v>19</v>
      </c>
      <c r="L260" s="236"/>
      <c r="M260" s="237" t="s">
        <v>19</v>
      </c>
      <c r="N260" s="238" t="s">
        <v>40</v>
      </c>
      <c r="O260" s="83"/>
      <c r="P260" s="196">
        <f>O260*H260</f>
        <v>0</v>
      </c>
      <c r="Q260" s="196">
        <v>0</v>
      </c>
      <c r="R260" s="196">
        <f>Q260*H260</f>
        <v>0</v>
      </c>
      <c r="S260" s="196">
        <v>0</v>
      </c>
      <c r="T260" s="197">
        <f>S260*H260</f>
        <v>0</v>
      </c>
      <c r="U260" s="37"/>
      <c r="V260" s="37"/>
      <c r="W260" s="37"/>
      <c r="X260" s="37"/>
      <c r="Y260" s="37"/>
      <c r="Z260" s="37"/>
      <c r="AA260" s="37"/>
      <c r="AB260" s="37"/>
      <c r="AC260" s="37"/>
      <c r="AD260" s="37"/>
      <c r="AE260" s="37"/>
      <c r="AR260" s="198" t="s">
        <v>147</v>
      </c>
      <c r="AT260" s="198" t="s">
        <v>298</v>
      </c>
      <c r="AU260" s="198" t="s">
        <v>79</v>
      </c>
      <c r="AY260" s="16" t="s">
        <v>133</v>
      </c>
      <c r="BE260" s="199">
        <f>IF(N260="základní",J260,0)</f>
        <v>0</v>
      </c>
      <c r="BF260" s="199">
        <f>IF(N260="snížená",J260,0)</f>
        <v>0</v>
      </c>
      <c r="BG260" s="199">
        <f>IF(N260="zákl. přenesená",J260,0)</f>
        <v>0</v>
      </c>
      <c r="BH260" s="199">
        <f>IF(N260="sníž. přenesená",J260,0)</f>
        <v>0</v>
      </c>
      <c r="BI260" s="199">
        <f>IF(N260="nulová",J260,0)</f>
        <v>0</v>
      </c>
      <c r="BJ260" s="16" t="s">
        <v>77</v>
      </c>
      <c r="BK260" s="199">
        <f>ROUND(I260*H260,2)</f>
        <v>0</v>
      </c>
      <c r="BL260" s="16" t="s">
        <v>138</v>
      </c>
      <c r="BM260" s="198" t="s">
        <v>1313</v>
      </c>
    </row>
    <row r="261" spans="1:47" s="2" customFormat="1" ht="12">
      <c r="A261" s="37"/>
      <c r="B261" s="38"/>
      <c r="C261" s="39"/>
      <c r="D261" s="200" t="s">
        <v>134</v>
      </c>
      <c r="E261" s="39"/>
      <c r="F261" s="201" t="s">
        <v>1307</v>
      </c>
      <c r="G261" s="39"/>
      <c r="H261" s="39"/>
      <c r="I261" s="135"/>
      <c r="J261" s="39"/>
      <c r="K261" s="39"/>
      <c r="L261" s="43"/>
      <c r="M261" s="202"/>
      <c r="N261" s="203"/>
      <c r="O261" s="83"/>
      <c r="P261" s="83"/>
      <c r="Q261" s="83"/>
      <c r="R261" s="83"/>
      <c r="S261" s="83"/>
      <c r="T261" s="84"/>
      <c r="U261" s="37"/>
      <c r="V261" s="37"/>
      <c r="W261" s="37"/>
      <c r="X261" s="37"/>
      <c r="Y261" s="37"/>
      <c r="Z261" s="37"/>
      <c r="AA261" s="37"/>
      <c r="AB261" s="37"/>
      <c r="AC261" s="37"/>
      <c r="AD261" s="37"/>
      <c r="AE261" s="37"/>
      <c r="AT261" s="16" t="s">
        <v>134</v>
      </c>
      <c r="AU261" s="16" t="s">
        <v>79</v>
      </c>
    </row>
    <row r="262" spans="1:65" s="2" customFormat="1" ht="16.5" customHeight="1">
      <c r="A262" s="37"/>
      <c r="B262" s="38"/>
      <c r="C262" s="229" t="s">
        <v>502</v>
      </c>
      <c r="D262" s="229" t="s">
        <v>298</v>
      </c>
      <c r="E262" s="230" t="s">
        <v>1314</v>
      </c>
      <c r="F262" s="231" t="s">
        <v>1315</v>
      </c>
      <c r="G262" s="232" t="s">
        <v>540</v>
      </c>
      <c r="H262" s="233">
        <v>22</v>
      </c>
      <c r="I262" s="234"/>
      <c r="J262" s="235">
        <f>ROUND(I262*H262,2)</f>
        <v>0</v>
      </c>
      <c r="K262" s="231" t="s">
        <v>19</v>
      </c>
      <c r="L262" s="236"/>
      <c r="M262" s="237" t="s">
        <v>19</v>
      </c>
      <c r="N262" s="238" t="s">
        <v>40</v>
      </c>
      <c r="O262" s="83"/>
      <c r="P262" s="196">
        <f>O262*H262</f>
        <v>0</v>
      </c>
      <c r="Q262" s="196">
        <v>0</v>
      </c>
      <c r="R262" s="196">
        <f>Q262*H262</f>
        <v>0</v>
      </c>
      <c r="S262" s="196">
        <v>0</v>
      </c>
      <c r="T262" s="197">
        <f>S262*H262</f>
        <v>0</v>
      </c>
      <c r="U262" s="37"/>
      <c r="V262" s="37"/>
      <c r="W262" s="37"/>
      <c r="X262" s="37"/>
      <c r="Y262" s="37"/>
      <c r="Z262" s="37"/>
      <c r="AA262" s="37"/>
      <c r="AB262" s="37"/>
      <c r="AC262" s="37"/>
      <c r="AD262" s="37"/>
      <c r="AE262" s="37"/>
      <c r="AR262" s="198" t="s">
        <v>147</v>
      </c>
      <c r="AT262" s="198" t="s">
        <v>298</v>
      </c>
      <c r="AU262" s="198" t="s">
        <v>79</v>
      </c>
      <c r="AY262" s="16" t="s">
        <v>133</v>
      </c>
      <c r="BE262" s="199">
        <f>IF(N262="základní",J262,0)</f>
        <v>0</v>
      </c>
      <c r="BF262" s="199">
        <f>IF(N262="snížená",J262,0)</f>
        <v>0</v>
      </c>
      <c r="BG262" s="199">
        <f>IF(N262="zákl. přenesená",J262,0)</f>
        <v>0</v>
      </c>
      <c r="BH262" s="199">
        <f>IF(N262="sníž. přenesená",J262,0)</f>
        <v>0</v>
      </c>
      <c r="BI262" s="199">
        <f>IF(N262="nulová",J262,0)</f>
        <v>0</v>
      </c>
      <c r="BJ262" s="16" t="s">
        <v>77</v>
      </c>
      <c r="BK262" s="199">
        <f>ROUND(I262*H262,2)</f>
        <v>0</v>
      </c>
      <c r="BL262" s="16" t="s">
        <v>138</v>
      </c>
      <c r="BM262" s="198" t="s">
        <v>1316</v>
      </c>
    </row>
    <row r="263" spans="1:47" s="2" customFormat="1" ht="12">
      <c r="A263" s="37"/>
      <c r="B263" s="38"/>
      <c r="C263" s="39"/>
      <c r="D263" s="200" t="s">
        <v>134</v>
      </c>
      <c r="E263" s="39"/>
      <c r="F263" s="201" t="s">
        <v>1307</v>
      </c>
      <c r="G263" s="39"/>
      <c r="H263" s="39"/>
      <c r="I263" s="135"/>
      <c r="J263" s="39"/>
      <c r="K263" s="39"/>
      <c r="L263" s="43"/>
      <c r="M263" s="202"/>
      <c r="N263" s="203"/>
      <c r="O263" s="83"/>
      <c r="P263" s="83"/>
      <c r="Q263" s="83"/>
      <c r="R263" s="83"/>
      <c r="S263" s="83"/>
      <c r="T263" s="84"/>
      <c r="U263" s="37"/>
      <c r="V263" s="37"/>
      <c r="W263" s="37"/>
      <c r="X263" s="37"/>
      <c r="Y263" s="37"/>
      <c r="Z263" s="37"/>
      <c r="AA263" s="37"/>
      <c r="AB263" s="37"/>
      <c r="AC263" s="37"/>
      <c r="AD263" s="37"/>
      <c r="AE263" s="37"/>
      <c r="AT263" s="16" t="s">
        <v>134</v>
      </c>
      <c r="AU263" s="16" t="s">
        <v>79</v>
      </c>
    </row>
    <row r="264" spans="1:65" s="2" customFormat="1" ht="16.5" customHeight="1">
      <c r="A264" s="37"/>
      <c r="B264" s="38"/>
      <c r="C264" s="229" t="s">
        <v>338</v>
      </c>
      <c r="D264" s="229" t="s">
        <v>298</v>
      </c>
      <c r="E264" s="230" t="s">
        <v>1317</v>
      </c>
      <c r="F264" s="231" t="s">
        <v>1318</v>
      </c>
      <c r="G264" s="232" t="s">
        <v>540</v>
      </c>
      <c r="H264" s="233">
        <v>11</v>
      </c>
      <c r="I264" s="234"/>
      <c r="J264" s="235">
        <f>ROUND(I264*H264,2)</f>
        <v>0</v>
      </c>
      <c r="K264" s="231" t="s">
        <v>19</v>
      </c>
      <c r="L264" s="236"/>
      <c r="M264" s="237" t="s">
        <v>19</v>
      </c>
      <c r="N264" s="238" t="s">
        <v>40</v>
      </c>
      <c r="O264" s="83"/>
      <c r="P264" s="196">
        <f>O264*H264</f>
        <v>0</v>
      </c>
      <c r="Q264" s="196">
        <v>0</v>
      </c>
      <c r="R264" s="196">
        <f>Q264*H264</f>
        <v>0</v>
      </c>
      <c r="S264" s="196">
        <v>0</v>
      </c>
      <c r="T264" s="197">
        <f>S264*H264</f>
        <v>0</v>
      </c>
      <c r="U264" s="37"/>
      <c r="V264" s="37"/>
      <c r="W264" s="37"/>
      <c r="X264" s="37"/>
      <c r="Y264" s="37"/>
      <c r="Z264" s="37"/>
      <c r="AA264" s="37"/>
      <c r="AB264" s="37"/>
      <c r="AC264" s="37"/>
      <c r="AD264" s="37"/>
      <c r="AE264" s="37"/>
      <c r="AR264" s="198" t="s">
        <v>147</v>
      </c>
      <c r="AT264" s="198" t="s">
        <v>298</v>
      </c>
      <c r="AU264" s="198" t="s">
        <v>79</v>
      </c>
      <c r="AY264" s="16" t="s">
        <v>133</v>
      </c>
      <c r="BE264" s="199">
        <f>IF(N264="základní",J264,0)</f>
        <v>0</v>
      </c>
      <c r="BF264" s="199">
        <f>IF(N264="snížená",J264,0)</f>
        <v>0</v>
      </c>
      <c r="BG264" s="199">
        <f>IF(N264="zákl. přenesená",J264,0)</f>
        <v>0</v>
      </c>
      <c r="BH264" s="199">
        <f>IF(N264="sníž. přenesená",J264,0)</f>
        <v>0</v>
      </c>
      <c r="BI264" s="199">
        <f>IF(N264="nulová",J264,0)</f>
        <v>0</v>
      </c>
      <c r="BJ264" s="16" t="s">
        <v>77</v>
      </c>
      <c r="BK264" s="199">
        <f>ROUND(I264*H264,2)</f>
        <v>0</v>
      </c>
      <c r="BL264" s="16" t="s">
        <v>138</v>
      </c>
      <c r="BM264" s="198" t="s">
        <v>1319</v>
      </c>
    </row>
    <row r="265" spans="1:47" s="2" customFormat="1" ht="12">
      <c r="A265" s="37"/>
      <c r="B265" s="38"/>
      <c r="C265" s="39"/>
      <c r="D265" s="200" t="s">
        <v>134</v>
      </c>
      <c r="E265" s="39"/>
      <c r="F265" s="201" t="s">
        <v>1307</v>
      </c>
      <c r="G265" s="39"/>
      <c r="H265" s="39"/>
      <c r="I265" s="135"/>
      <c r="J265" s="39"/>
      <c r="K265" s="39"/>
      <c r="L265" s="43"/>
      <c r="M265" s="202"/>
      <c r="N265" s="203"/>
      <c r="O265" s="83"/>
      <c r="P265" s="83"/>
      <c r="Q265" s="83"/>
      <c r="R265" s="83"/>
      <c r="S265" s="83"/>
      <c r="T265" s="84"/>
      <c r="U265" s="37"/>
      <c r="V265" s="37"/>
      <c r="W265" s="37"/>
      <c r="X265" s="37"/>
      <c r="Y265" s="37"/>
      <c r="Z265" s="37"/>
      <c r="AA265" s="37"/>
      <c r="AB265" s="37"/>
      <c r="AC265" s="37"/>
      <c r="AD265" s="37"/>
      <c r="AE265" s="37"/>
      <c r="AT265" s="16" t="s">
        <v>134</v>
      </c>
      <c r="AU265" s="16" t="s">
        <v>79</v>
      </c>
    </row>
    <row r="266" spans="1:65" s="2" customFormat="1" ht="16.5" customHeight="1">
      <c r="A266" s="37"/>
      <c r="B266" s="38"/>
      <c r="C266" s="229" t="s">
        <v>507</v>
      </c>
      <c r="D266" s="229" t="s">
        <v>298</v>
      </c>
      <c r="E266" s="230" t="s">
        <v>1320</v>
      </c>
      <c r="F266" s="231" t="s">
        <v>1226</v>
      </c>
      <c r="G266" s="232" t="s">
        <v>540</v>
      </c>
      <c r="H266" s="233">
        <v>7</v>
      </c>
      <c r="I266" s="234"/>
      <c r="J266" s="235">
        <f>ROUND(I266*H266,2)</f>
        <v>0</v>
      </c>
      <c r="K266" s="231" t="s">
        <v>19</v>
      </c>
      <c r="L266" s="236"/>
      <c r="M266" s="237" t="s">
        <v>19</v>
      </c>
      <c r="N266" s="238" t="s">
        <v>40</v>
      </c>
      <c r="O266" s="83"/>
      <c r="P266" s="196">
        <f>O266*H266</f>
        <v>0</v>
      </c>
      <c r="Q266" s="196">
        <v>0</v>
      </c>
      <c r="R266" s="196">
        <f>Q266*H266</f>
        <v>0</v>
      </c>
      <c r="S266" s="196">
        <v>0</v>
      </c>
      <c r="T266" s="197">
        <f>S266*H266</f>
        <v>0</v>
      </c>
      <c r="U266" s="37"/>
      <c r="V266" s="37"/>
      <c r="W266" s="37"/>
      <c r="X266" s="37"/>
      <c r="Y266" s="37"/>
      <c r="Z266" s="37"/>
      <c r="AA266" s="37"/>
      <c r="AB266" s="37"/>
      <c r="AC266" s="37"/>
      <c r="AD266" s="37"/>
      <c r="AE266" s="37"/>
      <c r="AR266" s="198" t="s">
        <v>147</v>
      </c>
      <c r="AT266" s="198" t="s">
        <v>298</v>
      </c>
      <c r="AU266" s="198" t="s">
        <v>79</v>
      </c>
      <c r="AY266" s="16" t="s">
        <v>133</v>
      </c>
      <c r="BE266" s="199">
        <f>IF(N266="základní",J266,0)</f>
        <v>0</v>
      </c>
      <c r="BF266" s="199">
        <f>IF(N266="snížená",J266,0)</f>
        <v>0</v>
      </c>
      <c r="BG266" s="199">
        <f>IF(N266="zákl. přenesená",J266,0)</f>
        <v>0</v>
      </c>
      <c r="BH266" s="199">
        <f>IF(N266="sníž. přenesená",J266,0)</f>
        <v>0</v>
      </c>
      <c r="BI266" s="199">
        <f>IF(N266="nulová",J266,0)</f>
        <v>0</v>
      </c>
      <c r="BJ266" s="16" t="s">
        <v>77</v>
      </c>
      <c r="BK266" s="199">
        <f>ROUND(I266*H266,2)</f>
        <v>0</v>
      </c>
      <c r="BL266" s="16" t="s">
        <v>138</v>
      </c>
      <c r="BM266" s="198" t="s">
        <v>1321</v>
      </c>
    </row>
    <row r="267" spans="1:47" s="2" customFormat="1" ht="12">
      <c r="A267" s="37"/>
      <c r="B267" s="38"/>
      <c r="C267" s="39"/>
      <c r="D267" s="200" t="s">
        <v>134</v>
      </c>
      <c r="E267" s="39"/>
      <c r="F267" s="201" t="s">
        <v>1307</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134</v>
      </c>
      <c r="AU267" s="16" t="s">
        <v>79</v>
      </c>
    </row>
    <row r="268" spans="1:65" s="2" customFormat="1" ht="16.5" customHeight="1">
      <c r="A268" s="37"/>
      <c r="B268" s="38"/>
      <c r="C268" s="229" t="s">
        <v>344</v>
      </c>
      <c r="D268" s="229" t="s">
        <v>298</v>
      </c>
      <c r="E268" s="230" t="s">
        <v>1322</v>
      </c>
      <c r="F268" s="231" t="s">
        <v>1323</v>
      </c>
      <c r="G268" s="232" t="s">
        <v>540</v>
      </c>
      <c r="H268" s="233">
        <v>23</v>
      </c>
      <c r="I268" s="234"/>
      <c r="J268" s="235">
        <f>ROUND(I268*H268,2)</f>
        <v>0</v>
      </c>
      <c r="K268" s="231" t="s">
        <v>19</v>
      </c>
      <c r="L268" s="236"/>
      <c r="M268" s="237" t="s">
        <v>19</v>
      </c>
      <c r="N268" s="238" t="s">
        <v>40</v>
      </c>
      <c r="O268" s="83"/>
      <c r="P268" s="196">
        <f>O268*H268</f>
        <v>0</v>
      </c>
      <c r="Q268" s="196">
        <v>0</v>
      </c>
      <c r="R268" s="196">
        <f>Q268*H268</f>
        <v>0</v>
      </c>
      <c r="S268" s="196">
        <v>0</v>
      </c>
      <c r="T268" s="197">
        <f>S268*H268</f>
        <v>0</v>
      </c>
      <c r="U268" s="37"/>
      <c r="V268" s="37"/>
      <c r="W268" s="37"/>
      <c r="X268" s="37"/>
      <c r="Y268" s="37"/>
      <c r="Z268" s="37"/>
      <c r="AA268" s="37"/>
      <c r="AB268" s="37"/>
      <c r="AC268" s="37"/>
      <c r="AD268" s="37"/>
      <c r="AE268" s="37"/>
      <c r="AR268" s="198" t="s">
        <v>147</v>
      </c>
      <c r="AT268" s="198" t="s">
        <v>298</v>
      </c>
      <c r="AU268" s="198" t="s">
        <v>79</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1324</v>
      </c>
    </row>
    <row r="269" spans="1:47" s="2" customFormat="1" ht="12">
      <c r="A269" s="37"/>
      <c r="B269" s="38"/>
      <c r="C269" s="39"/>
      <c r="D269" s="200" t="s">
        <v>134</v>
      </c>
      <c r="E269" s="39"/>
      <c r="F269" s="201" t="s">
        <v>1307</v>
      </c>
      <c r="G269" s="39"/>
      <c r="H269" s="39"/>
      <c r="I269" s="135"/>
      <c r="J269" s="39"/>
      <c r="K269" s="39"/>
      <c r="L269" s="43"/>
      <c r="M269" s="202"/>
      <c r="N269" s="203"/>
      <c r="O269" s="83"/>
      <c r="P269" s="83"/>
      <c r="Q269" s="83"/>
      <c r="R269" s="83"/>
      <c r="S269" s="83"/>
      <c r="T269" s="84"/>
      <c r="U269" s="37"/>
      <c r="V269" s="37"/>
      <c r="W269" s="37"/>
      <c r="X269" s="37"/>
      <c r="Y269" s="37"/>
      <c r="Z269" s="37"/>
      <c r="AA269" s="37"/>
      <c r="AB269" s="37"/>
      <c r="AC269" s="37"/>
      <c r="AD269" s="37"/>
      <c r="AE269" s="37"/>
      <c r="AT269" s="16" t="s">
        <v>134</v>
      </c>
      <c r="AU269" s="16" t="s">
        <v>79</v>
      </c>
    </row>
    <row r="270" spans="1:65" s="2" customFormat="1" ht="16.5" customHeight="1">
      <c r="A270" s="37"/>
      <c r="B270" s="38"/>
      <c r="C270" s="229" t="s">
        <v>516</v>
      </c>
      <c r="D270" s="229" t="s">
        <v>298</v>
      </c>
      <c r="E270" s="230" t="s">
        <v>1325</v>
      </c>
      <c r="F270" s="231" t="s">
        <v>1326</v>
      </c>
      <c r="G270" s="232" t="s">
        <v>540</v>
      </c>
      <c r="H270" s="233">
        <v>4</v>
      </c>
      <c r="I270" s="234"/>
      <c r="J270" s="235">
        <f>ROUND(I270*H270,2)</f>
        <v>0</v>
      </c>
      <c r="K270" s="231" t="s">
        <v>19</v>
      </c>
      <c r="L270" s="236"/>
      <c r="M270" s="237" t="s">
        <v>19</v>
      </c>
      <c r="N270" s="238" t="s">
        <v>40</v>
      </c>
      <c r="O270" s="83"/>
      <c r="P270" s="196">
        <f>O270*H270</f>
        <v>0</v>
      </c>
      <c r="Q270" s="196">
        <v>0</v>
      </c>
      <c r="R270" s="196">
        <f>Q270*H270</f>
        <v>0</v>
      </c>
      <c r="S270" s="196">
        <v>0</v>
      </c>
      <c r="T270" s="197">
        <f>S270*H270</f>
        <v>0</v>
      </c>
      <c r="U270" s="37"/>
      <c r="V270" s="37"/>
      <c r="W270" s="37"/>
      <c r="X270" s="37"/>
      <c r="Y270" s="37"/>
      <c r="Z270" s="37"/>
      <c r="AA270" s="37"/>
      <c r="AB270" s="37"/>
      <c r="AC270" s="37"/>
      <c r="AD270" s="37"/>
      <c r="AE270" s="37"/>
      <c r="AR270" s="198" t="s">
        <v>147</v>
      </c>
      <c r="AT270" s="198" t="s">
        <v>298</v>
      </c>
      <c r="AU270" s="198" t="s">
        <v>79</v>
      </c>
      <c r="AY270" s="16" t="s">
        <v>133</v>
      </c>
      <c r="BE270" s="199">
        <f>IF(N270="základní",J270,0)</f>
        <v>0</v>
      </c>
      <c r="BF270" s="199">
        <f>IF(N270="snížená",J270,0)</f>
        <v>0</v>
      </c>
      <c r="BG270" s="199">
        <f>IF(N270="zákl. přenesená",J270,0)</f>
        <v>0</v>
      </c>
      <c r="BH270" s="199">
        <f>IF(N270="sníž. přenesená",J270,0)</f>
        <v>0</v>
      </c>
      <c r="BI270" s="199">
        <f>IF(N270="nulová",J270,0)</f>
        <v>0</v>
      </c>
      <c r="BJ270" s="16" t="s">
        <v>77</v>
      </c>
      <c r="BK270" s="199">
        <f>ROUND(I270*H270,2)</f>
        <v>0</v>
      </c>
      <c r="BL270" s="16" t="s">
        <v>138</v>
      </c>
      <c r="BM270" s="198" t="s">
        <v>1327</v>
      </c>
    </row>
    <row r="271" spans="1:47" s="2" customFormat="1" ht="12">
      <c r="A271" s="37"/>
      <c r="B271" s="38"/>
      <c r="C271" s="39"/>
      <c r="D271" s="200" t="s">
        <v>134</v>
      </c>
      <c r="E271" s="39"/>
      <c r="F271" s="201" t="s">
        <v>1307</v>
      </c>
      <c r="G271" s="39"/>
      <c r="H271" s="39"/>
      <c r="I271" s="135"/>
      <c r="J271" s="39"/>
      <c r="K271" s="39"/>
      <c r="L271" s="43"/>
      <c r="M271" s="202"/>
      <c r="N271" s="203"/>
      <c r="O271" s="83"/>
      <c r="P271" s="83"/>
      <c r="Q271" s="83"/>
      <c r="R271" s="83"/>
      <c r="S271" s="83"/>
      <c r="T271" s="84"/>
      <c r="U271" s="37"/>
      <c r="V271" s="37"/>
      <c r="W271" s="37"/>
      <c r="X271" s="37"/>
      <c r="Y271" s="37"/>
      <c r="Z271" s="37"/>
      <c r="AA271" s="37"/>
      <c r="AB271" s="37"/>
      <c r="AC271" s="37"/>
      <c r="AD271" s="37"/>
      <c r="AE271" s="37"/>
      <c r="AT271" s="16" t="s">
        <v>134</v>
      </c>
      <c r="AU271" s="16" t="s">
        <v>79</v>
      </c>
    </row>
    <row r="272" spans="1:65" s="2" customFormat="1" ht="16.5" customHeight="1">
      <c r="A272" s="37"/>
      <c r="B272" s="38"/>
      <c r="C272" s="229" t="s">
        <v>350</v>
      </c>
      <c r="D272" s="229" t="s">
        <v>298</v>
      </c>
      <c r="E272" s="230" t="s">
        <v>1328</v>
      </c>
      <c r="F272" s="231" t="s">
        <v>1329</v>
      </c>
      <c r="G272" s="232" t="s">
        <v>540</v>
      </c>
      <c r="H272" s="233">
        <v>3</v>
      </c>
      <c r="I272" s="234"/>
      <c r="J272" s="235">
        <f>ROUND(I272*H272,2)</f>
        <v>0</v>
      </c>
      <c r="K272" s="231" t="s">
        <v>19</v>
      </c>
      <c r="L272" s="236"/>
      <c r="M272" s="237" t="s">
        <v>19</v>
      </c>
      <c r="N272" s="238" t="s">
        <v>40</v>
      </c>
      <c r="O272" s="83"/>
      <c r="P272" s="196">
        <f>O272*H272</f>
        <v>0</v>
      </c>
      <c r="Q272" s="196">
        <v>0</v>
      </c>
      <c r="R272" s="196">
        <f>Q272*H272</f>
        <v>0</v>
      </c>
      <c r="S272" s="196">
        <v>0</v>
      </c>
      <c r="T272" s="197">
        <f>S272*H272</f>
        <v>0</v>
      </c>
      <c r="U272" s="37"/>
      <c r="V272" s="37"/>
      <c r="W272" s="37"/>
      <c r="X272" s="37"/>
      <c r="Y272" s="37"/>
      <c r="Z272" s="37"/>
      <c r="AA272" s="37"/>
      <c r="AB272" s="37"/>
      <c r="AC272" s="37"/>
      <c r="AD272" s="37"/>
      <c r="AE272" s="37"/>
      <c r="AR272" s="198" t="s">
        <v>147</v>
      </c>
      <c r="AT272" s="198" t="s">
        <v>298</v>
      </c>
      <c r="AU272" s="198" t="s">
        <v>79</v>
      </c>
      <c r="AY272" s="16" t="s">
        <v>133</v>
      </c>
      <c r="BE272" s="199">
        <f>IF(N272="základní",J272,0)</f>
        <v>0</v>
      </c>
      <c r="BF272" s="199">
        <f>IF(N272="snížená",J272,0)</f>
        <v>0</v>
      </c>
      <c r="BG272" s="199">
        <f>IF(N272="zákl. přenesená",J272,0)</f>
        <v>0</v>
      </c>
      <c r="BH272" s="199">
        <f>IF(N272="sníž. přenesená",J272,0)</f>
        <v>0</v>
      </c>
      <c r="BI272" s="199">
        <f>IF(N272="nulová",J272,0)</f>
        <v>0</v>
      </c>
      <c r="BJ272" s="16" t="s">
        <v>77</v>
      </c>
      <c r="BK272" s="199">
        <f>ROUND(I272*H272,2)</f>
        <v>0</v>
      </c>
      <c r="BL272" s="16" t="s">
        <v>138</v>
      </c>
      <c r="BM272" s="198" t="s">
        <v>1330</v>
      </c>
    </row>
    <row r="273" spans="1:47" s="2" customFormat="1" ht="12">
      <c r="A273" s="37"/>
      <c r="B273" s="38"/>
      <c r="C273" s="39"/>
      <c r="D273" s="200" t="s">
        <v>134</v>
      </c>
      <c r="E273" s="39"/>
      <c r="F273" s="201" t="s">
        <v>1307</v>
      </c>
      <c r="G273" s="39"/>
      <c r="H273" s="39"/>
      <c r="I273" s="135"/>
      <c r="J273" s="39"/>
      <c r="K273" s="39"/>
      <c r="L273" s="43"/>
      <c r="M273" s="202"/>
      <c r="N273" s="203"/>
      <c r="O273" s="83"/>
      <c r="P273" s="83"/>
      <c r="Q273" s="83"/>
      <c r="R273" s="83"/>
      <c r="S273" s="83"/>
      <c r="T273" s="84"/>
      <c r="U273" s="37"/>
      <c r="V273" s="37"/>
      <c r="W273" s="37"/>
      <c r="X273" s="37"/>
      <c r="Y273" s="37"/>
      <c r="Z273" s="37"/>
      <c r="AA273" s="37"/>
      <c r="AB273" s="37"/>
      <c r="AC273" s="37"/>
      <c r="AD273" s="37"/>
      <c r="AE273" s="37"/>
      <c r="AT273" s="16" t="s">
        <v>134</v>
      </c>
      <c r="AU273" s="16" t="s">
        <v>79</v>
      </c>
    </row>
    <row r="274" spans="1:65" s="2" customFormat="1" ht="16.5" customHeight="1">
      <c r="A274" s="37"/>
      <c r="B274" s="38"/>
      <c r="C274" s="229" t="s">
        <v>522</v>
      </c>
      <c r="D274" s="229" t="s">
        <v>298</v>
      </c>
      <c r="E274" s="230" t="s">
        <v>1331</v>
      </c>
      <c r="F274" s="231" t="s">
        <v>1235</v>
      </c>
      <c r="G274" s="232" t="s">
        <v>540</v>
      </c>
      <c r="H274" s="233">
        <v>5</v>
      </c>
      <c r="I274" s="234"/>
      <c r="J274" s="235">
        <f>ROUND(I274*H274,2)</f>
        <v>0</v>
      </c>
      <c r="K274" s="231" t="s">
        <v>19</v>
      </c>
      <c r="L274" s="236"/>
      <c r="M274" s="237" t="s">
        <v>19</v>
      </c>
      <c r="N274" s="238" t="s">
        <v>40</v>
      </c>
      <c r="O274" s="83"/>
      <c r="P274" s="196">
        <f>O274*H274</f>
        <v>0</v>
      </c>
      <c r="Q274" s="196">
        <v>0</v>
      </c>
      <c r="R274" s="196">
        <f>Q274*H274</f>
        <v>0</v>
      </c>
      <c r="S274" s="196">
        <v>0</v>
      </c>
      <c r="T274" s="197">
        <f>S274*H274</f>
        <v>0</v>
      </c>
      <c r="U274" s="37"/>
      <c r="V274" s="37"/>
      <c r="W274" s="37"/>
      <c r="X274" s="37"/>
      <c r="Y274" s="37"/>
      <c r="Z274" s="37"/>
      <c r="AA274" s="37"/>
      <c r="AB274" s="37"/>
      <c r="AC274" s="37"/>
      <c r="AD274" s="37"/>
      <c r="AE274" s="37"/>
      <c r="AR274" s="198" t="s">
        <v>147</v>
      </c>
      <c r="AT274" s="198" t="s">
        <v>298</v>
      </c>
      <c r="AU274" s="198" t="s">
        <v>79</v>
      </c>
      <c r="AY274" s="16" t="s">
        <v>133</v>
      </c>
      <c r="BE274" s="199">
        <f>IF(N274="základní",J274,0)</f>
        <v>0</v>
      </c>
      <c r="BF274" s="199">
        <f>IF(N274="snížená",J274,0)</f>
        <v>0</v>
      </c>
      <c r="BG274" s="199">
        <f>IF(N274="zákl. přenesená",J274,0)</f>
        <v>0</v>
      </c>
      <c r="BH274" s="199">
        <f>IF(N274="sníž. přenesená",J274,0)</f>
        <v>0</v>
      </c>
      <c r="BI274" s="199">
        <f>IF(N274="nulová",J274,0)</f>
        <v>0</v>
      </c>
      <c r="BJ274" s="16" t="s">
        <v>77</v>
      </c>
      <c r="BK274" s="199">
        <f>ROUND(I274*H274,2)</f>
        <v>0</v>
      </c>
      <c r="BL274" s="16" t="s">
        <v>138</v>
      </c>
      <c r="BM274" s="198" t="s">
        <v>1332</v>
      </c>
    </row>
    <row r="275" spans="1:47" s="2" customFormat="1" ht="12">
      <c r="A275" s="37"/>
      <c r="B275" s="38"/>
      <c r="C275" s="39"/>
      <c r="D275" s="200" t="s">
        <v>134</v>
      </c>
      <c r="E275" s="39"/>
      <c r="F275" s="201" t="s">
        <v>1307</v>
      </c>
      <c r="G275" s="39"/>
      <c r="H275" s="39"/>
      <c r="I275" s="135"/>
      <c r="J275" s="39"/>
      <c r="K275" s="39"/>
      <c r="L275" s="43"/>
      <c r="M275" s="202"/>
      <c r="N275" s="203"/>
      <c r="O275" s="83"/>
      <c r="P275" s="83"/>
      <c r="Q275" s="83"/>
      <c r="R275" s="83"/>
      <c r="S275" s="83"/>
      <c r="T275" s="84"/>
      <c r="U275" s="37"/>
      <c r="V275" s="37"/>
      <c r="W275" s="37"/>
      <c r="X275" s="37"/>
      <c r="Y275" s="37"/>
      <c r="Z275" s="37"/>
      <c r="AA275" s="37"/>
      <c r="AB275" s="37"/>
      <c r="AC275" s="37"/>
      <c r="AD275" s="37"/>
      <c r="AE275" s="37"/>
      <c r="AT275" s="16" t="s">
        <v>134</v>
      </c>
      <c r="AU275" s="16" t="s">
        <v>79</v>
      </c>
    </row>
    <row r="276" spans="1:63" s="11" customFormat="1" ht="25.9" customHeight="1">
      <c r="A276" s="11"/>
      <c r="B276" s="215"/>
      <c r="C276" s="216"/>
      <c r="D276" s="217" t="s">
        <v>68</v>
      </c>
      <c r="E276" s="218" t="s">
        <v>1333</v>
      </c>
      <c r="F276" s="218" t="s">
        <v>1334</v>
      </c>
      <c r="G276" s="216"/>
      <c r="H276" s="216"/>
      <c r="I276" s="219"/>
      <c r="J276" s="220">
        <f>BK276</f>
        <v>0</v>
      </c>
      <c r="K276" s="216"/>
      <c r="L276" s="221"/>
      <c r="M276" s="222"/>
      <c r="N276" s="223"/>
      <c r="O276" s="223"/>
      <c r="P276" s="224">
        <f>P277</f>
        <v>0</v>
      </c>
      <c r="Q276" s="223"/>
      <c r="R276" s="224">
        <f>R277</f>
        <v>0</v>
      </c>
      <c r="S276" s="223"/>
      <c r="T276" s="225">
        <f>T277</f>
        <v>0</v>
      </c>
      <c r="U276" s="11"/>
      <c r="V276" s="11"/>
      <c r="W276" s="11"/>
      <c r="X276" s="11"/>
      <c r="Y276" s="11"/>
      <c r="Z276" s="11"/>
      <c r="AA276" s="11"/>
      <c r="AB276" s="11"/>
      <c r="AC276" s="11"/>
      <c r="AD276" s="11"/>
      <c r="AE276" s="11"/>
      <c r="AR276" s="226" t="s">
        <v>77</v>
      </c>
      <c r="AT276" s="227" t="s">
        <v>68</v>
      </c>
      <c r="AU276" s="227" t="s">
        <v>69</v>
      </c>
      <c r="AY276" s="226" t="s">
        <v>133</v>
      </c>
      <c r="BK276" s="228">
        <f>BK277</f>
        <v>0</v>
      </c>
    </row>
    <row r="277" spans="1:63" s="11" customFormat="1" ht="22.8" customHeight="1">
      <c r="A277" s="11"/>
      <c r="B277" s="215"/>
      <c r="C277" s="216"/>
      <c r="D277" s="217" t="s">
        <v>68</v>
      </c>
      <c r="E277" s="261" t="s">
        <v>1335</v>
      </c>
      <c r="F277" s="261" t="s">
        <v>1336</v>
      </c>
      <c r="G277" s="216"/>
      <c r="H277" s="216"/>
      <c r="I277" s="219"/>
      <c r="J277" s="262">
        <f>BK277</f>
        <v>0</v>
      </c>
      <c r="K277" s="216"/>
      <c r="L277" s="221"/>
      <c r="M277" s="222"/>
      <c r="N277" s="223"/>
      <c r="O277" s="223"/>
      <c r="P277" s="224">
        <f>SUM(P278:P279)</f>
        <v>0</v>
      </c>
      <c r="Q277" s="223"/>
      <c r="R277" s="224">
        <f>SUM(R278:R279)</f>
        <v>0</v>
      </c>
      <c r="S277" s="223"/>
      <c r="T277" s="225">
        <f>SUM(T278:T279)</f>
        <v>0</v>
      </c>
      <c r="U277" s="11"/>
      <c r="V277" s="11"/>
      <c r="W277" s="11"/>
      <c r="X277" s="11"/>
      <c r="Y277" s="11"/>
      <c r="Z277" s="11"/>
      <c r="AA277" s="11"/>
      <c r="AB277" s="11"/>
      <c r="AC277" s="11"/>
      <c r="AD277" s="11"/>
      <c r="AE277" s="11"/>
      <c r="AR277" s="226" t="s">
        <v>77</v>
      </c>
      <c r="AT277" s="227" t="s">
        <v>68</v>
      </c>
      <c r="AU277" s="227" t="s">
        <v>77</v>
      </c>
      <c r="AY277" s="226" t="s">
        <v>133</v>
      </c>
      <c r="BK277" s="228">
        <f>SUM(BK278:BK279)</f>
        <v>0</v>
      </c>
    </row>
    <row r="278" spans="1:65" s="2" customFormat="1" ht="16.5" customHeight="1">
      <c r="A278" s="37"/>
      <c r="B278" s="38"/>
      <c r="C278" s="229" t="s">
        <v>356</v>
      </c>
      <c r="D278" s="229" t="s">
        <v>298</v>
      </c>
      <c r="E278" s="230" t="s">
        <v>1337</v>
      </c>
      <c r="F278" s="231" t="s">
        <v>1338</v>
      </c>
      <c r="G278" s="232" t="s">
        <v>540</v>
      </c>
      <c r="H278" s="233">
        <v>30</v>
      </c>
      <c r="I278" s="234"/>
      <c r="J278" s="235">
        <f>ROUND(I278*H278,2)</f>
        <v>0</v>
      </c>
      <c r="K278" s="231" t="s">
        <v>19</v>
      </c>
      <c r="L278" s="236"/>
      <c r="M278" s="237" t="s">
        <v>19</v>
      </c>
      <c r="N278" s="238" t="s">
        <v>40</v>
      </c>
      <c r="O278" s="83"/>
      <c r="P278" s="196">
        <f>O278*H278</f>
        <v>0</v>
      </c>
      <c r="Q278" s="196">
        <v>0</v>
      </c>
      <c r="R278" s="196">
        <f>Q278*H278</f>
        <v>0</v>
      </c>
      <c r="S278" s="196">
        <v>0</v>
      </c>
      <c r="T278" s="197">
        <f>S278*H278</f>
        <v>0</v>
      </c>
      <c r="U278" s="37"/>
      <c r="V278" s="37"/>
      <c r="W278" s="37"/>
      <c r="X278" s="37"/>
      <c r="Y278" s="37"/>
      <c r="Z278" s="37"/>
      <c r="AA278" s="37"/>
      <c r="AB278" s="37"/>
      <c r="AC278" s="37"/>
      <c r="AD278" s="37"/>
      <c r="AE278" s="37"/>
      <c r="AR278" s="198" t="s">
        <v>147</v>
      </c>
      <c r="AT278" s="198" t="s">
        <v>298</v>
      </c>
      <c r="AU278" s="198" t="s">
        <v>79</v>
      </c>
      <c r="AY278" s="16" t="s">
        <v>133</v>
      </c>
      <c r="BE278" s="199">
        <f>IF(N278="základní",J278,0)</f>
        <v>0</v>
      </c>
      <c r="BF278" s="199">
        <f>IF(N278="snížená",J278,0)</f>
        <v>0</v>
      </c>
      <c r="BG278" s="199">
        <f>IF(N278="zákl. přenesená",J278,0)</f>
        <v>0</v>
      </c>
      <c r="BH278" s="199">
        <f>IF(N278="sníž. přenesená",J278,0)</f>
        <v>0</v>
      </c>
      <c r="BI278" s="199">
        <f>IF(N278="nulová",J278,0)</f>
        <v>0</v>
      </c>
      <c r="BJ278" s="16" t="s">
        <v>77</v>
      </c>
      <c r="BK278" s="199">
        <f>ROUND(I278*H278,2)</f>
        <v>0</v>
      </c>
      <c r="BL278" s="16" t="s">
        <v>138</v>
      </c>
      <c r="BM278" s="198" t="s">
        <v>1339</v>
      </c>
    </row>
    <row r="279" spans="1:47" s="2" customFormat="1" ht="12">
      <c r="A279" s="37"/>
      <c r="B279" s="38"/>
      <c r="C279" s="39"/>
      <c r="D279" s="200" t="s">
        <v>134</v>
      </c>
      <c r="E279" s="39"/>
      <c r="F279" s="201" t="s">
        <v>1340</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134</v>
      </c>
      <c r="AU279" s="16" t="s">
        <v>79</v>
      </c>
    </row>
    <row r="280" spans="1:63" s="11" customFormat="1" ht="25.9" customHeight="1">
      <c r="A280" s="11"/>
      <c r="B280" s="215"/>
      <c r="C280" s="216"/>
      <c r="D280" s="217" t="s">
        <v>68</v>
      </c>
      <c r="E280" s="218" t="s">
        <v>1341</v>
      </c>
      <c r="F280" s="218" t="s">
        <v>1342</v>
      </c>
      <c r="G280" s="216"/>
      <c r="H280" s="216"/>
      <c r="I280" s="219"/>
      <c r="J280" s="220">
        <f>BK280</f>
        <v>0</v>
      </c>
      <c r="K280" s="216"/>
      <c r="L280" s="221"/>
      <c r="M280" s="222"/>
      <c r="N280" s="223"/>
      <c r="O280" s="223"/>
      <c r="P280" s="224">
        <f>P281</f>
        <v>0</v>
      </c>
      <c r="Q280" s="223"/>
      <c r="R280" s="224">
        <f>R281</f>
        <v>0</v>
      </c>
      <c r="S280" s="223"/>
      <c r="T280" s="225">
        <f>T281</f>
        <v>0</v>
      </c>
      <c r="U280" s="11"/>
      <c r="V280" s="11"/>
      <c r="W280" s="11"/>
      <c r="X280" s="11"/>
      <c r="Y280" s="11"/>
      <c r="Z280" s="11"/>
      <c r="AA280" s="11"/>
      <c r="AB280" s="11"/>
      <c r="AC280" s="11"/>
      <c r="AD280" s="11"/>
      <c r="AE280" s="11"/>
      <c r="AR280" s="226" t="s">
        <v>77</v>
      </c>
      <c r="AT280" s="227" t="s">
        <v>68</v>
      </c>
      <c r="AU280" s="227" t="s">
        <v>69</v>
      </c>
      <c r="AY280" s="226" t="s">
        <v>133</v>
      </c>
      <c r="BK280" s="228">
        <f>BK281</f>
        <v>0</v>
      </c>
    </row>
    <row r="281" spans="1:63" s="11" customFormat="1" ht="22.8" customHeight="1">
      <c r="A281" s="11"/>
      <c r="B281" s="215"/>
      <c r="C281" s="216"/>
      <c r="D281" s="217" t="s">
        <v>68</v>
      </c>
      <c r="E281" s="261" t="s">
        <v>1343</v>
      </c>
      <c r="F281" s="261" t="s">
        <v>1344</v>
      </c>
      <c r="G281" s="216"/>
      <c r="H281" s="216"/>
      <c r="I281" s="219"/>
      <c r="J281" s="262">
        <f>BK281</f>
        <v>0</v>
      </c>
      <c r="K281" s="216"/>
      <c r="L281" s="221"/>
      <c r="M281" s="222"/>
      <c r="N281" s="223"/>
      <c r="O281" s="223"/>
      <c r="P281" s="224">
        <f>SUM(P282:P309)</f>
        <v>0</v>
      </c>
      <c r="Q281" s="223"/>
      <c r="R281" s="224">
        <f>SUM(R282:R309)</f>
        <v>0</v>
      </c>
      <c r="S281" s="223"/>
      <c r="T281" s="225">
        <f>SUM(T282:T309)</f>
        <v>0</v>
      </c>
      <c r="U281" s="11"/>
      <c r="V281" s="11"/>
      <c r="W281" s="11"/>
      <c r="X281" s="11"/>
      <c r="Y281" s="11"/>
      <c r="Z281" s="11"/>
      <c r="AA281" s="11"/>
      <c r="AB281" s="11"/>
      <c r="AC281" s="11"/>
      <c r="AD281" s="11"/>
      <c r="AE281" s="11"/>
      <c r="AR281" s="226" t="s">
        <v>77</v>
      </c>
      <c r="AT281" s="227" t="s">
        <v>68</v>
      </c>
      <c r="AU281" s="227" t="s">
        <v>77</v>
      </c>
      <c r="AY281" s="226" t="s">
        <v>133</v>
      </c>
      <c r="BK281" s="228">
        <f>SUM(BK282:BK309)</f>
        <v>0</v>
      </c>
    </row>
    <row r="282" spans="1:65" s="2" customFormat="1" ht="16.5" customHeight="1">
      <c r="A282" s="37"/>
      <c r="B282" s="38"/>
      <c r="C282" s="229" t="s">
        <v>532</v>
      </c>
      <c r="D282" s="229" t="s">
        <v>298</v>
      </c>
      <c r="E282" s="230" t="s">
        <v>1345</v>
      </c>
      <c r="F282" s="231" t="s">
        <v>1346</v>
      </c>
      <c r="G282" s="232" t="s">
        <v>540</v>
      </c>
      <c r="H282" s="233">
        <v>30</v>
      </c>
      <c r="I282" s="234"/>
      <c r="J282" s="235">
        <f>ROUND(I282*H282,2)</f>
        <v>0</v>
      </c>
      <c r="K282" s="231" t="s">
        <v>19</v>
      </c>
      <c r="L282" s="236"/>
      <c r="M282" s="237" t="s">
        <v>19</v>
      </c>
      <c r="N282" s="238" t="s">
        <v>40</v>
      </c>
      <c r="O282" s="83"/>
      <c r="P282" s="196">
        <f>O282*H282</f>
        <v>0</v>
      </c>
      <c r="Q282" s="196">
        <v>0</v>
      </c>
      <c r="R282" s="196">
        <f>Q282*H282</f>
        <v>0</v>
      </c>
      <c r="S282" s="196">
        <v>0</v>
      </c>
      <c r="T282" s="197">
        <f>S282*H282</f>
        <v>0</v>
      </c>
      <c r="U282" s="37"/>
      <c r="V282" s="37"/>
      <c r="W282" s="37"/>
      <c r="X282" s="37"/>
      <c r="Y282" s="37"/>
      <c r="Z282" s="37"/>
      <c r="AA282" s="37"/>
      <c r="AB282" s="37"/>
      <c r="AC282" s="37"/>
      <c r="AD282" s="37"/>
      <c r="AE282" s="37"/>
      <c r="AR282" s="198" t="s">
        <v>147</v>
      </c>
      <c r="AT282" s="198" t="s">
        <v>298</v>
      </c>
      <c r="AU282" s="198" t="s">
        <v>79</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1347</v>
      </c>
    </row>
    <row r="283" spans="1:47" s="2" customFormat="1" ht="12">
      <c r="A283" s="37"/>
      <c r="B283" s="38"/>
      <c r="C283" s="39"/>
      <c r="D283" s="200" t="s">
        <v>134</v>
      </c>
      <c r="E283" s="39"/>
      <c r="F283" s="201" t="s">
        <v>1348</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134</v>
      </c>
      <c r="AU283" s="16" t="s">
        <v>79</v>
      </c>
    </row>
    <row r="284" spans="1:65" s="2" customFormat="1" ht="16.5" customHeight="1">
      <c r="A284" s="37"/>
      <c r="B284" s="38"/>
      <c r="C284" s="229" t="s">
        <v>360</v>
      </c>
      <c r="D284" s="229" t="s">
        <v>298</v>
      </c>
      <c r="E284" s="230" t="s">
        <v>1349</v>
      </c>
      <c r="F284" s="231" t="s">
        <v>1220</v>
      </c>
      <c r="G284" s="232" t="s">
        <v>540</v>
      </c>
      <c r="H284" s="233">
        <v>15</v>
      </c>
      <c r="I284" s="234"/>
      <c r="J284" s="235">
        <f>ROUND(I284*H284,2)</f>
        <v>0</v>
      </c>
      <c r="K284" s="231" t="s">
        <v>19</v>
      </c>
      <c r="L284" s="236"/>
      <c r="M284" s="237" t="s">
        <v>19</v>
      </c>
      <c r="N284" s="238" t="s">
        <v>40</v>
      </c>
      <c r="O284" s="83"/>
      <c r="P284" s="196">
        <f>O284*H284</f>
        <v>0</v>
      </c>
      <c r="Q284" s="196">
        <v>0</v>
      </c>
      <c r="R284" s="196">
        <f>Q284*H284</f>
        <v>0</v>
      </c>
      <c r="S284" s="196">
        <v>0</v>
      </c>
      <c r="T284" s="197">
        <f>S284*H284</f>
        <v>0</v>
      </c>
      <c r="U284" s="37"/>
      <c r="V284" s="37"/>
      <c r="W284" s="37"/>
      <c r="X284" s="37"/>
      <c r="Y284" s="37"/>
      <c r="Z284" s="37"/>
      <c r="AA284" s="37"/>
      <c r="AB284" s="37"/>
      <c r="AC284" s="37"/>
      <c r="AD284" s="37"/>
      <c r="AE284" s="37"/>
      <c r="AR284" s="198" t="s">
        <v>147</v>
      </c>
      <c r="AT284" s="198" t="s">
        <v>298</v>
      </c>
      <c r="AU284" s="198" t="s">
        <v>79</v>
      </c>
      <c r="AY284" s="16" t="s">
        <v>133</v>
      </c>
      <c r="BE284" s="199">
        <f>IF(N284="základní",J284,0)</f>
        <v>0</v>
      </c>
      <c r="BF284" s="199">
        <f>IF(N284="snížená",J284,0)</f>
        <v>0</v>
      </c>
      <c r="BG284" s="199">
        <f>IF(N284="zákl. přenesená",J284,0)</f>
        <v>0</v>
      </c>
      <c r="BH284" s="199">
        <f>IF(N284="sníž. přenesená",J284,0)</f>
        <v>0</v>
      </c>
      <c r="BI284" s="199">
        <f>IF(N284="nulová",J284,0)</f>
        <v>0</v>
      </c>
      <c r="BJ284" s="16" t="s">
        <v>77</v>
      </c>
      <c r="BK284" s="199">
        <f>ROUND(I284*H284,2)</f>
        <v>0</v>
      </c>
      <c r="BL284" s="16" t="s">
        <v>138</v>
      </c>
      <c r="BM284" s="198" t="s">
        <v>1350</v>
      </c>
    </row>
    <row r="285" spans="1:47" s="2" customFormat="1" ht="12">
      <c r="A285" s="37"/>
      <c r="B285" s="38"/>
      <c r="C285" s="39"/>
      <c r="D285" s="200" t="s">
        <v>134</v>
      </c>
      <c r="E285" s="39"/>
      <c r="F285" s="201" t="s">
        <v>1348</v>
      </c>
      <c r="G285" s="39"/>
      <c r="H285" s="39"/>
      <c r="I285" s="135"/>
      <c r="J285" s="39"/>
      <c r="K285" s="39"/>
      <c r="L285" s="43"/>
      <c r="M285" s="202"/>
      <c r="N285" s="203"/>
      <c r="O285" s="83"/>
      <c r="P285" s="83"/>
      <c r="Q285" s="83"/>
      <c r="R285" s="83"/>
      <c r="S285" s="83"/>
      <c r="T285" s="84"/>
      <c r="U285" s="37"/>
      <c r="V285" s="37"/>
      <c r="W285" s="37"/>
      <c r="X285" s="37"/>
      <c r="Y285" s="37"/>
      <c r="Z285" s="37"/>
      <c r="AA285" s="37"/>
      <c r="AB285" s="37"/>
      <c r="AC285" s="37"/>
      <c r="AD285" s="37"/>
      <c r="AE285" s="37"/>
      <c r="AT285" s="16" t="s">
        <v>134</v>
      </c>
      <c r="AU285" s="16" t="s">
        <v>79</v>
      </c>
    </row>
    <row r="286" spans="1:65" s="2" customFormat="1" ht="16.5" customHeight="1">
      <c r="A286" s="37"/>
      <c r="B286" s="38"/>
      <c r="C286" s="229" t="s">
        <v>543</v>
      </c>
      <c r="D286" s="229" t="s">
        <v>298</v>
      </c>
      <c r="E286" s="230" t="s">
        <v>1351</v>
      </c>
      <c r="F286" s="231" t="s">
        <v>1338</v>
      </c>
      <c r="G286" s="232" t="s">
        <v>540</v>
      </c>
      <c r="H286" s="233">
        <v>50</v>
      </c>
      <c r="I286" s="234"/>
      <c r="J286" s="235">
        <f>ROUND(I286*H286,2)</f>
        <v>0</v>
      </c>
      <c r="K286" s="231" t="s">
        <v>19</v>
      </c>
      <c r="L286" s="236"/>
      <c r="M286" s="237" t="s">
        <v>19</v>
      </c>
      <c r="N286" s="238" t="s">
        <v>40</v>
      </c>
      <c r="O286" s="83"/>
      <c r="P286" s="196">
        <f>O286*H286</f>
        <v>0</v>
      </c>
      <c r="Q286" s="196">
        <v>0</v>
      </c>
      <c r="R286" s="196">
        <f>Q286*H286</f>
        <v>0</v>
      </c>
      <c r="S286" s="196">
        <v>0</v>
      </c>
      <c r="T286" s="197">
        <f>S286*H286</f>
        <v>0</v>
      </c>
      <c r="U286" s="37"/>
      <c r="V286" s="37"/>
      <c r="W286" s="37"/>
      <c r="X286" s="37"/>
      <c r="Y286" s="37"/>
      <c r="Z286" s="37"/>
      <c r="AA286" s="37"/>
      <c r="AB286" s="37"/>
      <c r="AC286" s="37"/>
      <c r="AD286" s="37"/>
      <c r="AE286" s="37"/>
      <c r="AR286" s="198" t="s">
        <v>147</v>
      </c>
      <c r="AT286" s="198" t="s">
        <v>298</v>
      </c>
      <c r="AU286" s="198" t="s">
        <v>79</v>
      </c>
      <c r="AY286" s="16" t="s">
        <v>133</v>
      </c>
      <c r="BE286" s="199">
        <f>IF(N286="základní",J286,0)</f>
        <v>0</v>
      </c>
      <c r="BF286" s="199">
        <f>IF(N286="snížená",J286,0)</f>
        <v>0</v>
      </c>
      <c r="BG286" s="199">
        <f>IF(N286="zákl. přenesená",J286,0)</f>
        <v>0</v>
      </c>
      <c r="BH286" s="199">
        <f>IF(N286="sníž. přenesená",J286,0)</f>
        <v>0</v>
      </c>
      <c r="BI286" s="199">
        <f>IF(N286="nulová",J286,0)</f>
        <v>0</v>
      </c>
      <c r="BJ286" s="16" t="s">
        <v>77</v>
      </c>
      <c r="BK286" s="199">
        <f>ROUND(I286*H286,2)</f>
        <v>0</v>
      </c>
      <c r="BL286" s="16" t="s">
        <v>138</v>
      </c>
      <c r="BM286" s="198" t="s">
        <v>1352</v>
      </c>
    </row>
    <row r="287" spans="1:47" s="2" customFormat="1" ht="12">
      <c r="A287" s="37"/>
      <c r="B287" s="38"/>
      <c r="C287" s="39"/>
      <c r="D287" s="200" t="s">
        <v>134</v>
      </c>
      <c r="E287" s="39"/>
      <c r="F287" s="201" t="s">
        <v>1348</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79</v>
      </c>
    </row>
    <row r="288" spans="1:65" s="2" customFormat="1" ht="16.5" customHeight="1">
      <c r="A288" s="37"/>
      <c r="B288" s="38"/>
      <c r="C288" s="229" t="s">
        <v>363</v>
      </c>
      <c r="D288" s="229" t="s">
        <v>298</v>
      </c>
      <c r="E288" s="230" t="s">
        <v>75</v>
      </c>
      <c r="F288" s="231" t="s">
        <v>1353</v>
      </c>
      <c r="G288" s="232" t="s">
        <v>540</v>
      </c>
      <c r="H288" s="233">
        <v>16</v>
      </c>
      <c r="I288" s="234"/>
      <c r="J288" s="235">
        <f>ROUND(I288*H288,2)</f>
        <v>0</v>
      </c>
      <c r="K288" s="231" t="s">
        <v>19</v>
      </c>
      <c r="L288" s="236"/>
      <c r="M288" s="237" t="s">
        <v>19</v>
      </c>
      <c r="N288" s="238" t="s">
        <v>40</v>
      </c>
      <c r="O288" s="83"/>
      <c r="P288" s="196">
        <f>O288*H288</f>
        <v>0</v>
      </c>
      <c r="Q288" s="196">
        <v>0</v>
      </c>
      <c r="R288" s="196">
        <f>Q288*H288</f>
        <v>0</v>
      </c>
      <c r="S288" s="196">
        <v>0</v>
      </c>
      <c r="T288" s="197">
        <f>S288*H288</f>
        <v>0</v>
      </c>
      <c r="U288" s="37"/>
      <c r="V288" s="37"/>
      <c r="W288" s="37"/>
      <c r="X288" s="37"/>
      <c r="Y288" s="37"/>
      <c r="Z288" s="37"/>
      <c r="AA288" s="37"/>
      <c r="AB288" s="37"/>
      <c r="AC288" s="37"/>
      <c r="AD288" s="37"/>
      <c r="AE288" s="37"/>
      <c r="AR288" s="198" t="s">
        <v>147</v>
      </c>
      <c r="AT288" s="198" t="s">
        <v>298</v>
      </c>
      <c r="AU288" s="198" t="s">
        <v>79</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1354</v>
      </c>
    </row>
    <row r="289" spans="1:47" s="2" customFormat="1" ht="12">
      <c r="A289" s="37"/>
      <c r="B289" s="38"/>
      <c r="C289" s="39"/>
      <c r="D289" s="200" t="s">
        <v>134</v>
      </c>
      <c r="E289" s="39"/>
      <c r="F289" s="201" t="s">
        <v>1348</v>
      </c>
      <c r="G289" s="39"/>
      <c r="H289" s="39"/>
      <c r="I289" s="135"/>
      <c r="J289" s="39"/>
      <c r="K289" s="39"/>
      <c r="L289" s="43"/>
      <c r="M289" s="202"/>
      <c r="N289" s="203"/>
      <c r="O289" s="83"/>
      <c r="P289" s="83"/>
      <c r="Q289" s="83"/>
      <c r="R289" s="83"/>
      <c r="S289" s="83"/>
      <c r="T289" s="84"/>
      <c r="U289" s="37"/>
      <c r="V289" s="37"/>
      <c r="W289" s="37"/>
      <c r="X289" s="37"/>
      <c r="Y289" s="37"/>
      <c r="Z289" s="37"/>
      <c r="AA289" s="37"/>
      <c r="AB289" s="37"/>
      <c r="AC289" s="37"/>
      <c r="AD289" s="37"/>
      <c r="AE289" s="37"/>
      <c r="AT289" s="16" t="s">
        <v>134</v>
      </c>
      <c r="AU289" s="16" t="s">
        <v>79</v>
      </c>
    </row>
    <row r="290" spans="1:65" s="2" customFormat="1" ht="16.5" customHeight="1">
      <c r="A290" s="37"/>
      <c r="B290" s="38"/>
      <c r="C290" s="229" t="s">
        <v>551</v>
      </c>
      <c r="D290" s="229" t="s">
        <v>298</v>
      </c>
      <c r="E290" s="230" t="s">
        <v>1355</v>
      </c>
      <c r="F290" s="231" t="s">
        <v>1356</v>
      </c>
      <c r="G290" s="232" t="s">
        <v>540</v>
      </c>
      <c r="H290" s="233">
        <v>15</v>
      </c>
      <c r="I290" s="234"/>
      <c r="J290" s="235">
        <f>ROUND(I290*H290,2)</f>
        <v>0</v>
      </c>
      <c r="K290" s="231" t="s">
        <v>19</v>
      </c>
      <c r="L290" s="236"/>
      <c r="M290" s="237" t="s">
        <v>19</v>
      </c>
      <c r="N290" s="238" t="s">
        <v>40</v>
      </c>
      <c r="O290" s="83"/>
      <c r="P290" s="196">
        <f>O290*H290</f>
        <v>0</v>
      </c>
      <c r="Q290" s="196">
        <v>0</v>
      </c>
      <c r="R290" s="196">
        <f>Q290*H290</f>
        <v>0</v>
      </c>
      <c r="S290" s="196">
        <v>0</v>
      </c>
      <c r="T290" s="197">
        <f>S290*H290</f>
        <v>0</v>
      </c>
      <c r="U290" s="37"/>
      <c r="V290" s="37"/>
      <c r="W290" s="37"/>
      <c r="X290" s="37"/>
      <c r="Y290" s="37"/>
      <c r="Z290" s="37"/>
      <c r="AA290" s="37"/>
      <c r="AB290" s="37"/>
      <c r="AC290" s="37"/>
      <c r="AD290" s="37"/>
      <c r="AE290" s="37"/>
      <c r="AR290" s="198" t="s">
        <v>147</v>
      </c>
      <c r="AT290" s="198" t="s">
        <v>298</v>
      </c>
      <c r="AU290" s="198" t="s">
        <v>79</v>
      </c>
      <c r="AY290" s="16" t="s">
        <v>133</v>
      </c>
      <c r="BE290" s="199">
        <f>IF(N290="základní",J290,0)</f>
        <v>0</v>
      </c>
      <c r="BF290" s="199">
        <f>IF(N290="snížená",J290,0)</f>
        <v>0</v>
      </c>
      <c r="BG290" s="199">
        <f>IF(N290="zákl. přenesená",J290,0)</f>
        <v>0</v>
      </c>
      <c r="BH290" s="199">
        <f>IF(N290="sníž. přenesená",J290,0)</f>
        <v>0</v>
      </c>
      <c r="BI290" s="199">
        <f>IF(N290="nulová",J290,0)</f>
        <v>0</v>
      </c>
      <c r="BJ290" s="16" t="s">
        <v>77</v>
      </c>
      <c r="BK290" s="199">
        <f>ROUND(I290*H290,2)</f>
        <v>0</v>
      </c>
      <c r="BL290" s="16" t="s">
        <v>138</v>
      </c>
      <c r="BM290" s="198" t="s">
        <v>1357</v>
      </c>
    </row>
    <row r="291" spans="1:47" s="2" customFormat="1" ht="12">
      <c r="A291" s="37"/>
      <c r="B291" s="38"/>
      <c r="C291" s="39"/>
      <c r="D291" s="200" t="s">
        <v>134</v>
      </c>
      <c r="E291" s="39"/>
      <c r="F291" s="201" t="s">
        <v>1348</v>
      </c>
      <c r="G291" s="39"/>
      <c r="H291" s="39"/>
      <c r="I291" s="135"/>
      <c r="J291" s="39"/>
      <c r="K291" s="39"/>
      <c r="L291" s="43"/>
      <c r="M291" s="202"/>
      <c r="N291" s="203"/>
      <c r="O291" s="83"/>
      <c r="P291" s="83"/>
      <c r="Q291" s="83"/>
      <c r="R291" s="83"/>
      <c r="S291" s="83"/>
      <c r="T291" s="84"/>
      <c r="U291" s="37"/>
      <c r="V291" s="37"/>
      <c r="W291" s="37"/>
      <c r="X291" s="37"/>
      <c r="Y291" s="37"/>
      <c r="Z291" s="37"/>
      <c r="AA291" s="37"/>
      <c r="AB291" s="37"/>
      <c r="AC291" s="37"/>
      <c r="AD291" s="37"/>
      <c r="AE291" s="37"/>
      <c r="AT291" s="16" t="s">
        <v>134</v>
      </c>
      <c r="AU291" s="16" t="s">
        <v>79</v>
      </c>
    </row>
    <row r="292" spans="1:65" s="2" customFormat="1" ht="16.5" customHeight="1">
      <c r="A292" s="37"/>
      <c r="B292" s="38"/>
      <c r="C292" s="229" t="s">
        <v>369</v>
      </c>
      <c r="D292" s="229" t="s">
        <v>298</v>
      </c>
      <c r="E292" s="230" t="s">
        <v>1358</v>
      </c>
      <c r="F292" s="231" t="s">
        <v>1359</v>
      </c>
      <c r="G292" s="232" t="s">
        <v>540</v>
      </c>
      <c r="H292" s="233">
        <v>213</v>
      </c>
      <c r="I292" s="234"/>
      <c r="J292" s="235">
        <f>ROUND(I292*H292,2)</f>
        <v>0</v>
      </c>
      <c r="K292" s="231" t="s">
        <v>19</v>
      </c>
      <c r="L292" s="236"/>
      <c r="M292" s="237" t="s">
        <v>19</v>
      </c>
      <c r="N292" s="238" t="s">
        <v>40</v>
      </c>
      <c r="O292" s="83"/>
      <c r="P292" s="196">
        <f>O292*H292</f>
        <v>0</v>
      </c>
      <c r="Q292" s="196">
        <v>0</v>
      </c>
      <c r="R292" s="196">
        <f>Q292*H292</f>
        <v>0</v>
      </c>
      <c r="S292" s="196">
        <v>0</v>
      </c>
      <c r="T292" s="197">
        <f>S292*H292</f>
        <v>0</v>
      </c>
      <c r="U292" s="37"/>
      <c r="V292" s="37"/>
      <c r="W292" s="37"/>
      <c r="X292" s="37"/>
      <c r="Y292" s="37"/>
      <c r="Z292" s="37"/>
      <c r="AA292" s="37"/>
      <c r="AB292" s="37"/>
      <c r="AC292" s="37"/>
      <c r="AD292" s="37"/>
      <c r="AE292" s="37"/>
      <c r="AR292" s="198" t="s">
        <v>147</v>
      </c>
      <c r="AT292" s="198" t="s">
        <v>298</v>
      </c>
      <c r="AU292" s="198" t="s">
        <v>79</v>
      </c>
      <c r="AY292" s="16" t="s">
        <v>133</v>
      </c>
      <c r="BE292" s="199">
        <f>IF(N292="základní",J292,0)</f>
        <v>0</v>
      </c>
      <c r="BF292" s="199">
        <f>IF(N292="snížená",J292,0)</f>
        <v>0</v>
      </c>
      <c r="BG292" s="199">
        <f>IF(N292="zákl. přenesená",J292,0)</f>
        <v>0</v>
      </c>
      <c r="BH292" s="199">
        <f>IF(N292="sníž. přenesená",J292,0)</f>
        <v>0</v>
      </c>
      <c r="BI292" s="199">
        <f>IF(N292="nulová",J292,0)</f>
        <v>0</v>
      </c>
      <c r="BJ292" s="16" t="s">
        <v>77</v>
      </c>
      <c r="BK292" s="199">
        <f>ROUND(I292*H292,2)</f>
        <v>0</v>
      </c>
      <c r="BL292" s="16" t="s">
        <v>138</v>
      </c>
      <c r="BM292" s="198" t="s">
        <v>1360</v>
      </c>
    </row>
    <row r="293" spans="1:47" s="2" customFormat="1" ht="12">
      <c r="A293" s="37"/>
      <c r="B293" s="38"/>
      <c r="C293" s="39"/>
      <c r="D293" s="200" t="s">
        <v>134</v>
      </c>
      <c r="E293" s="39"/>
      <c r="F293" s="201" t="s">
        <v>1348</v>
      </c>
      <c r="G293" s="39"/>
      <c r="H293" s="39"/>
      <c r="I293" s="135"/>
      <c r="J293" s="39"/>
      <c r="K293" s="39"/>
      <c r="L293" s="43"/>
      <c r="M293" s="202"/>
      <c r="N293" s="203"/>
      <c r="O293" s="83"/>
      <c r="P293" s="83"/>
      <c r="Q293" s="83"/>
      <c r="R293" s="83"/>
      <c r="S293" s="83"/>
      <c r="T293" s="84"/>
      <c r="U293" s="37"/>
      <c r="V293" s="37"/>
      <c r="W293" s="37"/>
      <c r="X293" s="37"/>
      <c r="Y293" s="37"/>
      <c r="Z293" s="37"/>
      <c r="AA293" s="37"/>
      <c r="AB293" s="37"/>
      <c r="AC293" s="37"/>
      <c r="AD293" s="37"/>
      <c r="AE293" s="37"/>
      <c r="AT293" s="16" t="s">
        <v>134</v>
      </c>
      <c r="AU293" s="16" t="s">
        <v>79</v>
      </c>
    </row>
    <row r="294" spans="1:65" s="2" customFormat="1" ht="16.5" customHeight="1">
      <c r="A294" s="37"/>
      <c r="B294" s="38"/>
      <c r="C294" s="229" t="s">
        <v>560</v>
      </c>
      <c r="D294" s="229" t="s">
        <v>298</v>
      </c>
      <c r="E294" s="230" t="s">
        <v>1361</v>
      </c>
      <c r="F294" s="231" t="s">
        <v>1362</v>
      </c>
      <c r="G294" s="232" t="s">
        <v>540</v>
      </c>
      <c r="H294" s="233">
        <v>45</v>
      </c>
      <c r="I294" s="234"/>
      <c r="J294" s="235">
        <f>ROUND(I294*H294,2)</f>
        <v>0</v>
      </c>
      <c r="K294" s="231" t="s">
        <v>19</v>
      </c>
      <c r="L294" s="236"/>
      <c r="M294" s="237" t="s">
        <v>19</v>
      </c>
      <c r="N294" s="238" t="s">
        <v>40</v>
      </c>
      <c r="O294" s="83"/>
      <c r="P294" s="196">
        <f>O294*H294</f>
        <v>0</v>
      </c>
      <c r="Q294" s="196">
        <v>0</v>
      </c>
      <c r="R294" s="196">
        <f>Q294*H294</f>
        <v>0</v>
      </c>
      <c r="S294" s="196">
        <v>0</v>
      </c>
      <c r="T294" s="197">
        <f>S294*H294</f>
        <v>0</v>
      </c>
      <c r="U294" s="37"/>
      <c r="V294" s="37"/>
      <c r="W294" s="37"/>
      <c r="X294" s="37"/>
      <c r="Y294" s="37"/>
      <c r="Z294" s="37"/>
      <c r="AA294" s="37"/>
      <c r="AB294" s="37"/>
      <c r="AC294" s="37"/>
      <c r="AD294" s="37"/>
      <c r="AE294" s="37"/>
      <c r="AR294" s="198" t="s">
        <v>147</v>
      </c>
      <c r="AT294" s="198" t="s">
        <v>298</v>
      </c>
      <c r="AU294" s="198" t="s">
        <v>79</v>
      </c>
      <c r="AY294" s="16" t="s">
        <v>133</v>
      </c>
      <c r="BE294" s="199">
        <f>IF(N294="základní",J294,0)</f>
        <v>0</v>
      </c>
      <c r="BF294" s="199">
        <f>IF(N294="snížená",J294,0)</f>
        <v>0</v>
      </c>
      <c r="BG294" s="199">
        <f>IF(N294="zákl. přenesená",J294,0)</f>
        <v>0</v>
      </c>
      <c r="BH294" s="199">
        <f>IF(N294="sníž. přenesená",J294,0)</f>
        <v>0</v>
      </c>
      <c r="BI294" s="199">
        <f>IF(N294="nulová",J294,0)</f>
        <v>0</v>
      </c>
      <c r="BJ294" s="16" t="s">
        <v>77</v>
      </c>
      <c r="BK294" s="199">
        <f>ROUND(I294*H294,2)</f>
        <v>0</v>
      </c>
      <c r="BL294" s="16" t="s">
        <v>138</v>
      </c>
      <c r="BM294" s="198" t="s">
        <v>1363</v>
      </c>
    </row>
    <row r="295" spans="1:47" s="2" customFormat="1" ht="12">
      <c r="A295" s="37"/>
      <c r="B295" s="38"/>
      <c r="C295" s="39"/>
      <c r="D295" s="200" t="s">
        <v>134</v>
      </c>
      <c r="E295" s="39"/>
      <c r="F295" s="201" t="s">
        <v>1348</v>
      </c>
      <c r="G295" s="39"/>
      <c r="H295" s="39"/>
      <c r="I295" s="135"/>
      <c r="J295" s="39"/>
      <c r="K295" s="39"/>
      <c r="L295" s="43"/>
      <c r="M295" s="202"/>
      <c r="N295" s="203"/>
      <c r="O295" s="83"/>
      <c r="P295" s="83"/>
      <c r="Q295" s="83"/>
      <c r="R295" s="83"/>
      <c r="S295" s="83"/>
      <c r="T295" s="84"/>
      <c r="U295" s="37"/>
      <c r="V295" s="37"/>
      <c r="W295" s="37"/>
      <c r="X295" s="37"/>
      <c r="Y295" s="37"/>
      <c r="Z295" s="37"/>
      <c r="AA295" s="37"/>
      <c r="AB295" s="37"/>
      <c r="AC295" s="37"/>
      <c r="AD295" s="37"/>
      <c r="AE295" s="37"/>
      <c r="AT295" s="16" t="s">
        <v>134</v>
      </c>
      <c r="AU295" s="16" t="s">
        <v>79</v>
      </c>
    </row>
    <row r="296" spans="1:65" s="2" customFormat="1" ht="16.5" customHeight="1">
      <c r="A296" s="37"/>
      <c r="B296" s="38"/>
      <c r="C296" s="229" t="s">
        <v>374</v>
      </c>
      <c r="D296" s="229" t="s">
        <v>298</v>
      </c>
      <c r="E296" s="230" t="s">
        <v>1364</v>
      </c>
      <c r="F296" s="231" t="s">
        <v>1365</v>
      </c>
      <c r="G296" s="232" t="s">
        <v>540</v>
      </c>
      <c r="H296" s="233">
        <v>193</v>
      </c>
      <c r="I296" s="234"/>
      <c r="J296" s="235">
        <f>ROUND(I296*H296,2)</f>
        <v>0</v>
      </c>
      <c r="K296" s="231" t="s">
        <v>19</v>
      </c>
      <c r="L296" s="236"/>
      <c r="M296" s="237" t="s">
        <v>19</v>
      </c>
      <c r="N296" s="238" t="s">
        <v>40</v>
      </c>
      <c r="O296" s="83"/>
      <c r="P296" s="196">
        <f>O296*H296</f>
        <v>0</v>
      </c>
      <c r="Q296" s="196">
        <v>0</v>
      </c>
      <c r="R296" s="196">
        <f>Q296*H296</f>
        <v>0</v>
      </c>
      <c r="S296" s="196">
        <v>0</v>
      </c>
      <c r="T296" s="197">
        <f>S296*H296</f>
        <v>0</v>
      </c>
      <c r="U296" s="37"/>
      <c r="V296" s="37"/>
      <c r="W296" s="37"/>
      <c r="X296" s="37"/>
      <c r="Y296" s="37"/>
      <c r="Z296" s="37"/>
      <c r="AA296" s="37"/>
      <c r="AB296" s="37"/>
      <c r="AC296" s="37"/>
      <c r="AD296" s="37"/>
      <c r="AE296" s="37"/>
      <c r="AR296" s="198" t="s">
        <v>147</v>
      </c>
      <c r="AT296" s="198" t="s">
        <v>298</v>
      </c>
      <c r="AU296" s="198" t="s">
        <v>79</v>
      </c>
      <c r="AY296" s="16" t="s">
        <v>133</v>
      </c>
      <c r="BE296" s="199">
        <f>IF(N296="základní",J296,0)</f>
        <v>0</v>
      </c>
      <c r="BF296" s="199">
        <f>IF(N296="snížená",J296,0)</f>
        <v>0</v>
      </c>
      <c r="BG296" s="199">
        <f>IF(N296="zákl. přenesená",J296,0)</f>
        <v>0</v>
      </c>
      <c r="BH296" s="199">
        <f>IF(N296="sníž. přenesená",J296,0)</f>
        <v>0</v>
      </c>
      <c r="BI296" s="199">
        <f>IF(N296="nulová",J296,0)</f>
        <v>0</v>
      </c>
      <c r="BJ296" s="16" t="s">
        <v>77</v>
      </c>
      <c r="BK296" s="199">
        <f>ROUND(I296*H296,2)</f>
        <v>0</v>
      </c>
      <c r="BL296" s="16" t="s">
        <v>138</v>
      </c>
      <c r="BM296" s="198" t="s">
        <v>1366</v>
      </c>
    </row>
    <row r="297" spans="1:47" s="2" customFormat="1" ht="12">
      <c r="A297" s="37"/>
      <c r="B297" s="38"/>
      <c r="C297" s="39"/>
      <c r="D297" s="200" t="s">
        <v>134</v>
      </c>
      <c r="E297" s="39"/>
      <c r="F297" s="201" t="s">
        <v>1348</v>
      </c>
      <c r="G297" s="39"/>
      <c r="H297" s="39"/>
      <c r="I297" s="135"/>
      <c r="J297" s="39"/>
      <c r="K297" s="39"/>
      <c r="L297" s="43"/>
      <c r="M297" s="202"/>
      <c r="N297" s="203"/>
      <c r="O297" s="83"/>
      <c r="P297" s="83"/>
      <c r="Q297" s="83"/>
      <c r="R297" s="83"/>
      <c r="S297" s="83"/>
      <c r="T297" s="84"/>
      <c r="U297" s="37"/>
      <c r="V297" s="37"/>
      <c r="W297" s="37"/>
      <c r="X297" s="37"/>
      <c r="Y297" s="37"/>
      <c r="Z297" s="37"/>
      <c r="AA297" s="37"/>
      <c r="AB297" s="37"/>
      <c r="AC297" s="37"/>
      <c r="AD297" s="37"/>
      <c r="AE297" s="37"/>
      <c r="AT297" s="16" t="s">
        <v>134</v>
      </c>
      <c r="AU297" s="16" t="s">
        <v>79</v>
      </c>
    </row>
    <row r="298" spans="1:65" s="2" customFormat="1" ht="16.5" customHeight="1">
      <c r="A298" s="37"/>
      <c r="B298" s="38"/>
      <c r="C298" s="229" t="s">
        <v>567</v>
      </c>
      <c r="D298" s="229" t="s">
        <v>298</v>
      </c>
      <c r="E298" s="230" t="s">
        <v>1367</v>
      </c>
      <c r="F298" s="231" t="s">
        <v>1368</v>
      </c>
      <c r="G298" s="232" t="s">
        <v>540</v>
      </c>
      <c r="H298" s="233">
        <v>115</v>
      </c>
      <c r="I298" s="234"/>
      <c r="J298" s="235">
        <f>ROUND(I298*H298,2)</f>
        <v>0</v>
      </c>
      <c r="K298" s="231" t="s">
        <v>19</v>
      </c>
      <c r="L298" s="236"/>
      <c r="M298" s="237" t="s">
        <v>19</v>
      </c>
      <c r="N298" s="238" t="s">
        <v>40</v>
      </c>
      <c r="O298" s="83"/>
      <c r="P298" s="196">
        <f>O298*H298</f>
        <v>0</v>
      </c>
      <c r="Q298" s="196">
        <v>0</v>
      </c>
      <c r="R298" s="196">
        <f>Q298*H298</f>
        <v>0</v>
      </c>
      <c r="S298" s="196">
        <v>0</v>
      </c>
      <c r="T298" s="197">
        <f>S298*H298</f>
        <v>0</v>
      </c>
      <c r="U298" s="37"/>
      <c r="V298" s="37"/>
      <c r="W298" s="37"/>
      <c r="X298" s="37"/>
      <c r="Y298" s="37"/>
      <c r="Z298" s="37"/>
      <c r="AA298" s="37"/>
      <c r="AB298" s="37"/>
      <c r="AC298" s="37"/>
      <c r="AD298" s="37"/>
      <c r="AE298" s="37"/>
      <c r="AR298" s="198" t="s">
        <v>147</v>
      </c>
      <c r="AT298" s="198" t="s">
        <v>298</v>
      </c>
      <c r="AU298" s="198" t="s">
        <v>79</v>
      </c>
      <c r="AY298" s="16" t="s">
        <v>133</v>
      </c>
      <c r="BE298" s="199">
        <f>IF(N298="základní",J298,0)</f>
        <v>0</v>
      </c>
      <c r="BF298" s="199">
        <f>IF(N298="snížená",J298,0)</f>
        <v>0</v>
      </c>
      <c r="BG298" s="199">
        <f>IF(N298="zákl. přenesená",J298,0)</f>
        <v>0</v>
      </c>
      <c r="BH298" s="199">
        <f>IF(N298="sníž. přenesená",J298,0)</f>
        <v>0</v>
      </c>
      <c r="BI298" s="199">
        <f>IF(N298="nulová",J298,0)</f>
        <v>0</v>
      </c>
      <c r="BJ298" s="16" t="s">
        <v>77</v>
      </c>
      <c r="BK298" s="199">
        <f>ROUND(I298*H298,2)</f>
        <v>0</v>
      </c>
      <c r="BL298" s="16" t="s">
        <v>138</v>
      </c>
      <c r="BM298" s="198" t="s">
        <v>1369</v>
      </c>
    </row>
    <row r="299" spans="1:47" s="2" customFormat="1" ht="12">
      <c r="A299" s="37"/>
      <c r="B299" s="38"/>
      <c r="C299" s="39"/>
      <c r="D299" s="200" t="s">
        <v>134</v>
      </c>
      <c r="E299" s="39"/>
      <c r="F299" s="201" t="s">
        <v>1348</v>
      </c>
      <c r="G299" s="39"/>
      <c r="H299" s="39"/>
      <c r="I299" s="135"/>
      <c r="J299" s="39"/>
      <c r="K299" s="39"/>
      <c r="L299" s="43"/>
      <c r="M299" s="202"/>
      <c r="N299" s="203"/>
      <c r="O299" s="83"/>
      <c r="P299" s="83"/>
      <c r="Q299" s="83"/>
      <c r="R299" s="83"/>
      <c r="S299" s="83"/>
      <c r="T299" s="84"/>
      <c r="U299" s="37"/>
      <c r="V299" s="37"/>
      <c r="W299" s="37"/>
      <c r="X299" s="37"/>
      <c r="Y299" s="37"/>
      <c r="Z299" s="37"/>
      <c r="AA299" s="37"/>
      <c r="AB299" s="37"/>
      <c r="AC299" s="37"/>
      <c r="AD299" s="37"/>
      <c r="AE299" s="37"/>
      <c r="AT299" s="16" t="s">
        <v>134</v>
      </c>
      <c r="AU299" s="16" t="s">
        <v>79</v>
      </c>
    </row>
    <row r="300" spans="1:65" s="2" customFormat="1" ht="16.5" customHeight="1">
      <c r="A300" s="37"/>
      <c r="B300" s="38"/>
      <c r="C300" s="229" t="s">
        <v>380</v>
      </c>
      <c r="D300" s="229" t="s">
        <v>298</v>
      </c>
      <c r="E300" s="230" t="s">
        <v>1370</v>
      </c>
      <c r="F300" s="231" t="s">
        <v>1371</v>
      </c>
      <c r="G300" s="232" t="s">
        <v>540</v>
      </c>
      <c r="H300" s="233">
        <v>306</v>
      </c>
      <c r="I300" s="234"/>
      <c r="J300" s="235">
        <f>ROUND(I300*H300,2)</f>
        <v>0</v>
      </c>
      <c r="K300" s="231" t="s">
        <v>19</v>
      </c>
      <c r="L300" s="236"/>
      <c r="M300" s="237" t="s">
        <v>19</v>
      </c>
      <c r="N300" s="238" t="s">
        <v>40</v>
      </c>
      <c r="O300" s="83"/>
      <c r="P300" s="196">
        <f>O300*H300</f>
        <v>0</v>
      </c>
      <c r="Q300" s="196">
        <v>0</v>
      </c>
      <c r="R300" s="196">
        <f>Q300*H300</f>
        <v>0</v>
      </c>
      <c r="S300" s="196">
        <v>0</v>
      </c>
      <c r="T300" s="197">
        <f>S300*H300</f>
        <v>0</v>
      </c>
      <c r="U300" s="37"/>
      <c r="V300" s="37"/>
      <c r="W300" s="37"/>
      <c r="X300" s="37"/>
      <c r="Y300" s="37"/>
      <c r="Z300" s="37"/>
      <c r="AA300" s="37"/>
      <c r="AB300" s="37"/>
      <c r="AC300" s="37"/>
      <c r="AD300" s="37"/>
      <c r="AE300" s="37"/>
      <c r="AR300" s="198" t="s">
        <v>147</v>
      </c>
      <c r="AT300" s="198" t="s">
        <v>298</v>
      </c>
      <c r="AU300" s="198" t="s">
        <v>79</v>
      </c>
      <c r="AY300" s="16" t="s">
        <v>133</v>
      </c>
      <c r="BE300" s="199">
        <f>IF(N300="základní",J300,0)</f>
        <v>0</v>
      </c>
      <c r="BF300" s="199">
        <f>IF(N300="snížená",J300,0)</f>
        <v>0</v>
      </c>
      <c r="BG300" s="199">
        <f>IF(N300="zákl. přenesená",J300,0)</f>
        <v>0</v>
      </c>
      <c r="BH300" s="199">
        <f>IF(N300="sníž. přenesená",J300,0)</f>
        <v>0</v>
      </c>
      <c r="BI300" s="199">
        <f>IF(N300="nulová",J300,0)</f>
        <v>0</v>
      </c>
      <c r="BJ300" s="16" t="s">
        <v>77</v>
      </c>
      <c r="BK300" s="199">
        <f>ROUND(I300*H300,2)</f>
        <v>0</v>
      </c>
      <c r="BL300" s="16" t="s">
        <v>138</v>
      </c>
      <c r="BM300" s="198" t="s">
        <v>1372</v>
      </c>
    </row>
    <row r="301" spans="1:47" s="2" customFormat="1" ht="12">
      <c r="A301" s="37"/>
      <c r="B301" s="38"/>
      <c r="C301" s="39"/>
      <c r="D301" s="200" t="s">
        <v>134</v>
      </c>
      <c r="E301" s="39"/>
      <c r="F301" s="201" t="s">
        <v>1348</v>
      </c>
      <c r="G301" s="39"/>
      <c r="H301" s="39"/>
      <c r="I301" s="135"/>
      <c r="J301" s="39"/>
      <c r="K301" s="39"/>
      <c r="L301" s="43"/>
      <c r="M301" s="202"/>
      <c r="N301" s="203"/>
      <c r="O301" s="83"/>
      <c r="P301" s="83"/>
      <c r="Q301" s="83"/>
      <c r="R301" s="83"/>
      <c r="S301" s="83"/>
      <c r="T301" s="84"/>
      <c r="U301" s="37"/>
      <c r="V301" s="37"/>
      <c r="W301" s="37"/>
      <c r="X301" s="37"/>
      <c r="Y301" s="37"/>
      <c r="Z301" s="37"/>
      <c r="AA301" s="37"/>
      <c r="AB301" s="37"/>
      <c r="AC301" s="37"/>
      <c r="AD301" s="37"/>
      <c r="AE301" s="37"/>
      <c r="AT301" s="16" t="s">
        <v>134</v>
      </c>
      <c r="AU301" s="16" t="s">
        <v>79</v>
      </c>
    </row>
    <row r="302" spans="1:65" s="2" customFormat="1" ht="16.5" customHeight="1">
      <c r="A302" s="37"/>
      <c r="B302" s="38"/>
      <c r="C302" s="229" t="s">
        <v>577</v>
      </c>
      <c r="D302" s="229" t="s">
        <v>298</v>
      </c>
      <c r="E302" s="230" t="s">
        <v>1373</v>
      </c>
      <c r="F302" s="231" t="s">
        <v>1374</v>
      </c>
      <c r="G302" s="232" t="s">
        <v>540</v>
      </c>
      <c r="H302" s="233">
        <v>163</v>
      </c>
      <c r="I302" s="234"/>
      <c r="J302" s="235">
        <f>ROUND(I302*H302,2)</f>
        <v>0</v>
      </c>
      <c r="K302" s="231" t="s">
        <v>19</v>
      </c>
      <c r="L302" s="236"/>
      <c r="M302" s="237" t="s">
        <v>19</v>
      </c>
      <c r="N302" s="238" t="s">
        <v>40</v>
      </c>
      <c r="O302" s="83"/>
      <c r="P302" s="196">
        <f>O302*H302</f>
        <v>0</v>
      </c>
      <c r="Q302" s="196">
        <v>0</v>
      </c>
      <c r="R302" s="196">
        <f>Q302*H302</f>
        <v>0</v>
      </c>
      <c r="S302" s="196">
        <v>0</v>
      </c>
      <c r="T302" s="197">
        <f>S302*H302</f>
        <v>0</v>
      </c>
      <c r="U302" s="37"/>
      <c r="V302" s="37"/>
      <c r="W302" s="37"/>
      <c r="X302" s="37"/>
      <c r="Y302" s="37"/>
      <c r="Z302" s="37"/>
      <c r="AA302" s="37"/>
      <c r="AB302" s="37"/>
      <c r="AC302" s="37"/>
      <c r="AD302" s="37"/>
      <c r="AE302" s="37"/>
      <c r="AR302" s="198" t="s">
        <v>147</v>
      </c>
      <c r="AT302" s="198" t="s">
        <v>298</v>
      </c>
      <c r="AU302" s="198" t="s">
        <v>79</v>
      </c>
      <c r="AY302" s="16" t="s">
        <v>133</v>
      </c>
      <c r="BE302" s="199">
        <f>IF(N302="základní",J302,0)</f>
        <v>0</v>
      </c>
      <c r="BF302" s="199">
        <f>IF(N302="snížená",J302,0)</f>
        <v>0</v>
      </c>
      <c r="BG302" s="199">
        <f>IF(N302="zákl. přenesená",J302,0)</f>
        <v>0</v>
      </c>
      <c r="BH302" s="199">
        <f>IF(N302="sníž. přenesená",J302,0)</f>
        <v>0</v>
      </c>
      <c r="BI302" s="199">
        <f>IF(N302="nulová",J302,0)</f>
        <v>0</v>
      </c>
      <c r="BJ302" s="16" t="s">
        <v>77</v>
      </c>
      <c r="BK302" s="199">
        <f>ROUND(I302*H302,2)</f>
        <v>0</v>
      </c>
      <c r="BL302" s="16" t="s">
        <v>138</v>
      </c>
      <c r="BM302" s="198" t="s">
        <v>1375</v>
      </c>
    </row>
    <row r="303" spans="1:47" s="2" customFormat="1" ht="12">
      <c r="A303" s="37"/>
      <c r="B303" s="38"/>
      <c r="C303" s="39"/>
      <c r="D303" s="200" t="s">
        <v>134</v>
      </c>
      <c r="E303" s="39"/>
      <c r="F303" s="201" t="s">
        <v>1348</v>
      </c>
      <c r="G303" s="39"/>
      <c r="H303" s="39"/>
      <c r="I303" s="135"/>
      <c r="J303" s="39"/>
      <c r="K303" s="39"/>
      <c r="L303" s="43"/>
      <c r="M303" s="202"/>
      <c r="N303" s="203"/>
      <c r="O303" s="83"/>
      <c r="P303" s="83"/>
      <c r="Q303" s="83"/>
      <c r="R303" s="83"/>
      <c r="S303" s="83"/>
      <c r="T303" s="84"/>
      <c r="U303" s="37"/>
      <c r="V303" s="37"/>
      <c r="W303" s="37"/>
      <c r="X303" s="37"/>
      <c r="Y303" s="37"/>
      <c r="Z303" s="37"/>
      <c r="AA303" s="37"/>
      <c r="AB303" s="37"/>
      <c r="AC303" s="37"/>
      <c r="AD303" s="37"/>
      <c r="AE303" s="37"/>
      <c r="AT303" s="16" t="s">
        <v>134</v>
      </c>
      <c r="AU303" s="16" t="s">
        <v>79</v>
      </c>
    </row>
    <row r="304" spans="1:65" s="2" customFormat="1" ht="16.5" customHeight="1">
      <c r="A304" s="37"/>
      <c r="B304" s="38"/>
      <c r="C304" s="229" t="s">
        <v>384</v>
      </c>
      <c r="D304" s="229" t="s">
        <v>298</v>
      </c>
      <c r="E304" s="230" t="s">
        <v>1376</v>
      </c>
      <c r="F304" s="231" t="s">
        <v>1377</v>
      </c>
      <c r="G304" s="232" t="s">
        <v>540</v>
      </c>
      <c r="H304" s="233">
        <v>450</v>
      </c>
      <c r="I304" s="234"/>
      <c r="J304" s="235">
        <f>ROUND(I304*H304,2)</f>
        <v>0</v>
      </c>
      <c r="K304" s="231" t="s">
        <v>19</v>
      </c>
      <c r="L304" s="236"/>
      <c r="M304" s="237" t="s">
        <v>19</v>
      </c>
      <c r="N304" s="238" t="s">
        <v>40</v>
      </c>
      <c r="O304" s="83"/>
      <c r="P304" s="196">
        <f>O304*H304</f>
        <v>0</v>
      </c>
      <c r="Q304" s="196">
        <v>0</v>
      </c>
      <c r="R304" s="196">
        <f>Q304*H304</f>
        <v>0</v>
      </c>
      <c r="S304" s="196">
        <v>0</v>
      </c>
      <c r="T304" s="197">
        <f>S304*H304</f>
        <v>0</v>
      </c>
      <c r="U304" s="37"/>
      <c r="V304" s="37"/>
      <c r="W304" s="37"/>
      <c r="X304" s="37"/>
      <c r="Y304" s="37"/>
      <c r="Z304" s="37"/>
      <c r="AA304" s="37"/>
      <c r="AB304" s="37"/>
      <c r="AC304" s="37"/>
      <c r="AD304" s="37"/>
      <c r="AE304" s="37"/>
      <c r="AR304" s="198" t="s">
        <v>147</v>
      </c>
      <c r="AT304" s="198" t="s">
        <v>298</v>
      </c>
      <c r="AU304" s="198" t="s">
        <v>79</v>
      </c>
      <c r="AY304" s="16" t="s">
        <v>133</v>
      </c>
      <c r="BE304" s="199">
        <f>IF(N304="základní",J304,0)</f>
        <v>0</v>
      </c>
      <c r="BF304" s="199">
        <f>IF(N304="snížená",J304,0)</f>
        <v>0</v>
      </c>
      <c r="BG304" s="199">
        <f>IF(N304="zákl. přenesená",J304,0)</f>
        <v>0</v>
      </c>
      <c r="BH304" s="199">
        <f>IF(N304="sníž. přenesená",J304,0)</f>
        <v>0</v>
      </c>
      <c r="BI304" s="199">
        <f>IF(N304="nulová",J304,0)</f>
        <v>0</v>
      </c>
      <c r="BJ304" s="16" t="s">
        <v>77</v>
      </c>
      <c r="BK304" s="199">
        <f>ROUND(I304*H304,2)</f>
        <v>0</v>
      </c>
      <c r="BL304" s="16" t="s">
        <v>138</v>
      </c>
      <c r="BM304" s="198" t="s">
        <v>1378</v>
      </c>
    </row>
    <row r="305" spans="1:47" s="2" customFormat="1" ht="12">
      <c r="A305" s="37"/>
      <c r="B305" s="38"/>
      <c r="C305" s="39"/>
      <c r="D305" s="200" t="s">
        <v>134</v>
      </c>
      <c r="E305" s="39"/>
      <c r="F305" s="201" t="s">
        <v>1348</v>
      </c>
      <c r="G305" s="39"/>
      <c r="H305" s="39"/>
      <c r="I305" s="135"/>
      <c r="J305" s="39"/>
      <c r="K305" s="39"/>
      <c r="L305" s="43"/>
      <c r="M305" s="202"/>
      <c r="N305" s="203"/>
      <c r="O305" s="83"/>
      <c r="P305" s="83"/>
      <c r="Q305" s="83"/>
      <c r="R305" s="83"/>
      <c r="S305" s="83"/>
      <c r="T305" s="84"/>
      <c r="U305" s="37"/>
      <c r="V305" s="37"/>
      <c r="W305" s="37"/>
      <c r="X305" s="37"/>
      <c r="Y305" s="37"/>
      <c r="Z305" s="37"/>
      <c r="AA305" s="37"/>
      <c r="AB305" s="37"/>
      <c r="AC305" s="37"/>
      <c r="AD305" s="37"/>
      <c r="AE305" s="37"/>
      <c r="AT305" s="16" t="s">
        <v>134</v>
      </c>
      <c r="AU305" s="16" t="s">
        <v>79</v>
      </c>
    </row>
    <row r="306" spans="1:65" s="2" customFormat="1" ht="16.5" customHeight="1">
      <c r="A306" s="37"/>
      <c r="B306" s="38"/>
      <c r="C306" s="229" t="s">
        <v>583</v>
      </c>
      <c r="D306" s="229" t="s">
        <v>298</v>
      </c>
      <c r="E306" s="230" t="s">
        <v>1379</v>
      </c>
      <c r="F306" s="231" t="s">
        <v>1380</v>
      </c>
      <c r="G306" s="232" t="s">
        <v>540</v>
      </c>
      <c r="H306" s="233">
        <v>315</v>
      </c>
      <c r="I306" s="234"/>
      <c r="J306" s="235">
        <f>ROUND(I306*H306,2)</f>
        <v>0</v>
      </c>
      <c r="K306" s="231" t="s">
        <v>19</v>
      </c>
      <c r="L306" s="236"/>
      <c r="M306" s="237" t="s">
        <v>19</v>
      </c>
      <c r="N306" s="238" t="s">
        <v>40</v>
      </c>
      <c r="O306" s="83"/>
      <c r="P306" s="196">
        <f>O306*H306</f>
        <v>0</v>
      </c>
      <c r="Q306" s="196">
        <v>0</v>
      </c>
      <c r="R306" s="196">
        <f>Q306*H306</f>
        <v>0</v>
      </c>
      <c r="S306" s="196">
        <v>0</v>
      </c>
      <c r="T306" s="197">
        <f>S306*H306</f>
        <v>0</v>
      </c>
      <c r="U306" s="37"/>
      <c r="V306" s="37"/>
      <c r="W306" s="37"/>
      <c r="X306" s="37"/>
      <c r="Y306" s="37"/>
      <c r="Z306" s="37"/>
      <c r="AA306" s="37"/>
      <c r="AB306" s="37"/>
      <c r="AC306" s="37"/>
      <c r="AD306" s="37"/>
      <c r="AE306" s="37"/>
      <c r="AR306" s="198" t="s">
        <v>147</v>
      </c>
      <c r="AT306" s="198" t="s">
        <v>298</v>
      </c>
      <c r="AU306" s="198" t="s">
        <v>79</v>
      </c>
      <c r="AY306" s="16" t="s">
        <v>133</v>
      </c>
      <c r="BE306" s="199">
        <f>IF(N306="základní",J306,0)</f>
        <v>0</v>
      </c>
      <c r="BF306" s="199">
        <f>IF(N306="snížená",J306,0)</f>
        <v>0</v>
      </c>
      <c r="BG306" s="199">
        <f>IF(N306="zákl. přenesená",J306,0)</f>
        <v>0</v>
      </c>
      <c r="BH306" s="199">
        <f>IF(N306="sníž. přenesená",J306,0)</f>
        <v>0</v>
      </c>
      <c r="BI306" s="199">
        <f>IF(N306="nulová",J306,0)</f>
        <v>0</v>
      </c>
      <c r="BJ306" s="16" t="s">
        <v>77</v>
      </c>
      <c r="BK306" s="199">
        <f>ROUND(I306*H306,2)</f>
        <v>0</v>
      </c>
      <c r="BL306" s="16" t="s">
        <v>138</v>
      </c>
      <c r="BM306" s="198" t="s">
        <v>1381</v>
      </c>
    </row>
    <row r="307" spans="1:47" s="2" customFormat="1" ht="12">
      <c r="A307" s="37"/>
      <c r="B307" s="38"/>
      <c r="C307" s="39"/>
      <c r="D307" s="200" t="s">
        <v>134</v>
      </c>
      <c r="E307" s="39"/>
      <c r="F307" s="201" t="s">
        <v>1348</v>
      </c>
      <c r="G307" s="39"/>
      <c r="H307" s="39"/>
      <c r="I307" s="135"/>
      <c r="J307" s="39"/>
      <c r="K307" s="39"/>
      <c r="L307" s="43"/>
      <c r="M307" s="202"/>
      <c r="N307" s="203"/>
      <c r="O307" s="83"/>
      <c r="P307" s="83"/>
      <c r="Q307" s="83"/>
      <c r="R307" s="83"/>
      <c r="S307" s="83"/>
      <c r="T307" s="84"/>
      <c r="U307" s="37"/>
      <c r="V307" s="37"/>
      <c r="W307" s="37"/>
      <c r="X307" s="37"/>
      <c r="Y307" s="37"/>
      <c r="Z307" s="37"/>
      <c r="AA307" s="37"/>
      <c r="AB307" s="37"/>
      <c r="AC307" s="37"/>
      <c r="AD307" s="37"/>
      <c r="AE307" s="37"/>
      <c r="AT307" s="16" t="s">
        <v>134</v>
      </c>
      <c r="AU307" s="16" t="s">
        <v>79</v>
      </c>
    </row>
    <row r="308" spans="1:65" s="2" customFormat="1" ht="16.5" customHeight="1">
      <c r="A308" s="37"/>
      <c r="B308" s="38"/>
      <c r="C308" s="229" t="s">
        <v>390</v>
      </c>
      <c r="D308" s="229" t="s">
        <v>298</v>
      </c>
      <c r="E308" s="230" t="s">
        <v>1382</v>
      </c>
      <c r="F308" s="231" t="s">
        <v>1383</v>
      </c>
      <c r="G308" s="232" t="s">
        <v>540</v>
      </c>
      <c r="H308" s="233">
        <v>150</v>
      </c>
      <c r="I308" s="234"/>
      <c r="J308" s="235">
        <f>ROUND(I308*H308,2)</f>
        <v>0</v>
      </c>
      <c r="K308" s="231" t="s">
        <v>19</v>
      </c>
      <c r="L308" s="236"/>
      <c r="M308" s="237" t="s">
        <v>19</v>
      </c>
      <c r="N308" s="238" t="s">
        <v>40</v>
      </c>
      <c r="O308" s="83"/>
      <c r="P308" s="196">
        <f>O308*H308</f>
        <v>0</v>
      </c>
      <c r="Q308" s="196">
        <v>0</v>
      </c>
      <c r="R308" s="196">
        <f>Q308*H308</f>
        <v>0</v>
      </c>
      <c r="S308" s="196">
        <v>0</v>
      </c>
      <c r="T308" s="197">
        <f>S308*H308</f>
        <v>0</v>
      </c>
      <c r="U308" s="37"/>
      <c r="V308" s="37"/>
      <c r="W308" s="37"/>
      <c r="X308" s="37"/>
      <c r="Y308" s="37"/>
      <c r="Z308" s="37"/>
      <c r="AA308" s="37"/>
      <c r="AB308" s="37"/>
      <c r="AC308" s="37"/>
      <c r="AD308" s="37"/>
      <c r="AE308" s="37"/>
      <c r="AR308" s="198" t="s">
        <v>147</v>
      </c>
      <c r="AT308" s="198" t="s">
        <v>298</v>
      </c>
      <c r="AU308" s="198" t="s">
        <v>79</v>
      </c>
      <c r="AY308" s="16" t="s">
        <v>133</v>
      </c>
      <c r="BE308" s="199">
        <f>IF(N308="základní",J308,0)</f>
        <v>0</v>
      </c>
      <c r="BF308" s="199">
        <f>IF(N308="snížená",J308,0)</f>
        <v>0</v>
      </c>
      <c r="BG308" s="199">
        <f>IF(N308="zákl. přenesená",J308,0)</f>
        <v>0</v>
      </c>
      <c r="BH308" s="199">
        <f>IF(N308="sníž. přenesená",J308,0)</f>
        <v>0</v>
      </c>
      <c r="BI308" s="199">
        <f>IF(N308="nulová",J308,0)</f>
        <v>0</v>
      </c>
      <c r="BJ308" s="16" t="s">
        <v>77</v>
      </c>
      <c r="BK308" s="199">
        <f>ROUND(I308*H308,2)</f>
        <v>0</v>
      </c>
      <c r="BL308" s="16" t="s">
        <v>138</v>
      </c>
      <c r="BM308" s="198" t="s">
        <v>1384</v>
      </c>
    </row>
    <row r="309" spans="1:47" s="2" customFormat="1" ht="12">
      <c r="A309" s="37"/>
      <c r="B309" s="38"/>
      <c r="C309" s="39"/>
      <c r="D309" s="200" t="s">
        <v>134</v>
      </c>
      <c r="E309" s="39"/>
      <c r="F309" s="201" t="s">
        <v>1348</v>
      </c>
      <c r="G309" s="39"/>
      <c r="H309" s="39"/>
      <c r="I309" s="135"/>
      <c r="J309" s="39"/>
      <c r="K309" s="39"/>
      <c r="L309" s="43"/>
      <c r="M309" s="202"/>
      <c r="N309" s="203"/>
      <c r="O309" s="83"/>
      <c r="P309" s="83"/>
      <c r="Q309" s="83"/>
      <c r="R309" s="83"/>
      <c r="S309" s="83"/>
      <c r="T309" s="84"/>
      <c r="U309" s="37"/>
      <c r="V309" s="37"/>
      <c r="W309" s="37"/>
      <c r="X309" s="37"/>
      <c r="Y309" s="37"/>
      <c r="Z309" s="37"/>
      <c r="AA309" s="37"/>
      <c r="AB309" s="37"/>
      <c r="AC309" s="37"/>
      <c r="AD309" s="37"/>
      <c r="AE309" s="37"/>
      <c r="AT309" s="16" t="s">
        <v>134</v>
      </c>
      <c r="AU309" s="16" t="s">
        <v>79</v>
      </c>
    </row>
    <row r="310" spans="1:63" s="11" customFormat="1" ht="25.9" customHeight="1">
      <c r="A310" s="11"/>
      <c r="B310" s="215"/>
      <c r="C310" s="216"/>
      <c r="D310" s="217" t="s">
        <v>68</v>
      </c>
      <c r="E310" s="218" t="s">
        <v>1385</v>
      </c>
      <c r="F310" s="218" t="s">
        <v>1386</v>
      </c>
      <c r="G310" s="216"/>
      <c r="H310" s="216"/>
      <c r="I310" s="219"/>
      <c r="J310" s="220">
        <f>BK310</f>
        <v>0</v>
      </c>
      <c r="K310" s="216"/>
      <c r="L310" s="221"/>
      <c r="M310" s="222"/>
      <c r="N310" s="223"/>
      <c r="O310" s="223"/>
      <c r="P310" s="224">
        <f>P311</f>
        <v>0</v>
      </c>
      <c r="Q310" s="223"/>
      <c r="R310" s="224">
        <f>R311</f>
        <v>0</v>
      </c>
      <c r="S310" s="223"/>
      <c r="T310" s="225">
        <f>T311</f>
        <v>0</v>
      </c>
      <c r="U310" s="11"/>
      <c r="V310" s="11"/>
      <c r="W310" s="11"/>
      <c r="X310" s="11"/>
      <c r="Y310" s="11"/>
      <c r="Z310" s="11"/>
      <c r="AA310" s="11"/>
      <c r="AB310" s="11"/>
      <c r="AC310" s="11"/>
      <c r="AD310" s="11"/>
      <c r="AE310" s="11"/>
      <c r="AR310" s="226" t="s">
        <v>77</v>
      </c>
      <c r="AT310" s="227" t="s">
        <v>68</v>
      </c>
      <c r="AU310" s="227" t="s">
        <v>69</v>
      </c>
      <c r="AY310" s="226" t="s">
        <v>133</v>
      </c>
      <c r="BK310" s="228">
        <f>BK311</f>
        <v>0</v>
      </c>
    </row>
    <row r="311" spans="1:63" s="11" customFormat="1" ht="22.8" customHeight="1">
      <c r="A311" s="11"/>
      <c r="B311" s="215"/>
      <c r="C311" s="216"/>
      <c r="D311" s="217" t="s">
        <v>68</v>
      </c>
      <c r="E311" s="261" t="s">
        <v>420</v>
      </c>
      <c r="F311" s="261" t="s">
        <v>1387</v>
      </c>
      <c r="G311" s="216"/>
      <c r="H311" s="216"/>
      <c r="I311" s="219"/>
      <c r="J311" s="262">
        <f>BK311</f>
        <v>0</v>
      </c>
      <c r="K311" s="216"/>
      <c r="L311" s="221"/>
      <c r="M311" s="222"/>
      <c r="N311" s="223"/>
      <c r="O311" s="223"/>
      <c r="P311" s="224">
        <f>SUM(P312:P343)</f>
        <v>0</v>
      </c>
      <c r="Q311" s="223"/>
      <c r="R311" s="224">
        <f>SUM(R312:R343)</f>
        <v>0</v>
      </c>
      <c r="S311" s="223"/>
      <c r="T311" s="225">
        <f>SUM(T312:T343)</f>
        <v>0</v>
      </c>
      <c r="U311" s="11"/>
      <c r="V311" s="11"/>
      <c r="W311" s="11"/>
      <c r="X311" s="11"/>
      <c r="Y311" s="11"/>
      <c r="Z311" s="11"/>
      <c r="AA311" s="11"/>
      <c r="AB311" s="11"/>
      <c r="AC311" s="11"/>
      <c r="AD311" s="11"/>
      <c r="AE311" s="11"/>
      <c r="AR311" s="226" t="s">
        <v>77</v>
      </c>
      <c r="AT311" s="227" t="s">
        <v>68</v>
      </c>
      <c r="AU311" s="227" t="s">
        <v>77</v>
      </c>
      <c r="AY311" s="226" t="s">
        <v>133</v>
      </c>
      <c r="BK311" s="228">
        <f>SUM(BK312:BK343)</f>
        <v>0</v>
      </c>
    </row>
    <row r="312" spans="1:65" s="2" customFormat="1" ht="16.5" customHeight="1">
      <c r="A312" s="37"/>
      <c r="B312" s="38"/>
      <c r="C312" s="229" t="s">
        <v>589</v>
      </c>
      <c r="D312" s="229" t="s">
        <v>298</v>
      </c>
      <c r="E312" s="230" t="s">
        <v>1388</v>
      </c>
      <c r="F312" s="231" t="s">
        <v>1216</v>
      </c>
      <c r="G312" s="232" t="s">
        <v>540</v>
      </c>
      <c r="H312" s="233">
        <v>37</v>
      </c>
      <c r="I312" s="234"/>
      <c r="J312" s="235">
        <f>ROUND(I312*H312,2)</f>
        <v>0</v>
      </c>
      <c r="K312" s="231" t="s">
        <v>19</v>
      </c>
      <c r="L312" s="236"/>
      <c r="M312" s="237" t="s">
        <v>19</v>
      </c>
      <c r="N312" s="238" t="s">
        <v>40</v>
      </c>
      <c r="O312" s="83"/>
      <c r="P312" s="196">
        <f>O312*H312</f>
        <v>0</v>
      </c>
      <c r="Q312" s="196">
        <v>0</v>
      </c>
      <c r="R312" s="196">
        <f>Q312*H312</f>
        <v>0</v>
      </c>
      <c r="S312" s="196">
        <v>0</v>
      </c>
      <c r="T312" s="197">
        <f>S312*H312</f>
        <v>0</v>
      </c>
      <c r="U312" s="37"/>
      <c r="V312" s="37"/>
      <c r="W312" s="37"/>
      <c r="X312" s="37"/>
      <c r="Y312" s="37"/>
      <c r="Z312" s="37"/>
      <c r="AA312" s="37"/>
      <c r="AB312" s="37"/>
      <c r="AC312" s="37"/>
      <c r="AD312" s="37"/>
      <c r="AE312" s="37"/>
      <c r="AR312" s="198" t="s">
        <v>147</v>
      </c>
      <c r="AT312" s="198" t="s">
        <v>298</v>
      </c>
      <c r="AU312" s="198" t="s">
        <v>79</v>
      </c>
      <c r="AY312" s="16" t="s">
        <v>133</v>
      </c>
      <c r="BE312" s="199">
        <f>IF(N312="základní",J312,0)</f>
        <v>0</v>
      </c>
      <c r="BF312" s="199">
        <f>IF(N312="snížená",J312,0)</f>
        <v>0</v>
      </c>
      <c r="BG312" s="199">
        <f>IF(N312="zákl. přenesená",J312,0)</f>
        <v>0</v>
      </c>
      <c r="BH312" s="199">
        <f>IF(N312="sníž. přenesená",J312,0)</f>
        <v>0</v>
      </c>
      <c r="BI312" s="199">
        <f>IF(N312="nulová",J312,0)</f>
        <v>0</v>
      </c>
      <c r="BJ312" s="16" t="s">
        <v>77</v>
      </c>
      <c r="BK312" s="199">
        <f>ROUND(I312*H312,2)</f>
        <v>0</v>
      </c>
      <c r="BL312" s="16" t="s">
        <v>138</v>
      </c>
      <c r="BM312" s="198" t="s">
        <v>1389</v>
      </c>
    </row>
    <row r="313" spans="1:47" s="2" customFormat="1" ht="12">
      <c r="A313" s="37"/>
      <c r="B313" s="38"/>
      <c r="C313" s="39"/>
      <c r="D313" s="200" t="s">
        <v>134</v>
      </c>
      <c r="E313" s="39"/>
      <c r="F313" s="201" t="s">
        <v>1340</v>
      </c>
      <c r="G313" s="39"/>
      <c r="H313" s="39"/>
      <c r="I313" s="135"/>
      <c r="J313" s="39"/>
      <c r="K313" s="39"/>
      <c r="L313" s="43"/>
      <c r="M313" s="202"/>
      <c r="N313" s="203"/>
      <c r="O313" s="83"/>
      <c r="P313" s="83"/>
      <c r="Q313" s="83"/>
      <c r="R313" s="83"/>
      <c r="S313" s="83"/>
      <c r="T313" s="84"/>
      <c r="U313" s="37"/>
      <c r="V313" s="37"/>
      <c r="W313" s="37"/>
      <c r="X313" s="37"/>
      <c r="Y313" s="37"/>
      <c r="Z313" s="37"/>
      <c r="AA313" s="37"/>
      <c r="AB313" s="37"/>
      <c r="AC313" s="37"/>
      <c r="AD313" s="37"/>
      <c r="AE313" s="37"/>
      <c r="AT313" s="16" t="s">
        <v>134</v>
      </c>
      <c r="AU313" s="16" t="s">
        <v>79</v>
      </c>
    </row>
    <row r="314" spans="1:65" s="2" customFormat="1" ht="16.5" customHeight="1">
      <c r="A314" s="37"/>
      <c r="B314" s="38"/>
      <c r="C314" s="229" t="s">
        <v>395</v>
      </c>
      <c r="D314" s="229" t="s">
        <v>298</v>
      </c>
      <c r="E314" s="230" t="s">
        <v>1390</v>
      </c>
      <c r="F314" s="231" t="s">
        <v>1220</v>
      </c>
      <c r="G314" s="232" t="s">
        <v>540</v>
      </c>
      <c r="H314" s="233">
        <v>13</v>
      </c>
      <c r="I314" s="234"/>
      <c r="J314" s="235">
        <f>ROUND(I314*H314,2)</f>
        <v>0</v>
      </c>
      <c r="K314" s="231" t="s">
        <v>19</v>
      </c>
      <c r="L314" s="236"/>
      <c r="M314" s="237" t="s">
        <v>19</v>
      </c>
      <c r="N314" s="238" t="s">
        <v>40</v>
      </c>
      <c r="O314" s="83"/>
      <c r="P314" s="196">
        <f>O314*H314</f>
        <v>0</v>
      </c>
      <c r="Q314" s="196">
        <v>0</v>
      </c>
      <c r="R314" s="196">
        <f>Q314*H314</f>
        <v>0</v>
      </c>
      <c r="S314" s="196">
        <v>0</v>
      </c>
      <c r="T314" s="197">
        <f>S314*H314</f>
        <v>0</v>
      </c>
      <c r="U314" s="37"/>
      <c r="V314" s="37"/>
      <c r="W314" s="37"/>
      <c r="X314" s="37"/>
      <c r="Y314" s="37"/>
      <c r="Z314" s="37"/>
      <c r="AA314" s="37"/>
      <c r="AB314" s="37"/>
      <c r="AC314" s="37"/>
      <c r="AD314" s="37"/>
      <c r="AE314" s="37"/>
      <c r="AR314" s="198" t="s">
        <v>147</v>
      </c>
      <c r="AT314" s="198" t="s">
        <v>298</v>
      </c>
      <c r="AU314" s="198" t="s">
        <v>79</v>
      </c>
      <c r="AY314" s="16" t="s">
        <v>133</v>
      </c>
      <c r="BE314" s="199">
        <f>IF(N314="základní",J314,0)</f>
        <v>0</v>
      </c>
      <c r="BF314" s="199">
        <f>IF(N314="snížená",J314,0)</f>
        <v>0</v>
      </c>
      <c r="BG314" s="199">
        <f>IF(N314="zákl. přenesená",J314,0)</f>
        <v>0</v>
      </c>
      <c r="BH314" s="199">
        <f>IF(N314="sníž. přenesená",J314,0)</f>
        <v>0</v>
      </c>
      <c r="BI314" s="199">
        <f>IF(N314="nulová",J314,0)</f>
        <v>0</v>
      </c>
      <c r="BJ314" s="16" t="s">
        <v>77</v>
      </c>
      <c r="BK314" s="199">
        <f>ROUND(I314*H314,2)</f>
        <v>0</v>
      </c>
      <c r="BL314" s="16" t="s">
        <v>138</v>
      </c>
      <c r="BM314" s="198" t="s">
        <v>1391</v>
      </c>
    </row>
    <row r="315" spans="1:47" s="2" customFormat="1" ht="12">
      <c r="A315" s="37"/>
      <c r="B315" s="38"/>
      <c r="C315" s="39"/>
      <c r="D315" s="200" t="s">
        <v>134</v>
      </c>
      <c r="E315" s="39"/>
      <c r="F315" s="201" t="s">
        <v>1340</v>
      </c>
      <c r="G315" s="39"/>
      <c r="H315" s="39"/>
      <c r="I315" s="135"/>
      <c r="J315" s="39"/>
      <c r="K315" s="39"/>
      <c r="L315" s="43"/>
      <c r="M315" s="202"/>
      <c r="N315" s="203"/>
      <c r="O315" s="83"/>
      <c r="P315" s="83"/>
      <c r="Q315" s="83"/>
      <c r="R315" s="83"/>
      <c r="S315" s="83"/>
      <c r="T315" s="84"/>
      <c r="U315" s="37"/>
      <c r="V315" s="37"/>
      <c r="W315" s="37"/>
      <c r="X315" s="37"/>
      <c r="Y315" s="37"/>
      <c r="Z315" s="37"/>
      <c r="AA315" s="37"/>
      <c r="AB315" s="37"/>
      <c r="AC315" s="37"/>
      <c r="AD315" s="37"/>
      <c r="AE315" s="37"/>
      <c r="AT315" s="16" t="s">
        <v>134</v>
      </c>
      <c r="AU315" s="16" t="s">
        <v>79</v>
      </c>
    </row>
    <row r="316" spans="1:65" s="2" customFormat="1" ht="16.5" customHeight="1">
      <c r="A316" s="37"/>
      <c r="B316" s="38"/>
      <c r="C316" s="229" t="s">
        <v>599</v>
      </c>
      <c r="D316" s="229" t="s">
        <v>298</v>
      </c>
      <c r="E316" s="230" t="s">
        <v>1392</v>
      </c>
      <c r="F316" s="231" t="s">
        <v>1393</v>
      </c>
      <c r="G316" s="232" t="s">
        <v>540</v>
      </c>
      <c r="H316" s="233">
        <v>12</v>
      </c>
      <c r="I316" s="234"/>
      <c r="J316" s="235">
        <f>ROUND(I316*H316,2)</f>
        <v>0</v>
      </c>
      <c r="K316" s="231" t="s">
        <v>19</v>
      </c>
      <c r="L316" s="236"/>
      <c r="M316" s="237" t="s">
        <v>19</v>
      </c>
      <c r="N316" s="238" t="s">
        <v>40</v>
      </c>
      <c r="O316" s="83"/>
      <c r="P316" s="196">
        <f>O316*H316</f>
        <v>0</v>
      </c>
      <c r="Q316" s="196">
        <v>0</v>
      </c>
      <c r="R316" s="196">
        <f>Q316*H316</f>
        <v>0</v>
      </c>
      <c r="S316" s="196">
        <v>0</v>
      </c>
      <c r="T316" s="197">
        <f>S316*H316</f>
        <v>0</v>
      </c>
      <c r="U316" s="37"/>
      <c r="V316" s="37"/>
      <c r="W316" s="37"/>
      <c r="X316" s="37"/>
      <c r="Y316" s="37"/>
      <c r="Z316" s="37"/>
      <c r="AA316" s="37"/>
      <c r="AB316" s="37"/>
      <c r="AC316" s="37"/>
      <c r="AD316" s="37"/>
      <c r="AE316" s="37"/>
      <c r="AR316" s="198" t="s">
        <v>147</v>
      </c>
      <c r="AT316" s="198" t="s">
        <v>298</v>
      </c>
      <c r="AU316" s="198" t="s">
        <v>79</v>
      </c>
      <c r="AY316" s="16" t="s">
        <v>133</v>
      </c>
      <c r="BE316" s="199">
        <f>IF(N316="základní",J316,0)</f>
        <v>0</v>
      </c>
      <c r="BF316" s="199">
        <f>IF(N316="snížená",J316,0)</f>
        <v>0</v>
      </c>
      <c r="BG316" s="199">
        <f>IF(N316="zákl. přenesená",J316,0)</f>
        <v>0</v>
      </c>
      <c r="BH316" s="199">
        <f>IF(N316="sníž. přenesená",J316,0)</f>
        <v>0</v>
      </c>
      <c r="BI316" s="199">
        <f>IF(N316="nulová",J316,0)</f>
        <v>0</v>
      </c>
      <c r="BJ316" s="16" t="s">
        <v>77</v>
      </c>
      <c r="BK316" s="199">
        <f>ROUND(I316*H316,2)</f>
        <v>0</v>
      </c>
      <c r="BL316" s="16" t="s">
        <v>138</v>
      </c>
      <c r="BM316" s="198" t="s">
        <v>1394</v>
      </c>
    </row>
    <row r="317" spans="1:47" s="2" customFormat="1" ht="12">
      <c r="A317" s="37"/>
      <c r="B317" s="38"/>
      <c r="C317" s="39"/>
      <c r="D317" s="200" t="s">
        <v>134</v>
      </c>
      <c r="E317" s="39"/>
      <c r="F317" s="201" t="s">
        <v>1340</v>
      </c>
      <c r="G317" s="39"/>
      <c r="H317" s="39"/>
      <c r="I317" s="135"/>
      <c r="J317" s="39"/>
      <c r="K317" s="39"/>
      <c r="L317" s="43"/>
      <c r="M317" s="202"/>
      <c r="N317" s="203"/>
      <c r="O317" s="83"/>
      <c r="P317" s="83"/>
      <c r="Q317" s="83"/>
      <c r="R317" s="83"/>
      <c r="S317" s="83"/>
      <c r="T317" s="84"/>
      <c r="U317" s="37"/>
      <c r="V317" s="37"/>
      <c r="W317" s="37"/>
      <c r="X317" s="37"/>
      <c r="Y317" s="37"/>
      <c r="Z317" s="37"/>
      <c r="AA317" s="37"/>
      <c r="AB317" s="37"/>
      <c r="AC317" s="37"/>
      <c r="AD317" s="37"/>
      <c r="AE317" s="37"/>
      <c r="AT317" s="16" t="s">
        <v>134</v>
      </c>
      <c r="AU317" s="16" t="s">
        <v>79</v>
      </c>
    </row>
    <row r="318" spans="1:65" s="2" customFormat="1" ht="16.5" customHeight="1">
      <c r="A318" s="37"/>
      <c r="B318" s="38"/>
      <c r="C318" s="229" t="s">
        <v>401</v>
      </c>
      <c r="D318" s="229" t="s">
        <v>298</v>
      </c>
      <c r="E318" s="230" t="s">
        <v>1395</v>
      </c>
      <c r="F318" s="231" t="s">
        <v>1396</v>
      </c>
      <c r="G318" s="232" t="s">
        <v>540</v>
      </c>
      <c r="H318" s="233">
        <v>4</v>
      </c>
      <c r="I318" s="234"/>
      <c r="J318" s="235">
        <f>ROUND(I318*H318,2)</f>
        <v>0</v>
      </c>
      <c r="K318" s="231" t="s">
        <v>19</v>
      </c>
      <c r="L318" s="236"/>
      <c r="M318" s="237" t="s">
        <v>19</v>
      </c>
      <c r="N318" s="238" t="s">
        <v>40</v>
      </c>
      <c r="O318" s="83"/>
      <c r="P318" s="196">
        <f>O318*H318</f>
        <v>0</v>
      </c>
      <c r="Q318" s="196">
        <v>0</v>
      </c>
      <c r="R318" s="196">
        <f>Q318*H318</f>
        <v>0</v>
      </c>
      <c r="S318" s="196">
        <v>0</v>
      </c>
      <c r="T318" s="197">
        <f>S318*H318</f>
        <v>0</v>
      </c>
      <c r="U318" s="37"/>
      <c r="V318" s="37"/>
      <c r="W318" s="37"/>
      <c r="X318" s="37"/>
      <c r="Y318" s="37"/>
      <c r="Z318" s="37"/>
      <c r="AA318" s="37"/>
      <c r="AB318" s="37"/>
      <c r="AC318" s="37"/>
      <c r="AD318" s="37"/>
      <c r="AE318" s="37"/>
      <c r="AR318" s="198" t="s">
        <v>147</v>
      </c>
      <c r="AT318" s="198" t="s">
        <v>298</v>
      </c>
      <c r="AU318" s="198" t="s">
        <v>79</v>
      </c>
      <c r="AY318" s="16" t="s">
        <v>133</v>
      </c>
      <c r="BE318" s="199">
        <f>IF(N318="základní",J318,0)</f>
        <v>0</v>
      </c>
      <c r="BF318" s="199">
        <f>IF(N318="snížená",J318,0)</f>
        <v>0</v>
      </c>
      <c r="BG318" s="199">
        <f>IF(N318="zákl. přenesená",J318,0)</f>
        <v>0</v>
      </c>
      <c r="BH318" s="199">
        <f>IF(N318="sníž. přenesená",J318,0)</f>
        <v>0</v>
      </c>
      <c r="BI318" s="199">
        <f>IF(N318="nulová",J318,0)</f>
        <v>0</v>
      </c>
      <c r="BJ318" s="16" t="s">
        <v>77</v>
      </c>
      <c r="BK318" s="199">
        <f>ROUND(I318*H318,2)</f>
        <v>0</v>
      </c>
      <c r="BL318" s="16" t="s">
        <v>138</v>
      </c>
      <c r="BM318" s="198" t="s">
        <v>1397</v>
      </c>
    </row>
    <row r="319" spans="1:47" s="2" customFormat="1" ht="12">
      <c r="A319" s="37"/>
      <c r="B319" s="38"/>
      <c r="C319" s="39"/>
      <c r="D319" s="200" t="s">
        <v>134</v>
      </c>
      <c r="E319" s="39"/>
      <c r="F319" s="201" t="s">
        <v>1340</v>
      </c>
      <c r="G319" s="39"/>
      <c r="H319" s="39"/>
      <c r="I319" s="135"/>
      <c r="J319" s="39"/>
      <c r="K319" s="39"/>
      <c r="L319" s="43"/>
      <c r="M319" s="202"/>
      <c r="N319" s="203"/>
      <c r="O319" s="83"/>
      <c r="P319" s="83"/>
      <c r="Q319" s="83"/>
      <c r="R319" s="83"/>
      <c r="S319" s="83"/>
      <c r="T319" s="84"/>
      <c r="U319" s="37"/>
      <c r="V319" s="37"/>
      <c r="W319" s="37"/>
      <c r="X319" s="37"/>
      <c r="Y319" s="37"/>
      <c r="Z319" s="37"/>
      <c r="AA319" s="37"/>
      <c r="AB319" s="37"/>
      <c r="AC319" s="37"/>
      <c r="AD319" s="37"/>
      <c r="AE319" s="37"/>
      <c r="AT319" s="16" t="s">
        <v>134</v>
      </c>
      <c r="AU319" s="16" t="s">
        <v>79</v>
      </c>
    </row>
    <row r="320" spans="1:65" s="2" customFormat="1" ht="16.5" customHeight="1">
      <c r="A320" s="37"/>
      <c r="B320" s="38"/>
      <c r="C320" s="229" t="s">
        <v>606</v>
      </c>
      <c r="D320" s="229" t="s">
        <v>298</v>
      </c>
      <c r="E320" s="230" t="s">
        <v>1398</v>
      </c>
      <c r="F320" s="231" t="s">
        <v>1399</v>
      </c>
      <c r="G320" s="232" t="s">
        <v>540</v>
      </c>
      <c r="H320" s="233">
        <v>5</v>
      </c>
      <c r="I320" s="234"/>
      <c r="J320" s="235">
        <f>ROUND(I320*H320,2)</f>
        <v>0</v>
      </c>
      <c r="K320" s="231" t="s">
        <v>19</v>
      </c>
      <c r="L320" s="236"/>
      <c r="M320" s="237" t="s">
        <v>19</v>
      </c>
      <c r="N320" s="238" t="s">
        <v>40</v>
      </c>
      <c r="O320" s="83"/>
      <c r="P320" s="196">
        <f>O320*H320</f>
        <v>0</v>
      </c>
      <c r="Q320" s="196">
        <v>0</v>
      </c>
      <c r="R320" s="196">
        <f>Q320*H320</f>
        <v>0</v>
      </c>
      <c r="S320" s="196">
        <v>0</v>
      </c>
      <c r="T320" s="197">
        <f>S320*H320</f>
        <v>0</v>
      </c>
      <c r="U320" s="37"/>
      <c r="V320" s="37"/>
      <c r="W320" s="37"/>
      <c r="X320" s="37"/>
      <c r="Y320" s="37"/>
      <c r="Z320" s="37"/>
      <c r="AA320" s="37"/>
      <c r="AB320" s="37"/>
      <c r="AC320" s="37"/>
      <c r="AD320" s="37"/>
      <c r="AE320" s="37"/>
      <c r="AR320" s="198" t="s">
        <v>147</v>
      </c>
      <c r="AT320" s="198" t="s">
        <v>298</v>
      </c>
      <c r="AU320" s="198" t="s">
        <v>79</v>
      </c>
      <c r="AY320" s="16" t="s">
        <v>133</v>
      </c>
      <c r="BE320" s="199">
        <f>IF(N320="základní",J320,0)</f>
        <v>0</v>
      </c>
      <c r="BF320" s="199">
        <f>IF(N320="snížená",J320,0)</f>
        <v>0</v>
      </c>
      <c r="BG320" s="199">
        <f>IF(N320="zákl. přenesená",J320,0)</f>
        <v>0</v>
      </c>
      <c r="BH320" s="199">
        <f>IF(N320="sníž. přenesená",J320,0)</f>
        <v>0</v>
      </c>
      <c r="BI320" s="199">
        <f>IF(N320="nulová",J320,0)</f>
        <v>0</v>
      </c>
      <c r="BJ320" s="16" t="s">
        <v>77</v>
      </c>
      <c r="BK320" s="199">
        <f>ROUND(I320*H320,2)</f>
        <v>0</v>
      </c>
      <c r="BL320" s="16" t="s">
        <v>138</v>
      </c>
      <c r="BM320" s="198" t="s">
        <v>1400</v>
      </c>
    </row>
    <row r="321" spans="1:47" s="2" customFormat="1" ht="12">
      <c r="A321" s="37"/>
      <c r="B321" s="38"/>
      <c r="C321" s="39"/>
      <c r="D321" s="200" t="s">
        <v>134</v>
      </c>
      <c r="E321" s="39"/>
      <c r="F321" s="201" t="s">
        <v>1340</v>
      </c>
      <c r="G321" s="39"/>
      <c r="H321" s="39"/>
      <c r="I321" s="135"/>
      <c r="J321" s="39"/>
      <c r="K321" s="39"/>
      <c r="L321" s="43"/>
      <c r="M321" s="202"/>
      <c r="N321" s="203"/>
      <c r="O321" s="83"/>
      <c r="P321" s="83"/>
      <c r="Q321" s="83"/>
      <c r="R321" s="83"/>
      <c r="S321" s="83"/>
      <c r="T321" s="84"/>
      <c r="U321" s="37"/>
      <c r="V321" s="37"/>
      <c r="W321" s="37"/>
      <c r="X321" s="37"/>
      <c r="Y321" s="37"/>
      <c r="Z321" s="37"/>
      <c r="AA321" s="37"/>
      <c r="AB321" s="37"/>
      <c r="AC321" s="37"/>
      <c r="AD321" s="37"/>
      <c r="AE321" s="37"/>
      <c r="AT321" s="16" t="s">
        <v>134</v>
      </c>
      <c r="AU321" s="16" t="s">
        <v>79</v>
      </c>
    </row>
    <row r="322" spans="1:65" s="2" customFormat="1" ht="16.5" customHeight="1">
      <c r="A322" s="37"/>
      <c r="B322" s="38"/>
      <c r="C322" s="229" t="s">
        <v>405</v>
      </c>
      <c r="D322" s="229" t="s">
        <v>298</v>
      </c>
      <c r="E322" s="230" t="s">
        <v>1401</v>
      </c>
      <c r="F322" s="231" t="s">
        <v>1402</v>
      </c>
      <c r="G322" s="232" t="s">
        <v>540</v>
      </c>
      <c r="H322" s="233">
        <v>10</v>
      </c>
      <c r="I322" s="234"/>
      <c r="J322" s="235">
        <f>ROUND(I322*H322,2)</f>
        <v>0</v>
      </c>
      <c r="K322" s="231" t="s">
        <v>19</v>
      </c>
      <c r="L322" s="236"/>
      <c r="M322" s="237" t="s">
        <v>19</v>
      </c>
      <c r="N322" s="238" t="s">
        <v>40</v>
      </c>
      <c r="O322" s="83"/>
      <c r="P322" s="196">
        <f>O322*H322</f>
        <v>0</v>
      </c>
      <c r="Q322" s="196">
        <v>0</v>
      </c>
      <c r="R322" s="196">
        <f>Q322*H322</f>
        <v>0</v>
      </c>
      <c r="S322" s="196">
        <v>0</v>
      </c>
      <c r="T322" s="197">
        <f>S322*H322</f>
        <v>0</v>
      </c>
      <c r="U322" s="37"/>
      <c r="V322" s="37"/>
      <c r="W322" s="37"/>
      <c r="X322" s="37"/>
      <c r="Y322" s="37"/>
      <c r="Z322" s="37"/>
      <c r="AA322" s="37"/>
      <c r="AB322" s="37"/>
      <c r="AC322" s="37"/>
      <c r="AD322" s="37"/>
      <c r="AE322" s="37"/>
      <c r="AR322" s="198" t="s">
        <v>147</v>
      </c>
      <c r="AT322" s="198" t="s">
        <v>298</v>
      </c>
      <c r="AU322" s="198" t="s">
        <v>79</v>
      </c>
      <c r="AY322" s="16" t="s">
        <v>133</v>
      </c>
      <c r="BE322" s="199">
        <f>IF(N322="základní",J322,0)</f>
        <v>0</v>
      </c>
      <c r="BF322" s="199">
        <f>IF(N322="snížená",J322,0)</f>
        <v>0</v>
      </c>
      <c r="BG322" s="199">
        <f>IF(N322="zákl. přenesená",J322,0)</f>
        <v>0</v>
      </c>
      <c r="BH322" s="199">
        <f>IF(N322="sníž. přenesená",J322,0)</f>
        <v>0</v>
      </c>
      <c r="BI322" s="199">
        <f>IF(N322="nulová",J322,0)</f>
        <v>0</v>
      </c>
      <c r="BJ322" s="16" t="s">
        <v>77</v>
      </c>
      <c r="BK322" s="199">
        <f>ROUND(I322*H322,2)</f>
        <v>0</v>
      </c>
      <c r="BL322" s="16" t="s">
        <v>138</v>
      </c>
      <c r="BM322" s="198" t="s">
        <v>1403</v>
      </c>
    </row>
    <row r="323" spans="1:47" s="2" customFormat="1" ht="12">
      <c r="A323" s="37"/>
      <c r="B323" s="38"/>
      <c r="C323" s="39"/>
      <c r="D323" s="200" t="s">
        <v>134</v>
      </c>
      <c r="E323" s="39"/>
      <c r="F323" s="201" t="s">
        <v>1340</v>
      </c>
      <c r="G323" s="39"/>
      <c r="H323" s="39"/>
      <c r="I323" s="135"/>
      <c r="J323" s="39"/>
      <c r="K323" s="39"/>
      <c r="L323" s="43"/>
      <c r="M323" s="202"/>
      <c r="N323" s="203"/>
      <c r="O323" s="83"/>
      <c r="P323" s="83"/>
      <c r="Q323" s="83"/>
      <c r="R323" s="83"/>
      <c r="S323" s="83"/>
      <c r="T323" s="84"/>
      <c r="U323" s="37"/>
      <c r="V323" s="37"/>
      <c r="W323" s="37"/>
      <c r="X323" s="37"/>
      <c r="Y323" s="37"/>
      <c r="Z323" s="37"/>
      <c r="AA323" s="37"/>
      <c r="AB323" s="37"/>
      <c r="AC323" s="37"/>
      <c r="AD323" s="37"/>
      <c r="AE323" s="37"/>
      <c r="AT323" s="16" t="s">
        <v>134</v>
      </c>
      <c r="AU323" s="16" t="s">
        <v>79</v>
      </c>
    </row>
    <row r="324" spans="1:65" s="2" customFormat="1" ht="16.5" customHeight="1">
      <c r="A324" s="37"/>
      <c r="B324" s="38"/>
      <c r="C324" s="229" t="s">
        <v>615</v>
      </c>
      <c r="D324" s="229" t="s">
        <v>298</v>
      </c>
      <c r="E324" s="230" t="s">
        <v>1404</v>
      </c>
      <c r="F324" s="231" t="s">
        <v>1305</v>
      </c>
      <c r="G324" s="232" t="s">
        <v>540</v>
      </c>
      <c r="H324" s="233">
        <v>20</v>
      </c>
      <c r="I324" s="234"/>
      <c r="J324" s="235">
        <f>ROUND(I324*H324,2)</f>
        <v>0</v>
      </c>
      <c r="K324" s="231" t="s">
        <v>19</v>
      </c>
      <c r="L324" s="236"/>
      <c r="M324" s="237" t="s">
        <v>19</v>
      </c>
      <c r="N324" s="238" t="s">
        <v>40</v>
      </c>
      <c r="O324" s="83"/>
      <c r="P324" s="196">
        <f>O324*H324</f>
        <v>0</v>
      </c>
      <c r="Q324" s="196">
        <v>0</v>
      </c>
      <c r="R324" s="196">
        <f>Q324*H324</f>
        <v>0</v>
      </c>
      <c r="S324" s="196">
        <v>0</v>
      </c>
      <c r="T324" s="197">
        <f>S324*H324</f>
        <v>0</v>
      </c>
      <c r="U324" s="37"/>
      <c r="V324" s="37"/>
      <c r="W324" s="37"/>
      <c r="X324" s="37"/>
      <c r="Y324" s="37"/>
      <c r="Z324" s="37"/>
      <c r="AA324" s="37"/>
      <c r="AB324" s="37"/>
      <c r="AC324" s="37"/>
      <c r="AD324" s="37"/>
      <c r="AE324" s="37"/>
      <c r="AR324" s="198" t="s">
        <v>147</v>
      </c>
      <c r="AT324" s="198" t="s">
        <v>298</v>
      </c>
      <c r="AU324" s="198" t="s">
        <v>79</v>
      </c>
      <c r="AY324" s="16" t="s">
        <v>133</v>
      </c>
      <c r="BE324" s="199">
        <f>IF(N324="základní",J324,0)</f>
        <v>0</v>
      </c>
      <c r="BF324" s="199">
        <f>IF(N324="snížená",J324,0)</f>
        <v>0</v>
      </c>
      <c r="BG324" s="199">
        <f>IF(N324="zákl. přenesená",J324,0)</f>
        <v>0</v>
      </c>
      <c r="BH324" s="199">
        <f>IF(N324="sníž. přenesená",J324,0)</f>
        <v>0</v>
      </c>
      <c r="BI324" s="199">
        <f>IF(N324="nulová",J324,0)</f>
        <v>0</v>
      </c>
      <c r="BJ324" s="16" t="s">
        <v>77</v>
      </c>
      <c r="BK324" s="199">
        <f>ROUND(I324*H324,2)</f>
        <v>0</v>
      </c>
      <c r="BL324" s="16" t="s">
        <v>138</v>
      </c>
      <c r="BM324" s="198" t="s">
        <v>1405</v>
      </c>
    </row>
    <row r="325" spans="1:47" s="2" customFormat="1" ht="12">
      <c r="A325" s="37"/>
      <c r="B325" s="38"/>
      <c r="C325" s="39"/>
      <c r="D325" s="200" t="s">
        <v>134</v>
      </c>
      <c r="E325" s="39"/>
      <c r="F325" s="201" t="s">
        <v>1340</v>
      </c>
      <c r="G325" s="39"/>
      <c r="H325" s="39"/>
      <c r="I325" s="135"/>
      <c r="J325" s="39"/>
      <c r="K325" s="39"/>
      <c r="L325" s="43"/>
      <c r="M325" s="202"/>
      <c r="N325" s="203"/>
      <c r="O325" s="83"/>
      <c r="P325" s="83"/>
      <c r="Q325" s="83"/>
      <c r="R325" s="83"/>
      <c r="S325" s="83"/>
      <c r="T325" s="84"/>
      <c r="U325" s="37"/>
      <c r="V325" s="37"/>
      <c r="W325" s="37"/>
      <c r="X325" s="37"/>
      <c r="Y325" s="37"/>
      <c r="Z325" s="37"/>
      <c r="AA325" s="37"/>
      <c r="AB325" s="37"/>
      <c r="AC325" s="37"/>
      <c r="AD325" s="37"/>
      <c r="AE325" s="37"/>
      <c r="AT325" s="16" t="s">
        <v>134</v>
      </c>
      <c r="AU325" s="16" t="s">
        <v>79</v>
      </c>
    </row>
    <row r="326" spans="1:65" s="2" customFormat="1" ht="16.5" customHeight="1">
      <c r="A326" s="37"/>
      <c r="B326" s="38"/>
      <c r="C326" s="229" t="s">
        <v>411</v>
      </c>
      <c r="D326" s="229" t="s">
        <v>298</v>
      </c>
      <c r="E326" s="230" t="s">
        <v>1406</v>
      </c>
      <c r="F326" s="231" t="s">
        <v>1309</v>
      </c>
      <c r="G326" s="232" t="s">
        <v>540</v>
      </c>
      <c r="H326" s="233">
        <v>5</v>
      </c>
      <c r="I326" s="234"/>
      <c r="J326" s="235">
        <f>ROUND(I326*H326,2)</f>
        <v>0</v>
      </c>
      <c r="K326" s="231" t="s">
        <v>19</v>
      </c>
      <c r="L326" s="236"/>
      <c r="M326" s="237" t="s">
        <v>19</v>
      </c>
      <c r="N326" s="238" t="s">
        <v>40</v>
      </c>
      <c r="O326" s="83"/>
      <c r="P326" s="196">
        <f>O326*H326</f>
        <v>0</v>
      </c>
      <c r="Q326" s="196">
        <v>0</v>
      </c>
      <c r="R326" s="196">
        <f>Q326*H326</f>
        <v>0</v>
      </c>
      <c r="S326" s="196">
        <v>0</v>
      </c>
      <c r="T326" s="197">
        <f>S326*H326</f>
        <v>0</v>
      </c>
      <c r="U326" s="37"/>
      <c r="V326" s="37"/>
      <c r="W326" s="37"/>
      <c r="X326" s="37"/>
      <c r="Y326" s="37"/>
      <c r="Z326" s="37"/>
      <c r="AA326" s="37"/>
      <c r="AB326" s="37"/>
      <c r="AC326" s="37"/>
      <c r="AD326" s="37"/>
      <c r="AE326" s="37"/>
      <c r="AR326" s="198" t="s">
        <v>147</v>
      </c>
      <c r="AT326" s="198" t="s">
        <v>298</v>
      </c>
      <c r="AU326" s="198" t="s">
        <v>79</v>
      </c>
      <c r="AY326" s="16" t="s">
        <v>133</v>
      </c>
      <c r="BE326" s="199">
        <f>IF(N326="základní",J326,0)</f>
        <v>0</v>
      </c>
      <c r="BF326" s="199">
        <f>IF(N326="snížená",J326,0)</f>
        <v>0</v>
      </c>
      <c r="BG326" s="199">
        <f>IF(N326="zákl. přenesená",J326,0)</f>
        <v>0</v>
      </c>
      <c r="BH326" s="199">
        <f>IF(N326="sníž. přenesená",J326,0)</f>
        <v>0</v>
      </c>
      <c r="BI326" s="199">
        <f>IF(N326="nulová",J326,0)</f>
        <v>0</v>
      </c>
      <c r="BJ326" s="16" t="s">
        <v>77</v>
      </c>
      <c r="BK326" s="199">
        <f>ROUND(I326*H326,2)</f>
        <v>0</v>
      </c>
      <c r="BL326" s="16" t="s">
        <v>138</v>
      </c>
      <c r="BM326" s="198" t="s">
        <v>1407</v>
      </c>
    </row>
    <row r="327" spans="1:47" s="2" customFormat="1" ht="12">
      <c r="A327" s="37"/>
      <c r="B327" s="38"/>
      <c r="C327" s="39"/>
      <c r="D327" s="200" t="s">
        <v>134</v>
      </c>
      <c r="E327" s="39"/>
      <c r="F327" s="201" t="s">
        <v>1340</v>
      </c>
      <c r="G327" s="39"/>
      <c r="H327" s="39"/>
      <c r="I327" s="135"/>
      <c r="J327" s="39"/>
      <c r="K327" s="39"/>
      <c r="L327" s="43"/>
      <c r="M327" s="202"/>
      <c r="N327" s="203"/>
      <c r="O327" s="83"/>
      <c r="P327" s="83"/>
      <c r="Q327" s="83"/>
      <c r="R327" s="83"/>
      <c r="S327" s="83"/>
      <c r="T327" s="84"/>
      <c r="U327" s="37"/>
      <c r="V327" s="37"/>
      <c r="W327" s="37"/>
      <c r="X327" s="37"/>
      <c r="Y327" s="37"/>
      <c r="Z327" s="37"/>
      <c r="AA327" s="37"/>
      <c r="AB327" s="37"/>
      <c r="AC327" s="37"/>
      <c r="AD327" s="37"/>
      <c r="AE327" s="37"/>
      <c r="AT327" s="16" t="s">
        <v>134</v>
      </c>
      <c r="AU327" s="16" t="s">
        <v>79</v>
      </c>
    </row>
    <row r="328" spans="1:65" s="2" customFormat="1" ht="16.5" customHeight="1">
      <c r="A328" s="37"/>
      <c r="B328" s="38"/>
      <c r="C328" s="229" t="s">
        <v>623</v>
      </c>
      <c r="D328" s="229" t="s">
        <v>298</v>
      </c>
      <c r="E328" s="230" t="s">
        <v>1408</v>
      </c>
      <c r="F328" s="231" t="s">
        <v>1409</v>
      </c>
      <c r="G328" s="232" t="s">
        <v>540</v>
      </c>
      <c r="H328" s="233">
        <v>11</v>
      </c>
      <c r="I328" s="234"/>
      <c r="J328" s="235">
        <f>ROUND(I328*H328,2)</f>
        <v>0</v>
      </c>
      <c r="K328" s="231" t="s">
        <v>19</v>
      </c>
      <c r="L328" s="236"/>
      <c r="M328" s="237" t="s">
        <v>19</v>
      </c>
      <c r="N328" s="238" t="s">
        <v>40</v>
      </c>
      <c r="O328" s="83"/>
      <c r="P328" s="196">
        <f>O328*H328</f>
        <v>0</v>
      </c>
      <c r="Q328" s="196">
        <v>0</v>
      </c>
      <c r="R328" s="196">
        <f>Q328*H328</f>
        <v>0</v>
      </c>
      <c r="S328" s="196">
        <v>0</v>
      </c>
      <c r="T328" s="197">
        <f>S328*H328</f>
        <v>0</v>
      </c>
      <c r="U328" s="37"/>
      <c r="V328" s="37"/>
      <c r="W328" s="37"/>
      <c r="X328" s="37"/>
      <c r="Y328" s="37"/>
      <c r="Z328" s="37"/>
      <c r="AA328" s="37"/>
      <c r="AB328" s="37"/>
      <c r="AC328" s="37"/>
      <c r="AD328" s="37"/>
      <c r="AE328" s="37"/>
      <c r="AR328" s="198" t="s">
        <v>147</v>
      </c>
      <c r="AT328" s="198" t="s">
        <v>298</v>
      </c>
      <c r="AU328" s="198" t="s">
        <v>79</v>
      </c>
      <c r="AY328" s="16" t="s">
        <v>133</v>
      </c>
      <c r="BE328" s="199">
        <f>IF(N328="základní",J328,0)</f>
        <v>0</v>
      </c>
      <c r="BF328" s="199">
        <f>IF(N328="snížená",J328,0)</f>
        <v>0</v>
      </c>
      <c r="BG328" s="199">
        <f>IF(N328="zákl. přenesená",J328,0)</f>
        <v>0</v>
      </c>
      <c r="BH328" s="199">
        <f>IF(N328="sníž. přenesená",J328,0)</f>
        <v>0</v>
      </c>
      <c r="BI328" s="199">
        <f>IF(N328="nulová",J328,0)</f>
        <v>0</v>
      </c>
      <c r="BJ328" s="16" t="s">
        <v>77</v>
      </c>
      <c r="BK328" s="199">
        <f>ROUND(I328*H328,2)</f>
        <v>0</v>
      </c>
      <c r="BL328" s="16" t="s">
        <v>138</v>
      </c>
      <c r="BM328" s="198" t="s">
        <v>1410</v>
      </c>
    </row>
    <row r="329" spans="1:47" s="2" customFormat="1" ht="12">
      <c r="A329" s="37"/>
      <c r="B329" s="38"/>
      <c r="C329" s="39"/>
      <c r="D329" s="200" t="s">
        <v>134</v>
      </c>
      <c r="E329" s="39"/>
      <c r="F329" s="201" t="s">
        <v>1340</v>
      </c>
      <c r="G329" s="39"/>
      <c r="H329" s="39"/>
      <c r="I329" s="135"/>
      <c r="J329" s="39"/>
      <c r="K329" s="39"/>
      <c r="L329" s="43"/>
      <c r="M329" s="202"/>
      <c r="N329" s="203"/>
      <c r="O329" s="83"/>
      <c r="P329" s="83"/>
      <c r="Q329" s="83"/>
      <c r="R329" s="83"/>
      <c r="S329" s="83"/>
      <c r="T329" s="84"/>
      <c r="U329" s="37"/>
      <c r="V329" s="37"/>
      <c r="W329" s="37"/>
      <c r="X329" s="37"/>
      <c r="Y329" s="37"/>
      <c r="Z329" s="37"/>
      <c r="AA329" s="37"/>
      <c r="AB329" s="37"/>
      <c r="AC329" s="37"/>
      <c r="AD329" s="37"/>
      <c r="AE329" s="37"/>
      <c r="AT329" s="16" t="s">
        <v>134</v>
      </c>
      <c r="AU329" s="16" t="s">
        <v>79</v>
      </c>
    </row>
    <row r="330" spans="1:65" s="2" customFormat="1" ht="16.5" customHeight="1">
      <c r="A330" s="37"/>
      <c r="B330" s="38"/>
      <c r="C330" s="229" t="s">
        <v>414</v>
      </c>
      <c r="D330" s="229" t="s">
        <v>298</v>
      </c>
      <c r="E330" s="230" t="s">
        <v>1411</v>
      </c>
      <c r="F330" s="231" t="s">
        <v>1315</v>
      </c>
      <c r="G330" s="232" t="s">
        <v>540</v>
      </c>
      <c r="H330" s="233">
        <v>16</v>
      </c>
      <c r="I330" s="234"/>
      <c r="J330" s="235">
        <f>ROUND(I330*H330,2)</f>
        <v>0</v>
      </c>
      <c r="K330" s="231" t="s">
        <v>19</v>
      </c>
      <c r="L330" s="236"/>
      <c r="M330" s="237" t="s">
        <v>19</v>
      </c>
      <c r="N330" s="238" t="s">
        <v>40</v>
      </c>
      <c r="O330" s="83"/>
      <c r="P330" s="196">
        <f>O330*H330</f>
        <v>0</v>
      </c>
      <c r="Q330" s="196">
        <v>0</v>
      </c>
      <c r="R330" s="196">
        <f>Q330*H330</f>
        <v>0</v>
      </c>
      <c r="S330" s="196">
        <v>0</v>
      </c>
      <c r="T330" s="197">
        <f>S330*H330</f>
        <v>0</v>
      </c>
      <c r="U330" s="37"/>
      <c r="V330" s="37"/>
      <c r="W330" s="37"/>
      <c r="X330" s="37"/>
      <c r="Y330" s="37"/>
      <c r="Z330" s="37"/>
      <c r="AA330" s="37"/>
      <c r="AB330" s="37"/>
      <c r="AC330" s="37"/>
      <c r="AD330" s="37"/>
      <c r="AE330" s="37"/>
      <c r="AR330" s="198" t="s">
        <v>147</v>
      </c>
      <c r="AT330" s="198" t="s">
        <v>298</v>
      </c>
      <c r="AU330" s="198" t="s">
        <v>79</v>
      </c>
      <c r="AY330" s="16" t="s">
        <v>133</v>
      </c>
      <c r="BE330" s="199">
        <f>IF(N330="základní",J330,0)</f>
        <v>0</v>
      </c>
      <c r="BF330" s="199">
        <f>IF(N330="snížená",J330,0)</f>
        <v>0</v>
      </c>
      <c r="BG330" s="199">
        <f>IF(N330="zákl. přenesená",J330,0)</f>
        <v>0</v>
      </c>
      <c r="BH330" s="199">
        <f>IF(N330="sníž. přenesená",J330,0)</f>
        <v>0</v>
      </c>
      <c r="BI330" s="199">
        <f>IF(N330="nulová",J330,0)</f>
        <v>0</v>
      </c>
      <c r="BJ330" s="16" t="s">
        <v>77</v>
      </c>
      <c r="BK330" s="199">
        <f>ROUND(I330*H330,2)</f>
        <v>0</v>
      </c>
      <c r="BL330" s="16" t="s">
        <v>138</v>
      </c>
      <c r="BM330" s="198" t="s">
        <v>1412</v>
      </c>
    </row>
    <row r="331" spans="1:47" s="2" customFormat="1" ht="12">
      <c r="A331" s="37"/>
      <c r="B331" s="38"/>
      <c r="C331" s="39"/>
      <c r="D331" s="200" t="s">
        <v>134</v>
      </c>
      <c r="E331" s="39"/>
      <c r="F331" s="201" t="s">
        <v>1340</v>
      </c>
      <c r="G331" s="39"/>
      <c r="H331" s="39"/>
      <c r="I331" s="135"/>
      <c r="J331" s="39"/>
      <c r="K331" s="39"/>
      <c r="L331" s="43"/>
      <c r="M331" s="202"/>
      <c r="N331" s="203"/>
      <c r="O331" s="83"/>
      <c r="P331" s="83"/>
      <c r="Q331" s="83"/>
      <c r="R331" s="83"/>
      <c r="S331" s="83"/>
      <c r="T331" s="84"/>
      <c r="U331" s="37"/>
      <c r="V331" s="37"/>
      <c r="W331" s="37"/>
      <c r="X331" s="37"/>
      <c r="Y331" s="37"/>
      <c r="Z331" s="37"/>
      <c r="AA331" s="37"/>
      <c r="AB331" s="37"/>
      <c r="AC331" s="37"/>
      <c r="AD331" s="37"/>
      <c r="AE331" s="37"/>
      <c r="AT331" s="16" t="s">
        <v>134</v>
      </c>
      <c r="AU331" s="16" t="s">
        <v>79</v>
      </c>
    </row>
    <row r="332" spans="1:65" s="2" customFormat="1" ht="16.5" customHeight="1">
      <c r="A332" s="37"/>
      <c r="B332" s="38"/>
      <c r="C332" s="229" t="s">
        <v>1076</v>
      </c>
      <c r="D332" s="229" t="s">
        <v>298</v>
      </c>
      <c r="E332" s="230" t="s">
        <v>1413</v>
      </c>
      <c r="F332" s="231" t="s">
        <v>1414</v>
      </c>
      <c r="G332" s="232" t="s">
        <v>540</v>
      </c>
      <c r="H332" s="233">
        <v>12</v>
      </c>
      <c r="I332" s="234"/>
      <c r="J332" s="235">
        <f>ROUND(I332*H332,2)</f>
        <v>0</v>
      </c>
      <c r="K332" s="231" t="s">
        <v>19</v>
      </c>
      <c r="L332" s="236"/>
      <c r="M332" s="237" t="s">
        <v>19</v>
      </c>
      <c r="N332" s="238" t="s">
        <v>40</v>
      </c>
      <c r="O332" s="83"/>
      <c r="P332" s="196">
        <f>O332*H332</f>
        <v>0</v>
      </c>
      <c r="Q332" s="196">
        <v>0</v>
      </c>
      <c r="R332" s="196">
        <f>Q332*H332</f>
        <v>0</v>
      </c>
      <c r="S332" s="196">
        <v>0</v>
      </c>
      <c r="T332" s="197">
        <f>S332*H332</f>
        <v>0</v>
      </c>
      <c r="U332" s="37"/>
      <c r="V332" s="37"/>
      <c r="W332" s="37"/>
      <c r="X332" s="37"/>
      <c r="Y332" s="37"/>
      <c r="Z332" s="37"/>
      <c r="AA332" s="37"/>
      <c r="AB332" s="37"/>
      <c r="AC332" s="37"/>
      <c r="AD332" s="37"/>
      <c r="AE332" s="37"/>
      <c r="AR332" s="198" t="s">
        <v>147</v>
      </c>
      <c r="AT332" s="198" t="s">
        <v>298</v>
      </c>
      <c r="AU332" s="198" t="s">
        <v>79</v>
      </c>
      <c r="AY332" s="16" t="s">
        <v>133</v>
      </c>
      <c r="BE332" s="199">
        <f>IF(N332="základní",J332,0)</f>
        <v>0</v>
      </c>
      <c r="BF332" s="199">
        <f>IF(N332="snížená",J332,0)</f>
        <v>0</v>
      </c>
      <c r="BG332" s="199">
        <f>IF(N332="zákl. přenesená",J332,0)</f>
        <v>0</v>
      </c>
      <c r="BH332" s="199">
        <f>IF(N332="sníž. přenesená",J332,0)</f>
        <v>0</v>
      </c>
      <c r="BI332" s="199">
        <f>IF(N332="nulová",J332,0)</f>
        <v>0</v>
      </c>
      <c r="BJ332" s="16" t="s">
        <v>77</v>
      </c>
      <c r="BK332" s="199">
        <f>ROUND(I332*H332,2)</f>
        <v>0</v>
      </c>
      <c r="BL332" s="16" t="s">
        <v>138</v>
      </c>
      <c r="BM332" s="198" t="s">
        <v>1415</v>
      </c>
    </row>
    <row r="333" spans="1:47" s="2" customFormat="1" ht="12">
      <c r="A333" s="37"/>
      <c r="B333" s="38"/>
      <c r="C333" s="39"/>
      <c r="D333" s="200" t="s">
        <v>134</v>
      </c>
      <c r="E333" s="39"/>
      <c r="F333" s="201" t="s">
        <v>1340</v>
      </c>
      <c r="G333" s="39"/>
      <c r="H333" s="39"/>
      <c r="I333" s="135"/>
      <c r="J333" s="39"/>
      <c r="K333" s="39"/>
      <c r="L333" s="43"/>
      <c r="M333" s="202"/>
      <c r="N333" s="203"/>
      <c r="O333" s="83"/>
      <c r="P333" s="83"/>
      <c r="Q333" s="83"/>
      <c r="R333" s="83"/>
      <c r="S333" s="83"/>
      <c r="T333" s="84"/>
      <c r="U333" s="37"/>
      <c r="V333" s="37"/>
      <c r="W333" s="37"/>
      <c r="X333" s="37"/>
      <c r="Y333" s="37"/>
      <c r="Z333" s="37"/>
      <c r="AA333" s="37"/>
      <c r="AB333" s="37"/>
      <c r="AC333" s="37"/>
      <c r="AD333" s="37"/>
      <c r="AE333" s="37"/>
      <c r="AT333" s="16" t="s">
        <v>134</v>
      </c>
      <c r="AU333" s="16" t="s">
        <v>79</v>
      </c>
    </row>
    <row r="334" spans="1:65" s="2" customFormat="1" ht="16.5" customHeight="1">
      <c r="A334" s="37"/>
      <c r="B334" s="38"/>
      <c r="C334" s="229" t="s">
        <v>417</v>
      </c>
      <c r="D334" s="229" t="s">
        <v>298</v>
      </c>
      <c r="E334" s="230" t="s">
        <v>1416</v>
      </c>
      <c r="F334" s="231" t="s">
        <v>1318</v>
      </c>
      <c r="G334" s="232" t="s">
        <v>540</v>
      </c>
      <c r="H334" s="233">
        <v>7</v>
      </c>
      <c r="I334" s="234"/>
      <c r="J334" s="235">
        <f>ROUND(I334*H334,2)</f>
        <v>0</v>
      </c>
      <c r="K334" s="231" t="s">
        <v>19</v>
      </c>
      <c r="L334" s="236"/>
      <c r="M334" s="237" t="s">
        <v>19</v>
      </c>
      <c r="N334" s="238" t="s">
        <v>40</v>
      </c>
      <c r="O334" s="83"/>
      <c r="P334" s="196">
        <f>O334*H334</f>
        <v>0</v>
      </c>
      <c r="Q334" s="196">
        <v>0</v>
      </c>
      <c r="R334" s="196">
        <f>Q334*H334</f>
        <v>0</v>
      </c>
      <c r="S334" s="196">
        <v>0</v>
      </c>
      <c r="T334" s="197">
        <f>S334*H334</f>
        <v>0</v>
      </c>
      <c r="U334" s="37"/>
      <c r="V334" s="37"/>
      <c r="W334" s="37"/>
      <c r="X334" s="37"/>
      <c r="Y334" s="37"/>
      <c r="Z334" s="37"/>
      <c r="AA334" s="37"/>
      <c r="AB334" s="37"/>
      <c r="AC334" s="37"/>
      <c r="AD334" s="37"/>
      <c r="AE334" s="37"/>
      <c r="AR334" s="198" t="s">
        <v>147</v>
      </c>
      <c r="AT334" s="198" t="s">
        <v>298</v>
      </c>
      <c r="AU334" s="198" t="s">
        <v>79</v>
      </c>
      <c r="AY334" s="16" t="s">
        <v>133</v>
      </c>
      <c r="BE334" s="199">
        <f>IF(N334="základní",J334,0)</f>
        <v>0</v>
      </c>
      <c r="BF334" s="199">
        <f>IF(N334="snížená",J334,0)</f>
        <v>0</v>
      </c>
      <c r="BG334" s="199">
        <f>IF(N334="zákl. přenesená",J334,0)</f>
        <v>0</v>
      </c>
      <c r="BH334" s="199">
        <f>IF(N334="sníž. přenesená",J334,0)</f>
        <v>0</v>
      </c>
      <c r="BI334" s="199">
        <f>IF(N334="nulová",J334,0)</f>
        <v>0</v>
      </c>
      <c r="BJ334" s="16" t="s">
        <v>77</v>
      </c>
      <c r="BK334" s="199">
        <f>ROUND(I334*H334,2)</f>
        <v>0</v>
      </c>
      <c r="BL334" s="16" t="s">
        <v>138</v>
      </c>
      <c r="BM334" s="198" t="s">
        <v>1417</v>
      </c>
    </row>
    <row r="335" spans="1:47" s="2" customFormat="1" ht="12">
      <c r="A335" s="37"/>
      <c r="B335" s="38"/>
      <c r="C335" s="39"/>
      <c r="D335" s="200" t="s">
        <v>134</v>
      </c>
      <c r="E335" s="39"/>
      <c r="F335" s="201" t="s">
        <v>1340</v>
      </c>
      <c r="G335" s="39"/>
      <c r="H335" s="39"/>
      <c r="I335" s="135"/>
      <c r="J335" s="39"/>
      <c r="K335" s="39"/>
      <c r="L335" s="43"/>
      <c r="M335" s="202"/>
      <c r="N335" s="203"/>
      <c r="O335" s="83"/>
      <c r="P335" s="83"/>
      <c r="Q335" s="83"/>
      <c r="R335" s="83"/>
      <c r="S335" s="83"/>
      <c r="T335" s="84"/>
      <c r="U335" s="37"/>
      <c r="V335" s="37"/>
      <c r="W335" s="37"/>
      <c r="X335" s="37"/>
      <c r="Y335" s="37"/>
      <c r="Z335" s="37"/>
      <c r="AA335" s="37"/>
      <c r="AB335" s="37"/>
      <c r="AC335" s="37"/>
      <c r="AD335" s="37"/>
      <c r="AE335" s="37"/>
      <c r="AT335" s="16" t="s">
        <v>134</v>
      </c>
      <c r="AU335" s="16" t="s">
        <v>79</v>
      </c>
    </row>
    <row r="336" spans="1:65" s="2" customFormat="1" ht="16.5" customHeight="1">
      <c r="A336" s="37"/>
      <c r="B336" s="38"/>
      <c r="C336" s="229" t="s">
        <v>1418</v>
      </c>
      <c r="D336" s="229" t="s">
        <v>298</v>
      </c>
      <c r="E336" s="230" t="s">
        <v>1419</v>
      </c>
      <c r="F336" s="231" t="s">
        <v>1420</v>
      </c>
      <c r="G336" s="232" t="s">
        <v>540</v>
      </c>
      <c r="H336" s="233">
        <v>11</v>
      </c>
      <c r="I336" s="234"/>
      <c r="J336" s="235">
        <f>ROUND(I336*H336,2)</f>
        <v>0</v>
      </c>
      <c r="K336" s="231" t="s">
        <v>19</v>
      </c>
      <c r="L336" s="236"/>
      <c r="M336" s="237" t="s">
        <v>19</v>
      </c>
      <c r="N336" s="238" t="s">
        <v>40</v>
      </c>
      <c r="O336" s="83"/>
      <c r="P336" s="196">
        <f>O336*H336</f>
        <v>0</v>
      </c>
      <c r="Q336" s="196">
        <v>0</v>
      </c>
      <c r="R336" s="196">
        <f>Q336*H336</f>
        <v>0</v>
      </c>
      <c r="S336" s="196">
        <v>0</v>
      </c>
      <c r="T336" s="197">
        <f>S336*H336</f>
        <v>0</v>
      </c>
      <c r="U336" s="37"/>
      <c r="V336" s="37"/>
      <c r="W336" s="37"/>
      <c r="X336" s="37"/>
      <c r="Y336" s="37"/>
      <c r="Z336" s="37"/>
      <c r="AA336" s="37"/>
      <c r="AB336" s="37"/>
      <c r="AC336" s="37"/>
      <c r="AD336" s="37"/>
      <c r="AE336" s="37"/>
      <c r="AR336" s="198" t="s">
        <v>147</v>
      </c>
      <c r="AT336" s="198" t="s">
        <v>298</v>
      </c>
      <c r="AU336" s="198" t="s">
        <v>79</v>
      </c>
      <c r="AY336" s="16" t="s">
        <v>133</v>
      </c>
      <c r="BE336" s="199">
        <f>IF(N336="základní",J336,0)</f>
        <v>0</v>
      </c>
      <c r="BF336" s="199">
        <f>IF(N336="snížená",J336,0)</f>
        <v>0</v>
      </c>
      <c r="BG336" s="199">
        <f>IF(N336="zákl. přenesená",J336,0)</f>
        <v>0</v>
      </c>
      <c r="BH336" s="199">
        <f>IF(N336="sníž. přenesená",J336,0)</f>
        <v>0</v>
      </c>
      <c r="BI336" s="199">
        <f>IF(N336="nulová",J336,0)</f>
        <v>0</v>
      </c>
      <c r="BJ336" s="16" t="s">
        <v>77</v>
      </c>
      <c r="BK336" s="199">
        <f>ROUND(I336*H336,2)</f>
        <v>0</v>
      </c>
      <c r="BL336" s="16" t="s">
        <v>138</v>
      </c>
      <c r="BM336" s="198" t="s">
        <v>1421</v>
      </c>
    </row>
    <row r="337" spans="1:47" s="2" customFormat="1" ht="12">
      <c r="A337" s="37"/>
      <c r="B337" s="38"/>
      <c r="C337" s="39"/>
      <c r="D337" s="200" t="s">
        <v>134</v>
      </c>
      <c r="E337" s="39"/>
      <c r="F337" s="201" t="s">
        <v>1340</v>
      </c>
      <c r="G337" s="39"/>
      <c r="H337" s="39"/>
      <c r="I337" s="135"/>
      <c r="J337" s="39"/>
      <c r="K337" s="39"/>
      <c r="L337" s="43"/>
      <c r="M337" s="202"/>
      <c r="N337" s="203"/>
      <c r="O337" s="83"/>
      <c r="P337" s="83"/>
      <c r="Q337" s="83"/>
      <c r="R337" s="83"/>
      <c r="S337" s="83"/>
      <c r="T337" s="84"/>
      <c r="U337" s="37"/>
      <c r="V337" s="37"/>
      <c r="W337" s="37"/>
      <c r="X337" s="37"/>
      <c r="Y337" s="37"/>
      <c r="Z337" s="37"/>
      <c r="AA337" s="37"/>
      <c r="AB337" s="37"/>
      <c r="AC337" s="37"/>
      <c r="AD337" s="37"/>
      <c r="AE337" s="37"/>
      <c r="AT337" s="16" t="s">
        <v>134</v>
      </c>
      <c r="AU337" s="16" t="s">
        <v>79</v>
      </c>
    </row>
    <row r="338" spans="1:65" s="2" customFormat="1" ht="16.5" customHeight="1">
      <c r="A338" s="37"/>
      <c r="B338" s="38"/>
      <c r="C338" s="229" t="s">
        <v>419</v>
      </c>
      <c r="D338" s="229" t="s">
        <v>298</v>
      </c>
      <c r="E338" s="230" t="s">
        <v>1422</v>
      </c>
      <c r="F338" s="231" t="s">
        <v>1226</v>
      </c>
      <c r="G338" s="232" t="s">
        <v>540</v>
      </c>
      <c r="H338" s="233">
        <v>12</v>
      </c>
      <c r="I338" s="234"/>
      <c r="J338" s="235">
        <f>ROUND(I338*H338,2)</f>
        <v>0</v>
      </c>
      <c r="K338" s="231" t="s">
        <v>19</v>
      </c>
      <c r="L338" s="236"/>
      <c r="M338" s="237" t="s">
        <v>19</v>
      </c>
      <c r="N338" s="238" t="s">
        <v>40</v>
      </c>
      <c r="O338" s="83"/>
      <c r="P338" s="196">
        <f>O338*H338</f>
        <v>0</v>
      </c>
      <c r="Q338" s="196">
        <v>0</v>
      </c>
      <c r="R338" s="196">
        <f>Q338*H338</f>
        <v>0</v>
      </c>
      <c r="S338" s="196">
        <v>0</v>
      </c>
      <c r="T338" s="197">
        <f>S338*H338</f>
        <v>0</v>
      </c>
      <c r="U338" s="37"/>
      <c r="V338" s="37"/>
      <c r="W338" s="37"/>
      <c r="X338" s="37"/>
      <c r="Y338" s="37"/>
      <c r="Z338" s="37"/>
      <c r="AA338" s="37"/>
      <c r="AB338" s="37"/>
      <c r="AC338" s="37"/>
      <c r="AD338" s="37"/>
      <c r="AE338" s="37"/>
      <c r="AR338" s="198" t="s">
        <v>147</v>
      </c>
      <c r="AT338" s="198" t="s">
        <v>298</v>
      </c>
      <c r="AU338" s="198" t="s">
        <v>79</v>
      </c>
      <c r="AY338" s="16" t="s">
        <v>133</v>
      </c>
      <c r="BE338" s="199">
        <f>IF(N338="základní",J338,0)</f>
        <v>0</v>
      </c>
      <c r="BF338" s="199">
        <f>IF(N338="snížená",J338,0)</f>
        <v>0</v>
      </c>
      <c r="BG338" s="199">
        <f>IF(N338="zákl. přenesená",J338,0)</f>
        <v>0</v>
      </c>
      <c r="BH338" s="199">
        <f>IF(N338="sníž. přenesená",J338,0)</f>
        <v>0</v>
      </c>
      <c r="BI338" s="199">
        <f>IF(N338="nulová",J338,0)</f>
        <v>0</v>
      </c>
      <c r="BJ338" s="16" t="s">
        <v>77</v>
      </c>
      <c r="BK338" s="199">
        <f>ROUND(I338*H338,2)</f>
        <v>0</v>
      </c>
      <c r="BL338" s="16" t="s">
        <v>138</v>
      </c>
      <c r="BM338" s="198" t="s">
        <v>1423</v>
      </c>
    </row>
    <row r="339" spans="1:47" s="2" customFormat="1" ht="12">
      <c r="A339" s="37"/>
      <c r="B339" s="38"/>
      <c r="C339" s="39"/>
      <c r="D339" s="200" t="s">
        <v>134</v>
      </c>
      <c r="E339" s="39"/>
      <c r="F339" s="201" t="s">
        <v>1340</v>
      </c>
      <c r="G339" s="39"/>
      <c r="H339" s="39"/>
      <c r="I339" s="135"/>
      <c r="J339" s="39"/>
      <c r="K339" s="39"/>
      <c r="L339" s="43"/>
      <c r="M339" s="202"/>
      <c r="N339" s="203"/>
      <c r="O339" s="83"/>
      <c r="P339" s="83"/>
      <c r="Q339" s="83"/>
      <c r="R339" s="83"/>
      <c r="S339" s="83"/>
      <c r="T339" s="84"/>
      <c r="U339" s="37"/>
      <c r="V339" s="37"/>
      <c r="W339" s="37"/>
      <c r="X339" s="37"/>
      <c r="Y339" s="37"/>
      <c r="Z339" s="37"/>
      <c r="AA339" s="37"/>
      <c r="AB339" s="37"/>
      <c r="AC339" s="37"/>
      <c r="AD339" s="37"/>
      <c r="AE339" s="37"/>
      <c r="AT339" s="16" t="s">
        <v>134</v>
      </c>
      <c r="AU339" s="16" t="s">
        <v>79</v>
      </c>
    </row>
    <row r="340" spans="1:65" s="2" customFormat="1" ht="16.5" customHeight="1">
      <c r="A340" s="37"/>
      <c r="B340" s="38"/>
      <c r="C340" s="229" t="s">
        <v>1424</v>
      </c>
      <c r="D340" s="229" t="s">
        <v>298</v>
      </c>
      <c r="E340" s="230" t="s">
        <v>1425</v>
      </c>
      <c r="F340" s="231" t="s">
        <v>1323</v>
      </c>
      <c r="G340" s="232" t="s">
        <v>540</v>
      </c>
      <c r="H340" s="233">
        <v>17</v>
      </c>
      <c r="I340" s="234"/>
      <c r="J340" s="235">
        <f>ROUND(I340*H340,2)</f>
        <v>0</v>
      </c>
      <c r="K340" s="231" t="s">
        <v>19</v>
      </c>
      <c r="L340" s="236"/>
      <c r="M340" s="237" t="s">
        <v>19</v>
      </c>
      <c r="N340" s="238" t="s">
        <v>40</v>
      </c>
      <c r="O340" s="83"/>
      <c r="P340" s="196">
        <f>O340*H340</f>
        <v>0</v>
      </c>
      <c r="Q340" s="196">
        <v>0</v>
      </c>
      <c r="R340" s="196">
        <f>Q340*H340</f>
        <v>0</v>
      </c>
      <c r="S340" s="196">
        <v>0</v>
      </c>
      <c r="T340" s="197">
        <f>S340*H340</f>
        <v>0</v>
      </c>
      <c r="U340" s="37"/>
      <c r="V340" s="37"/>
      <c r="W340" s="37"/>
      <c r="X340" s="37"/>
      <c r="Y340" s="37"/>
      <c r="Z340" s="37"/>
      <c r="AA340" s="37"/>
      <c r="AB340" s="37"/>
      <c r="AC340" s="37"/>
      <c r="AD340" s="37"/>
      <c r="AE340" s="37"/>
      <c r="AR340" s="198" t="s">
        <v>147</v>
      </c>
      <c r="AT340" s="198" t="s">
        <v>298</v>
      </c>
      <c r="AU340" s="198" t="s">
        <v>79</v>
      </c>
      <c r="AY340" s="16" t="s">
        <v>133</v>
      </c>
      <c r="BE340" s="199">
        <f>IF(N340="základní",J340,0)</f>
        <v>0</v>
      </c>
      <c r="BF340" s="199">
        <f>IF(N340="snížená",J340,0)</f>
        <v>0</v>
      </c>
      <c r="BG340" s="199">
        <f>IF(N340="zákl. přenesená",J340,0)</f>
        <v>0</v>
      </c>
      <c r="BH340" s="199">
        <f>IF(N340="sníž. přenesená",J340,0)</f>
        <v>0</v>
      </c>
      <c r="BI340" s="199">
        <f>IF(N340="nulová",J340,0)</f>
        <v>0</v>
      </c>
      <c r="BJ340" s="16" t="s">
        <v>77</v>
      </c>
      <c r="BK340" s="199">
        <f>ROUND(I340*H340,2)</f>
        <v>0</v>
      </c>
      <c r="BL340" s="16" t="s">
        <v>138</v>
      </c>
      <c r="BM340" s="198" t="s">
        <v>1426</v>
      </c>
    </row>
    <row r="341" spans="1:47" s="2" customFormat="1" ht="12">
      <c r="A341" s="37"/>
      <c r="B341" s="38"/>
      <c r="C341" s="39"/>
      <c r="D341" s="200" t="s">
        <v>134</v>
      </c>
      <c r="E341" s="39"/>
      <c r="F341" s="201" t="s">
        <v>1340</v>
      </c>
      <c r="G341" s="39"/>
      <c r="H341" s="39"/>
      <c r="I341" s="135"/>
      <c r="J341" s="39"/>
      <c r="K341" s="39"/>
      <c r="L341" s="43"/>
      <c r="M341" s="202"/>
      <c r="N341" s="203"/>
      <c r="O341" s="83"/>
      <c r="P341" s="83"/>
      <c r="Q341" s="83"/>
      <c r="R341" s="83"/>
      <c r="S341" s="83"/>
      <c r="T341" s="84"/>
      <c r="U341" s="37"/>
      <c r="V341" s="37"/>
      <c r="W341" s="37"/>
      <c r="X341" s="37"/>
      <c r="Y341" s="37"/>
      <c r="Z341" s="37"/>
      <c r="AA341" s="37"/>
      <c r="AB341" s="37"/>
      <c r="AC341" s="37"/>
      <c r="AD341" s="37"/>
      <c r="AE341" s="37"/>
      <c r="AT341" s="16" t="s">
        <v>134</v>
      </c>
      <c r="AU341" s="16" t="s">
        <v>79</v>
      </c>
    </row>
    <row r="342" spans="1:65" s="2" customFormat="1" ht="16.5" customHeight="1">
      <c r="A342" s="37"/>
      <c r="B342" s="38"/>
      <c r="C342" s="229" t="s">
        <v>425</v>
      </c>
      <c r="D342" s="229" t="s">
        <v>298</v>
      </c>
      <c r="E342" s="230" t="s">
        <v>1427</v>
      </c>
      <c r="F342" s="231" t="s">
        <v>1235</v>
      </c>
      <c r="G342" s="232" t="s">
        <v>540</v>
      </c>
      <c r="H342" s="233">
        <v>7</v>
      </c>
      <c r="I342" s="234"/>
      <c r="J342" s="235">
        <f>ROUND(I342*H342,2)</f>
        <v>0</v>
      </c>
      <c r="K342" s="231" t="s">
        <v>19</v>
      </c>
      <c r="L342" s="236"/>
      <c r="M342" s="237" t="s">
        <v>19</v>
      </c>
      <c r="N342" s="238" t="s">
        <v>40</v>
      </c>
      <c r="O342" s="83"/>
      <c r="P342" s="196">
        <f>O342*H342</f>
        <v>0</v>
      </c>
      <c r="Q342" s="196">
        <v>0</v>
      </c>
      <c r="R342" s="196">
        <f>Q342*H342</f>
        <v>0</v>
      </c>
      <c r="S342" s="196">
        <v>0</v>
      </c>
      <c r="T342" s="197">
        <f>S342*H342</f>
        <v>0</v>
      </c>
      <c r="U342" s="37"/>
      <c r="V342" s="37"/>
      <c r="W342" s="37"/>
      <c r="X342" s="37"/>
      <c r="Y342" s="37"/>
      <c r="Z342" s="37"/>
      <c r="AA342" s="37"/>
      <c r="AB342" s="37"/>
      <c r="AC342" s="37"/>
      <c r="AD342" s="37"/>
      <c r="AE342" s="37"/>
      <c r="AR342" s="198" t="s">
        <v>147</v>
      </c>
      <c r="AT342" s="198" t="s">
        <v>298</v>
      </c>
      <c r="AU342" s="198" t="s">
        <v>79</v>
      </c>
      <c r="AY342" s="16" t="s">
        <v>133</v>
      </c>
      <c r="BE342" s="199">
        <f>IF(N342="základní",J342,0)</f>
        <v>0</v>
      </c>
      <c r="BF342" s="199">
        <f>IF(N342="snížená",J342,0)</f>
        <v>0</v>
      </c>
      <c r="BG342" s="199">
        <f>IF(N342="zákl. přenesená",J342,0)</f>
        <v>0</v>
      </c>
      <c r="BH342" s="199">
        <f>IF(N342="sníž. přenesená",J342,0)</f>
        <v>0</v>
      </c>
      <c r="BI342" s="199">
        <f>IF(N342="nulová",J342,0)</f>
        <v>0</v>
      </c>
      <c r="BJ342" s="16" t="s">
        <v>77</v>
      </c>
      <c r="BK342" s="199">
        <f>ROUND(I342*H342,2)</f>
        <v>0</v>
      </c>
      <c r="BL342" s="16" t="s">
        <v>138</v>
      </c>
      <c r="BM342" s="198" t="s">
        <v>1428</v>
      </c>
    </row>
    <row r="343" spans="1:47" s="2" customFormat="1" ht="12">
      <c r="A343" s="37"/>
      <c r="B343" s="38"/>
      <c r="C343" s="39"/>
      <c r="D343" s="200" t="s">
        <v>134</v>
      </c>
      <c r="E343" s="39"/>
      <c r="F343" s="201" t="s">
        <v>1340</v>
      </c>
      <c r="G343" s="39"/>
      <c r="H343" s="39"/>
      <c r="I343" s="135"/>
      <c r="J343" s="39"/>
      <c r="K343" s="39"/>
      <c r="L343" s="43"/>
      <c r="M343" s="202"/>
      <c r="N343" s="203"/>
      <c r="O343" s="83"/>
      <c r="P343" s="83"/>
      <c r="Q343" s="83"/>
      <c r="R343" s="83"/>
      <c r="S343" s="83"/>
      <c r="T343" s="84"/>
      <c r="U343" s="37"/>
      <c r="V343" s="37"/>
      <c r="W343" s="37"/>
      <c r="X343" s="37"/>
      <c r="Y343" s="37"/>
      <c r="Z343" s="37"/>
      <c r="AA343" s="37"/>
      <c r="AB343" s="37"/>
      <c r="AC343" s="37"/>
      <c r="AD343" s="37"/>
      <c r="AE343" s="37"/>
      <c r="AT343" s="16" t="s">
        <v>134</v>
      </c>
      <c r="AU343" s="16" t="s">
        <v>79</v>
      </c>
    </row>
    <row r="344" spans="1:63" s="11" customFormat="1" ht="25.9" customHeight="1">
      <c r="A344" s="11"/>
      <c r="B344" s="215"/>
      <c r="C344" s="216"/>
      <c r="D344" s="217" t="s">
        <v>68</v>
      </c>
      <c r="E344" s="218" t="s">
        <v>1429</v>
      </c>
      <c r="F344" s="218" t="s">
        <v>1430</v>
      </c>
      <c r="G344" s="216"/>
      <c r="H344" s="216"/>
      <c r="I344" s="219"/>
      <c r="J344" s="220">
        <f>BK344</f>
        <v>0</v>
      </c>
      <c r="K344" s="216"/>
      <c r="L344" s="221"/>
      <c r="M344" s="222"/>
      <c r="N344" s="223"/>
      <c r="O344" s="223"/>
      <c r="P344" s="224">
        <f>P345+P362</f>
        <v>0</v>
      </c>
      <c r="Q344" s="223"/>
      <c r="R344" s="224">
        <f>R345+R362</f>
        <v>0</v>
      </c>
      <c r="S344" s="223"/>
      <c r="T344" s="225">
        <f>T345+T362</f>
        <v>0</v>
      </c>
      <c r="U344" s="11"/>
      <c r="V344" s="11"/>
      <c r="W344" s="11"/>
      <c r="X344" s="11"/>
      <c r="Y344" s="11"/>
      <c r="Z344" s="11"/>
      <c r="AA344" s="11"/>
      <c r="AB344" s="11"/>
      <c r="AC344" s="11"/>
      <c r="AD344" s="11"/>
      <c r="AE344" s="11"/>
      <c r="AR344" s="226" t="s">
        <v>77</v>
      </c>
      <c r="AT344" s="227" t="s">
        <v>68</v>
      </c>
      <c r="AU344" s="227" t="s">
        <v>69</v>
      </c>
      <c r="AY344" s="226" t="s">
        <v>133</v>
      </c>
      <c r="BK344" s="228">
        <f>BK345+BK362</f>
        <v>0</v>
      </c>
    </row>
    <row r="345" spans="1:63" s="11" customFormat="1" ht="22.8" customHeight="1">
      <c r="A345" s="11"/>
      <c r="B345" s="215"/>
      <c r="C345" s="216"/>
      <c r="D345" s="217" t="s">
        <v>68</v>
      </c>
      <c r="E345" s="261" t="s">
        <v>364</v>
      </c>
      <c r="F345" s="261" t="s">
        <v>1431</v>
      </c>
      <c r="G345" s="216"/>
      <c r="H345" s="216"/>
      <c r="I345" s="219"/>
      <c r="J345" s="262">
        <f>BK345</f>
        <v>0</v>
      </c>
      <c r="K345" s="216"/>
      <c r="L345" s="221"/>
      <c r="M345" s="222"/>
      <c r="N345" s="223"/>
      <c r="O345" s="223"/>
      <c r="P345" s="224">
        <f>SUM(P346:P361)</f>
        <v>0</v>
      </c>
      <c r="Q345" s="223"/>
      <c r="R345" s="224">
        <f>SUM(R346:R361)</f>
        <v>0</v>
      </c>
      <c r="S345" s="223"/>
      <c r="T345" s="225">
        <f>SUM(T346:T361)</f>
        <v>0</v>
      </c>
      <c r="U345" s="11"/>
      <c r="V345" s="11"/>
      <c r="W345" s="11"/>
      <c r="X345" s="11"/>
      <c r="Y345" s="11"/>
      <c r="Z345" s="11"/>
      <c r="AA345" s="11"/>
      <c r="AB345" s="11"/>
      <c r="AC345" s="11"/>
      <c r="AD345" s="11"/>
      <c r="AE345" s="11"/>
      <c r="AR345" s="226" t="s">
        <v>77</v>
      </c>
      <c r="AT345" s="227" t="s">
        <v>68</v>
      </c>
      <c r="AU345" s="227" t="s">
        <v>77</v>
      </c>
      <c r="AY345" s="226" t="s">
        <v>133</v>
      </c>
      <c r="BK345" s="228">
        <f>SUM(BK346:BK361)</f>
        <v>0</v>
      </c>
    </row>
    <row r="346" spans="1:65" s="2" customFormat="1" ht="16.5" customHeight="1">
      <c r="A346" s="37"/>
      <c r="B346" s="38"/>
      <c r="C346" s="229" t="s">
        <v>1432</v>
      </c>
      <c r="D346" s="229" t="s">
        <v>298</v>
      </c>
      <c r="E346" s="230" t="s">
        <v>1433</v>
      </c>
      <c r="F346" s="231" t="s">
        <v>1402</v>
      </c>
      <c r="G346" s="232" t="s">
        <v>540</v>
      </c>
      <c r="H346" s="233">
        <v>690</v>
      </c>
      <c r="I346" s="234"/>
      <c r="J346" s="235">
        <f>ROUND(I346*H346,2)</f>
        <v>0</v>
      </c>
      <c r="K346" s="231" t="s">
        <v>19</v>
      </c>
      <c r="L346" s="236"/>
      <c r="M346" s="237" t="s">
        <v>19</v>
      </c>
      <c r="N346" s="238" t="s">
        <v>40</v>
      </c>
      <c r="O346" s="83"/>
      <c r="P346" s="196">
        <f>O346*H346</f>
        <v>0</v>
      </c>
      <c r="Q346" s="196">
        <v>0</v>
      </c>
      <c r="R346" s="196">
        <f>Q346*H346</f>
        <v>0</v>
      </c>
      <c r="S346" s="196">
        <v>0</v>
      </c>
      <c r="T346" s="197">
        <f>S346*H346</f>
        <v>0</v>
      </c>
      <c r="U346" s="37"/>
      <c r="V346" s="37"/>
      <c r="W346" s="37"/>
      <c r="X346" s="37"/>
      <c r="Y346" s="37"/>
      <c r="Z346" s="37"/>
      <c r="AA346" s="37"/>
      <c r="AB346" s="37"/>
      <c r="AC346" s="37"/>
      <c r="AD346" s="37"/>
      <c r="AE346" s="37"/>
      <c r="AR346" s="198" t="s">
        <v>147</v>
      </c>
      <c r="AT346" s="198" t="s">
        <v>298</v>
      </c>
      <c r="AU346" s="198" t="s">
        <v>79</v>
      </c>
      <c r="AY346" s="16" t="s">
        <v>133</v>
      </c>
      <c r="BE346" s="199">
        <f>IF(N346="základní",J346,0)</f>
        <v>0</v>
      </c>
      <c r="BF346" s="199">
        <f>IF(N346="snížená",J346,0)</f>
        <v>0</v>
      </c>
      <c r="BG346" s="199">
        <f>IF(N346="zákl. přenesená",J346,0)</f>
        <v>0</v>
      </c>
      <c r="BH346" s="199">
        <f>IF(N346="sníž. přenesená",J346,0)</f>
        <v>0</v>
      </c>
      <c r="BI346" s="199">
        <f>IF(N346="nulová",J346,0)</f>
        <v>0</v>
      </c>
      <c r="BJ346" s="16" t="s">
        <v>77</v>
      </c>
      <c r="BK346" s="199">
        <f>ROUND(I346*H346,2)</f>
        <v>0</v>
      </c>
      <c r="BL346" s="16" t="s">
        <v>138</v>
      </c>
      <c r="BM346" s="198" t="s">
        <v>1434</v>
      </c>
    </row>
    <row r="347" spans="1:47" s="2" customFormat="1" ht="12">
      <c r="A347" s="37"/>
      <c r="B347" s="38"/>
      <c r="C347" s="39"/>
      <c r="D347" s="200" t="s">
        <v>134</v>
      </c>
      <c r="E347" s="39"/>
      <c r="F347" s="201" t="s">
        <v>1435</v>
      </c>
      <c r="G347" s="39"/>
      <c r="H347" s="39"/>
      <c r="I347" s="135"/>
      <c r="J347" s="39"/>
      <c r="K347" s="39"/>
      <c r="L347" s="43"/>
      <c r="M347" s="202"/>
      <c r="N347" s="203"/>
      <c r="O347" s="83"/>
      <c r="P347" s="83"/>
      <c r="Q347" s="83"/>
      <c r="R347" s="83"/>
      <c r="S347" s="83"/>
      <c r="T347" s="84"/>
      <c r="U347" s="37"/>
      <c r="V347" s="37"/>
      <c r="W347" s="37"/>
      <c r="X347" s="37"/>
      <c r="Y347" s="37"/>
      <c r="Z347" s="37"/>
      <c r="AA347" s="37"/>
      <c r="AB347" s="37"/>
      <c r="AC347" s="37"/>
      <c r="AD347" s="37"/>
      <c r="AE347" s="37"/>
      <c r="AT347" s="16" t="s">
        <v>134</v>
      </c>
      <c r="AU347" s="16" t="s">
        <v>79</v>
      </c>
    </row>
    <row r="348" spans="1:65" s="2" customFormat="1" ht="16.5" customHeight="1">
      <c r="A348" s="37"/>
      <c r="B348" s="38"/>
      <c r="C348" s="229" t="s">
        <v>430</v>
      </c>
      <c r="D348" s="229" t="s">
        <v>298</v>
      </c>
      <c r="E348" s="230" t="s">
        <v>1436</v>
      </c>
      <c r="F348" s="231" t="s">
        <v>1305</v>
      </c>
      <c r="G348" s="232" t="s">
        <v>540</v>
      </c>
      <c r="H348" s="233">
        <v>170</v>
      </c>
      <c r="I348" s="234"/>
      <c r="J348" s="235">
        <f>ROUND(I348*H348,2)</f>
        <v>0</v>
      </c>
      <c r="K348" s="231" t="s">
        <v>19</v>
      </c>
      <c r="L348" s="236"/>
      <c r="M348" s="237" t="s">
        <v>19</v>
      </c>
      <c r="N348" s="238" t="s">
        <v>40</v>
      </c>
      <c r="O348" s="83"/>
      <c r="P348" s="196">
        <f>O348*H348</f>
        <v>0</v>
      </c>
      <c r="Q348" s="196">
        <v>0</v>
      </c>
      <c r="R348" s="196">
        <f>Q348*H348</f>
        <v>0</v>
      </c>
      <c r="S348" s="196">
        <v>0</v>
      </c>
      <c r="T348" s="197">
        <f>S348*H348</f>
        <v>0</v>
      </c>
      <c r="U348" s="37"/>
      <c r="V348" s="37"/>
      <c r="W348" s="37"/>
      <c r="X348" s="37"/>
      <c r="Y348" s="37"/>
      <c r="Z348" s="37"/>
      <c r="AA348" s="37"/>
      <c r="AB348" s="37"/>
      <c r="AC348" s="37"/>
      <c r="AD348" s="37"/>
      <c r="AE348" s="37"/>
      <c r="AR348" s="198" t="s">
        <v>147</v>
      </c>
      <c r="AT348" s="198" t="s">
        <v>298</v>
      </c>
      <c r="AU348" s="198" t="s">
        <v>79</v>
      </c>
      <c r="AY348" s="16" t="s">
        <v>133</v>
      </c>
      <c r="BE348" s="199">
        <f>IF(N348="základní",J348,0)</f>
        <v>0</v>
      </c>
      <c r="BF348" s="199">
        <f>IF(N348="snížená",J348,0)</f>
        <v>0</v>
      </c>
      <c r="BG348" s="199">
        <f>IF(N348="zákl. přenesená",J348,0)</f>
        <v>0</v>
      </c>
      <c r="BH348" s="199">
        <f>IF(N348="sníž. přenesená",J348,0)</f>
        <v>0</v>
      </c>
      <c r="BI348" s="199">
        <f>IF(N348="nulová",J348,0)</f>
        <v>0</v>
      </c>
      <c r="BJ348" s="16" t="s">
        <v>77</v>
      </c>
      <c r="BK348" s="199">
        <f>ROUND(I348*H348,2)</f>
        <v>0</v>
      </c>
      <c r="BL348" s="16" t="s">
        <v>138</v>
      </c>
      <c r="BM348" s="198" t="s">
        <v>1437</v>
      </c>
    </row>
    <row r="349" spans="1:47" s="2" customFormat="1" ht="12">
      <c r="A349" s="37"/>
      <c r="B349" s="38"/>
      <c r="C349" s="39"/>
      <c r="D349" s="200" t="s">
        <v>134</v>
      </c>
      <c r="E349" s="39"/>
      <c r="F349" s="201" t="s">
        <v>1435</v>
      </c>
      <c r="G349" s="39"/>
      <c r="H349" s="39"/>
      <c r="I349" s="135"/>
      <c r="J349" s="39"/>
      <c r="K349" s="39"/>
      <c r="L349" s="43"/>
      <c r="M349" s="202"/>
      <c r="N349" s="203"/>
      <c r="O349" s="83"/>
      <c r="P349" s="83"/>
      <c r="Q349" s="83"/>
      <c r="R349" s="83"/>
      <c r="S349" s="83"/>
      <c r="T349" s="84"/>
      <c r="U349" s="37"/>
      <c r="V349" s="37"/>
      <c r="W349" s="37"/>
      <c r="X349" s="37"/>
      <c r="Y349" s="37"/>
      <c r="Z349" s="37"/>
      <c r="AA349" s="37"/>
      <c r="AB349" s="37"/>
      <c r="AC349" s="37"/>
      <c r="AD349" s="37"/>
      <c r="AE349" s="37"/>
      <c r="AT349" s="16" t="s">
        <v>134</v>
      </c>
      <c r="AU349" s="16" t="s">
        <v>79</v>
      </c>
    </row>
    <row r="350" spans="1:65" s="2" customFormat="1" ht="16.5" customHeight="1">
      <c r="A350" s="37"/>
      <c r="B350" s="38"/>
      <c r="C350" s="229" t="s">
        <v>1438</v>
      </c>
      <c r="D350" s="229" t="s">
        <v>298</v>
      </c>
      <c r="E350" s="230" t="s">
        <v>1439</v>
      </c>
      <c r="F350" s="231" t="s">
        <v>1440</v>
      </c>
      <c r="G350" s="232" t="s">
        <v>540</v>
      </c>
      <c r="H350" s="233">
        <v>140</v>
      </c>
      <c r="I350" s="234"/>
      <c r="J350" s="235">
        <f>ROUND(I350*H350,2)</f>
        <v>0</v>
      </c>
      <c r="K350" s="231" t="s">
        <v>19</v>
      </c>
      <c r="L350" s="236"/>
      <c r="M350" s="237" t="s">
        <v>19</v>
      </c>
      <c r="N350" s="238" t="s">
        <v>40</v>
      </c>
      <c r="O350" s="83"/>
      <c r="P350" s="196">
        <f>O350*H350</f>
        <v>0</v>
      </c>
      <c r="Q350" s="196">
        <v>0</v>
      </c>
      <c r="R350" s="196">
        <f>Q350*H350</f>
        <v>0</v>
      </c>
      <c r="S350" s="196">
        <v>0</v>
      </c>
      <c r="T350" s="197">
        <f>S350*H350</f>
        <v>0</v>
      </c>
      <c r="U350" s="37"/>
      <c r="V350" s="37"/>
      <c r="W350" s="37"/>
      <c r="X350" s="37"/>
      <c r="Y350" s="37"/>
      <c r="Z350" s="37"/>
      <c r="AA350" s="37"/>
      <c r="AB350" s="37"/>
      <c r="AC350" s="37"/>
      <c r="AD350" s="37"/>
      <c r="AE350" s="37"/>
      <c r="AR350" s="198" t="s">
        <v>147</v>
      </c>
      <c r="AT350" s="198" t="s">
        <v>298</v>
      </c>
      <c r="AU350" s="198" t="s">
        <v>79</v>
      </c>
      <c r="AY350" s="16" t="s">
        <v>133</v>
      </c>
      <c r="BE350" s="199">
        <f>IF(N350="základní",J350,0)</f>
        <v>0</v>
      </c>
      <c r="BF350" s="199">
        <f>IF(N350="snížená",J350,0)</f>
        <v>0</v>
      </c>
      <c r="BG350" s="199">
        <f>IF(N350="zákl. přenesená",J350,0)</f>
        <v>0</v>
      </c>
      <c r="BH350" s="199">
        <f>IF(N350="sníž. přenesená",J350,0)</f>
        <v>0</v>
      </c>
      <c r="BI350" s="199">
        <f>IF(N350="nulová",J350,0)</f>
        <v>0</v>
      </c>
      <c r="BJ350" s="16" t="s">
        <v>77</v>
      </c>
      <c r="BK350" s="199">
        <f>ROUND(I350*H350,2)</f>
        <v>0</v>
      </c>
      <c r="BL350" s="16" t="s">
        <v>138</v>
      </c>
      <c r="BM350" s="198" t="s">
        <v>1441</v>
      </c>
    </row>
    <row r="351" spans="1:47" s="2" customFormat="1" ht="12">
      <c r="A351" s="37"/>
      <c r="B351" s="38"/>
      <c r="C351" s="39"/>
      <c r="D351" s="200" t="s">
        <v>134</v>
      </c>
      <c r="E351" s="39"/>
      <c r="F351" s="201" t="s">
        <v>1435</v>
      </c>
      <c r="G351" s="39"/>
      <c r="H351" s="39"/>
      <c r="I351" s="135"/>
      <c r="J351" s="39"/>
      <c r="K351" s="39"/>
      <c r="L351" s="43"/>
      <c r="M351" s="202"/>
      <c r="N351" s="203"/>
      <c r="O351" s="83"/>
      <c r="P351" s="83"/>
      <c r="Q351" s="83"/>
      <c r="R351" s="83"/>
      <c r="S351" s="83"/>
      <c r="T351" s="84"/>
      <c r="U351" s="37"/>
      <c r="V351" s="37"/>
      <c r="W351" s="37"/>
      <c r="X351" s="37"/>
      <c r="Y351" s="37"/>
      <c r="Z351" s="37"/>
      <c r="AA351" s="37"/>
      <c r="AB351" s="37"/>
      <c r="AC351" s="37"/>
      <c r="AD351" s="37"/>
      <c r="AE351" s="37"/>
      <c r="AT351" s="16" t="s">
        <v>134</v>
      </c>
      <c r="AU351" s="16" t="s">
        <v>79</v>
      </c>
    </row>
    <row r="352" spans="1:65" s="2" customFormat="1" ht="16.5" customHeight="1">
      <c r="A352" s="37"/>
      <c r="B352" s="38"/>
      <c r="C352" s="229" t="s">
        <v>436</v>
      </c>
      <c r="D352" s="229" t="s">
        <v>298</v>
      </c>
      <c r="E352" s="230" t="s">
        <v>1442</v>
      </c>
      <c r="F352" s="231" t="s">
        <v>1409</v>
      </c>
      <c r="G352" s="232" t="s">
        <v>540</v>
      </c>
      <c r="H352" s="233">
        <v>400</v>
      </c>
      <c r="I352" s="234"/>
      <c r="J352" s="235">
        <f>ROUND(I352*H352,2)</f>
        <v>0</v>
      </c>
      <c r="K352" s="231" t="s">
        <v>19</v>
      </c>
      <c r="L352" s="236"/>
      <c r="M352" s="237" t="s">
        <v>19</v>
      </c>
      <c r="N352" s="238" t="s">
        <v>40</v>
      </c>
      <c r="O352" s="83"/>
      <c r="P352" s="196">
        <f>O352*H352</f>
        <v>0</v>
      </c>
      <c r="Q352" s="196">
        <v>0</v>
      </c>
      <c r="R352" s="196">
        <f>Q352*H352</f>
        <v>0</v>
      </c>
      <c r="S352" s="196">
        <v>0</v>
      </c>
      <c r="T352" s="197">
        <f>S352*H352</f>
        <v>0</v>
      </c>
      <c r="U352" s="37"/>
      <c r="V352" s="37"/>
      <c r="W352" s="37"/>
      <c r="X352" s="37"/>
      <c r="Y352" s="37"/>
      <c r="Z352" s="37"/>
      <c r="AA352" s="37"/>
      <c r="AB352" s="37"/>
      <c r="AC352" s="37"/>
      <c r="AD352" s="37"/>
      <c r="AE352" s="37"/>
      <c r="AR352" s="198" t="s">
        <v>147</v>
      </c>
      <c r="AT352" s="198" t="s">
        <v>298</v>
      </c>
      <c r="AU352" s="198" t="s">
        <v>79</v>
      </c>
      <c r="AY352" s="16" t="s">
        <v>133</v>
      </c>
      <c r="BE352" s="199">
        <f>IF(N352="základní",J352,0)</f>
        <v>0</v>
      </c>
      <c r="BF352" s="199">
        <f>IF(N352="snížená",J352,0)</f>
        <v>0</v>
      </c>
      <c r="BG352" s="199">
        <f>IF(N352="zákl. přenesená",J352,0)</f>
        <v>0</v>
      </c>
      <c r="BH352" s="199">
        <f>IF(N352="sníž. přenesená",J352,0)</f>
        <v>0</v>
      </c>
      <c r="BI352" s="199">
        <f>IF(N352="nulová",J352,0)</f>
        <v>0</v>
      </c>
      <c r="BJ352" s="16" t="s">
        <v>77</v>
      </c>
      <c r="BK352" s="199">
        <f>ROUND(I352*H352,2)</f>
        <v>0</v>
      </c>
      <c r="BL352" s="16" t="s">
        <v>138</v>
      </c>
      <c r="BM352" s="198" t="s">
        <v>1443</v>
      </c>
    </row>
    <row r="353" spans="1:47" s="2" customFormat="1" ht="12">
      <c r="A353" s="37"/>
      <c r="B353" s="38"/>
      <c r="C353" s="39"/>
      <c r="D353" s="200" t="s">
        <v>134</v>
      </c>
      <c r="E353" s="39"/>
      <c r="F353" s="201" t="s">
        <v>1435</v>
      </c>
      <c r="G353" s="39"/>
      <c r="H353" s="39"/>
      <c r="I353" s="135"/>
      <c r="J353" s="39"/>
      <c r="K353" s="39"/>
      <c r="L353" s="43"/>
      <c r="M353" s="202"/>
      <c r="N353" s="203"/>
      <c r="O353" s="83"/>
      <c r="P353" s="83"/>
      <c r="Q353" s="83"/>
      <c r="R353" s="83"/>
      <c r="S353" s="83"/>
      <c r="T353" s="84"/>
      <c r="U353" s="37"/>
      <c r="V353" s="37"/>
      <c r="W353" s="37"/>
      <c r="X353" s="37"/>
      <c r="Y353" s="37"/>
      <c r="Z353" s="37"/>
      <c r="AA353" s="37"/>
      <c r="AB353" s="37"/>
      <c r="AC353" s="37"/>
      <c r="AD353" s="37"/>
      <c r="AE353" s="37"/>
      <c r="AT353" s="16" t="s">
        <v>134</v>
      </c>
      <c r="AU353" s="16" t="s">
        <v>79</v>
      </c>
    </row>
    <row r="354" spans="1:65" s="2" customFormat="1" ht="16.5" customHeight="1">
      <c r="A354" s="37"/>
      <c r="B354" s="38"/>
      <c r="C354" s="229" t="s">
        <v>1444</v>
      </c>
      <c r="D354" s="229" t="s">
        <v>298</v>
      </c>
      <c r="E354" s="230" t="s">
        <v>1445</v>
      </c>
      <c r="F354" s="231" t="s">
        <v>1420</v>
      </c>
      <c r="G354" s="232" t="s">
        <v>540</v>
      </c>
      <c r="H354" s="233">
        <v>153</v>
      </c>
      <c r="I354" s="234"/>
      <c r="J354" s="235">
        <f>ROUND(I354*H354,2)</f>
        <v>0</v>
      </c>
      <c r="K354" s="231" t="s">
        <v>19</v>
      </c>
      <c r="L354" s="236"/>
      <c r="M354" s="237" t="s">
        <v>19</v>
      </c>
      <c r="N354" s="238" t="s">
        <v>40</v>
      </c>
      <c r="O354" s="83"/>
      <c r="P354" s="196">
        <f>O354*H354</f>
        <v>0</v>
      </c>
      <c r="Q354" s="196">
        <v>0</v>
      </c>
      <c r="R354" s="196">
        <f>Q354*H354</f>
        <v>0</v>
      </c>
      <c r="S354" s="196">
        <v>0</v>
      </c>
      <c r="T354" s="197">
        <f>S354*H354</f>
        <v>0</v>
      </c>
      <c r="U354" s="37"/>
      <c r="V354" s="37"/>
      <c r="W354" s="37"/>
      <c r="X354" s="37"/>
      <c r="Y354" s="37"/>
      <c r="Z354" s="37"/>
      <c r="AA354" s="37"/>
      <c r="AB354" s="37"/>
      <c r="AC354" s="37"/>
      <c r="AD354" s="37"/>
      <c r="AE354" s="37"/>
      <c r="AR354" s="198" t="s">
        <v>147</v>
      </c>
      <c r="AT354" s="198" t="s">
        <v>298</v>
      </c>
      <c r="AU354" s="198" t="s">
        <v>79</v>
      </c>
      <c r="AY354" s="16" t="s">
        <v>133</v>
      </c>
      <c r="BE354" s="199">
        <f>IF(N354="základní",J354,0)</f>
        <v>0</v>
      </c>
      <c r="BF354" s="199">
        <f>IF(N354="snížená",J354,0)</f>
        <v>0</v>
      </c>
      <c r="BG354" s="199">
        <f>IF(N354="zákl. přenesená",J354,0)</f>
        <v>0</v>
      </c>
      <c r="BH354" s="199">
        <f>IF(N354="sníž. přenesená",J354,0)</f>
        <v>0</v>
      </c>
      <c r="BI354" s="199">
        <f>IF(N354="nulová",J354,0)</f>
        <v>0</v>
      </c>
      <c r="BJ354" s="16" t="s">
        <v>77</v>
      </c>
      <c r="BK354" s="199">
        <f>ROUND(I354*H354,2)</f>
        <v>0</v>
      </c>
      <c r="BL354" s="16" t="s">
        <v>138</v>
      </c>
      <c r="BM354" s="198" t="s">
        <v>1446</v>
      </c>
    </row>
    <row r="355" spans="1:47" s="2" customFormat="1" ht="12">
      <c r="A355" s="37"/>
      <c r="B355" s="38"/>
      <c r="C355" s="39"/>
      <c r="D355" s="200" t="s">
        <v>134</v>
      </c>
      <c r="E355" s="39"/>
      <c r="F355" s="201" t="s">
        <v>1435</v>
      </c>
      <c r="G355" s="39"/>
      <c r="H355" s="39"/>
      <c r="I355" s="135"/>
      <c r="J355" s="39"/>
      <c r="K355" s="39"/>
      <c r="L355" s="43"/>
      <c r="M355" s="202"/>
      <c r="N355" s="203"/>
      <c r="O355" s="83"/>
      <c r="P355" s="83"/>
      <c r="Q355" s="83"/>
      <c r="R355" s="83"/>
      <c r="S355" s="83"/>
      <c r="T355" s="84"/>
      <c r="U355" s="37"/>
      <c r="V355" s="37"/>
      <c r="W355" s="37"/>
      <c r="X355" s="37"/>
      <c r="Y355" s="37"/>
      <c r="Z355" s="37"/>
      <c r="AA355" s="37"/>
      <c r="AB355" s="37"/>
      <c r="AC355" s="37"/>
      <c r="AD355" s="37"/>
      <c r="AE355" s="37"/>
      <c r="AT355" s="16" t="s">
        <v>134</v>
      </c>
      <c r="AU355" s="16" t="s">
        <v>79</v>
      </c>
    </row>
    <row r="356" spans="1:65" s="2" customFormat="1" ht="16.5" customHeight="1">
      <c r="A356" s="37"/>
      <c r="B356" s="38"/>
      <c r="C356" s="229" t="s">
        <v>441</v>
      </c>
      <c r="D356" s="229" t="s">
        <v>298</v>
      </c>
      <c r="E356" s="230" t="s">
        <v>1447</v>
      </c>
      <c r="F356" s="231" t="s">
        <v>1323</v>
      </c>
      <c r="G356" s="232" t="s">
        <v>540</v>
      </c>
      <c r="H356" s="233">
        <v>400</v>
      </c>
      <c r="I356" s="234"/>
      <c r="J356" s="235">
        <f>ROUND(I356*H356,2)</f>
        <v>0</v>
      </c>
      <c r="K356" s="231" t="s">
        <v>19</v>
      </c>
      <c r="L356" s="236"/>
      <c r="M356" s="237" t="s">
        <v>19</v>
      </c>
      <c r="N356" s="238" t="s">
        <v>40</v>
      </c>
      <c r="O356" s="83"/>
      <c r="P356" s="196">
        <f>O356*H356</f>
        <v>0</v>
      </c>
      <c r="Q356" s="196">
        <v>0</v>
      </c>
      <c r="R356" s="196">
        <f>Q356*H356</f>
        <v>0</v>
      </c>
      <c r="S356" s="196">
        <v>0</v>
      </c>
      <c r="T356" s="197">
        <f>S356*H356</f>
        <v>0</v>
      </c>
      <c r="U356" s="37"/>
      <c r="V356" s="37"/>
      <c r="W356" s="37"/>
      <c r="X356" s="37"/>
      <c r="Y356" s="37"/>
      <c r="Z356" s="37"/>
      <c r="AA356" s="37"/>
      <c r="AB356" s="37"/>
      <c r="AC356" s="37"/>
      <c r="AD356" s="37"/>
      <c r="AE356" s="37"/>
      <c r="AR356" s="198" t="s">
        <v>147</v>
      </c>
      <c r="AT356" s="198" t="s">
        <v>298</v>
      </c>
      <c r="AU356" s="198" t="s">
        <v>79</v>
      </c>
      <c r="AY356" s="16" t="s">
        <v>133</v>
      </c>
      <c r="BE356" s="199">
        <f>IF(N356="základní",J356,0)</f>
        <v>0</v>
      </c>
      <c r="BF356" s="199">
        <f>IF(N356="snížená",J356,0)</f>
        <v>0</v>
      </c>
      <c r="BG356" s="199">
        <f>IF(N356="zákl. přenesená",J356,0)</f>
        <v>0</v>
      </c>
      <c r="BH356" s="199">
        <f>IF(N356="sníž. přenesená",J356,0)</f>
        <v>0</v>
      </c>
      <c r="BI356" s="199">
        <f>IF(N356="nulová",J356,0)</f>
        <v>0</v>
      </c>
      <c r="BJ356" s="16" t="s">
        <v>77</v>
      </c>
      <c r="BK356" s="199">
        <f>ROUND(I356*H356,2)</f>
        <v>0</v>
      </c>
      <c r="BL356" s="16" t="s">
        <v>138</v>
      </c>
      <c r="BM356" s="198" t="s">
        <v>1448</v>
      </c>
    </row>
    <row r="357" spans="1:47" s="2" customFormat="1" ht="12">
      <c r="A357" s="37"/>
      <c r="B357" s="38"/>
      <c r="C357" s="39"/>
      <c r="D357" s="200" t="s">
        <v>134</v>
      </c>
      <c r="E357" s="39"/>
      <c r="F357" s="201" t="s">
        <v>1435</v>
      </c>
      <c r="G357" s="39"/>
      <c r="H357" s="39"/>
      <c r="I357" s="135"/>
      <c r="J357" s="39"/>
      <c r="K357" s="39"/>
      <c r="L357" s="43"/>
      <c r="M357" s="202"/>
      <c r="N357" s="203"/>
      <c r="O357" s="83"/>
      <c r="P357" s="83"/>
      <c r="Q357" s="83"/>
      <c r="R357" s="83"/>
      <c r="S357" s="83"/>
      <c r="T357" s="84"/>
      <c r="U357" s="37"/>
      <c r="V357" s="37"/>
      <c r="W357" s="37"/>
      <c r="X357" s="37"/>
      <c r="Y357" s="37"/>
      <c r="Z357" s="37"/>
      <c r="AA357" s="37"/>
      <c r="AB357" s="37"/>
      <c r="AC357" s="37"/>
      <c r="AD357" s="37"/>
      <c r="AE357" s="37"/>
      <c r="AT357" s="16" t="s">
        <v>134</v>
      </c>
      <c r="AU357" s="16" t="s">
        <v>79</v>
      </c>
    </row>
    <row r="358" spans="1:65" s="2" customFormat="1" ht="16.5" customHeight="1">
      <c r="A358" s="37"/>
      <c r="B358" s="38"/>
      <c r="C358" s="229" t="s">
        <v>1449</v>
      </c>
      <c r="D358" s="229" t="s">
        <v>298</v>
      </c>
      <c r="E358" s="230" t="s">
        <v>1450</v>
      </c>
      <c r="F358" s="231" t="s">
        <v>1451</v>
      </c>
      <c r="G358" s="232" t="s">
        <v>540</v>
      </c>
      <c r="H358" s="233">
        <v>250</v>
      </c>
      <c r="I358" s="234"/>
      <c r="J358" s="235">
        <f>ROUND(I358*H358,2)</f>
        <v>0</v>
      </c>
      <c r="K358" s="231" t="s">
        <v>19</v>
      </c>
      <c r="L358" s="236"/>
      <c r="M358" s="237" t="s">
        <v>19</v>
      </c>
      <c r="N358" s="238" t="s">
        <v>40</v>
      </c>
      <c r="O358" s="83"/>
      <c r="P358" s="196">
        <f>O358*H358</f>
        <v>0</v>
      </c>
      <c r="Q358" s="196">
        <v>0</v>
      </c>
      <c r="R358" s="196">
        <f>Q358*H358</f>
        <v>0</v>
      </c>
      <c r="S358" s="196">
        <v>0</v>
      </c>
      <c r="T358" s="197">
        <f>S358*H358</f>
        <v>0</v>
      </c>
      <c r="U358" s="37"/>
      <c r="V358" s="37"/>
      <c r="W358" s="37"/>
      <c r="X358" s="37"/>
      <c r="Y358" s="37"/>
      <c r="Z358" s="37"/>
      <c r="AA358" s="37"/>
      <c r="AB358" s="37"/>
      <c r="AC358" s="37"/>
      <c r="AD358" s="37"/>
      <c r="AE358" s="37"/>
      <c r="AR358" s="198" t="s">
        <v>147</v>
      </c>
      <c r="AT358" s="198" t="s">
        <v>298</v>
      </c>
      <c r="AU358" s="198" t="s">
        <v>79</v>
      </c>
      <c r="AY358" s="16" t="s">
        <v>133</v>
      </c>
      <c r="BE358" s="199">
        <f>IF(N358="základní",J358,0)</f>
        <v>0</v>
      </c>
      <c r="BF358" s="199">
        <f>IF(N358="snížená",J358,0)</f>
        <v>0</v>
      </c>
      <c r="BG358" s="199">
        <f>IF(N358="zákl. přenesená",J358,0)</f>
        <v>0</v>
      </c>
      <c r="BH358" s="199">
        <f>IF(N358="sníž. přenesená",J358,0)</f>
        <v>0</v>
      </c>
      <c r="BI358" s="199">
        <f>IF(N358="nulová",J358,0)</f>
        <v>0</v>
      </c>
      <c r="BJ358" s="16" t="s">
        <v>77</v>
      </c>
      <c r="BK358" s="199">
        <f>ROUND(I358*H358,2)</f>
        <v>0</v>
      </c>
      <c r="BL358" s="16" t="s">
        <v>138</v>
      </c>
      <c r="BM358" s="198" t="s">
        <v>1452</v>
      </c>
    </row>
    <row r="359" spans="1:47" s="2" customFormat="1" ht="12">
      <c r="A359" s="37"/>
      <c r="B359" s="38"/>
      <c r="C359" s="39"/>
      <c r="D359" s="200" t="s">
        <v>134</v>
      </c>
      <c r="E359" s="39"/>
      <c r="F359" s="201" t="s">
        <v>1435</v>
      </c>
      <c r="G359" s="39"/>
      <c r="H359" s="39"/>
      <c r="I359" s="135"/>
      <c r="J359" s="39"/>
      <c r="K359" s="39"/>
      <c r="L359" s="43"/>
      <c r="M359" s="202"/>
      <c r="N359" s="203"/>
      <c r="O359" s="83"/>
      <c r="P359" s="83"/>
      <c r="Q359" s="83"/>
      <c r="R359" s="83"/>
      <c r="S359" s="83"/>
      <c r="T359" s="84"/>
      <c r="U359" s="37"/>
      <c r="V359" s="37"/>
      <c r="W359" s="37"/>
      <c r="X359" s="37"/>
      <c r="Y359" s="37"/>
      <c r="Z359" s="37"/>
      <c r="AA359" s="37"/>
      <c r="AB359" s="37"/>
      <c r="AC359" s="37"/>
      <c r="AD359" s="37"/>
      <c r="AE359" s="37"/>
      <c r="AT359" s="16" t="s">
        <v>134</v>
      </c>
      <c r="AU359" s="16" t="s">
        <v>79</v>
      </c>
    </row>
    <row r="360" spans="1:65" s="2" customFormat="1" ht="16.5" customHeight="1">
      <c r="A360" s="37"/>
      <c r="B360" s="38"/>
      <c r="C360" s="229" t="s">
        <v>447</v>
      </c>
      <c r="D360" s="229" t="s">
        <v>298</v>
      </c>
      <c r="E360" s="230" t="s">
        <v>1453</v>
      </c>
      <c r="F360" s="231" t="s">
        <v>1315</v>
      </c>
      <c r="G360" s="232" t="s">
        <v>540</v>
      </c>
      <c r="H360" s="233">
        <v>200</v>
      </c>
      <c r="I360" s="234"/>
      <c r="J360" s="235">
        <f>ROUND(I360*H360,2)</f>
        <v>0</v>
      </c>
      <c r="K360" s="231" t="s">
        <v>19</v>
      </c>
      <c r="L360" s="236"/>
      <c r="M360" s="237" t="s">
        <v>19</v>
      </c>
      <c r="N360" s="238" t="s">
        <v>40</v>
      </c>
      <c r="O360" s="83"/>
      <c r="P360" s="196">
        <f>O360*H360</f>
        <v>0</v>
      </c>
      <c r="Q360" s="196">
        <v>0</v>
      </c>
      <c r="R360" s="196">
        <f>Q360*H360</f>
        <v>0</v>
      </c>
      <c r="S360" s="196">
        <v>0</v>
      </c>
      <c r="T360" s="197">
        <f>S360*H360</f>
        <v>0</v>
      </c>
      <c r="U360" s="37"/>
      <c r="V360" s="37"/>
      <c r="W360" s="37"/>
      <c r="X360" s="37"/>
      <c r="Y360" s="37"/>
      <c r="Z360" s="37"/>
      <c r="AA360" s="37"/>
      <c r="AB360" s="37"/>
      <c r="AC360" s="37"/>
      <c r="AD360" s="37"/>
      <c r="AE360" s="37"/>
      <c r="AR360" s="198" t="s">
        <v>147</v>
      </c>
      <c r="AT360" s="198" t="s">
        <v>298</v>
      </c>
      <c r="AU360" s="198" t="s">
        <v>79</v>
      </c>
      <c r="AY360" s="16" t="s">
        <v>133</v>
      </c>
      <c r="BE360" s="199">
        <f>IF(N360="základní",J360,0)</f>
        <v>0</v>
      </c>
      <c r="BF360" s="199">
        <f>IF(N360="snížená",J360,0)</f>
        <v>0</v>
      </c>
      <c r="BG360" s="199">
        <f>IF(N360="zákl. přenesená",J360,0)</f>
        <v>0</v>
      </c>
      <c r="BH360" s="199">
        <f>IF(N360="sníž. přenesená",J360,0)</f>
        <v>0</v>
      </c>
      <c r="BI360" s="199">
        <f>IF(N360="nulová",J360,0)</f>
        <v>0</v>
      </c>
      <c r="BJ360" s="16" t="s">
        <v>77</v>
      </c>
      <c r="BK360" s="199">
        <f>ROUND(I360*H360,2)</f>
        <v>0</v>
      </c>
      <c r="BL360" s="16" t="s">
        <v>138</v>
      </c>
      <c r="BM360" s="198" t="s">
        <v>1454</v>
      </c>
    </row>
    <row r="361" spans="1:47" s="2" customFormat="1" ht="12">
      <c r="A361" s="37"/>
      <c r="B361" s="38"/>
      <c r="C361" s="39"/>
      <c r="D361" s="200" t="s">
        <v>134</v>
      </c>
      <c r="E361" s="39"/>
      <c r="F361" s="201" t="s">
        <v>1435</v>
      </c>
      <c r="G361" s="39"/>
      <c r="H361" s="39"/>
      <c r="I361" s="135"/>
      <c r="J361" s="39"/>
      <c r="K361" s="39"/>
      <c r="L361" s="43"/>
      <c r="M361" s="202"/>
      <c r="N361" s="203"/>
      <c r="O361" s="83"/>
      <c r="P361" s="83"/>
      <c r="Q361" s="83"/>
      <c r="R361" s="83"/>
      <c r="S361" s="83"/>
      <c r="T361" s="84"/>
      <c r="U361" s="37"/>
      <c r="V361" s="37"/>
      <c r="W361" s="37"/>
      <c r="X361" s="37"/>
      <c r="Y361" s="37"/>
      <c r="Z361" s="37"/>
      <c r="AA361" s="37"/>
      <c r="AB361" s="37"/>
      <c r="AC361" s="37"/>
      <c r="AD361" s="37"/>
      <c r="AE361" s="37"/>
      <c r="AT361" s="16" t="s">
        <v>134</v>
      </c>
      <c r="AU361" s="16" t="s">
        <v>79</v>
      </c>
    </row>
    <row r="362" spans="1:63" s="11" customFormat="1" ht="22.8" customHeight="1">
      <c r="A362" s="11"/>
      <c r="B362" s="215"/>
      <c r="C362" s="216"/>
      <c r="D362" s="217" t="s">
        <v>68</v>
      </c>
      <c r="E362" s="261" t="s">
        <v>1455</v>
      </c>
      <c r="F362" s="261" t="s">
        <v>1456</v>
      </c>
      <c r="G362" s="216"/>
      <c r="H362" s="216"/>
      <c r="I362" s="219"/>
      <c r="J362" s="262">
        <f>BK362</f>
        <v>0</v>
      </c>
      <c r="K362" s="216"/>
      <c r="L362" s="221"/>
      <c r="M362" s="222"/>
      <c r="N362" s="223"/>
      <c r="O362" s="223"/>
      <c r="P362" s="224">
        <f>SUM(P363:P388)</f>
        <v>0</v>
      </c>
      <c r="Q362" s="223"/>
      <c r="R362" s="224">
        <f>SUM(R363:R388)</f>
        <v>0</v>
      </c>
      <c r="S362" s="223"/>
      <c r="T362" s="225">
        <f>SUM(T363:T388)</f>
        <v>0</v>
      </c>
      <c r="U362" s="11"/>
      <c r="V362" s="11"/>
      <c r="W362" s="11"/>
      <c r="X362" s="11"/>
      <c r="Y362" s="11"/>
      <c r="Z362" s="11"/>
      <c r="AA362" s="11"/>
      <c r="AB362" s="11"/>
      <c r="AC362" s="11"/>
      <c r="AD362" s="11"/>
      <c r="AE362" s="11"/>
      <c r="AR362" s="226" t="s">
        <v>77</v>
      </c>
      <c r="AT362" s="227" t="s">
        <v>68</v>
      </c>
      <c r="AU362" s="227" t="s">
        <v>77</v>
      </c>
      <c r="AY362" s="226" t="s">
        <v>133</v>
      </c>
      <c r="BK362" s="228">
        <f>SUM(BK363:BK388)</f>
        <v>0</v>
      </c>
    </row>
    <row r="363" spans="1:65" s="2" customFormat="1" ht="16.5" customHeight="1">
      <c r="A363" s="37"/>
      <c r="B363" s="38"/>
      <c r="C363" s="229" t="s">
        <v>1457</v>
      </c>
      <c r="D363" s="229" t="s">
        <v>298</v>
      </c>
      <c r="E363" s="230" t="s">
        <v>1215</v>
      </c>
      <c r="F363" s="231" t="s">
        <v>1216</v>
      </c>
      <c r="G363" s="232" t="s">
        <v>540</v>
      </c>
      <c r="H363" s="233">
        <v>10</v>
      </c>
      <c r="I363" s="234"/>
      <c r="J363" s="235">
        <f>ROUND(I363*H363,2)</f>
        <v>0</v>
      </c>
      <c r="K363" s="231" t="s">
        <v>19</v>
      </c>
      <c r="L363" s="236"/>
      <c r="M363" s="237" t="s">
        <v>19</v>
      </c>
      <c r="N363" s="238" t="s">
        <v>40</v>
      </c>
      <c r="O363" s="83"/>
      <c r="P363" s="196">
        <f>O363*H363</f>
        <v>0</v>
      </c>
      <c r="Q363" s="196">
        <v>0</v>
      </c>
      <c r="R363" s="196">
        <f>Q363*H363</f>
        <v>0</v>
      </c>
      <c r="S363" s="196">
        <v>0</v>
      </c>
      <c r="T363" s="197">
        <f>S363*H363</f>
        <v>0</v>
      </c>
      <c r="U363" s="37"/>
      <c r="V363" s="37"/>
      <c r="W363" s="37"/>
      <c r="X363" s="37"/>
      <c r="Y363" s="37"/>
      <c r="Z363" s="37"/>
      <c r="AA363" s="37"/>
      <c r="AB363" s="37"/>
      <c r="AC363" s="37"/>
      <c r="AD363" s="37"/>
      <c r="AE363" s="37"/>
      <c r="AR363" s="198" t="s">
        <v>147</v>
      </c>
      <c r="AT363" s="198" t="s">
        <v>298</v>
      </c>
      <c r="AU363" s="198" t="s">
        <v>79</v>
      </c>
      <c r="AY363" s="16" t="s">
        <v>133</v>
      </c>
      <c r="BE363" s="199">
        <f>IF(N363="základní",J363,0)</f>
        <v>0</v>
      </c>
      <c r="BF363" s="199">
        <f>IF(N363="snížená",J363,0)</f>
        <v>0</v>
      </c>
      <c r="BG363" s="199">
        <f>IF(N363="zákl. přenesená",J363,0)</f>
        <v>0</v>
      </c>
      <c r="BH363" s="199">
        <f>IF(N363="sníž. přenesená",J363,0)</f>
        <v>0</v>
      </c>
      <c r="BI363" s="199">
        <f>IF(N363="nulová",J363,0)</f>
        <v>0</v>
      </c>
      <c r="BJ363" s="16" t="s">
        <v>77</v>
      </c>
      <c r="BK363" s="199">
        <f>ROUND(I363*H363,2)</f>
        <v>0</v>
      </c>
      <c r="BL363" s="16" t="s">
        <v>138</v>
      </c>
      <c r="BM363" s="198" t="s">
        <v>1458</v>
      </c>
    </row>
    <row r="364" spans="1:47" s="2" customFormat="1" ht="12">
      <c r="A364" s="37"/>
      <c r="B364" s="38"/>
      <c r="C364" s="39"/>
      <c r="D364" s="200" t="s">
        <v>134</v>
      </c>
      <c r="E364" s="39"/>
      <c r="F364" s="201" t="s">
        <v>1435</v>
      </c>
      <c r="G364" s="39"/>
      <c r="H364" s="39"/>
      <c r="I364" s="135"/>
      <c r="J364" s="39"/>
      <c r="K364" s="39"/>
      <c r="L364" s="43"/>
      <c r="M364" s="202"/>
      <c r="N364" s="203"/>
      <c r="O364" s="83"/>
      <c r="P364" s="83"/>
      <c r="Q364" s="83"/>
      <c r="R364" s="83"/>
      <c r="S364" s="83"/>
      <c r="T364" s="84"/>
      <c r="U364" s="37"/>
      <c r="V364" s="37"/>
      <c r="W364" s="37"/>
      <c r="X364" s="37"/>
      <c r="Y364" s="37"/>
      <c r="Z364" s="37"/>
      <c r="AA364" s="37"/>
      <c r="AB364" s="37"/>
      <c r="AC364" s="37"/>
      <c r="AD364" s="37"/>
      <c r="AE364" s="37"/>
      <c r="AT364" s="16" t="s">
        <v>134</v>
      </c>
      <c r="AU364" s="16" t="s">
        <v>79</v>
      </c>
    </row>
    <row r="365" spans="1:65" s="2" customFormat="1" ht="16.5" customHeight="1">
      <c r="A365" s="37"/>
      <c r="B365" s="38"/>
      <c r="C365" s="229" t="s">
        <v>452</v>
      </c>
      <c r="D365" s="229" t="s">
        <v>298</v>
      </c>
      <c r="E365" s="230" t="s">
        <v>1459</v>
      </c>
      <c r="F365" s="231" t="s">
        <v>1220</v>
      </c>
      <c r="G365" s="232" t="s">
        <v>540</v>
      </c>
      <c r="H365" s="233">
        <v>6</v>
      </c>
      <c r="I365" s="234"/>
      <c r="J365" s="235">
        <f>ROUND(I365*H365,2)</f>
        <v>0</v>
      </c>
      <c r="K365" s="231" t="s">
        <v>19</v>
      </c>
      <c r="L365" s="236"/>
      <c r="M365" s="237" t="s">
        <v>19</v>
      </c>
      <c r="N365" s="238" t="s">
        <v>40</v>
      </c>
      <c r="O365" s="83"/>
      <c r="P365" s="196">
        <f>O365*H365</f>
        <v>0</v>
      </c>
      <c r="Q365" s="196">
        <v>0</v>
      </c>
      <c r="R365" s="196">
        <f>Q365*H365</f>
        <v>0</v>
      </c>
      <c r="S365" s="196">
        <v>0</v>
      </c>
      <c r="T365" s="197">
        <f>S365*H365</f>
        <v>0</v>
      </c>
      <c r="U365" s="37"/>
      <c r="V365" s="37"/>
      <c r="W365" s="37"/>
      <c r="X365" s="37"/>
      <c r="Y365" s="37"/>
      <c r="Z365" s="37"/>
      <c r="AA365" s="37"/>
      <c r="AB365" s="37"/>
      <c r="AC365" s="37"/>
      <c r="AD365" s="37"/>
      <c r="AE365" s="37"/>
      <c r="AR365" s="198" t="s">
        <v>147</v>
      </c>
      <c r="AT365" s="198" t="s">
        <v>298</v>
      </c>
      <c r="AU365" s="198" t="s">
        <v>79</v>
      </c>
      <c r="AY365" s="16" t="s">
        <v>133</v>
      </c>
      <c r="BE365" s="199">
        <f>IF(N365="základní",J365,0)</f>
        <v>0</v>
      </c>
      <c r="BF365" s="199">
        <f>IF(N365="snížená",J365,0)</f>
        <v>0</v>
      </c>
      <c r="BG365" s="199">
        <f>IF(N365="zákl. přenesená",J365,0)</f>
        <v>0</v>
      </c>
      <c r="BH365" s="199">
        <f>IF(N365="sníž. přenesená",J365,0)</f>
        <v>0</v>
      </c>
      <c r="BI365" s="199">
        <f>IF(N365="nulová",J365,0)</f>
        <v>0</v>
      </c>
      <c r="BJ365" s="16" t="s">
        <v>77</v>
      </c>
      <c r="BK365" s="199">
        <f>ROUND(I365*H365,2)</f>
        <v>0</v>
      </c>
      <c r="BL365" s="16" t="s">
        <v>138</v>
      </c>
      <c r="BM365" s="198" t="s">
        <v>1460</v>
      </c>
    </row>
    <row r="366" spans="1:47" s="2" customFormat="1" ht="12">
      <c r="A366" s="37"/>
      <c r="B366" s="38"/>
      <c r="C366" s="39"/>
      <c r="D366" s="200" t="s">
        <v>134</v>
      </c>
      <c r="E366" s="39"/>
      <c r="F366" s="201" t="s">
        <v>1435</v>
      </c>
      <c r="G366" s="39"/>
      <c r="H366" s="39"/>
      <c r="I366" s="135"/>
      <c r="J366" s="39"/>
      <c r="K366" s="39"/>
      <c r="L366" s="43"/>
      <c r="M366" s="202"/>
      <c r="N366" s="203"/>
      <c r="O366" s="83"/>
      <c r="P366" s="83"/>
      <c r="Q366" s="83"/>
      <c r="R366" s="83"/>
      <c r="S366" s="83"/>
      <c r="T366" s="84"/>
      <c r="U366" s="37"/>
      <c r="V366" s="37"/>
      <c r="W366" s="37"/>
      <c r="X366" s="37"/>
      <c r="Y366" s="37"/>
      <c r="Z366" s="37"/>
      <c r="AA366" s="37"/>
      <c r="AB366" s="37"/>
      <c r="AC366" s="37"/>
      <c r="AD366" s="37"/>
      <c r="AE366" s="37"/>
      <c r="AT366" s="16" t="s">
        <v>134</v>
      </c>
      <c r="AU366" s="16" t="s">
        <v>79</v>
      </c>
    </row>
    <row r="367" spans="1:65" s="2" customFormat="1" ht="16.5" customHeight="1">
      <c r="A367" s="37"/>
      <c r="B367" s="38"/>
      <c r="C367" s="229" t="s">
        <v>1461</v>
      </c>
      <c r="D367" s="229" t="s">
        <v>298</v>
      </c>
      <c r="E367" s="230" t="s">
        <v>1462</v>
      </c>
      <c r="F367" s="231" t="s">
        <v>1399</v>
      </c>
      <c r="G367" s="232" t="s">
        <v>540</v>
      </c>
      <c r="H367" s="233">
        <v>12</v>
      </c>
      <c r="I367" s="234"/>
      <c r="J367" s="235">
        <f>ROUND(I367*H367,2)</f>
        <v>0</v>
      </c>
      <c r="K367" s="231" t="s">
        <v>19</v>
      </c>
      <c r="L367" s="236"/>
      <c r="M367" s="237" t="s">
        <v>19</v>
      </c>
      <c r="N367" s="238" t="s">
        <v>40</v>
      </c>
      <c r="O367" s="83"/>
      <c r="P367" s="196">
        <f>O367*H367</f>
        <v>0</v>
      </c>
      <c r="Q367" s="196">
        <v>0</v>
      </c>
      <c r="R367" s="196">
        <f>Q367*H367</f>
        <v>0</v>
      </c>
      <c r="S367" s="196">
        <v>0</v>
      </c>
      <c r="T367" s="197">
        <f>S367*H367</f>
        <v>0</v>
      </c>
      <c r="U367" s="37"/>
      <c r="V367" s="37"/>
      <c r="W367" s="37"/>
      <c r="X367" s="37"/>
      <c r="Y367" s="37"/>
      <c r="Z367" s="37"/>
      <c r="AA367" s="37"/>
      <c r="AB367" s="37"/>
      <c r="AC367" s="37"/>
      <c r="AD367" s="37"/>
      <c r="AE367" s="37"/>
      <c r="AR367" s="198" t="s">
        <v>147</v>
      </c>
      <c r="AT367" s="198" t="s">
        <v>298</v>
      </c>
      <c r="AU367" s="198" t="s">
        <v>79</v>
      </c>
      <c r="AY367" s="16" t="s">
        <v>133</v>
      </c>
      <c r="BE367" s="199">
        <f>IF(N367="základní",J367,0)</f>
        <v>0</v>
      </c>
      <c r="BF367" s="199">
        <f>IF(N367="snížená",J367,0)</f>
        <v>0</v>
      </c>
      <c r="BG367" s="199">
        <f>IF(N367="zákl. přenesená",J367,0)</f>
        <v>0</v>
      </c>
      <c r="BH367" s="199">
        <f>IF(N367="sníž. přenesená",J367,0)</f>
        <v>0</v>
      </c>
      <c r="BI367" s="199">
        <f>IF(N367="nulová",J367,0)</f>
        <v>0</v>
      </c>
      <c r="BJ367" s="16" t="s">
        <v>77</v>
      </c>
      <c r="BK367" s="199">
        <f>ROUND(I367*H367,2)</f>
        <v>0</v>
      </c>
      <c r="BL367" s="16" t="s">
        <v>138</v>
      </c>
      <c r="BM367" s="198" t="s">
        <v>1463</v>
      </c>
    </row>
    <row r="368" spans="1:47" s="2" customFormat="1" ht="12">
      <c r="A368" s="37"/>
      <c r="B368" s="38"/>
      <c r="C368" s="39"/>
      <c r="D368" s="200" t="s">
        <v>134</v>
      </c>
      <c r="E368" s="39"/>
      <c r="F368" s="201" t="s">
        <v>1435</v>
      </c>
      <c r="G368" s="39"/>
      <c r="H368" s="39"/>
      <c r="I368" s="135"/>
      <c r="J368" s="39"/>
      <c r="K368" s="39"/>
      <c r="L368" s="43"/>
      <c r="M368" s="202"/>
      <c r="N368" s="203"/>
      <c r="O368" s="83"/>
      <c r="P368" s="83"/>
      <c r="Q368" s="83"/>
      <c r="R368" s="83"/>
      <c r="S368" s="83"/>
      <c r="T368" s="84"/>
      <c r="U368" s="37"/>
      <c r="V368" s="37"/>
      <c r="W368" s="37"/>
      <c r="X368" s="37"/>
      <c r="Y368" s="37"/>
      <c r="Z368" s="37"/>
      <c r="AA368" s="37"/>
      <c r="AB368" s="37"/>
      <c r="AC368" s="37"/>
      <c r="AD368" s="37"/>
      <c r="AE368" s="37"/>
      <c r="AT368" s="16" t="s">
        <v>134</v>
      </c>
      <c r="AU368" s="16" t="s">
        <v>79</v>
      </c>
    </row>
    <row r="369" spans="1:65" s="2" customFormat="1" ht="16.5" customHeight="1">
      <c r="A369" s="37"/>
      <c r="B369" s="38"/>
      <c r="C369" s="229" t="s">
        <v>456</v>
      </c>
      <c r="D369" s="229" t="s">
        <v>298</v>
      </c>
      <c r="E369" s="230" t="s">
        <v>1464</v>
      </c>
      <c r="F369" s="231" t="s">
        <v>1451</v>
      </c>
      <c r="G369" s="232" t="s">
        <v>540</v>
      </c>
      <c r="H369" s="233">
        <v>85</v>
      </c>
      <c r="I369" s="234"/>
      <c r="J369" s="235">
        <f>ROUND(I369*H369,2)</f>
        <v>0</v>
      </c>
      <c r="K369" s="231" t="s">
        <v>19</v>
      </c>
      <c r="L369" s="236"/>
      <c r="M369" s="237" t="s">
        <v>19</v>
      </c>
      <c r="N369" s="238" t="s">
        <v>40</v>
      </c>
      <c r="O369" s="83"/>
      <c r="P369" s="196">
        <f>O369*H369</f>
        <v>0</v>
      </c>
      <c r="Q369" s="196">
        <v>0</v>
      </c>
      <c r="R369" s="196">
        <f>Q369*H369</f>
        <v>0</v>
      </c>
      <c r="S369" s="196">
        <v>0</v>
      </c>
      <c r="T369" s="197">
        <f>S369*H369</f>
        <v>0</v>
      </c>
      <c r="U369" s="37"/>
      <c r="V369" s="37"/>
      <c r="W369" s="37"/>
      <c r="X369" s="37"/>
      <c r="Y369" s="37"/>
      <c r="Z369" s="37"/>
      <c r="AA369" s="37"/>
      <c r="AB369" s="37"/>
      <c r="AC369" s="37"/>
      <c r="AD369" s="37"/>
      <c r="AE369" s="37"/>
      <c r="AR369" s="198" t="s">
        <v>147</v>
      </c>
      <c r="AT369" s="198" t="s">
        <v>298</v>
      </c>
      <c r="AU369" s="198" t="s">
        <v>79</v>
      </c>
      <c r="AY369" s="16" t="s">
        <v>133</v>
      </c>
      <c r="BE369" s="199">
        <f>IF(N369="základní",J369,0)</f>
        <v>0</v>
      </c>
      <c r="BF369" s="199">
        <f>IF(N369="snížená",J369,0)</f>
        <v>0</v>
      </c>
      <c r="BG369" s="199">
        <f>IF(N369="zákl. přenesená",J369,0)</f>
        <v>0</v>
      </c>
      <c r="BH369" s="199">
        <f>IF(N369="sníž. přenesená",J369,0)</f>
        <v>0</v>
      </c>
      <c r="BI369" s="199">
        <f>IF(N369="nulová",J369,0)</f>
        <v>0</v>
      </c>
      <c r="BJ369" s="16" t="s">
        <v>77</v>
      </c>
      <c r="BK369" s="199">
        <f>ROUND(I369*H369,2)</f>
        <v>0</v>
      </c>
      <c r="BL369" s="16" t="s">
        <v>138</v>
      </c>
      <c r="BM369" s="198" t="s">
        <v>1465</v>
      </c>
    </row>
    <row r="370" spans="1:47" s="2" customFormat="1" ht="12">
      <c r="A370" s="37"/>
      <c r="B370" s="38"/>
      <c r="C370" s="39"/>
      <c r="D370" s="200" t="s">
        <v>134</v>
      </c>
      <c r="E370" s="39"/>
      <c r="F370" s="201" t="s">
        <v>1435</v>
      </c>
      <c r="G370" s="39"/>
      <c r="H370" s="39"/>
      <c r="I370" s="135"/>
      <c r="J370" s="39"/>
      <c r="K370" s="39"/>
      <c r="L370" s="43"/>
      <c r="M370" s="202"/>
      <c r="N370" s="203"/>
      <c r="O370" s="83"/>
      <c r="P370" s="83"/>
      <c r="Q370" s="83"/>
      <c r="R370" s="83"/>
      <c r="S370" s="83"/>
      <c r="T370" s="84"/>
      <c r="U370" s="37"/>
      <c r="V370" s="37"/>
      <c r="W370" s="37"/>
      <c r="X370" s="37"/>
      <c r="Y370" s="37"/>
      <c r="Z370" s="37"/>
      <c r="AA370" s="37"/>
      <c r="AB370" s="37"/>
      <c r="AC370" s="37"/>
      <c r="AD370" s="37"/>
      <c r="AE370" s="37"/>
      <c r="AT370" s="16" t="s">
        <v>134</v>
      </c>
      <c r="AU370" s="16" t="s">
        <v>79</v>
      </c>
    </row>
    <row r="371" spans="1:65" s="2" customFormat="1" ht="16.5" customHeight="1">
      <c r="A371" s="37"/>
      <c r="B371" s="38"/>
      <c r="C371" s="229" t="s">
        <v>1466</v>
      </c>
      <c r="D371" s="229" t="s">
        <v>298</v>
      </c>
      <c r="E371" s="230" t="s">
        <v>1467</v>
      </c>
      <c r="F371" s="231" t="s">
        <v>1309</v>
      </c>
      <c r="G371" s="232" t="s">
        <v>540</v>
      </c>
      <c r="H371" s="233">
        <v>25</v>
      </c>
      <c r="I371" s="234"/>
      <c r="J371" s="235">
        <f>ROUND(I371*H371,2)</f>
        <v>0</v>
      </c>
      <c r="K371" s="231" t="s">
        <v>19</v>
      </c>
      <c r="L371" s="236"/>
      <c r="M371" s="237" t="s">
        <v>19</v>
      </c>
      <c r="N371" s="238" t="s">
        <v>40</v>
      </c>
      <c r="O371" s="83"/>
      <c r="P371" s="196">
        <f>O371*H371</f>
        <v>0</v>
      </c>
      <c r="Q371" s="196">
        <v>0</v>
      </c>
      <c r="R371" s="196">
        <f>Q371*H371</f>
        <v>0</v>
      </c>
      <c r="S371" s="196">
        <v>0</v>
      </c>
      <c r="T371" s="197">
        <f>S371*H371</f>
        <v>0</v>
      </c>
      <c r="U371" s="37"/>
      <c r="V371" s="37"/>
      <c r="W371" s="37"/>
      <c r="X371" s="37"/>
      <c r="Y371" s="37"/>
      <c r="Z371" s="37"/>
      <c r="AA371" s="37"/>
      <c r="AB371" s="37"/>
      <c r="AC371" s="37"/>
      <c r="AD371" s="37"/>
      <c r="AE371" s="37"/>
      <c r="AR371" s="198" t="s">
        <v>147</v>
      </c>
      <c r="AT371" s="198" t="s">
        <v>298</v>
      </c>
      <c r="AU371" s="198" t="s">
        <v>79</v>
      </c>
      <c r="AY371" s="16" t="s">
        <v>133</v>
      </c>
      <c r="BE371" s="199">
        <f>IF(N371="základní",J371,0)</f>
        <v>0</v>
      </c>
      <c r="BF371" s="199">
        <f>IF(N371="snížená",J371,0)</f>
        <v>0</v>
      </c>
      <c r="BG371" s="199">
        <f>IF(N371="zákl. přenesená",J371,0)</f>
        <v>0</v>
      </c>
      <c r="BH371" s="199">
        <f>IF(N371="sníž. přenesená",J371,0)</f>
        <v>0</v>
      </c>
      <c r="BI371" s="199">
        <f>IF(N371="nulová",J371,0)</f>
        <v>0</v>
      </c>
      <c r="BJ371" s="16" t="s">
        <v>77</v>
      </c>
      <c r="BK371" s="199">
        <f>ROUND(I371*H371,2)</f>
        <v>0</v>
      </c>
      <c r="BL371" s="16" t="s">
        <v>138</v>
      </c>
      <c r="BM371" s="198" t="s">
        <v>1468</v>
      </c>
    </row>
    <row r="372" spans="1:47" s="2" customFormat="1" ht="12">
      <c r="A372" s="37"/>
      <c r="B372" s="38"/>
      <c r="C372" s="39"/>
      <c r="D372" s="200" t="s">
        <v>134</v>
      </c>
      <c r="E372" s="39"/>
      <c r="F372" s="201" t="s">
        <v>1435</v>
      </c>
      <c r="G372" s="39"/>
      <c r="H372" s="39"/>
      <c r="I372" s="135"/>
      <c r="J372" s="39"/>
      <c r="K372" s="39"/>
      <c r="L372" s="43"/>
      <c r="M372" s="202"/>
      <c r="N372" s="203"/>
      <c r="O372" s="83"/>
      <c r="P372" s="83"/>
      <c r="Q372" s="83"/>
      <c r="R372" s="83"/>
      <c r="S372" s="83"/>
      <c r="T372" s="84"/>
      <c r="U372" s="37"/>
      <c r="V372" s="37"/>
      <c r="W372" s="37"/>
      <c r="X372" s="37"/>
      <c r="Y372" s="37"/>
      <c r="Z372" s="37"/>
      <c r="AA372" s="37"/>
      <c r="AB372" s="37"/>
      <c r="AC372" s="37"/>
      <c r="AD372" s="37"/>
      <c r="AE372" s="37"/>
      <c r="AT372" s="16" t="s">
        <v>134</v>
      </c>
      <c r="AU372" s="16" t="s">
        <v>79</v>
      </c>
    </row>
    <row r="373" spans="1:65" s="2" customFormat="1" ht="16.5" customHeight="1">
      <c r="A373" s="37"/>
      <c r="B373" s="38"/>
      <c r="C373" s="229" t="s">
        <v>461</v>
      </c>
      <c r="D373" s="229" t="s">
        <v>298</v>
      </c>
      <c r="E373" s="230" t="s">
        <v>1469</v>
      </c>
      <c r="F373" s="231" t="s">
        <v>1470</v>
      </c>
      <c r="G373" s="232" t="s">
        <v>540</v>
      </c>
      <c r="H373" s="233">
        <v>30</v>
      </c>
      <c r="I373" s="234"/>
      <c r="J373" s="235">
        <f>ROUND(I373*H373,2)</f>
        <v>0</v>
      </c>
      <c r="K373" s="231" t="s">
        <v>19</v>
      </c>
      <c r="L373" s="236"/>
      <c r="M373" s="237" t="s">
        <v>19</v>
      </c>
      <c r="N373" s="238" t="s">
        <v>40</v>
      </c>
      <c r="O373" s="83"/>
      <c r="P373" s="196">
        <f>O373*H373</f>
        <v>0</v>
      </c>
      <c r="Q373" s="196">
        <v>0</v>
      </c>
      <c r="R373" s="196">
        <f>Q373*H373</f>
        <v>0</v>
      </c>
      <c r="S373" s="196">
        <v>0</v>
      </c>
      <c r="T373" s="197">
        <f>S373*H373</f>
        <v>0</v>
      </c>
      <c r="U373" s="37"/>
      <c r="V373" s="37"/>
      <c r="W373" s="37"/>
      <c r="X373" s="37"/>
      <c r="Y373" s="37"/>
      <c r="Z373" s="37"/>
      <c r="AA373" s="37"/>
      <c r="AB373" s="37"/>
      <c r="AC373" s="37"/>
      <c r="AD373" s="37"/>
      <c r="AE373" s="37"/>
      <c r="AR373" s="198" t="s">
        <v>147</v>
      </c>
      <c r="AT373" s="198" t="s">
        <v>298</v>
      </c>
      <c r="AU373" s="198" t="s">
        <v>79</v>
      </c>
      <c r="AY373" s="16" t="s">
        <v>133</v>
      </c>
      <c r="BE373" s="199">
        <f>IF(N373="základní",J373,0)</f>
        <v>0</v>
      </c>
      <c r="BF373" s="199">
        <f>IF(N373="snížená",J373,0)</f>
        <v>0</v>
      </c>
      <c r="BG373" s="199">
        <f>IF(N373="zákl. přenesená",J373,0)</f>
        <v>0</v>
      </c>
      <c r="BH373" s="199">
        <f>IF(N373="sníž. přenesená",J373,0)</f>
        <v>0</v>
      </c>
      <c r="BI373" s="199">
        <f>IF(N373="nulová",J373,0)</f>
        <v>0</v>
      </c>
      <c r="BJ373" s="16" t="s">
        <v>77</v>
      </c>
      <c r="BK373" s="199">
        <f>ROUND(I373*H373,2)</f>
        <v>0</v>
      </c>
      <c r="BL373" s="16" t="s">
        <v>138</v>
      </c>
      <c r="BM373" s="198" t="s">
        <v>1471</v>
      </c>
    </row>
    <row r="374" spans="1:47" s="2" customFormat="1" ht="12">
      <c r="A374" s="37"/>
      <c r="B374" s="38"/>
      <c r="C374" s="39"/>
      <c r="D374" s="200" t="s">
        <v>134</v>
      </c>
      <c r="E374" s="39"/>
      <c r="F374" s="201" t="s">
        <v>1435</v>
      </c>
      <c r="G374" s="39"/>
      <c r="H374" s="39"/>
      <c r="I374" s="135"/>
      <c r="J374" s="39"/>
      <c r="K374" s="39"/>
      <c r="L374" s="43"/>
      <c r="M374" s="202"/>
      <c r="N374" s="203"/>
      <c r="O374" s="83"/>
      <c r="P374" s="83"/>
      <c r="Q374" s="83"/>
      <c r="R374" s="83"/>
      <c r="S374" s="83"/>
      <c r="T374" s="84"/>
      <c r="U374" s="37"/>
      <c r="V374" s="37"/>
      <c r="W374" s="37"/>
      <c r="X374" s="37"/>
      <c r="Y374" s="37"/>
      <c r="Z374" s="37"/>
      <c r="AA374" s="37"/>
      <c r="AB374" s="37"/>
      <c r="AC374" s="37"/>
      <c r="AD374" s="37"/>
      <c r="AE374" s="37"/>
      <c r="AT374" s="16" t="s">
        <v>134</v>
      </c>
      <c r="AU374" s="16" t="s">
        <v>79</v>
      </c>
    </row>
    <row r="375" spans="1:65" s="2" customFormat="1" ht="16.5" customHeight="1">
      <c r="A375" s="37"/>
      <c r="B375" s="38"/>
      <c r="C375" s="229" t="s">
        <v>1472</v>
      </c>
      <c r="D375" s="229" t="s">
        <v>298</v>
      </c>
      <c r="E375" s="230" t="s">
        <v>1473</v>
      </c>
      <c r="F375" s="231" t="s">
        <v>1474</v>
      </c>
      <c r="G375" s="232" t="s">
        <v>540</v>
      </c>
      <c r="H375" s="233">
        <v>15</v>
      </c>
      <c r="I375" s="234"/>
      <c r="J375" s="235">
        <f>ROUND(I375*H375,2)</f>
        <v>0</v>
      </c>
      <c r="K375" s="231" t="s">
        <v>19</v>
      </c>
      <c r="L375" s="236"/>
      <c r="M375" s="237" t="s">
        <v>19</v>
      </c>
      <c r="N375" s="238" t="s">
        <v>40</v>
      </c>
      <c r="O375" s="83"/>
      <c r="P375" s="196">
        <f>O375*H375</f>
        <v>0</v>
      </c>
      <c r="Q375" s="196">
        <v>0</v>
      </c>
      <c r="R375" s="196">
        <f>Q375*H375</f>
        <v>0</v>
      </c>
      <c r="S375" s="196">
        <v>0</v>
      </c>
      <c r="T375" s="197">
        <f>S375*H375</f>
        <v>0</v>
      </c>
      <c r="U375" s="37"/>
      <c r="V375" s="37"/>
      <c r="W375" s="37"/>
      <c r="X375" s="37"/>
      <c r="Y375" s="37"/>
      <c r="Z375" s="37"/>
      <c r="AA375" s="37"/>
      <c r="AB375" s="37"/>
      <c r="AC375" s="37"/>
      <c r="AD375" s="37"/>
      <c r="AE375" s="37"/>
      <c r="AR375" s="198" t="s">
        <v>147</v>
      </c>
      <c r="AT375" s="198" t="s">
        <v>298</v>
      </c>
      <c r="AU375" s="198" t="s">
        <v>79</v>
      </c>
      <c r="AY375" s="16" t="s">
        <v>133</v>
      </c>
      <c r="BE375" s="199">
        <f>IF(N375="základní",J375,0)</f>
        <v>0</v>
      </c>
      <c r="BF375" s="199">
        <f>IF(N375="snížená",J375,0)</f>
        <v>0</v>
      </c>
      <c r="BG375" s="199">
        <f>IF(N375="zákl. přenesená",J375,0)</f>
        <v>0</v>
      </c>
      <c r="BH375" s="199">
        <f>IF(N375="sníž. přenesená",J375,0)</f>
        <v>0</v>
      </c>
      <c r="BI375" s="199">
        <f>IF(N375="nulová",J375,0)</f>
        <v>0</v>
      </c>
      <c r="BJ375" s="16" t="s">
        <v>77</v>
      </c>
      <c r="BK375" s="199">
        <f>ROUND(I375*H375,2)</f>
        <v>0</v>
      </c>
      <c r="BL375" s="16" t="s">
        <v>138</v>
      </c>
      <c r="BM375" s="198" t="s">
        <v>1475</v>
      </c>
    </row>
    <row r="376" spans="1:47" s="2" customFormat="1" ht="12">
      <c r="A376" s="37"/>
      <c r="B376" s="38"/>
      <c r="C376" s="39"/>
      <c r="D376" s="200" t="s">
        <v>134</v>
      </c>
      <c r="E376" s="39"/>
      <c r="F376" s="201" t="s">
        <v>1435</v>
      </c>
      <c r="G376" s="39"/>
      <c r="H376" s="39"/>
      <c r="I376" s="135"/>
      <c r="J376" s="39"/>
      <c r="K376" s="39"/>
      <c r="L376" s="43"/>
      <c r="M376" s="202"/>
      <c r="N376" s="203"/>
      <c r="O376" s="83"/>
      <c r="P376" s="83"/>
      <c r="Q376" s="83"/>
      <c r="R376" s="83"/>
      <c r="S376" s="83"/>
      <c r="T376" s="84"/>
      <c r="U376" s="37"/>
      <c r="V376" s="37"/>
      <c r="W376" s="37"/>
      <c r="X376" s="37"/>
      <c r="Y376" s="37"/>
      <c r="Z376" s="37"/>
      <c r="AA376" s="37"/>
      <c r="AB376" s="37"/>
      <c r="AC376" s="37"/>
      <c r="AD376" s="37"/>
      <c r="AE376" s="37"/>
      <c r="AT376" s="16" t="s">
        <v>134</v>
      </c>
      <c r="AU376" s="16" t="s">
        <v>79</v>
      </c>
    </row>
    <row r="377" spans="1:65" s="2" customFormat="1" ht="16.5" customHeight="1">
      <c r="A377" s="37"/>
      <c r="B377" s="38"/>
      <c r="C377" s="229" t="s">
        <v>466</v>
      </c>
      <c r="D377" s="229" t="s">
        <v>298</v>
      </c>
      <c r="E377" s="230" t="s">
        <v>1476</v>
      </c>
      <c r="F377" s="231" t="s">
        <v>1315</v>
      </c>
      <c r="G377" s="232" t="s">
        <v>540</v>
      </c>
      <c r="H377" s="233">
        <v>95</v>
      </c>
      <c r="I377" s="234"/>
      <c r="J377" s="235">
        <f>ROUND(I377*H377,2)</f>
        <v>0</v>
      </c>
      <c r="K377" s="231" t="s">
        <v>19</v>
      </c>
      <c r="L377" s="236"/>
      <c r="M377" s="237" t="s">
        <v>19</v>
      </c>
      <c r="N377" s="238" t="s">
        <v>40</v>
      </c>
      <c r="O377" s="83"/>
      <c r="P377" s="196">
        <f>O377*H377</f>
        <v>0</v>
      </c>
      <c r="Q377" s="196">
        <v>0</v>
      </c>
      <c r="R377" s="196">
        <f>Q377*H377</f>
        <v>0</v>
      </c>
      <c r="S377" s="196">
        <v>0</v>
      </c>
      <c r="T377" s="197">
        <f>S377*H377</f>
        <v>0</v>
      </c>
      <c r="U377" s="37"/>
      <c r="V377" s="37"/>
      <c r="W377" s="37"/>
      <c r="X377" s="37"/>
      <c r="Y377" s="37"/>
      <c r="Z377" s="37"/>
      <c r="AA377" s="37"/>
      <c r="AB377" s="37"/>
      <c r="AC377" s="37"/>
      <c r="AD377" s="37"/>
      <c r="AE377" s="37"/>
      <c r="AR377" s="198" t="s">
        <v>147</v>
      </c>
      <c r="AT377" s="198" t="s">
        <v>298</v>
      </c>
      <c r="AU377" s="198" t="s">
        <v>79</v>
      </c>
      <c r="AY377" s="16" t="s">
        <v>133</v>
      </c>
      <c r="BE377" s="199">
        <f>IF(N377="základní",J377,0)</f>
        <v>0</v>
      </c>
      <c r="BF377" s="199">
        <f>IF(N377="snížená",J377,0)</f>
        <v>0</v>
      </c>
      <c r="BG377" s="199">
        <f>IF(N377="zákl. přenesená",J377,0)</f>
        <v>0</v>
      </c>
      <c r="BH377" s="199">
        <f>IF(N377="sníž. přenesená",J377,0)</f>
        <v>0</v>
      </c>
      <c r="BI377" s="199">
        <f>IF(N377="nulová",J377,0)</f>
        <v>0</v>
      </c>
      <c r="BJ377" s="16" t="s">
        <v>77</v>
      </c>
      <c r="BK377" s="199">
        <f>ROUND(I377*H377,2)</f>
        <v>0</v>
      </c>
      <c r="BL377" s="16" t="s">
        <v>138</v>
      </c>
      <c r="BM377" s="198" t="s">
        <v>1477</v>
      </c>
    </row>
    <row r="378" spans="1:47" s="2" customFormat="1" ht="12">
      <c r="A378" s="37"/>
      <c r="B378" s="38"/>
      <c r="C378" s="39"/>
      <c r="D378" s="200" t="s">
        <v>134</v>
      </c>
      <c r="E378" s="39"/>
      <c r="F378" s="201" t="s">
        <v>1435</v>
      </c>
      <c r="G378" s="39"/>
      <c r="H378" s="39"/>
      <c r="I378" s="135"/>
      <c r="J378" s="39"/>
      <c r="K378" s="39"/>
      <c r="L378" s="43"/>
      <c r="M378" s="202"/>
      <c r="N378" s="203"/>
      <c r="O378" s="83"/>
      <c r="P378" s="83"/>
      <c r="Q378" s="83"/>
      <c r="R378" s="83"/>
      <c r="S378" s="83"/>
      <c r="T378" s="84"/>
      <c r="U378" s="37"/>
      <c r="V378" s="37"/>
      <c r="W378" s="37"/>
      <c r="X378" s="37"/>
      <c r="Y378" s="37"/>
      <c r="Z378" s="37"/>
      <c r="AA378" s="37"/>
      <c r="AB378" s="37"/>
      <c r="AC378" s="37"/>
      <c r="AD378" s="37"/>
      <c r="AE378" s="37"/>
      <c r="AT378" s="16" t="s">
        <v>134</v>
      </c>
      <c r="AU378" s="16" t="s">
        <v>79</v>
      </c>
    </row>
    <row r="379" spans="1:65" s="2" customFormat="1" ht="16.5" customHeight="1">
      <c r="A379" s="37"/>
      <c r="B379" s="38"/>
      <c r="C379" s="229" t="s">
        <v>1478</v>
      </c>
      <c r="D379" s="229" t="s">
        <v>298</v>
      </c>
      <c r="E379" s="230" t="s">
        <v>1479</v>
      </c>
      <c r="F379" s="231" t="s">
        <v>1318</v>
      </c>
      <c r="G379" s="232" t="s">
        <v>540</v>
      </c>
      <c r="H379" s="233">
        <v>80</v>
      </c>
      <c r="I379" s="234"/>
      <c r="J379" s="235">
        <f>ROUND(I379*H379,2)</f>
        <v>0</v>
      </c>
      <c r="K379" s="231" t="s">
        <v>19</v>
      </c>
      <c r="L379" s="236"/>
      <c r="M379" s="237" t="s">
        <v>19</v>
      </c>
      <c r="N379" s="238" t="s">
        <v>40</v>
      </c>
      <c r="O379" s="83"/>
      <c r="P379" s="196">
        <f>O379*H379</f>
        <v>0</v>
      </c>
      <c r="Q379" s="196">
        <v>0</v>
      </c>
      <c r="R379" s="196">
        <f>Q379*H379</f>
        <v>0</v>
      </c>
      <c r="S379" s="196">
        <v>0</v>
      </c>
      <c r="T379" s="197">
        <f>S379*H379</f>
        <v>0</v>
      </c>
      <c r="U379" s="37"/>
      <c r="V379" s="37"/>
      <c r="W379" s="37"/>
      <c r="X379" s="37"/>
      <c r="Y379" s="37"/>
      <c r="Z379" s="37"/>
      <c r="AA379" s="37"/>
      <c r="AB379" s="37"/>
      <c r="AC379" s="37"/>
      <c r="AD379" s="37"/>
      <c r="AE379" s="37"/>
      <c r="AR379" s="198" t="s">
        <v>147</v>
      </c>
      <c r="AT379" s="198" t="s">
        <v>298</v>
      </c>
      <c r="AU379" s="198" t="s">
        <v>79</v>
      </c>
      <c r="AY379" s="16" t="s">
        <v>133</v>
      </c>
      <c r="BE379" s="199">
        <f>IF(N379="základní",J379,0)</f>
        <v>0</v>
      </c>
      <c r="BF379" s="199">
        <f>IF(N379="snížená",J379,0)</f>
        <v>0</v>
      </c>
      <c r="BG379" s="199">
        <f>IF(N379="zákl. přenesená",J379,0)</f>
        <v>0</v>
      </c>
      <c r="BH379" s="199">
        <f>IF(N379="sníž. přenesená",J379,0)</f>
        <v>0</v>
      </c>
      <c r="BI379" s="199">
        <f>IF(N379="nulová",J379,0)</f>
        <v>0</v>
      </c>
      <c r="BJ379" s="16" t="s">
        <v>77</v>
      </c>
      <c r="BK379" s="199">
        <f>ROUND(I379*H379,2)</f>
        <v>0</v>
      </c>
      <c r="BL379" s="16" t="s">
        <v>138</v>
      </c>
      <c r="BM379" s="198" t="s">
        <v>1480</v>
      </c>
    </row>
    <row r="380" spans="1:47" s="2" customFormat="1" ht="12">
      <c r="A380" s="37"/>
      <c r="B380" s="38"/>
      <c r="C380" s="39"/>
      <c r="D380" s="200" t="s">
        <v>134</v>
      </c>
      <c r="E380" s="39"/>
      <c r="F380" s="201" t="s">
        <v>1435</v>
      </c>
      <c r="G380" s="39"/>
      <c r="H380" s="39"/>
      <c r="I380" s="135"/>
      <c r="J380" s="39"/>
      <c r="K380" s="39"/>
      <c r="L380" s="43"/>
      <c r="M380" s="202"/>
      <c r="N380" s="203"/>
      <c r="O380" s="83"/>
      <c r="P380" s="83"/>
      <c r="Q380" s="83"/>
      <c r="R380" s="83"/>
      <c r="S380" s="83"/>
      <c r="T380" s="84"/>
      <c r="U380" s="37"/>
      <c r="V380" s="37"/>
      <c r="W380" s="37"/>
      <c r="X380" s="37"/>
      <c r="Y380" s="37"/>
      <c r="Z380" s="37"/>
      <c r="AA380" s="37"/>
      <c r="AB380" s="37"/>
      <c r="AC380" s="37"/>
      <c r="AD380" s="37"/>
      <c r="AE380" s="37"/>
      <c r="AT380" s="16" t="s">
        <v>134</v>
      </c>
      <c r="AU380" s="16" t="s">
        <v>79</v>
      </c>
    </row>
    <row r="381" spans="1:65" s="2" customFormat="1" ht="16.5" customHeight="1">
      <c r="A381" s="37"/>
      <c r="B381" s="38"/>
      <c r="C381" s="229" t="s">
        <v>470</v>
      </c>
      <c r="D381" s="229" t="s">
        <v>298</v>
      </c>
      <c r="E381" s="230" t="s">
        <v>1481</v>
      </c>
      <c r="F381" s="231" t="s">
        <v>1226</v>
      </c>
      <c r="G381" s="232" t="s">
        <v>540</v>
      </c>
      <c r="H381" s="233">
        <v>70</v>
      </c>
      <c r="I381" s="234"/>
      <c r="J381" s="235">
        <f>ROUND(I381*H381,2)</f>
        <v>0</v>
      </c>
      <c r="K381" s="231" t="s">
        <v>19</v>
      </c>
      <c r="L381" s="236"/>
      <c r="M381" s="237" t="s">
        <v>19</v>
      </c>
      <c r="N381" s="238" t="s">
        <v>40</v>
      </c>
      <c r="O381" s="83"/>
      <c r="P381" s="196">
        <f>O381*H381</f>
        <v>0</v>
      </c>
      <c r="Q381" s="196">
        <v>0</v>
      </c>
      <c r="R381" s="196">
        <f>Q381*H381</f>
        <v>0</v>
      </c>
      <c r="S381" s="196">
        <v>0</v>
      </c>
      <c r="T381" s="197">
        <f>S381*H381</f>
        <v>0</v>
      </c>
      <c r="U381" s="37"/>
      <c r="V381" s="37"/>
      <c r="W381" s="37"/>
      <c r="X381" s="37"/>
      <c r="Y381" s="37"/>
      <c r="Z381" s="37"/>
      <c r="AA381" s="37"/>
      <c r="AB381" s="37"/>
      <c r="AC381" s="37"/>
      <c r="AD381" s="37"/>
      <c r="AE381" s="37"/>
      <c r="AR381" s="198" t="s">
        <v>147</v>
      </c>
      <c r="AT381" s="198" t="s">
        <v>298</v>
      </c>
      <c r="AU381" s="198" t="s">
        <v>79</v>
      </c>
      <c r="AY381" s="16" t="s">
        <v>133</v>
      </c>
      <c r="BE381" s="199">
        <f>IF(N381="základní",J381,0)</f>
        <v>0</v>
      </c>
      <c r="BF381" s="199">
        <f>IF(N381="snížená",J381,0)</f>
        <v>0</v>
      </c>
      <c r="BG381" s="199">
        <f>IF(N381="zákl. přenesená",J381,0)</f>
        <v>0</v>
      </c>
      <c r="BH381" s="199">
        <f>IF(N381="sníž. přenesená",J381,0)</f>
        <v>0</v>
      </c>
      <c r="BI381" s="199">
        <f>IF(N381="nulová",J381,0)</f>
        <v>0</v>
      </c>
      <c r="BJ381" s="16" t="s">
        <v>77</v>
      </c>
      <c r="BK381" s="199">
        <f>ROUND(I381*H381,2)</f>
        <v>0</v>
      </c>
      <c r="BL381" s="16" t="s">
        <v>138</v>
      </c>
      <c r="BM381" s="198" t="s">
        <v>1482</v>
      </c>
    </row>
    <row r="382" spans="1:47" s="2" customFormat="1" ht="12">
      <c r="A382" s="37"/>
      <c r="B382" s="38"/>
      <c r="C382" s="39"/>
      <c r="D382" s="200" t="s">
        <v>134</v>
      </c>
      <c r="E382" s="39"/>
      <c r="F382" s="201" t="s">
        <v>1435</v>
      </c>
      <c r="G382" s="39"/>
      <c r="H382" s="39"/>
      <c r="I382" s="135"/>
      <c r="J382" s="39"/>
      <c r="K382" s="39"/>
      <c r="L382" s="43"/>
      <c r="M382" s="202"/>
      <c r="N382" s="203"/>
      <c r="O382" s="83"/>
      <c r="P382" s="83"/>
      <c r="Q382" s="83"/>
      <c r="R382" s="83"/>
      <c r="S382" s="83"/>
      <c r="T382" s="84"/>
      <c r="U382" s="37"/>
      <c r="V382" s="37"/>
      <c r="W382" s="37"/>
      <c r="X382" s="37"/>
      <c r="Y382" s="37"/>
      <c r="Z382" s="37"/>
      <c r="AA382" s="37"/>
      <c r="AB382" s="37"/>
      <c r="AC382" s="37"/>
      <c r="AD382" s="37"/>
      <c r="AE382" s="37"/>
      <c r="AT382" s="16" t="s">
        <v>134</v>
      </c>
      <c r="AU382" s="16" t="s">
        <v>79</v>
      </c>
    </row>
    <row r="383" spans="1:65" s="2" customFormat="1" ht="16.5" customHeight="1">
      <c r="A383" s="37"/>
      <c r="B383" s="38"/>
      <c r="C383" s="229" t="s">
        <v>1483</v>
      </c>
      <c r="D383" s="229" t="s">
        <v>298</v>
      </c>
      <c r="E383" s="230" t="s">
        <v>1484</v>
      </c>
      <c r="F383" s="231" t="s">
        <v>1323</v>
      </c>
      <c r="G383" s="232" t="s">
        <v>540</v>
      </c>
      <c r="H383" s="233">
        <v>94</v>
      </c>
      <c r="I383" s="234"/>
      <c r="J383" s="235">
        <f>ROUND(I383*H383,2)</f>
        <v>0</v>
      </c>
      <c r="K383" s="231" t="s">
        <v>19</v>
      </c>
      <c r="L383" s="236"/>
      <c r="M383" s="237" t="s">
        <v>19</v>
      </c>
      <c r="N383" s="238" t="s">
        <v>40</v>
      </c>
      <c r="O383" s="83"/>
      <c r="P383" s="196">
        <f>O383*H383</f>
        <v>0</v>
      </c>
      <c r="Q383" s="196">
        <v>0</v>
      </c>
      <c r="R383" s="196">
        <f>Q383*H383</f>
        <v>0</v>
      </c>
      <c r="S383" s="196">
        <v>0</v>
      </c>
      <c r="T383" s="197">
        <f>S383*H383</f>
        <v>0</v>
      </c>
      <c r="U383" s="37"/>
      <c r="V383" s="37"/>
      <c r="W383" s="37"/>
      <c r="X383" s="37"/>
      <c r="Y383" s="37"/>
      <c r="Z383" s="37"/>
      <c r="AA383" s="37"/>
      <c r="AB383" s="37"/>
      <c r="AC383" s="37"/>
      <c r="AD383" s="37"/>
      <c r="AE383" s="37"/>
      <c r="AR383" s="198" t="s">
        <v>147</v>
      </c>
      <c r="AT383" s="198" t="s">
        <v>298</v>
      </c>
      <c r="AU383" s="198" t="s">
        <v>79</v>
      </c>
      <c r="AY383" s="16" t="s">
        <v>133</v>
      </c>
      <c r="BE383" s="199">
        <f>IF(N383="základní",J383,0)</f>
        <v>0</v>
      </c>
      <c r="BF383" s="199">
        <f>IF(N383="snížená",J383,0)</f>
        <v>0</v>
      </c>
      <c r="BG383" s="199">
        <f>IF(N383="zákl. přenesená",J383,0)</f>
        <v>0</v>
      </c>
      <c r="BH383" s="199">
        <f>IF(N383="sníž. přenesená",J383,0)</f>
        <v>0</v>
      </c>
      <c r="BI383" s="199">
        <f>IF(N383="nulová",J383,0)</f>
        <v>0</v>
      </c>
      <c r="BJ383" s="16" t="s">
        <v>77</v>
      </c>
      <c r="BK383" s="199">
        <f>ROUND(I383*H383,2)</f>
        <v>0</v>
      </c>
      <c r="BL383" s="16" t="s">
        <v>138</v>
      </c>
      <c r="BM383" s="198" t="s">
        <v>1485</v>
      </c>
    </row>
    <row r="384" spans="1:47" s="2" customFormat="1" ht="12">
      <c r="A384" s="37"/>
      <c r="B384" s="38"/>
      <c r="C384" s="39"/>
      <c r="D384" s="200" t="s">
        <v>134</v>
      </c>
      <c r="E384" s="39"/>
      <c r="F384" s="201" t="s">
        <v>1435</v>
      </c>
      <c r="G384" s="39"/>
      <c r="H384" s="39"/>
      <c r="I384" s="135"/>
      <c r="J384" s="39"/>
      <c r="K384" s="39"/>
      <c r="L384" s="43"/>
      <c r="M384" s="202"/>
      <c r="N384" s="203"/>
      <c r="O384" s="83"/>
      <c r="P384" s="83"/>
      <c r="Q384" s="83"/>
      <c r="R384" s="83"/>
      <c r="S384" s="83"/>
      <c r="T384" s="84"/>
      <c r="U384" s="37"/>
      <c r="V384" s="37"/>
      <c r="W384" s="37"/>
      <c r="X384" s="37"/>
      <c r="Y384" s="37"/>
      <c r="Z384" s="37"/>
      <c r="AA384" s="37"/>
      <c r="AB384" s="37"/>
      <c r="AC384" s="37"/>
      <c r="AD384" s="37"/>
      <c r="AE384" s="37"/>
      <c r="AT384" s="16" t="s">
        <v>134</v>
      </c>
      <c r="AU384" s="16" t="s">
        <v>79</v>
      </c>
    </row>
    <row r="385" spans="1:65" s="2" customFormat="1" ht="16.5" customHeight="1">
      <c r="A385" s="37"/>
      <c r="B385" s="38"/>
      <c r="C385" s="229" t="s">
        <v>476</v>
      </c>
      <c r="D385" s="229" t="s">
        <v>298</v>
      </c>
      <c r="E385" s="230" t="s">
        <v>1486</v>
      </c>
      <c r="F385" s="231" t="s">
        <v>1487</v>
      </c>
      <c r="G385" s="232" t="s">
        <v>540</v>
      </c>
      <c r="H385" s="233">
        <v>60</v>
      </c>
      <c r="I385" s="234"/>
      <c r="J385" s="235">
        <f>ROUND(I385*H385,2)</f>
        <v>0</v>
      </c>
      <c r="K385" s="231" t="s">
        <v>19</v>
      </c>
      <c r="L385" s="236"/>
      <c r="M385" s="237" t="s">
        <v>19</v>
      </c>
      <c r="N385" s="238" t="s">
        <v>40</v>
      </c>
      <c r="O385" s="83"/>
      <c r="P385" s="196">
        <f>O385*H385</f>
        <v>0</v>
      </c>
      <c r="Q385" s="196">
        <v>0</v>
      </c>
      <c r="R385" s="196">
        <f>Q385*H385</f>
        <v>0</v>
      </c>
      <c r="S385" s="196">
        <v>0</v>
      </c>
      <c r="T385" s="197">
        <f>S385*H385</f>
        <v>0</v>
      </c>
      <c r="U385" s="37"/>
      <c r="V385" s="37"/>
      <c r="W385" s="37"/>
      <c r="X385" s="37"/>
      <c r="Y385" s="37"/>
      <c r="Z385" s="37"/>
      <c r="AA385" s="37"/>
      <c r="AB385" s="37"/>
      <c r="AC385" s="37"/>
      <c r="AD385" s="37"/>
      <c r="AE385" s="37"/>
      <c r="AR385" s="198" t="s">
        <v>147</v>
      </c>
      <c r="AT385" s="198" t="s">
        <v>298</v>
      </c>
      <c r="AU385" s="198" t="s">
        <v>79</v>
      </c>
      <c r="AY385" s="16" t="s">
        <v>133</v>
      </c>
      <c r="BE385" s="199">
        <f>IF(N385="základní",J385,0)</f>
        <v>0</v>
      </c>
      <c r="BF385" s="199">
        <f>IF(N385="snížená",J385,0)</f>
        <v>0</v>
      </c>
      <c r="BG385" s="199">
        <f>IF(N385="zákl. přenesená",J385,0)</f>
        <v>0</v>
      </c>
      <c r="BH385" s="199">
        <f>IF(N385="sníž. přenesená",J385,0)</f>
        <v>0</v>
      </c>
      <c r="BI385" s="199">
        <f>IF(N385="nulová",J385,0)</f>
        <v>0</v>
      </c>
      <c r="BJ385" s="16" t="s">
        <v>77</v>
      </c>
      <c r="BK385" s="199">
        <f>ROUND(I385*H385,2)</f>
        <v>0</v>
      </c>
      <c r="BL385" s="16" t="s">
        <v>138</v>
      </c>
      <c r="BM385" s="198" t="s">
        <v>1488</v>
      </c>
    </row>
    <row r="386" spans="1:47" s="2" customFormat="1" ht="12">
      <c r="A386" s="37"/>
      <c r="B386" s="38"/>
      <c r="C386" s="39"/>
      <c r="D386" s="200" t="s">
        <v>134</v>
      </c>
      <c r="E386" s="39"/>
      <c r="F386" s="201" t="s">
        <v>1435</v>
      </c>
      <c r="G386" s="39"/>
      <c r="H386" s="39"/>
      <c r="I386" s="135"/>
      <c r="J386" s="39"/>
      <c r="K386" s="39"/>
      <c r="L386" s="43"/>
      <c r="M386" s="202"/>
      <c r="N386" s="203"/>
      <c r="O386" s="83"/>
      <c r="P386" s="83"/>
      <c r="Q386" s="83"/>
      <c r="R386" s="83"/>
      <c r="S386" s="83"/>
      <c r="T386" s="84"/>
      <c r="U386" s="37"/>
      <c r="V386" s="37"/>
      <c r="W386" s="37"/>
      <c r="X386" s="37"/>
      <c r="Y386" s="37"/>
      <c r="Z386" s="37"/>
      <c r="AA386" s="37"/>
      <c r="AB386" s="37"/>
      <c r="AC386" s="37"/>
      <c r="AD386" s="37"/>
      <c r="AE386" s="37"/>
      <c r="AT386" s="16" t="s">
        <v>134</v>
      </c>
      <c r="AU386" s="16" t="s">
        <v>79</v>
      </c>
    </row>
    <row r="387" spans="1:65" s="2" customFormat="1" ht="16.5" customHeight="1">
      <c r="A387" s="37"/>
      <c r="B387" s="38"/>
      <c r="C387" s="229" t="s">
        <v>1489</v>
      </c>
      <c r="D387" s="229" t="s">
        <v>298</v>
      </c>
      <c r="E387" s="230" t="s">
        <v>1490</v>
      </c>
      <c r="F387" s="231" t="s">
        <v>1235</v>
      </c>
      <c r="G387" s="232" t="s">
        <v>540</v>
      </c>
      <c r="H387" s="233">
        <v>75</v>
      </c>
      <c r="I387" s="234"/>
      <c r="J387" s="235">
        <f>ROUND(I387*H387,2)</f>
        <v>0</v>
      </c>
      <c r="K387" s="231" t="s">
        <v>19</v>
      </c>
      <c r="L387" s="236"/>
      <c r="M387" s="237" t="s">
        <v>19</v>
      </c>
      <c r="N387" s="238" t="s">
        <v>40</v>
      </c>
      <c r="O387" s="83"/>
      <c r="P387" s="196">
        <f>O387*H387</f>
        <v>0</v>
      </c>
      <c r="Q387" s="196">
        <v>0</v>
      </c>
      <c r="R387" s="196">
        <f>Q387*H387</f>
        <v>0</v>
      </c>
      <c r="S387" s="196">
        <v>0</v>
      </c>
      <c r="T387" s="197">
        <f>S387*H387</f>
        <v>0</v>
      </c>
      <c r="U387" s="37"/>
      <c r="V387" s="37"/>
      <c r="W387" s="37"/>
      <c r="X387" s="37"/>
      <c r="Y387" s="37"/>
      <c r="Z387" s="37"/>
      <c r="AA387" s="37"/>
      <c r="AB387" s="37"/>
      <c r="AC387" s="37"/>
      <c r="AD387" s="37"/>
      <c r="AE387" s="37"/>
      <c r="AR387" s="198" t="s">
        <v>147</v>
      </c>
      <c r="AT387" s="198" t="s">
        <v>298</v>
      </c>
      <c r="AU387" s="198" t="s">
        <v>79</v>
      </c>
      <c r="AY387" s="16" t="s">
        <v>133</v>
      </c>
      <c r="BE387" s="199">
        <f>IF(N387="základní",J387,0)</f>
        <v>0</v>
      </c>
      <c r="BF387" s="199">
        <f>IF(N387="snížená",J387,0)</f>
        <v>0</v>
      </c>
      <c r="BG387" s="199">
        <f>IF(N387="zákl. přenesená",J387,0)</f>
        <v>0</v>
      </c>
      <c r="BH387" s="199">
        <f>IF(N387="sníž. přenesená",J387,0)</f>
        <v>0</v>
      </c>
      <c r="BI387" s="199">
        <f>IF(N387="nulová",J387,0)</f>
        <v>0</v>
      </c>
      <c r="BJ387" s="16" t="s">
        <v>77</v>
      </c>
      <c r="BK387" s="199">
        <f>ROUND(I387*H387,2)</f>
        <v>0</v>
      </c>
      <c r="BL387" s="16" t="s">
        <v>138</v>
      </c>
      <c r="BM387" s="198" t="s">
        <v>1491</v>
      </c>
    </row>
    <row r="388" spans="1:47" s="2" customFormat="1" ht="12">
      <c r="A388" s="37"/>
      <c r="B388" s="38"/>
      <c r="C388" s="39"/>
      <c r="D388" s="200" t="s">
        <v>134</v>
      </c>
      <c r="E388" s="39"/>
      <c r="F388" s="201" t="s">
        <v>1435</v>
      </c>
      <c r="G388" s="39"/>
      <c r="H388" s="39"/>
      <c r="I388" s="135"/>
      <c r="J388" s="39"/>
      <c r="K388" s="39"/>
      <c r="L388" s="43"/>
      <c r="M388" s="204"/>
      <c r="N388" s="205"/>
      <c r="O388" s="206"/>
      <c r="P388" s="206"/>
      <c r="Q388" s="206"/>
      <c r="R388" s="206"/>
      <c r="S388" s="206"/>
      <c r="T388" s="207"/>
      <c r="U388" s="37"/>
      <c r="V388" s="37"/>
      <c r="W388" s="37"/>
      <c r="X388" s="37"/>
      <c r="Y388" s="37"/>
      <c r="Z388" s="37"/>
      <c r="AA388" s="37"/>
      <c r="AB388" s="37"/>
      <c r="AC388" s="37"/>
      <c r="AD388" s="37"/>
      <c r="AE388" s="37"/>
      <c r="AT388" s="16" t="s">
        <v>134</v>
      </c>
      <c r="AU388" s="16" t="s">
        <v>79</v>
      </c>
    </row>
    <row r="389" spans="1:31" s="2" customFormat="1" ht="6.95" customHeight="1">
      <c r="A389" s="37"/>
      <c r="B389" s="58"/>
      <c r="C389" s="59"/>
      <c r="D389" s="59"/>
      <c r="E389" s="59"/>
      <c r="F389" s="59"/>
      <c r="G389" s="59"/>
      <c r="H389" s="59"/>
      <c r="I389" s="165"/>
      <c r="J389" s="59"/>
      <c r="K389" s="59"/>
      <c r="L389" s="43"/>
      <c r="M389" s="37"/>
      <c r="O389" s="37"/>
      <c r="P389" s="37"/>
      <c r="Q389" s="37"/>
      <c r="R389" s="37"/>
      <c r="S389" s="37"/>
      <c r="T389" s="37"/>
      <c r="U389" s="37"/>
      <c r="V389" s="37"/>
      <c r="W389" s="37"/>
      <c r="X389" s="37"/>
      <c r="Y389" s="37"/>
      <c r="Z389" s="37"/>
      <c r="AA389" s="37"/>
      <c r="AB389" s="37"/>
      <c r="AC389" s="37"/>
      <c r="AD389" s="37"/>
      <c r="AE389" s="37"/>
    </row>
  </sheetData>
  <sheetProtection password="CC35" sheet="1" objects="1" scenarios="1" formatColumns="0" formatRows="0" autoFilter="0"/>
  <autoFilter ref="C95:K388"/>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4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100</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1492</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ROUND(J90,2)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ROUND((SUM(BE90:BE407)),2)</f>
        <v>0</v>
      </c>
      <c r="G33" s="37"/>
      <c r="H33" s="37"/>
      <c r="I33" s="154">
        <v>0.21</v>
      </c>
      <c r="J33" s="153">
        <f>ROUND(((SUM(BE90:BE407))*I33),2)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ROUND((SUM(BF90:BF407)),2)</f>
        <v>0</v>
      </c>
      <c r="G34" s="37"/>
      <c r="H34" s="37"/>
      <c r="I34" s="154">
        <v>0.15</v>
      </c>
      <c r="J34" s="153">
        <f>ROUND(((SUM(BF90:BF407))*I34),2)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ROUND((SUM(BG90:BG407)),2)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ROUND((SUM(BH90:BH407)),2)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ROUND((SUM(BI90:BI407)),2)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06.1 - tříletá péče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J90</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1493</v>
      </c>
      <c r="E60" s="211"/>
      <c r="F60" s="211"/>
      <c r="G60" s="211"/>
      <c r="H60" s="211"/>
      <c r="I60" s="212"/>
      <c r="J60" s="213">
        <f>J91</f>
        <v>0</v>
      </c>
      <c r="K60" s="209"/>
      <c r="L60" s="214"/>
      <c r="S60" s="10"/>
      <c r="T60" s="10"/>
      <c r="U60" s="10"/>
      <c r="V60" s="10"/>
      <c r="W60" s="10"/>
      <c r="X60" s="10"/>
      <c r="Y60" s="10"/>
      <c r="Z60" s="10"/>
      <c r="AA60" s="10"/>
      <c r="AB60" s="10"/>
      <c r="AC60" s="10"/>
      <c r="AD60" s="10"/>
      <c r="AE60" s="10"/>
    </row>
    <row r="61" spans="1:31" s="12" customFormat="1" ht="19.9" customHeight="1">
      <c r="A61" s="12"/>
      <c r="B61" s="243"/>
      <c r="C61" s="244"/>
      <c r="D61" s="245" t="s">
        <v>1494</v>
      </c>
      <c r="E61" s="246"/>
      <c r="F61" s="246"/>
      <c r="G61" s="246"/>
      <c r="H61" s="246"/>
      <c r="I61" s="247"/>
      <c r="J61" s="248">
        <f>J92</f>
        <v>0</v>
      </c>
      <c r="K61" s="244"/>
      <c r="L61" s="249"/>
      <c r="S61" s="12"/>
      <c r="T61" s="12"/>
      <c r="U61" s="12"/>
      <c r="V61" s="12"/>
      <c r="W61" s="12"/>
      <c r="X61" s="12"/>
      <c r="Y61" s="12"/>
      <c r="Z61" s="12"/>
      <c r="AA61" s="12"/>
      <c r="AB61" s="12"/>
      <c r="AC61" s="12"/>
      <c r="AD61" s="12"/>
      <c r="AE61" s="12"/>
    </row>
    <row r="62" spans="1:31" s="12" customFormat="1" ht="19.9" customHeight="1">
      <c r="A62" s="12"/>
      <c r="B62" s="243"/>
      <c r="C62" s="244"/>
      <c r="D62" s="245" t="s">
        <v>1495</v>
      </c>
      <c r="E62" s="246"/>
      <c r="F62" s="246"/>
      <c r="G62" s="246"/>
      <c r="H62" s="246"/>
      <c r="I62" s="247"/>
      <c r="J62" s="248">
        <f>J129</f>
        <v>0</v>
      </c>
      <c r="K62" s="244"/>
      <c r="L62" s="249"/>
      <c r="S62" s="12"/>
      <c r="T62" s="12"/>
      <c r="U62" s="12"/>
      <c r="V62" s="12"/>
      <c r="W62" s="12"/>
      <c r="X62" s="12"/>
      <c r="Y62" s="12"/>
      <c r="Z62" s="12"/>
      <c r="AA62" s="12"/>
      <c r="AB62" s="12"/>
      <c r="AC62" s="12"/>
      <c r="AD62" s="12"/>
      <c r="AE62" s="12"/>
    </row>
    <row r="63" spans="1:31" s="12" customFormat="1" ht="19.9" customHeight="1">
      <c r="A63" s="12"/>
      <c r="B63" s="243"/>
      <c r="C63" s="244"/>
      <c r="D63" s="245" t="s">
        <v>1496</v>
      </c>
      <c r="E63" s="246"/>
      <c r="F63" s="246"/>
      <c r="G63" s="246"/>
      <c r="H63" s="246"/>
      <c r="I63" s="247"/>
      <c r="J63" s="248">
        <f>J136</f>
        <v>0</v>
      </c>
      <c r="K63" s="244"/>
      <c r="L63" s="249"/>
      <c r="S63" s="12"/>
      <c r="T63" s="12"/>
      <c r="U63" s="12"/>
      <c r="V63" s="12"/>
      <c r="W63" s="12"/>
      <c r="X63" s="12"/>
      <c r="Y63" s="12"/>
      <c r="Z63" s="12"/>
      <c r="AA63" s="12"/>
      <c r="AB63" s="12"/>
      <c r="AC63" s="12"/>
      <c r="AD63" s="12"/>
      <c r="AE63" s="12"/>
    </row>
    <row r="64" spans="1:31" s="10" customFormat="1" ht="24.95" customHeight="1">
      <c r="A64" s="10"/>
      <c r="B64" s="208"/>
      <c r="C64" s="209"/>
      <c r="D64" s="210" t="s">
        <v>1497</v>
      </c>
      <c r="E64" s="211"/>
      <c r="F64" s="211"/>
      <c r="G64" s="211"/>
      <c r="H64" s="211"/>
      <c r="I64" s="212"/>
      <c r="J64" s="213">
        <f>J188</f>
        <v>0</v>
      </c>
      <c r="K64" s="209"/>
      <c r="L64" s="214"/>
      <c r="S64" s="10"/>
      <c r="T64" s="10"/>
      <c r="U64" s="10"/>
      <c r="V64" s="10"/>
      <c r="W64" s="10"/>
      <c r="X64" s="10"/>
      <c r="Y64" s="10"/>
      <c r="Z64" s="10"/>
      <c r="AA64" s="10"/>
      <c r="AB64" s="10"/>
      <c r="AC64" s="10"/>
      <c r="AD64" s="10"/>
      <c r="AE64" s="10"/>
    </row>
    <row r="65" spans="1:31" s="12" customFormat="1" ht="19.9" customHeight="1">
      <c r="A65" s="12"/>
      <c r="B65" s="243"/>
      <c r="C65" s="244"/>
      <c r="D65" s="245" t="s">
        <v>1494</v>
      </c>
      <c r="E65" s="246"/>
      <c r="F65" s="246"/>
      <c r="G65" s="246"/>
      <c r="H65" s="246"/>
      <c r="I65" s="247"/>
      <c r="J65" s="248">
        <f>J189</f>
        <v>0</v>
      </c>
      <c r="K65" s="244"/>
      <c r="L65" s="249"/>
      <c r="S65" s="12"/>
      <c r="T65" s="12"/>
      <c r="U65" s="12"/>
      <c r="V65" s="12"/>
      <c r="W65" s="12"/>
      <c r="X65" s="12"/>
      <c r="Y65" s="12"/>
      <c r="Z65" s="12"/>
      <c r="AA65" s="12"/>
      <c r="AB65" s="12"/>
      <c r="AC65" s="12"/>
      <c r="AD65" s="12"/>
      <c r="AE65" s="12"/>
    </row>
    <row r="66" spans="1:31" s="12" customFormat="1" ht="19.9" customHeight="1">
      <c r="A66" s="12"/>
      <c r="B66" s="243"/>
      <c r="C66" s="244"/>
      <c r="D66" s="245" t="s">
        <v>1498</v>
      </c>
      <c r="E66" s="246"/>
      <c r="F66" s="246"/>
      <c r="G66" s="246"/>
      <c r="H66" s="246"/>
      <c r="I66" s="247"/>
      <c r="J66" s="248">
        <f>J220</f>
        <v>0</v>
      </c>
      <c r="K66" s="244"/>
      <c r="L66" s="249"/>
      <c r="S66" s="12"/>
      <c r="T66" s="12"/>
      <c r="U66" s="12"/>
      <c r="V66" s="12"/>
      <c r="W66" s="12"/>
      <c r="X66" s="12"/>
      <c r="Y66" s="12"/>
      <c r="Z66" s="12"/>
      <c r="AA66" s="12"/>
      <c r="AB66" s="12"/>
      <c r="AC66" s="12"/>
      <c r="AD66" s="12"/>
      <c r="AE66" s="12"/>
    </row>
    <row r="67" spans="1:31" s="12" customFormat="1" ht="19.9" customHeight="1">
      <c r="A67" s="12"/>
      <c r="B67" s="243"/>
      <c r="C67" s="244"/>
      <c r="D67" s="245" t="s">
        <v>1495</v>
      </c>
      <c r="E67" s="246"/>
      <c r="F67" s="246"/>
      <c r="G67" s="246"/>
      <c r="H67" s="246"/>
      <c r="I67" s="247"/>
      <c r="J67" s="248">
        <f>J359</f>
        <v>0</v>
      </c>
      <c r="K67" s="244"/>
      <c r="L67" s="249"/>
      <c r="S67" s="12"/>
      <c r="T67" s="12"/>
      <c r="U67" s="12"/>
      <c r="V67" s="12"/>
      <c r="W67" s="12"/>
      <c r="X67" s="12"/>
      <c r="Y67" s="12"/>
      <c r="Z67" s="12"/>
      <c r="AA67" s="12"/>
      <c r="AB67" s="12"/>
      <c r="AC67" s="12"/>
      <c r="AD67" s="12"/>
      <c r="AE67" s="12"/>
    </row>
    <row r="68" spans="1:31" s="10" customFormat="1" ht="24.95" customHeight="1">
      <c r="A68" s="10"/>
      <c r="B68" s="208"/>
      <c r="C68" s="209"/>
      <c r="D68" s="210" t="s">
        <v>1499</v>
      </c>
      <c r="E68" s="211"/>
      <c r="F68" s="211"/>
      <c r="G68" s="211"/>
      <c r="H68" s="211"/>
      <c r="I68" s="212"/>
      <c r="J68" s="213">
        <f>J366</f>
        <v>0</v>
      </c>
      <c r="K68" s="209"/>
      <c r="L68" s="214"/>
      <c r="S68" s="10"/>
      <c r="T68" s="10"/>
      <c r="U68" s="10"/>
      <c r="V68" s="10"/>
      <c r="W68" s="10"/>
      <c r="X68" s="10"/>
      <c r="Y68" s="10"/>
      <c r="Z68" s="10"/>
      <c r="AA68" s="10"/>
      <c r="AB68" s="10"/>
      <c r="AC68" s="10"/>
      <c r="AD68" s="10"/>
      <c r="AE68" s="10"/>
    </row>
    <row r="69" spans="1:31" s="12" customFormat="1" ht="19.9" customHeight="1">
      <c r="A69" s="12"/>
      <c r="B69" s="243"/>
      <c r="C69" s="244"/>
      <c r="D69" s="245" t="s">
        <v>1494</v>
      </c>
      <c r="E69" s="246"/>
      <c r="F69" s="246"/>
      <c r="G69" s="246"/>
      <c r="H69" s="246"/>
      <c r="I69" s="247"/>
      <c r="J69" s="248">
        <f>J367</f>
        <v>0</v>
      </c>
      <c r="K69" s="244"/>
      <c r="L69" s="249"/>
      <c r="S69" s="12"/>
      <c r="T69" s="12"/>
      <c r="U69" s="12"/>
      <c r="V69" s="12"/>
      <c r="W69" s="12"/>
      <c r="X69" s="12"/>
      <c r="Y69" s="12"/>
      <c r="Z69" s="12"/>
      <c r="AA69" s="12"/>
      <c r="AB69" s="12"/>
      <c r="AC69" s="12"/>
      <c r="AD69" s="12"/>
      <c r="AE69" s="12"/>
    </row>
    <row r="70" spans="1:31" s="12" customFormat="1" ht="19.9" customHeight="1">
      <c r="A70" s="12"/>
      <c r="B70" s="243"/>
      <c r="C70" s="244"/>
      <c r="D70" s="245" t="s">
        <v>1495</v>
      </c>
      <c r="E70" s="246"/>
      <c r="F70" s="246"/>
      <c r="G70" s="246"/>
      <c r="H70" s="246"/>
      <c r="I70" s="247"/>
      <c r="J70" s="248">
        <f>J401</f>
        <v>0</v>
      </c>
      <c r="K70" s="244"/>
      <c r="L70" s="249"/>
      <c r="S70" s="12"/>
      <c r="T70" s="12"/>
      <c r="U70" s="12"/>
      <c r="V70" s="12"/>
      <c r="W70" s="12"/>
      <c r="X70" s="12"/>
      <c r="Y70" s="12"/>
      <c r="Z70" s="12"/>
      <c r="AA70" s="12"/>
      <c r="AB70" s="12"/>
      <c r="AC70" s="12"/>
      <c r="AD70" s="12"/>
      <c r="AE70" s="12"/>
    </row>
    <row r="71" spans="1:31" s="2" customFormat="1" ht="21.8" customHeight="1">
      <c r="A71" s="37"/>
      <c r="B71" s="38"/>
      <c r="C71" s="39"/>
      <c r="D71" s="39"/>
      <c r="E71" s="39"/>
      <c r="F71" s="39"/>
      <c r="G71" s="39"/>
      <c r="H71" s="39"/>
      <c r="I71" s="135"/>
      <c r="J71" s="39"/>
      <c r="K71" s="39"/>
      <c r="L71" s="136"/>
      <c r="S71" s="37"/>
      <c r="T71" s="37"/>
      <c r="U71" s="37"/>
      <c r="V71" s="37"/>
      <c r="W71" s="37"/>
      <c r="X71" s="37"/>
      <c r="Y71" s="37"/>
      <c r="Z71" s="37"/>
      <c r="AA71" s="37"/>
      <c r="AB71" s="37"/>
      <c r="AC71" s="37"/>
      <c r="AD71" s="37"/>
      <c r="AE71" s="37"/>
    </row>
    <row r="72" spans="1:31" s="2" customFormat="1" ht="6.95" customHeight="1">
      <c r="A72" s="37"/>
      <c r="B72" s="58"/>
      <c r="C72" s="59"/>
      <c r="D72" s="59"/>
      <c r="E72" s="59"/>
      <c r="F72" s="59"/>
      <c r="G72" s="59"/>
      <c r="H72" s="59"/>
      <c r="I72" s="165"/>
      <c r="J72" s="59"/>
      <c r="K72" s="59"/>
      <c r="L72" s="136"/>
      <c r="S72" s="37"/>
      <c r="T72" s="37"/>
      <c r="U72" s="37"/>
      <c r="V72" s="37"/>
      <c r="W72" s="37"/>
      <c r="X72" s="37"/>
      <c r="Y72" s="37"/>
      <c r="Z72" s="37"/>
      <c r="AA72" s="37"/>
      <c r="AB72" s="37"/>
      <c r="AC72" s="37"/>
      <c r="AD72" s="37"/>
      <c r="AE72" s="37"/>
    </row>
    <row r="76" spans="1:31" s="2" customFormat="1" ht="6.95" customHeight="1">
      <c r="A76" s="37"/>
      <c r="B76" s="60"/>
      <c r="C76" s="61"/>
      <c r="D76" s="61"/>
      <c r="E76" s="61"/>
      <c r="F76" s="61"/>
      <c r="G76" s="61"/>
      <c r="H76" s="61"/>
      <c r="I76" s="168"/>
      <c r="J76" s="61"/>
      <c r="K76" s="61"/>
      <c r="L76" s="136"/>
      <c r="S76" s="37"/>
      <c r="T76" s="37"/>
      <c r="U76" s="37"/>
      <c r="V76" s="37"/>
      <c r="W76" s="37"/>
      <c r="X76" s="37"/>
      <c r="Y76" s="37"/>
      <c r="Z76" s="37"/>
      <c r="AA76" s="37"/>
      <c r="AB76" s="37"/>
      <c r="AC76" s="37"/>
      <c r="AD76" s="37"/>
      <c r="AE76" s="37"/>
    </row>
    <row r="77" spans="1:31" s="2" customFormat="1" ht="24.95" customHeight="1">
      <c r="A77" s="37"/>
      <c r="B77" s="38"/>
      <c r="C77" s="22" t="s">
        <v>114</v>
      </c>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2" customHeight="1">
      <c r="A79" s="37"/>
      <c r="B79" s="38"/>
      <c r="C79" s="31" t="s">
        <v>16</v>
      </c>
      <c r="D79" s="39"/>
      <c r="E79" s="39"/>
      <c r="F79" s="39"/>
      <c r="G79" s="39"/>
      <c r="H79" s="39"/>
      <c r="I79" s="135"/>
      <c r="J79" s="39"/>
      <c r="K79" s="39"/>
      <c r="L79" s="136"/>
      <c r="S79" s="37"/>
      <c r="T79" s="37"/>
      <c r="U79" s="37"/>
      <c r="V79" s="37"/>
      <c r="W79" s="37"/>
      <c r="X79" s="37"/>
      <c r="Y79" s="37"/>
      <c r="Z79" s="37"/>
      <c r="AA79" s="37"/>
      <c r="AB79" s="37"/>
      <c r="AC79" s="37"/>
      <c r="AD79" s="37"/>
      <c r="AE79" s="37"/>
    </row>
    <row r="80" spans="1:31" s="2" customFormat="1" ht="16.5" customHeight="1">
      <c r="A80" s="37"/>
      <c r="B80" s="38"/>
      <c r="C80" s="39"/>
      <c r="D80" s="39"/>
      <c r="E80" s="169" t="str">
        <f>E7</f>
        <v>Společná zařízení v k.ú. Senice na Hané</v>
      </c>
      <c r="F80" s="31"/>
      <c r="G80" s="31"/>
      <c r="H80" s="31"/>
      <c r="I80" s="135"/>
      <c r="J80" s="39"/>
      <c r="K80" s="39"/>
      <c r="L80" s="136"/>
      <c r="S80" s="37"/>
      <c r="T80" s="37"/>
      <c r="U80" s="37"/>
      <c r="V80" s="37"/>
      <c r="W80" s="37"/>
      <c r="X80" s="37"/>
      <c r="Y80" s="37"/>
      <c r="Z80" s="37"/>
      <c r="AA80" s="37"/>
      <c r="AB80" s="37"/>
      <c r="AC80" s="37"/>
      <c r="AD80" s="37"/>
      <c r="AE80" s="37"/>
    </row>
    <row r="81" spans="1:31" s="2" customFormat="1" ht="12" customHeight="1">
      <c r="A81" s="37"/>
      <c r="B81" s="38"/>
      <c r="C81" s="31" t="s">
        <v>108</v>
      </c>
      <c r="D81" s="39"/>
      <c r="E81" s="39"/>
      <c r="F81" s="39"/>
      <c r="G81" s="39"/>
      <c r="H81" s="39"/>
      <c r="I81" s="135"/>
      <c r="J81" s="39"/>
      <c r="K81" s="39"/>
      <c r="L81" s="136"/>
      <c r="S81" s="37"/>
      <c r="T81" s="37"/>
      <c r="U81" s="37"/>
      <c r="V81" s="37"/>
      <c r="W81" s="37"/>
      <c r="X81" s="37"/>
      <c r="Y81" s="37"/>
      <c r="Z81" s="37"/>
      <c r="AA81" s="37"/>
      <c r="AB81" s="37"/>
      <c r="AC81" s="37"/>
      <c r="AD81" s="37"/>
      <c r="AE81" s="37"/>
    </row>
    <row r="82" spans="1:31" s="2" customFormat="1" ht="16.5" customHeight="1">
      <c r="A82" s="37"/>
      <c r="B82" s="38"/>
      <c r="C82" s="39"/>
      <c r="D82" s="39"/>
      <c r="E82" s="68" t="str">
        <f>E9</f>
        <v>SO 06.1 - tříletá péče</v>
      </c>
      <c r="F82" s="39"/>
      <c r="G82" s="39"/>
      <c r="H82" s="39"/>
      <c r="I82" s="135"/>
      <c r="J82" s="39"/>
      <c r="K82" s="39"/>
      <c r="L82" s="136"/>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135"/>
      <c r="J83" s="39"/>
      <c r="K83" s="39"/>
      <c r="L83" s="136"/>
      <c r="S83" s="37"/>
      <c r="T83" s="37"/>
      <c r="U83" s="37"/>
      <c r="V83" s="37"/>
      <c r="W83" s="37"/>
      <c r="X83" s="37"/>
      <c r="Y83" s="37"/>
      <c r="Z83" s="37"/>
      <c r="AA83" s="37"/>
      <c r="AB83" s="37"/>
      <c r="AC83" s="37"/>
      <c r="AD83" s="37"/>
      <c r="AE83" s="37"/>
    </row>
    <row r="84" spans="1:31" s="2" customFormat="1" ht="12" customHeight="1">
      <c r="A84" s="37"/>
      <c r="B84" s="38"/>
      <c r="C84" s="31" t="s">
        <v>21</v>
      </c>
      <c r="D84" s="39"/>
      <c r="E84" s="39"/>
      <c r="F84" s="26" t="str">
        <f>F12</f>
        <v xml:space="preserve"> </v>
      </c>
      <c r="G84" s="39"/>
      <c r="H84" s="39"/>
      <c r="I84" s="139" t="s">
        <v>23</v>
      </c>
      <c r="J84" s="71" t="str">
        <f>IF(J12="","",J12)</f>
        <v>11. 5. 2020</v>
      </c>
      <c r="K84" s="39"/>
      <c r="L84" s="136"/>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135"/>
      <c r="J85" s="39"/>
      <c r="K85" s="39"/>
      <c r="L85" s="136"/>
      <c r="S85" s="37"/>
      <c r="T85" s="37"/>
      <c r="U85" s="37"/>
      <c r="V85" s="37"/>
      <c r="W85" s="37"/>
      <c r="X85" s="37"/>
      <c r="Y85" s="37"/>
      <c r="Z85" s="37"/>
      <c r="AA85" s="37"/>
      <c r="AB85" s="37"/>
      <c r="AC85" s="37"/>
      <c r="AD85" s="37"/>
      <c r="AE85" s="37"/>
    </row>
    <row r="86" spans="1:31" s="2" customFormat="1" ht="15.15" customHeight="1">
      <c r="A86" s="37"/>
      <c r="B86" s="38"/>
      <c r="C86" s="31" t="s">
        <v>25</v>
      </c>
      <c r="D86" s="39"/>
      <c r="E86" s="39"/>
      <c r="F86" s="26" t="str">
        <f>E15</f>
        <v xml:space="preserve"> </v>
      </c>
      <c r="G86" s="39"/>
      <c r="H86" s="39"/>
      <c r="I86" s="139" t="s">
        <v>30</v>
      </c>
      <c r="J86" s="35" t="str">
        <f>E21</f>
        <v xml:space="preserve"> </v>
      </c>
      <c r="K86" s="39"/>
      <c r="L86" s="136"/>
      <c r="S86" s="37"/>
      <c r="T86" s="37"/>
      <c r="U86" s="37"/>
      <c r="V86" s="37"/>
      <c r="W86" s="37"/>
      <c r="X86" s="37"/>
      <c r="Y86" s="37"/>
      <c r="Z86" s="37"/>
      <c r="AA86" s="37"/>
      <c r="AB86" s="37"/>
      <c r="AC86" s="37"/>
      <c r="AD86" s="37"/>
      <c r="AE86" s="37"/>
    </row>
    <row r="87" spans="1:31" s="2" customFormat="1" ht="15.15" customHeight="1">
      <c r="A87" s="37"/>
      <c r="B87" s="38"/>
      <c r="C87" s="31" t="s">
        <v>28</v>
      </c>
      <c r="D87" s="39"/>
      <c r="E87" s="39"/>
      <c r="F87" s="26" t="str">
        <f>IF(E18="","",E18)</f>
        <v>Vyplň údaj</v>
      </c>
      <c r="G87" s="39"/>
      <c r="H87" s="39"/>
      <c r="I87" s="139" t="s">
        <v>32</v>
      </c>
      <c r="J87" s="35" t="str">
        <f>E24</f>
        <v xml:space="preserve"> </v>
      </c>
      <c r="K87" s="39"/>
      <c r="L87" s="136"/>
      <c r="S87" s="37"/>
      <c r="T87" s="37"/>
      <c r="U87" s="37"/>
      <c r="V87" s="37"/>
      <c r="W87" s="37"/>
      <c r="X87" s="37"/>
      <c r="Y87" s="37"/>
      <c r="Z87" s="37"/>
      <c r="AA87" s="37"/>
      <c r="AB87" s="37"/>
      <c r="AC87" s="37"/>
      <c r="AD87" s="37"/>
      <c r="AE87" s="37"/>
    </row>
    <row r="88" spans="1:31" s="2" customFormat="1" ht="10.3" customHeight="1">
      <c r="A88" s="37"/>
      <c r="B88" s="38"/>
      <c r="C88" s="39"/>
      <c r="D88" s="39"/>
      <c r="E88" s="39"/>
      <c r="F88" s="39"/>
      <c r="G88" s="39"/>
      <c r="H88" s="39"/>
      <c r="I88" s="135"/>
      <c r="J88" s="39"/>
      <c r="K88" s="39"/>
      <c r="L88" s="136"/>
      <c r="S88" s="37"/>
      <c r="T88" s="37"/>
      <c r="U88" s="37"/>
      <c r="V88" s="37"/>
      <c r="W88" s="37"/>
      <c r="X88" s="37"/>
      <c r="Y88" s="37"/>
      <c r="Z88" s="37"/>
      <c r="AA88" s="37"/>
      <c r="AB88" s="37"/>
      <c r="AC88" s="37"/>
      <c r="AD88" s="37"/>
      <c r="AE88" s="37"/>
    </row>
    <row r="89" spans="1:31" s="9" customFormat="1" ht="29.25" customHeight="1">
      <c r="A89" s="175"/>
      <c r="B89" s="176"/>
      <c r="C89" s="177" t="s">
        <v>115</v>
      </c>
      <c r="D89" s="178" t="s">
        <v>54</v>
      </c>
      <c r="E89" s="178" t="s">
        <v>50</v>
      </c>
      <c r="F89" s="178" t="s">
        <v>51</v>
      </c>
      <c r="G89" s="178" t="s">
        <v>116</v>
      </c>
      <c r="H89" s="178" t="s">
        <v>117</v>
      </c>
      <c r="I89" s="179" t="s">
        <v>118</v>
      </c>
      <c r="J89" s="178" t="s">
        <v>112</v>
      </c>
      <c r="K89" s="180" t="s">
        <v>119</v>
      </c>
      <c r="L89" s="181"/>
      <c r="M89" s="91" t="s">
        <v>19</v>
      </c>
      <c r="N89" s="92" t="s">
        <v>39</v>
      </c>
      <c r="O89" s="92" t="s">
        <v>120</v>
      </c>
      <c r="P89" s="92" t="s">
        <v>121</v>
      </c>
      <c r="Q89" s="92" t="s">
        <v>122</v>
      </c>
      <c r="R89" s="92" t="s">
        <v>123</v>
      </c>
      <c r="S89" s="92" t="s">
        <v>124</v>
      </c>
      <c r="T89" s="93" t="s">
        <v>125</v>
      </c>
      <c r="U89" s="175"/>
      <c r="V89" s="175"/>
      <c r="W89" s="175"/>
      <c r="X89" s="175"/>
      <c r="Y89" s="175"/>
      <c r="Z89" s="175"/>
      <c r="AA89" s="175"/>
      <c r="AB89" s="175"/>
      <c r="AC89" s="175"/>
      <c r="AD89" s="175"/>
      <c r="AE89" s="175"/>
    </row>
    <row r="90" spans="1:63" s="2" customFormat="1" ht="22.8" customHeight="1">
      <c r="A90" s="37"/>
      <c r="B90" s="38"/>
      <c r="C90" s="98" t="s">
        <v>126</v>
      </c>
      <c r="D90" s="39"/>
      <c r="E90" s="39"/>
      <c r="F90" s="39"/>
      <c r="G90" s="39"/>
      <c r="H90" s="39"/>
      <c r="I90" s="135"/>
      <c r="J90" s="182">
        <f>BK90</f>
        <v>0</v>
      </c>
      <c r="K90" s="39"/>
      <c r="L90" s="43"/>
      <c r="M90" s="94"/>
      <c r="N90" s="183"/>
      <c r="O90" s="95"/>
      <c r="P90" s="184">
        <f>P91+P188+P366</f>
        <v>0</v>
      </c>
      <c r="Q90" s="95"/>
      <c r="R90" s="184">
        <f>R91+R188+R366</f>
        <v>0.5480164799999999</v>
      </c>
      <c r="S90" s="95"/>
      <c r="T90" s="185">
        <f>T91+T188+T366</f>
        <v>0</v>
      </c>
      <c r="U90" s="37"/>
      <c r="V90" s="37"/>
      <c r="W90" s="37"/>
      <c r="X90" s="37"/>
      <c r="Y90" s="37"/>
      <c r="Z90" s="37"/>
      <c r="AA90" s="37"/>
      <c r="AB90" s="37"/>
      <c r="AC90" s="37"/>
      <c r="AD90" s="37"/>
      <c r="AE90" s="37"/>
      <c r="AT90" s="16" t="s">
        <v>68</v>
      </c>
      <c r="AU90" s="16" t="s">
        <v>113</v>
      </c>
      <c r="BK90" s="186">
        <f>BK91+BK188+BK366</f>
        <v>0</v>
      </c>
    </row>
    <row r="91" spans="1:63" s="11" customFormat="1" ht="25.9" customHeight="1">
      <c r="A91" s="11"/>
      <c r="B91" s="215"/>
      <c r="C91" s="216"/>
      <c r="D91" s="217" t="s">
        <v>68</v>
      </c>
      <c r="E91" s="218" t="s">
        <v>77</v>
      </c>
      <c r="F91" s="218" t="s">
        <v>1500</v>
      </c>
      <c r="G91" s="216"/>
      <c r="H91" s="216"/>
      <c r="I91" s="219"/>
      <c r="J91" s="220">
        <f>BK91</f>
        <v>0</v>
      </c>
      <c r="K91" s="216"/>
      <c r="L91" s="221"/>
      <c r="M91" s="222"/>
      <c r="N91" s="223"/>
      <c r="O91" s="223"/>
      <c r="P91" s="224">
        <f>P92+P129+P136</f>
        <v>0</v>
      </c>
      <c r="Q91" s="223"/>
      <c r="R91" s="224">
        <f>R92+R129+R136</f>
        <v>0.12311199999999999</v>
      </c>
      <c r="S91" s="223"/>
      <c r="T91" s="225">
        <f>T92+T129+T136</f>
        <v>0</v>
      </c>
      <c r="U91" s="11"/>
      <c r="V91" s="11"/>
      <c r="W91" s="11"/>
      <c r="X91" s="11"/>
      <c r="Y91" s="11"/>
      <c r="Z91" s="11"/>
      <c r="AA91" s="11"/>
      <c r="AB91" s="11"/>
      <c r="AC91" s="11"/>
      <c r="AD91" s="11"/>
      <c r="AE91" s="11"/>
      <c r="AR91" s="226" t="s">
        <v>77</v>
      </c>
      <c r="AT91" s="227" t="s">
        <v>68</v>
      </c>
      <c r="AU91" s="227" t="s">
        <v>69</v>
      </c>
      <c r="AY91" s="226" t="s">
        <v>133</v>
      </c>
      <c r="BK91" s="228">
        <f>BK92+BK129+BK136</f>
        <v>0</v>
      </c>
    </row>
    <row r="92" spans="1:63" s="11" customFormat="1" ht="22.8" customHeight="1">
      <c r="A92" s="11"/>
      <c r="B92" s="215"/>
      <c r="C92" s="216"/>
      <c r="D92" s="217" t="s">
        <v>68</v>
      </c>
      <c r="E92" s="261" t="s">
        <v>191</v>
      </c>
      <c r="F92" s="261" t="s">
        <v>1501</v>
      </c>
      <c r="G92" s="216"/>
      <c r="H92" s="216"/>
      <c r="I92" s="219"/>
      <c r="J92" s="262">
        <f>BK92</f>
        <v>0</v>
      </c>
      <c r="K92" s="216"/>
      <c r="L92" s="221"/>
      <c r="M92" s="222"/>
      <c r="N92" s="223"/>
      <c r="O92" s="223"/>
      <c r="P92" s="224">
        <f>SUM(P93:P128)</f>
        <v>0</v>
      </c>
      <c r="Q92" s="223"/>
      <c r="R92" s="224">
        <f>SUM(R93:R128)</f>
        <v>0.12311199999999999</v>
      </c>
      <c r="S92" s="223"/>
      <c r="T92" s="225">
        <f>SUM(T93:T128)</f>
        <v>0</v>
      </c>
      <c r="U92" s="11"/>
      <c r="V92" s="11"/>
      <c r="W92" s="11"/>
      <c r="X92" s="11"/>
      <c r="Y92" s="11"/>
      <c r="Z92" s="11"/>
      <c r="AA92" s="11"/>
      <c r="AB92" s="11"/>
      <c r="AC92" s="11"/>
      <c r="AD92" s="11"/>
      <c r="AE92" s="11"/>
      <c r="AR92" s="226" t="s">
        <v>77</v>
      </c>
      <c r="AT92" s="227" t="s">
        <v>68</v>
      </c>
      <c r="AU92" s="227" t="s">
        <v>77</v>
      </c>
      <c r="AY92" s="226" t="s">
        <v>133</v>
      </c>
      <c r="BK92" s="228">
        <f>SUM(BK93:BK128)</f>
        <v>0</v>
      </c>
    </row>
    <row r="93" spans="1:65" s="2" customFormat="1" ht="16.5" customHeight="1">
      <c r="A93" s="37"/>
      <c r="B93" s="38"/>
      <c r="C93" s="187" t="s">
        <v>77</v>
      </c>
      <c r="D93" s="187" t="s">
        <v>127</v>
      </c>
      <c r="E93" s="188" t="s">
        <v>1502</v>
      </c>
      <c r="F93" s="189" t="s">
        <v>1503</v>
      </c>
      <c r="G93" s="190" t="s">
        <v>1504</v>
      </c>
      <c r="H93" s="191">
        <v>307.695</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79</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79</v>
      </c>
    </row>
    <row r="94" spans="1:47" s="2" customFormat="1" ht="12">
      <c r="A94" s="37"/>
      <c r="B94" s="38"/>
      <c r="C94" s="39"/>
      <c r="D94" s="200" t="s">
        <v>196</v>
      </c>
      <c r="E94" s="39"/>
      <c r="F94" s="201" t="s">
        <v>1505</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79</v>
      </c>
    </row>
    <row r="95" spans="1:47" s="2" customFormat="1" ht="12">
      <c r="A95" s="37"/>
      <c r="B95" s="38"/>
      <c r="C95" s="39"/>
      <c r="D95" s="200" t="s">
        <v>134</v>
      </c>
      <c r="E95" s="39"/>
      <c r="F95" s="201" t="s">
        <v>1506</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79</v>
      </c>
    </row>
    <row r="96" spans="1:65" s="2" customFormat="1" ht="16.5" customHeight="1">
      <c r="A96" s="37"/>
      <c r="B96" s="38"/>
      <c r="C96" s="187" t="s">
        <v>79</v>
      </c>
      <c r="D96" s="187" t="s">
        <v>127</v>
      </c>
      <c r="E96" s="188" t="s">
        <v>1507</v>
      </c>
      <c r="F96" s="189" t="s">
        <v>1508</v>
      </c>
      <c r="G96" s="190" t="s">
        <v>1504</v>
      </c>
      <c r="H96" s="191">
        <v>229.17</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79</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138</v>
      </c>
    </row>
    <row r="97" spans="1:47" s="2" customFormat="1" ht="12">
      <c r="A97" s="37"/>
      <c r="B97" s="38"/>
      <c r="C97" s="39"/>
      <c r="D97" s="200" t="s">
        <v>134</v>
      </c>
      <c r="E97" s="39"/>
      <c r="F97" s="201" t="s">
        <v>1509</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79</v>
      </c>
    </row>
    <row r="98" spans="1:65" s="2" customFormat="1" ht="16.5" customHeight="1">
      <c r="A98" s="37"/>
      <c r="B98" s="38"/>
      <c r="C98" s="187" t="s">
        <v>140</v>
      </c>
      <c r="D98" s="187" t="s">
        <v>127</v>
      </c>
      <c r="E98" s="188" t="s">
        <v>1510</v>
      </c>
      <c r="F98" s="189" t="s">
        <v>1511</v>
      </c>
      <c r="G98" s="190" t="s">
        <v>540</v>
      </c>
      <c r="H98" s="191">
        <v>1023</v>
      </c>
      <c r="I98" s="192"/>
      <c r="J98" s="193">
        <f>ROUND(I98*H98,2)</f>
        <v>0</v>
      </c>
      <c r="K98" s="189" t="s">
        <v>19</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79</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143</v>
      </c>
    </row>
    <row r="99" spans="1:47" s="2" customFormat="1" ht="12">
      <c r="A99" s="37"/>
      <c r="B99" s="38"/>
      <c r="C99" s="39"/>
      <c r="D99" s="200" t="s">
        <v>134</v>
      </c>
      <c r="E99" s="39"/>
      <c r="F99" s="201" t="s">
        <v>1512</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134</v>
      </c>
      <c r="AU99" s="16" t="s">
        <v>79</v>
      </c>
    </row>
    <row r="100" spans="1:65" s="2" customFormat="1" ht="16.5" customHeight="1">
      <c r="A100" s="37"/>
      <c r="B100" s="38"/>
      <c r="C100" s="187" t="s">
        <v>138</v>
      </c>
      <c r="D100" s="187" t="s">
        <v>127</v>
      </c>
      <c r="E100" s="188" t="s">
        <v>1513</v>
      </c>
      <c r="F100" s="189" t="s">
        <v>1514</v>
      </c>
      <c r="G100" s="190" t="s">
        <v>485</v>
      </c>
      <c r="H100" s="191">
        <v>6504</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79</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147</v>
      </c>
    </row>
    <row r="101" spans="1:47" s="2" customFormat="1" ht="12">
      <c r="A101" s="37"/>
      <c r="B101" s="38"/>
      <c r="C101" s="39"/>
      <c r="D101" s="200" t="s">
        <v>196</v>
      </c>
      <c r="E101" s="39"/>
      <c r="F101" s="201" t="s">
        <v>1515</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79</v>
      </c>
    </row>
    <row r="102" spans="1:47" s="2" customFormat="1" ht="12">
      <c r="A102" s="37"/>
      <c r="B102" s="38"/>
      <c r="C102" s="39"/>
      <c r="D102" s="200" t="s">
        <v>134</v>
      </c>
      <c r="E102" s="39"/>
      <c r="F102" s="201" t="s">
        <v>1516</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134</v>
      </c>
      <c r="AU102" s="16" t="s">
        <v>79</v>
      </c>
    </row>
    <row r="103" spans="1:65" s="2" customFormat="1" ht="16.5" customHeight="1">
      <c r="A103" s="37"/>
      <c r="B103" s="38"/>
      <c r="C103" s="229" t="s">
        <v>149</v>
      </c>
      <c r="D103" s="229" t="s">
        <v>298</v>
      </c>
      <c r="E103" s="230" t="s">
        <v>1517</v>
      </c>
      <c r="F103" s="231" t="s">
        <v>1194</v>
      </c>
      <c r="G103" s="232" t="s">
        <v>301</v>
      </c>
      <c r="H103" s="233">
        <v>32.52</v>
      </c>
      <c r="I103" s="234"/>
      <c r="J103" s="235">
        <f>ROUND(I103*H103,2)</f>
        <v>0</v>
      </c>
      <c r="K103" s="231" t="s">
        <v>19</v>
      </c>
      <c r="L103" s="236"/>
      <c r="M103" s="237" t="s">
        <v>19</v>
      </c>
      <c r="N103" s="238" t="s">
        <v>40</v>
      </c>
      <c r="O103" s="83"/>
      <c r="P103" s="196">
        <f>O103*H103</f>
        <v>0</v>
      </c>
      <c r="Q103" s="196">
        <v>0</v>
      </c>
      <c r="R103" s="196">
        <f>Q103*H103</f>
        <v>0</v>
      </c>
      <c r="S103" s="196">
        <v>0</v>
      </c>
      <c r="T103" s="197">
        <f>S103*H103</f>
        <v>0</v>
      </c>
      <c r="U103" s="37"/>
      <c r="V103" s="37"/>
      <c r="W103" s="37"/>
      <c r="X103" s="37"/>
      <c r="Y103" s="37"/>
      <c r="Z103" s="37"/>
      <c r="AA103" s="37"/>
      <c r="AB103" s="37"/>
      <c r="AC103" s="37"/>
      <c r="AD103" s="37"/>
      <c r="AE103" s="37"/>
      <c r="AR103" s="198" t="s">
        <v>147</v>
      </c>
      <c r="AT103" s="198" t="s">
        <v>298</v>
      </c>
      <c r="AU103" s="198" t="s">
        <v>79</v>
      </c>
      <c r="AY103" s="16" t="s">
        <v>133</v>
      </c>
      <c r="BE103" s="199">
        <f>IF(N103="základní",J103,0)</f>
        <v>0</v>
      </c>
      <c r="BF103" s="199">
        <f>IF(N103="snížená",J103,0)</f>
        <v>0</v>
      </c>
      <c r="BG103" s="199">
        <f>IF(N103="zákl. přenesená",J103,0)</f>
        <v>0</v>
      </c>
      <c r="BH103" s="199">
        <f>IF(N103="sníž. přenesená",J103,0)</f>
        <v>0</v>
      </c>
      <c r="BI103" s="199">
        <f>IF(N103="nulová",J103,0)</f>
        <v>0</v>
      </c>
      <c r="BJ103" s="16" t="s">
        <v>77</v>
      </c>
      <c r="BK103" s="199">
        <f>ROUND(I103*H103,2)</f>
        <v>0</v>
      </c>
      <c r="BL103" s="16" t="s">
        <v>138</v>
      </c>
      <c r="BM103" s="198" t="s">
        <v>152</v>
      </c>
    </row>
    <row r="104" spans="1:47" s="2" customFormat="1" ht="12">
      <c r="A104" s="37"/>
      <c r="B104" s="38"/>
      <c r="C104" s="39"/>
      <c r="D104" s="200" t="s">
        <v>134</v>
      </c>
      <c r="E104" s="39"/>
      <c r="F104" s="201" t="s">
        <v>1518</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134</v>
      </c>
      <c r="AU104" s="16" t="s">
        <v>79</v>
      </c>
    </row>
    <row r="105" spans="1:65" s="2" customFormat="1" ht="16.5" customHeight="1">
      <c r="A105" s="37"/>
      <c r="B105" s="38"/>
      <c r="C105" s="187" t="s">
        <v>143</v>
      </c>
      <c r="D105" s="187" t="s">
        <v>127</v>
      </c>
      <c r="E105" s="188" t="s">
        <v>1519</v>
      </c>
      <c r="F105" s="189" t="s">
        <v>1520</v>
      </c>
      <c r="G105" s="190" t="s">
        <v>1521</v>
      </c>
      <c r="H105" s="191">
        <v>11760</v>
      </c>
      <c r="I105" s="192"/>
      <c r="J105" s="193">
        <f>ROUND(I105*H105,2)</f>
        <v>0</v>
      </c>
      <c r="K105" s="189" t="s">
        <v>19</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79</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156</v>
      </c>
    </row>
    <row r="106" spans="1:47" s="2" customFormat="1" ht="12">
      <c r="A106" s="37"/>
      <c r="B106" s="38"/>
      <c r="C106" s="39"/>
      <c r="D106" s="200" t="s">
        <v>134</v>
      </c>
      <c r="E106" s="39"/>
      <c r="F106" s="201" t="s">
        <v>1522</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79</v>
      </c>
    </row>
    <row r="107" spans="1:65" s="2" customFormat="1" ht="16.5" customHeight="1">
      <c r="A107" s="37"/>
      <c r="B107" s="38"/>
      <c r="C107" s="187" t="s">
        <v>158</v>
      </c>
      <c r="D107" s="187" t="s">
        <v>127</v>
      </c>
      <c r="E107" s="188" t="s">
        <v>1523</v>
      </c>
      <c r="F107" s="189" t="s">
        <v>1524</v>
      </c>
      <c r="G107" s="190" t="s">
        <v>485</v>
      </c>
      <c r="H107" s="191">
        <v>224</v>
      </c>
      <c r="I107" s="192"/>
      <c r="J107" s="193">
        <f>ROUND(I107*H107,2)</f>
        <v>0</v>
      </c>
      <c r="K107" s="189" t="s">
        <v>131</v>
      </c>
      <c r="L107" s="43"/>
      <c r="M107" s="194" t="s">
        <v>19</v>
      </c>
      <c r="N107" s="195" t="s">
        <v>40</v>
      </c>
      <c r="O107" s="83"/>
      <c r="P107" s="196">
        <f>O107*H107</f>
        <v>0</v>
      </c>
      <c r="Q107" s="196">
        <v>1.8E-05</v>
      </c>
      <c r="R107" s="196">
        <f>Q107*H107</f>
        <v>0.004032</v>
      </c>
      <c r="S107" s="196">
        <v>0</v>
      </c>
      <c r="T107" s="197">
        <f>S107*H107</f>
        <v>0</v>
      </c>
      <c r="U107" s="37"/>
      <c r="V107" s="37"/>
      <c r="W107" s="37"/>
      <c r="X107" s="37"/>
      <c r="Y107" s="37"/>
      <c r="Z107" s="37"/>
      <c r="AA107" s="37"/>
      <c r="AB107" s="37"/>
      <c r="AC107" s="37"/>
      <c r="AD107" s="37"/>
      <c r="AE107" s="37"/>
      <c r="AR107" s="198" t="s">
        <v>138</v>
      </c>
      <c r="AT107" s="198" t="s">
        <v>127</v>
      </c>
      <c r="AU107" s="198" t="s">
        <v>79</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161</v>
      </c>
    </row>
    <row r="108" spans="1:47" s="2" customFormat="1" ht="12">
      <c r="A108" s="37"/>
      <c r="B108" s="38"/>
      <c r="C108" s="39"/>
      <c r="D108" s="200" t="s">
        <v>196</v>
      </c>
      <c r="E108" s="39"/>
      <c r="F108" s="201" t="s">
        <v>1525</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79</v>
      </c>
    </row>
    <row r="109" spans="1:47" s="2" customFormat="1" ht="12">
      <c r="A109" s="37"/>
      <c r="B109" s="38"/>
      <c r="C109" s="39"/>
      <c r="D109" s="200" t="s">
        <v>134</v>
      </c>
      <c r="E109" s="39"/>
      <c r="F109" s="201" t="s">
        <v>1526</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79</v>
      </c>
    </row>
    <row r="110" spans="1:65" s="2" customFormat="1" ht="16.5" customHeight="1">
      <c r="A110" s="37"/>
      <c r="B110" s="38"/>
      <c r="C110" s="187" t="s">
        <v>147</v>
      </c>
      <c r="D110" s="187" t="s">
        <v>127</v>
      </c>
      <c r="E110" s="188" t="s">
        <v>1527</v>
      </c>
      <c r="F110" s="189" t="s">
        <v>1528</v>
      </c>
      <c r="G110" s="190" t="s">
        <v>485</v>
      </c>
      <c r="H110" s="191">
        <v>112</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79</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165</v>
      </c>
    </row>
    <row r="111" spans="1:47" s="2" customFormat="1" ht="12">
      <c r="A111" s="37"/>
      <c r="B111" s="38"/>
      <c r="C111" s="39"/>
      <c r="D111" s="200" t="s">
        <v>196</v>
      </c>
      <c r="E111" s="39"/>
      <c r="F111" s="201" t="s">
        <v>1529</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79</v>
      </c>
    </row>
    <row r="112" spans="1:47" s="2" customFormat="1" ht="12">
      <c r="A112" s="37"/>
      <c r="B112" s="38"/>
      <c r="C112" s="39"/>
      <c r="D112" s="200" t="s">
        <v>134</v>
      </c>
      <c r="E112" s="39"/>
      <c r="F112" s="201" t="s">
        <v>1530</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79</v>
      </c>
    </row>
    <row r="113" spans="1:65" s="2" customFormat="1" ht="16.5" customHeight="1">
      <c r="A113" s="37"/>
      <c r="B113" s="38"/>
      <c r="C113" s="187" t="s">
        <v>167</v>
      </c>
      <c r="D113" s="187" t="s">
        <v>127</v>
      </c>
      <c r="E113" s="188" t="s">
        <v>1531</v>
      </c>
      <c r="F113" s="189" t="s">
        <v>1532</v>
      </c>
      <c r="G113" s="190" t="s">
        <v>485</v>
      </c>
      <c r="H113" s="191">
        <v>30</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79</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170</v>
      </c>
    </row>
    <row r="114" spans="1:47" s="2" customFormat="1" ht="12">
      <c r="A114" s="37"/>
      <c r="B114" s="38"/>
      <c r="C114" s="39"/>
      <c r="D114" s="200" t="s">
        <v>196</v>
      </c>
      <c r="E114" s="39"/>
      <c r="F114" s="201" t="s">
        <v>1533</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79</v>
      </c>
    </row>
    <row r="115" spans="1:47" s="2" customFormat="1" ht="12">
      <c r="A115" s="37"/>
      <c r="B115" s="38"/>
      <c r="C115" s="39"/>
      <c r="D115" s="200" t="s">
        <v>134</v>
      </c>
      <c r="E115" s="39"/>
      <c r="F115" s="201" t="s">
        <v>1534</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134</v>
      </c>
      <c r="AU115" s="16" t="s">
        <v>79</v>
      </c>
    </row>
    <row r="116" spans="1:65" s="2" customFormat="1" ht="16.5" customHeight="1">
      <c r="A116" s="37"/>
      <c r="B116" s="38"/>
      <c r="C116" s="187" t="s">
        <v>152</v>
      </c>
      <c r="D116" s="187" t="s">
        <v>127</v>
      </c>
      <c r="E116" s="188" t="s">
        <v>1535</v>
      </c>
      <c r="F116" s="189" t="s">
        <v>1536</v>
      </c>
      <c r="G116" s="190" t="s">
        <v>540</v>
      </c>
      <c r="H116" s="191">
        <v>1986</v>
      </c>
      <c r="I116" s="192"/>
      <c r="J116" s="193">
        <f>ROUND(I116*H116,2)</f>
        <v>0</v>
      </c>
      <c r="K116" s="189" t="s">
        <v>19</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79</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174</v>
      </c>
    </row>
    <row r="117" spans="1:47" s="2" customFormat="1" ht="12">
      <c r="A117" s="37"/>
      <c r="B117" s="38"/>
      <c r="C117" s="39"/>
      <c r="D117" s="200" t="s">
        <v>134</v>
      </c>
      <c r="E117" s="39"/>
      <c r="F117" s="201" t="s">
        <v>1537</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79</v>
      </c>
    </row>
    <row r="118" spans="1:65" s="2" customFormat="1" ht="16.5" customHeight="1">
      <c r="A118" s="37"/>
      <c r="B118" s="38"/>
      <c r="C118" s="187" t="s">
        <v>176</v>
      </c>
      <c r="D118" s="187" t="s">
        <v>127</v>
      </c>
      <c r="E118" s="188" t="s">
        <v>1538</v>
      </c>
      <c r="F118" s="189" t="s">
        <v>1539</v>
      </c>
      <c r="G118" s="190" t="s">
        <v>485</v>
      </c>
      <c r="H118" s="191">
        <v>458</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79</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231</v>
      </c>
    </row>
    <row r="119" spans="1:47" s="2" customFormat="1" ht="12">
      <c r="A119" s="37"/>
      <c r="B119" s="38"/>
      <c r="C119" s="39"/>
      <c r="D119" s="200" t="s">
        <v>196</v>
      </c>
      <c r="E119" s="39"/>
      <c r="F119" s="201" t="s">
        <v>1540</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79</v>
      </c>
    </row>
    <row r="120" spans="1:47" s="2" customFormat="1" ht="12">
      <c r="A120" s="37"/>
      <c r="B120" s="38"/>
      <c r="C120" s="39"/>
      <c r="D120" s="200" t="s">
        <v>134</v>
      </c>
      <c r="E120" s="39"/>
      <c r="F120" s="201" t="s">
        <v>1541</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134</v>
      </c>
      <c r="AU120" s="16" t="s">
        <v>79</v>
      </c>
    </row>
    <row r="121" spans="1:65" s="2" customFormat="1" ht="16.5" customHeight="1">
      <c r="A121" s="37"/>
      <c r="B121" s="38"/>
      <c r="C121" s="187" t="s">
        <v>156</v>
      </c>
      <c r="D121" s="187" t="s">
        <v>127</v>
      </c>
      <c r="E121" s="188" t="s">
        <v>1542</v>
      </c>
      <c r="F121" s="189" t="s">
        <v>1543</v>
      </c>
      <c r="G121" s="190" t="s">
        <v>485</v>
      </c>
      <c r="H121" s="191">
        <v>45.8</v>
      </c>
      <c r="I121" s="192"/>
      <c r="J121" s="193">
        <f>ROUND(I121*H121,2)</f>
        <v>0</v>
      </c>
      <c r="K121" s="189" t="s">
        <v>131</v>
      </c>
      <c r="L121" s="43"/>
      <c r="M121" s="194" t="s">
        <v>19</v>
      </c>
      <c r="N121" s="195" t="s">
        <v>40</v>
      </c>
      <c r="O121" s="83"/>
      <c r="P121" s="196">
        <f>O121*H121</f>
        <v>0</v>
      </c>
      <c r="Q121" s="196">
        <v>0.0026</v>
      </c>
      <c r="R121" s="196">
        <f>Q121*H121</f>
        <v>0.11907999999999999</v>
      </c>
      <c r="S121" s="196">
        <v>0</v>
      </c>
      <c r="T121" s="197">
        <f>S121*H121</f>
        <v>0</v>
      </c>
      <c r="U121" s="37"/>
      <c r="V121" s="37"/>
      <c r="W121" s="37"/>
      <c r="X121" s="37"/>
      <c r="Y121" s="37"/>
      <c r="Z121" s="37"/>
      <c r="AA121" s="37"/>
      <c r="AB121" s="37"/>
      <c r="AC121" s="37"/>
      <c r="AD121" s="37"/>
      <c r="AE121" s="37"/>
      <c r="AR121" s="198" t="s">
        <v>138</v>
      </c>
      <c r="AT121" s="198" t="s">
        <v>127</v>
      </c>
      <c r="AU121" s="198" t="s">
        <v>79</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237</v>
      </c>
    </row>
    <row r="122" spans="1:47" s="2" customFormat="1" ht="12">
      <c r="A122" s="37"/>
      <c r="B122" s="38"/>
      <c r="C122" s="39"/>
      <c r="D122" s="200" t="s">
        <v>196</v>
      </c>
      <c r="E122" s="39"/>
      <c r="F122" s="201" t="s">
        <v>1540</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196</v>
      </c>
      <c r="AU122" s="16" t="s">
        <v>79</v>
      </c>
    </row>
    <row r="123" spans="1:47" s="2" customFormat="1" ht="12">
      <c r="A123" s="37"/>
      <c r="B123" s="38"/>
      <c r="C123" s="39"/>
      <c r="D123" s="200" t="s">
        <v>134</v>
      </c>
      <c r="E123" s="39"/>
      <c r="F123" s="201" t="s">
        <v>1544</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134</v>
      </c>
      <c r="AU123" s="16" t="s">
        <v>79</v>
      </c>
    </row>
    <row r="124" spans="1:65" s="2" customFormat="1" ht="16.5" customHeight="1">
      <c r="A124" s="37"/>
      <c r="B124" s="38"/>
      <c r="C124" s="187" t="s">
        <v>234</v>
      </c>
      <c r="D124" s="187" t="s">
        <v>127</v>
      </c>
      <c r="E124" s="188" t="s">
        <v>1156</v>
      </c>
      <c r="F124" s="189" t="s">
        <v>1157</v>
      </c>
      <c r="G124" s="190" t="s">
        <v>205</v>
      </c>
      <c r="H124" s="191">
        <v>50.9</v>
      </c>
      <c r="I124" s="192"/>
      <c r="J124" s="193">
        <f>ROUND(I124*H124,2)</f>
        <v>0</v>
      </c>
      <c r="K124" s="189" t="s">
        <v>131</v>
      </c>
      <c r="L124" s="43"/>
      <c r="M124" s="194" t="s">
        <v>19</v>
      </c>
      <c r="N124" s="195" t="s">
        <v>40</v>
      </c>
      <c r="O124" s="83"/>
      <c r="P124" s="196">
        <f>O124*H124</f>
        <v>0</v>
      </c>
      <c r="Q124" s="196">
        <v>0</v>
      </c>
      <c r="R124" s="196">
        <f>Q124*H124</f>
        <v>0</v>
      </c>
      <c r="S124" s="196">
        <v>0</v>
      </c>
      <c r="T124" s="197">
        <f>S124*H124</f>
        <v>0</v>
      </c>
      <c r="U124" s="37"/>
      <c r="V124" s="37"/>
      <c r="W124" s="37"/>
      <c r="X124" s="37"/>
      <c r="Y124" s="37"/>
      <c r="Z124" s="37"/>
      <c r="AA124" s="37"/>
      <c r="AB124" s="37"/>
      <c r="AC124" s="37"/>
      <c r="AD124" s="37"/>
      <c r="AE124" s="37"/>
      <c r="AR124" s="198" t="s">
        <v>138</v>
      </c>
      <c r="AT124" s="198" t="s">
        <v>127</v>
      </c>
      <c r="AU124" s="198" t="s">
        <v>79</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240</v>
      </c>
    </row>
    <row r="125" spans="1:47" s="2" customFormat="1" ht="12">
      <c r="A125" s="37"/>
      <c r="B125" s="38"/>
      <c r="C125" s="39"/>
      <c r="D125" s="200" t="s">
        <v>134</v>
      </c>
      <c r="E125" s="39"/>
      <c r="F125" s="201" t="s">
        <v>1512</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134</v>
      </c>
      <c r="AU125" s="16" t="s">
        <v>79</v>
      </c>
    </row>
    <row r="126" spans="1:65" s="2" customFormat="1" ht="16.5" customHeight="1">
      <c r="A126" s="37"/>
      <c r="B126" s="38"/>
      <c r="C126" s="187" t="s">
        <v>161</v>
      </c>
      <c r="D126" s="187" t="s">
        <v>127</v>
      </c>
      <c r="E126" s="188" t="s">
        <v>1159</v>
      </c>
      <c r="F126" s="189" t="s">
        <v>1160</v>
      </c>
      <c r="G126" s="190" t="s">
        <v>205</v>
      </c>
      <c r="H126" s="191">
        <v>50.9</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79</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245</v>
      </c>
    </row>
    <row r="127" spans="1:47" s="2" customFormat="1" ht="12">
      <c r="A127" s="37"/>
      <c r="B127" s="38"/>
      <c r="C127" s="39"/>
      <c r="D127" s="200" t="s">
        <v>196</v>
      </c>
      <c r="E127" s="39"/>
      <c r="F127" s="201" t="s">
        <v>1161</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79</v>
      </c>
    </row>
    <row r="128" spans="1:47" s="2" customFormat="1" ht="12">
      <c r="A128" s="37"/>
      <c r="B128" s="38"/>
      <c r="C128" s="39"/>
      <c r="D128" s="200" t="s">
        <v>134</v>
      </c>
      <c r="E128" s="39"/>
      <c r="F128" s="201" t="s">
        <v>1545</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79</v>
      </c>
    </row>
    <row r="129" spans="1:63" s="11" customFormat="1" ht="22.8" customHeight="1">
      <c r="A129" s="11"/>
      <c r="B129" s="215"/>
      <c r="C129" s="216"/>
      <c r="D129" s="217" t="s">
        <v>68</v>
      </c>
      <c r="E129" s="261" t="s">
        <v>333</v>
      </c>
      <c r="F129" s="261" t="s">
        <v>1546</v>
      </c>
      <c r="G129" s="216"/>
      <c r="H129" s="216"/>
      <c r="I129" s="219"/>
      <c r="J129" s="262">
        <f>BK129</f>
        <v>0</v>
      </c>
      <c r="K129" s="216"/>
      <c r="L129" s="221"/>
      <c r="M129" s="222"/>
      <c r="N129" s="223"/>
      <c r="O129" s="223"/>
      <c r="P129" s="224">
        <f>SUM(P130:P135)</f>
        <v>0</v>
      </c>
      <c r="Q129" s="223"/>
      <c r="R129" s="224">
        <f>SUM(R130:R135)</f>
        <v>0</v>
      </c>
      <c r="S129" s="223"/>
      <c r="T129" s="225">
        <f>SUM(T130:T135)</f>
        <v>0</v>
      </c>
      <c r="U129" s="11"/>
      <c r="V129" s="11"/>
      <c r="W129" s="11"/>
      <c r="X129" s="11"/>
      <c r="Y129" s="11"/>
      <c r="Z129" s="11"/>
      <c r="AA129" s="11"/>
      <c r="AB129" s="11"/>
      <c r="AC129" s="11"/>
      <c r="AD129" s="11"/>
      <c r="AE129" s="11"/>
      <c r="AR129" s="226" t="s">
        <v>77</v>
      </c>
      <c r="AT129" s="227" t="s">
        <v>68</v>
      </c>
      <c r="AU129" s="227" t="s">
        <v>77</v>
      </c>
      <c r="AY129" s="226" t="s">
        <v>133</v>
      </c>
      <c r="BK129" s="228">
        <f>SUM(BK130:BK135)</f>
        <v>0</v>
      </c>
    </row>
    <row r="130" spans="1:65" s="2" customFormat="1" ht="16.5" customHeight="1">
      <c r="A130" s="37"/>
      <c r="B130" s="38"/>
      <c r="C130" s="187" t="s">
        <v>8</v>
      </c>
      <c r="D130" s="187" t="s">
        <v>127</v>
      </c>
      <c r="E130" s="188" t="s">
        <v>1163</v>
      </c>
      <c r="F130" s="189" t="s">
        <v>1164</v>
      </c>
      <c r="G130" s="190" t="s">
        <v>291</v>
      </c>
      <c r="H130" s="191">
        <v>62475</v>
      </c>
      <c r="I130" s="192"/>
      <c r="J130" s="193">
        <f>ROUND(I130*H130,2)</f>
        <v>0</v>
      </c>
      <c r="K130" s="189" t="s">
        <v>131</v>
      </c>
      <c r="L130" s="43"/>
      <c r="M130" s="194" t="s">
        <v>19</v>
      </c>
      <c r="N130" s="195" t="s">
        <v>40</v>
      </c>
      <c r="O130" s="83"/>
      <c r="P130" s="196">
        <f>O130*H130</f>
        <v>0</v>
      </c>
      <c r="Q130" s="196">
        <v>0</v>
      </c>
      <c r="R130" s="196">
        <f>Q130*H130</f>
        <v>0</v>
      </c>
      <c r="S130" s="196">
        <v>0</v>
      </c>
      <c r="T130" s="197">
        <f>S130*H130</f>
        <v>0</v>
      </c>
      <c r="U130" s="37"/>
      <c r="V130" s="37"/>
      <c r="W130" s="37"/>
      <c r="X130" s="37"/>
      <c r="Y130" s="37"/>
      <c r="Z130" s="37"/>
      <c r="AA130" s="37"/>
      <c r="AB130" s="37"/>
      <c r="AC130" s="37"/>
      <c r="AD130" s="37"/>
      <c r="AE130" s="37"/>
      <c r="AR130" s="198" t="s">
        <v>138</v>
      </c>
      <c r="AT130" s="198" t="s">
        <v>127</v>
      </c>
      <c r="AU130" s="198" t="s">
        <v>79</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249</v>
      </c>
    </row>
    <row r="131" spans="1:47" s="2" customFormat="1" ht="12">
      <c r="A131" s="37"/>
      <c r="B131" s="38"/>
      <c r="C131" s="39"/>
      <c r="D131" s="200" t="s">
        <v>196</v>
      </c>
      <c r="E131" s="39"/>
      <c r="F131" s="201" t="s">
        <v>1165</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196</v>
      </c>
      <c r="AU131" s="16" t="s">
        <v>79</v>
      </c>
    </row>
    <row r="132" spans="1:47" s="2" customFormat="1" ht="12">
      <c r="A132" s="37"/>
      <c r="B132" s="38"/>
      <c r="C132" s="39"/>
      <c r="D132" s="200" t="s">
        <v>134</v>
      </c>
      <c r="E132" s="39"/>
      <c r="F132" s="201" t="s">
        <v>1547</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134</v>
      </c>
      <c r="AU132" s="16" t="s">
        <v>79</v>
      </c>
    </row>
    <row r="133" spans="1:65" s="2" customFormat="1" ht="16.5" customHeight="1">
      <c r="A133" s="37"/>
      <c r="B133" s="38"/>
      <c r="C133" s="187" t="s">
        <v>165</v>
      </c>
      <c r="D133" s="187" t="s">
        <v>127</v>
      </c>
      <c r="E133" s="188" t="s">
        <v>1163</v>
      </c>
      <c r="F133" s="189" t="s">
        <v>1164</v>
      </c>
      <c r="G133" s="190" t="s">
        <v>291</v>
      </c>
      <c r="H133" s="191">
        <v>60800</v>
      </c>
      <c r="I133" s="192"/>
      <c r="J133" s="193">
        <f>ROUND(I133*H133,2)</f>
        <v>0</v>
      </c>
      <c r="K133" s="189" t="s">
        <v>131</v>
      </c>
      <c r="L133" s="43"/>
      <c r="M133" s="194" t="s">
        <v>19</v>
      </c>
      <c r="N133" s="195" t="s">
        <v>40</v>
      </c>
      <c r="O133" s="83"/>
      <c r="P133" s="196">
        <f>O133*H133</f>
        <v>0</v>
      </c>
      <c r="Q133" s="196">
        <v>0</v>
      </c>
      <c r="R133" s="196">
        <f>Q133*H133</f>
        <v>0</v>
      </c>
      <c r="S133" s="196">
        <v>0</v>
      </c>
      <c r="T133" s="197">
        <f>S133*H133</f>
        <v>0</v>
      </c>
      <c r="U133" s="37"/>
      <c r="V133" s="37"/>
      <c r="W133" s="37"/>
      <c r="X133" s="37"/>
      <c r="Y133" s="37"/>
      <c r="Z133" s="37"/>
      <c r="AA133" s="37"/>
      <c r="AB133" s="37"/>
      <c r="AC133" s="37"/>
      <c r="AD133" s="37"/>
      <c r="AE133" s="37"/>
      <c r="AR133" s="198" t="s">
        <v>138</v>
      </c>
      <c r="AT133" s="198" t="s">
        <v>127</v>
      </c>
      <c r="AU133" s="198" t="s">
        <v>79</v>
      </c>
      <c r="AY133" s="16" t="s">
        <v>133</v>
      </c>
      <c r="BE133" s="199">
        <f>IF(N133="základní",J133,0)</f>
        <v>0</v>
      </c>
      <c r="BF133" s="199">
        <f>IF(N133="snížená",J133,0)</f>
        <v>0</v>
      </c>
      <c r="BG133" s="199">
        <f>IF(N133="zákl. přenesená",J133,0)</f>
        <v>0</v>
      </c>
      <c r="BH133" s="199">
        <f>IF(N133="sníž. přenesená",J133,0)</f>
        <v>0</v>
      </c>
      <c r="BI133" s="199">
        <f>IF(N133="nulová",J133,0)</f>
        <v>0</v>
      </c>
      <c r="BJ133" s="16" t="s">
        <v>77</v>
      </c>
      <c r="BK133" s="199">
        <f>ROUND(I133*H133,2)</f>
        <v>0</v>
      </c>
      <c r="BL133" s="16" t="s">
        <v>138</v>
      </c>
      <c r="BM133" s="198" t="s">
        <v>255</v>
      </c>
    </row>
    <row r="134" spans="1:47" s="2" customFormat="1" ht="12">
      <c r="A134" s="37"/>
      <c r="B134" s="38"/>
      <c r="C134" s="39"/>
      <c r="D134" s="200" t="s">
        <v>196</v>
      </c>
      <c r="E134" s="39"/>
      <c r="F134" s="201" t="s">
        <v>1165</v>
      </c>
      <c r="G134" s="39"/>
      <c r="H134" s="39"/>
      <c r="I134" s="135"/>
      <c r="J134" s="39"/>
      <c r="K134" s="39"/>
      <c r="L134" s="43"/>
      <c r="M134" s="202"/>
      <c r="N134" s="203"/>
      <c r="O134" s="83"/>
      <c r="P134" s="83"/>
      <c r="Q134" s="83"/>
      <c r="R134" s="83"/>
      <c r="S134" s="83"/>
      <c r="T134" s="84"/>
      <c r="U134" s="37"/>
      <c r="V134" s="37"/>
      <c r="W134" s="37"/>
      <c r="X134" s="37"/>
      <c r="Y134" s="37"/>
      <c r="Z134" s="37"/>
      <c r="AA134" s="37"/>
      <c r="AB134" s="37"/>
      <c r="AC134" s="37"/>
      <c r="AD134" s="37"/>
      <c r="AE134" s="37"/>
      <c r="AT134" s="16" t="s">
        <v>196</v>
      </c>
      <c r="AU134" s="16" t="s">
        <v>79</v>
      </c>
    </row>
    <row r="135" spans="1:47" s="2" customFormat="1" ht="12">
      <c r="A135" s="37"/>
      <c r="B135" s="38"/>
      <c r="C135" s="39"/>
      <c r="D135" s="200" t="s">
        <v>134</v>
      </c>
      <c r="E135" s="39"/>
      <c r="F135" s="201" t="s">
        <v>1548</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134</v>
      </c>
      <c r="AU135" s="16" t="s">
        <v>79</v>
      </c>
    </row>
    <row r="136" spans="1:63" s="11" customFormat="1" ht="22.8" customHeight="1">
      <c r="A136" s="11"/>
      <c r="B136" s="215"/>
      <c r="C136" s="216"/>
      <c r="D136" s="217" t="s">
        <v>68</v>
      </c>
      <c r="E136" s="261" t="s">
        <v>364</v>
      </c>
      <c r="F136" s="261" t="s">
        <v>1549</v>
      </c>
      <c r="G136" s="216"/>
      <c r="H136" s="216"/>
      <c r="I136" s="219"/>
      <c r="J136" s="262">
        <f>BK136</f>
        <v>0</v>
      </c>
      <c r="K136" s="216"/>
      <c r="L136" s="221"/>
      <c r="M136" s="222"/>
      <c r="N136" s="223"/>
      <c r="O136" s="223"/>
      <c r="P136" s="224">
        <f>SUM(P137:P187)</f>
        <v>0</v>
      </c>
      <c r="Q136" s="223"/>
      <c r="R136" s="224">
        <f>SUM(R137:R187)</f>
        <v>0</v>
      </c>
      <c r="S136" s="223"/>
      <c r="T136" s="225">
        <f>SUM(T137:T187)</f>
        <v>0</v>
      </c>
      <c r="U136" s="11"/>
      <c r="V136" s="11"/>
      <c r="W136" s="11"/>
      <c r="X136" s="11"/>
      <c r="Y136" s="11"/>
      <c r="Z136" s="11"/>
      <c r="AA136" s="11"/>
      <c r="AB136" s="11"/>
      <c r="AC136" s="11"/>
      <c r="AD136" s="11"/>
      <c r="AE136" s="11"/>
      <c r="AR136" s="226" t="s">
        <v>77</v>
      </c>
      <c r="AT136" s="227" t="s">
        <v>68</v>
      </c>
      <c r="AU136" s="227" t="s">
        <v>77</v>
      </c>
      <c r="AY136" s="226" t="s">
        <v>133</v>
      </c>
      <c r="BK136" s="228">
        <f>SUM(BK137:BK187)</f>
        <v>0</v>
      </c>
    </row>
    <row r="137" spans="1:65" s="2" customFormat="1" ht="16.5" customHeight="1">
      <c r="A137" s="37"/>
      <c r="B137" s="38"/>
      <c r="C137" s="187" t="s">
        <v>252</v>
      </c>
      <c r="D137" s="187" t="s">
        <v>127</v>
      </c>
      <c r="E137" s="188" t="s">
        <v>1550</v>
      </c>
      <c r="F137" s="189" t="s">
        <v>1551</v>
      </c>
      <c r="G137" s="190" t="s">
        <v>540</v>
      </c>
      <c r="H137" s="191">
        <v>1</v>
      </c>
      <c r="I137" s="192"/>
      <c r="J137" s="193">
        <f>ROUND(I137*H137,2)</f>
        <v>0</v>
      </c>
      <c r="K137" s="189" t="s">
        <v>19</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79</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341</v>
      </c>
    </row>
    <row r="138" spans="1:47" s="2" customFormat="1" ht="12">
      <c r="A138" s="37"/>
      <c r="B138" s="38"/>
      <c r="C138" s="39"/>
      <c r="D138" s="200" t="s">
        <v>134</v>
      </c>
      <c r="E138" s="39"/>
      <c r="F138" s="201" t="s">
        <v>1552</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134</v>
      </c>
      <c r="AU138" s="16" t="s">
        <v>79</v>
      </c>
    </row>
    <row r="139" spans="1:65" s="2" customFormat="1" ht="21.75" customHeight="1">
      <c r="A139" s="37"/>
      <c r="B139" s="38"/>
      <c r="C139" s="187" t="s">
        <v>170</v>
      </c>
      <c r="D139" s="187" t="s">
        <v>127</v>
      </c>
      <c r="E139" s="188" t="s">
        <v>1198</v>
      </c>
      <c r="F139" s="189" t="s">
        <v>1199</v>
      </c>
      <c r="G139" s="190" t="s">
        <v>485</v>
      </c>
      <c r="H139" s="191">
        <v>309</v>
      </c>
      <c r="I139" s="192"/>
      <c r="J139" s="193">
        <f>ROUND(I139*H139,2)</f>
        <v>0</v>
      </c>
      <c r="K139" s="189" t="s">
        <v>131</v>
      </c>
      <c r="L139" s="43"/>
      <c r="M139" s="194" t="s">
        <v>19</v>
      </c>
      <c r="N139" s="195" t="s">
        <v>40</v>
      </c>
      <c r="O139" s="83"/>
      <c r="P139" s="196">
        <f>O139*H139</f>
        <v>0</v>
      </c>
      <c r="Q139" s="196">
        <v>0</v>
      </c>
      <c r="R139" s="196">
        <f>Q139*H139</f>
        <v>0</v>
      </c>
      <c r="S139" s="196">
        <v>0</v>
      </c>
      <c r="T139" s="197">
        <f>S139*H139</f>
        <v>0</v>
      </c>
      <c r="U139" s="37"/>
      <c r="V139" s="37"/>
      <c r="W139" s="37"/>
      <c r="X139" s="37"/>
      <c r="Y139" s="37"/>
      <c r="Z139" s="37"/>
      <c r="AA139" s="37"/>
      <c r="AB139" s="37"/>
      <c r="AC139" s="37"/>
      <c r="AD139" s="37"/>
      <c r="AE139" s="37"/>
      <c r="AR139" s="198" t="s">
        <v>138</v>
      </c>
      <c r="AT139" s="198" t="s">
        <v>127</v>
      </c>
      <c r="AU139" s="198" t="s">
        <v>79</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353</v>
      </c>
    </row>
    <row r="140" spans="1:47" s="2" customFormat="1" ht="12">
      <c r="A140" s="37"/>
      <c r="B140" s="38"/>
      <c r="C140" s="39"/>
      <c r="D140" s="200" t="s">
        <v>196</v>
      </c>
      <c r="E140" s="39"/>
      <c r="F140" s="201" t="s">
        <v>1200</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196</v>
      </c>
      <c r="AU140" s="16" t="s">
        <v>79</v>
      </c>
    </row>
    <row r="141" spans="1:65" s="2" customFormat="1" ht="16.5" customHeight="1">
      <c r="A141" s="37"/>
      <c r="B141" s="38"/>
      <c r="C141" s="187" t="s">
        <v>262</v>
      </c>
      <c r="D141" s="187" t="s">
        <v>127</v>
      </c>
      <c r="E141" s="188" t="s">
        <v>1202</v>
      </c>
      <c r="F141" s="189" t="s">
        <v>1203</v>
      </c>
      <c r="G141" s="190" t="s">
        <v>540</v>
      </c>
      <c r="H141" s="191">
        <v>309</v>
      </c>
      <c r="I141" s="192"/>
      <c r="J141" s="193">
        <f>ROUND(I141*H141,2)</f>
        <v>0</v>
      </c>
      <c r="K141" s="189" t="s">
        <v>19</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79</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265</v>
      </c>
    </row>
    <row r="142" spans="1:65" s="2" customFormat="1" ht="21.75" customHeight="1">
      <c r="A142" s="37"/>
      <c r="B142" s="38"/>
      <c r="C142" s="187" t="s">
        <v>174</v>
      </c>
      <c r="D142" s="187" t="s">
        <v>127</v>
      </c>
      <c r="E142" s="188" t="s">
        <v>1553</v>
      </c>
      <c r="F142" s="189" t="s">
        <v>1554</v>
      </c>
      <c r="G142" s="190" t="s">
        <v>485</v>
      </c>
      <c r="H142" s="191">
        <v>309</v>
      </c>
      <c r="I142" s="192"/>
      <c r="J142" s="193">
        <f>ROUND(I142*H142,2)</f>
        <v>0</v>
      </c>
      <c r="K142" s="189" t="s">
        <v>131</v>
      </c>
      <c r="L142" s="43"/>
      <c r="M142" s="194" t="s">
        <v>19</v>
      </c>
      <c r="N142" s="195" t="s">
        <v>40</v>
      </c>
      <c r="O142" s="83"/>
      <c r="P142" s="196">
        <f>O142*H142</f>
        <v>0</v>
      </c>
      <c r="Q142" s="196">
        <v>0</v>
      </c>
      <c r="R142" s="196">
        <f>Q142*H142</f>
        <v>0</v>
      </c>
      <c r="S142" s="196">
        <v>0</v>
      </c>
      <c r="T142" s="197">
        <f>S142*H142</f>
        <v>0</v>
      </c>
      <c r="U142" s="37"/>
      <c r="V142" s="37"/>
      <c r="W142" s="37"/>
      <c r="X142" s="37"/>
      <c r="Y142" s="37"/>
      <c r="Z142" s="37"/>
      <c r="AA142" s="37"/>
      <c r="AB142" s="37"/>
      <c r="AC142" s="37"/>
      <c r="AD142" s="37"/>
      <c r="AE142" s="37"/>
      <c r="AR142" s="198" t="s">
        <v>138</v>
      </c>
      <c r="AT142" s="198" t="s">
        <v>127</v>
      </c>
      <c r="AU142" s="198" t="s">
        <v>79</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270</v>
      </c>
    </row>
    <row r="143" spans="1:47" s="2" customFormat="1" ht="12">
      <c r="A143" s="37"/>
      <c r="B143" s="38"/>
      <c r="C143" s="39"/>
      <c r="D143" s="200" t="s">
        <v>196</v>
      </c>
      <c r="E143" s="39"/>
      <c r="F143" s="201" t="s">
        <v>1555</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196</v>
      </c>
      <c r="AU143" s="16" t="s">
        <v>79</v>
      </c>
    </row>
    <row r="144" spans="1:65" s="2" customFormat="1" ht="21.75" customHeight="1">
      <c r="A144" s="37"/>
      <c r="B144" s="38"/>
      <c r="C144" s="187" t="s">
        <v>7</v>
      </c>
      <c r="D144" s="187" t="s">
        <v>127</v>
      </c>
      <c r="E144" s="188" t="s">
        <v>1553</v>
      </c>
      <c r="F144" s="189" t="s">
        <v>1554</v>
      </c>
      <c r="G144" s="190" t="s">
        <v>485</v>
      </c>
      <c r="H144" s="191">
        <v>309</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79</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381</v>
      </c>
    </row>
    <row r="145" spans="1:47" s="2" customFormat="1" ht="12">
      <c r="A145" s="37"/>
      <c r="B145" s="38"/>
      <c r="C145" s="39"/>
      <c r="D145" s="200" t="s">
        <v>196</v>
      </c>
      <c r="E145" s="39"/>
      <c r="F145" s="201" t="s">
        <v>1555</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196</v>
      </c>
      <c r="AU145" s="16" t="s">
        <v>79</v>
      </c>
    </row>
    <row r="146" spans="1:65" s="2" customFormat="1" ht="16.5" customHeight="1">
      <c r="A146" s="37"/>
      <c r="B146" s="38"/>
      <c r="C146" s="229" t="s">
        <v>231</v>
      </c>
      <c r="D146" s="229" t="s">
        <v>298</v>
      </c>
      <c r="E146" s="230" t="s">
        <v>1237</v>
      </c>
      <c r="F146" s="231" t="s">
        <v>1238</v>
      </c>
      <c r="G146" s="232" t="s">
        <v>540</v>
      </c>
      <c r="H146" s="233">
        <v>8</v>
      </c>
      <c r="I146" s="234"/>
      <c r="J146" s="235">
        <f>ROUND(I146*H146,2)</f>
        <v>0</v>
      </c>
      <c r="K146" s="231" t="s">
        <v>19</v>
      </c>
      <c r="L146" s="236"/>
      <c r="M146" s="237" t="s">
        <v>19</v>
      </c>
      <c r="N146" s="238"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147</v>
      </c>
      <c r="AT146" s="198" t="s">
        <v>298</v>
      </c>
      <c r="AU146" s="198" t="s">
        <v>79</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1556</v>
      </c>
    </row>
    <row r="147" spans="1:47" s="2" customFormat="1" ht="12">
      <c r="A147" s="37"/>
      <c r="B147" s="38"/>
      <c r="C147" s="39"/>
      <c r="D147" s="200" t="s">
        <v>134</v>
      </c>
      <c r="E147" s="39"/>
      <c r="F147" s="201" t="s">
        <v>1240</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134</v>
      </c>
      <c r="AU147" s="16" t="s">
        <v>79</v>
      </c>
    </row>
    <row r="148" spans="1:65" s="2" customFormat="1" ht="16.5" customHeight="1">
      <c r="A148" s="37"/>
      <c r="B148" s="38"/>
      <c r="C148" s="229" t="s">
        <v>283</v>
      </c>
      <c r="D148" s="229" t="s">
        <v>298</v>
      </c>
      <c r="E148" s="230" t="s">
        <v>1241</v>
      </c>
      <c r="F148" s="231" t="s">
        <v>1242</v>
      </c>
      <c r="G148" s="232" t="s">
        <v>540</v>
      </c>
      <c r="H148" s="233">
        <v>5</v>
      </c>
      <c r="I148" s="234"/>
      <c r="J148" s="235">
        <f>ROUND(I148*H148,2)</f>
        <v>0</v>
      </c>
      <c r="K148" s="231" t="s">
        <v>19</v>
      </c>
      <c r="L148" s="236"/>
      <c r="M148" s="237" t="s">
        <v>19</v>
      </c>
      <c r="N148" s="238" t="s">
        <v>40</v>
      </c>
      <c r="O148" s="83"/>
      <c r="P148" s="196">
        <f>O148*H148</f>
        <v>0</v>
      </c>
      <c r="Q148" s="196">
        <v>0</v>
      </c>
      <c r="R148" s="196">
        <f>Q148*H148</f>
        <v>0</v>
      </c>
      <c r="S148" s="196">
        <v>0</v>
      </c>
      <c r="T148" s="197">
        <f>S148*H148</f>
        <v>0</v>
      </c>
      <c r="U148" s="37"/>
      <c r="V148" s="37"/>
      <c r="W148" s="37"/>
      <c r="X148" s="37"/>
      <c r="Y148" s="37"/>
      <c r="Z148" s="37"/>
      <c r="AA148" s="37"/>
      <c r="AB148" s="37"/>
      <c r="AC148" s="37"/>
      <c r="AD148" s="37"/>
      <c r="AE148" s="37"/>
      <c r="AR148" s="198" t="s">
        <v>147</v>
      </c>
      <c r="AT148" s="198" t="s">
        <v>298</v>
      </c>
      <c r="AU148" s="198" t="s">
        <v>79</v>
      </c>
      <c r="AY148" s="16" t="s">
        <v>133</v>
      </c>
      <c r="BE148" s="199">
        <f>IF(N148="základní",J148,0)</f>
        <v>0</v>
      </c>
      <c r="BF148" s="199">
        <f>IF(N148="snížená",J148,0)</f>
        <v>0</v>
      </c>
      <c r="BG148" s="199">
        <f>IF(N148="zákl. přenesená",J148,0)</f>
        <v>0</v>
      </c>
      <c r="BH148" s="199">
        <f>IF(N148="sníž. přenesená",J148,0)</f>
        <v>0</v>
      </c>
      <c r="BI148" s="199">
        <f>IF(N148="nulová",J148,0)</f>
        <v>0</v>
      </c>
      <c r="BJ148" s="16" t="s">
        <v>77</v>
      </c>
      <c r="BK148" s="199">
        <f>ROUND(I148*H148,2)</f>
        <v>0</v>
      </c>
      <c r="BL148" s="16" t="s">
        <v>138</v>
      </c>
      <c r="BM148" s="198" t="s">
        <v>1557</v>
      </c>
    </row>
    <row r="149" spans="1:47" s="2" customFormat="1" ht="12">
      <c r="A149" s="37"/>
      <c r="B149" s="38"/>
      <c r="C149" s="39"/>
      <c r="D149" s="200" t="s">
        <v>134</v>
      </c>
      <c r="E149" s="39"/>
      <c r="F149" s="201" t="s">
        <v>1240</v>
      </c>
      <c r="G149" s="39"/>
      <c r="H149" s="39"/>
      <c r="I149" s="135"/>
      <c r="J149" s="39"/>
      <c r="K149" s="39"/>
      <c r="L149" s="43"/>
      <c r="M149" s="202"/>
      <c r="N149" s="203"/>
      <c r="O149" s="83"/>
      <c r="P149" s="83"/>
      <c r="Q149" s="83"/>
      <c r="R149" s="83"/>
      <c r="S149" s="83"/>
      <c r="T149" s="84"/>
      <c r="U149" s="37"/>
      <c r="V149" s="37"/>
      <c r="W149" s="37"/>
      <c r="X149" s="37"/>
      <c r="Y149" s="37"/>
      <c r="Z149" s="37"/>
      <c r="AA149" s="37"/>
      <c r="AB149" s="37"/>
      <c r="AC149" s="37"/>
      <c r="AD149" s="37"/>
      <c r="AE149" s="37"/>
      <c r="AT149" s="16" t="s">
        <v>134</v>
      </c>
      <c r="AU149" s="16" t="s">
        <v>79</v>
      </c>
    </row>
    <row r="150" spans="1:65" s="2" customFormat="1" ht="16.5" customHeight="1">
      <c r="A150" s="37"/>
      <c r="B150" s="38"/>
      <c r="C150" s="229" t="s">
        <v>237</v>
      </c>
      <c r="D150" s="229" t="s">
        <v>298</v>
      </c>
      <c r="E150" s="230" t="s">
        <v>1244</v>
      </c>
      <c r="F150" s="231" t="s">
        <v>1245</v>
      </c>
      <c r="G150" s="232" t="s">
        <v>540</v>
      </c>
      <c r="H150" s="233">
        <v>15</v>
      </c>
      <c r="I150" s="234"/>
      <c r="J150" s="235">
        <f>ROUND(I150*H150,2)</f>
        <v>0</v>
      </c>
      <c r="K150" s="231" t="s">
        <v>19</v>
      </c>
      <c r="L150" s="236"/>
      <c r="M150" s="237" t="s">
        <v>19</v>
      </c>
      <c r="N150" s="238" t="s">
        <v>40</v>
      </c>
      <c r="O150" s="83"/>
      <c r="P150" s="196">
        <f>O150*H150</f>
        <v>0</v>
      </c>
      <c r="Q150" s="196">
        <v>0</v>
      </c>
      <c r="R150" s="196">
        <f>Q150*H150</f>
        <v>0</v>
      </c>
      <c r="S150" s="196">
        <v>0</v>
      </c>
      <c r="T150" s="197">
        <f>S150*H150</f>
        <v>0</v>
      </c>
      <c r="U150" s="37"/>
      <c r="V150" s="37"/>
      <c r="W150" s="37"/>
      <c r="X150" s="37"/>
      <c r="Y150" s="37"/>
      <c r="Z150" s="37"/>
      <c r="AA150" s="37"/>
      <c r="AB150" s="37"/>
      <c r="AC150" s="37"/>
      <c r="AD150" s="37"/>
      <c r="AE150" s="37"/>
      <c r="AR150" s="198" t="s">
        <v>147</v>
      </c>
      <c r="AT150" s="198" t="s">
        <v>298</v>
      </c>
      <c r="AU150" s="198" t="s">
        <v>79</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1558</v>
      </c>
    </row>
    <row r="151" spans="1:47" s="2" customFormat="1" ht="12">
      <c r="A151" s="37"/>
      <c r="B151" s="38"/>
      <c r="C151" s="39"/>
      <c r="D151" s="200" t="s">
        <v>134</v>
      </c>
      <c r="E151" s="39"/>
      <c r="F151" s="201" t="s">
        <v>1240</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79</v>
      </c>
    </row>
    <row r="152" spans="1:65" s="2" customFormat="1" ht="16.5" customHeight="1">
      <c r="A152" s="37"/>
      <c r="B152" s="38"/>
      <c r="C152" s="229" t="s">
        <v>294</v>
      </c>
      <c r="D152" s="229" t="s">
        <v>298</v>
      </c>
      <c r="E152" s="230" t="s">
        <v>1247</v>
      </c>
      <c r="F152" s="231" t="s">
        <v>1248</v>
      </c>
      <c r="G152" s="232" t="s">
        <v>540</v>
      </c>
      <c r="H152" s="233">
        <v>16</v>
      </c>
      <c r="I152" s="234"/>
      <c r="J152" s="235">
        <f>ROUND(I152*H152,2)</f>
        <v>0</v>
      </c>
      <c r="K152" s="231" t="s">
        <v>19</v>
      </c>
      <c r="L152" s="236"/>
      <c r="M152" s="237" t="s">
        <v>19</v>
      </c>
      <c r="N152" s="238"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147</v>
      </c>
      <c r="AT152" s="198" t="s">
        <v>298</v>
      </c>
      <c r="AU152" s="198" t="s">
        <v>79</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1559</v>
      </c>
    </row>
    <row r="153" spans="1:47" s="2" customFormat="1" ht="12">
      <c r="A153" s="37"/>
      <c r="B153" s="38"/>
      <c r="C153" s="39"/>
      <c r="D153" s="200" t="s">
        <v>134</v>
      </c>
      <c r="E153" s="39"/>
      <c r="F153" s="201" t="s">
        <v>1240</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134</v>
      </c>
      <c r="AU153" s="16" t="s">
        <v>79</v>
      </c>
    </row>
    <row r="154" spans="1:65" s="2" customFormat="1" ht="16.5" customHeight="1">
      <c r="A154" s="37"/>
      <c r="B154" s="38"/>
      <c r="C154" s="229" t="s">
        <v>240</v>
      </c>
      <c r="D154" s="229" t="s">
        <v>298</v>
      </c>
      <c r="E154" s="230" t="s">
        <v>1250</v>
      </c>
      <c r="F154" s="231" t="s">
        <v>1251</v>
      </c>
      <c r="G154" s="232" t="s">
        <v>540</v>
      </c>
      <c r="H154" s="233">
        <v>19</v>
      </c>
      <c r="I154" s="234"/>
      <c r="J154" s="235">
        <f>ROUND(I154*H154,2)</f>
        <v>0</v>
      </c>
      <c r="K154" s="231" t="s">
        <v>19</v>
      </c>
      <c r="L154" s="236"/>
      <c r="M154" s="237" t="s">
        <v>19</v>
      </c>
      <c r="N154" s="238" t="s">
        <v>40</v>
      </c>
      <c r="O154" s="83"/>
      <c r="P154" s="196">
        <f>O154*H154</f>
        <v>0</v>
      </c>
      <c r="Q154" s="196">
        <v>0</v>
      </c>
      <c r="R154" s="196">
        <f>Q154*H154</f>
        <v>0</v>
      </c>
      <c r="S154" s="196">
        <v>0</v>
      </c>
      <c r="T154" s="197">
        <f>S154*H154</f>
        <v>0</v>
      </c>
      <c r="U154" s="37"/>
      <c r="V154" s="37"/>
      <c r="W154" s="37"/>
      <c r="X154" s="37"/>
      <c r="Y154" s="37"/>
      <c r="Z154" s="37"/>
      <c r="AA154" s="37"/>
      <c r="AB154" s="37"/>
      <c r="AC154" s="37"/>
      <c r="AD154" s="37"/>
      <c r="AE154" s="37"/>
      <c r="AR154" s="198" t="s">
        <v>147</v>
      </c>
      <c r="AT154" s="198" t="s">
        <v>298</v>
      </c>
      <c r="AU154" s="198" t="s">
        <v>79</v>
      </c>
      <c r="AY154" s="16" t="s">
        <v>133</v>
      </c>
      <c r="BE154" s="199">
        <f>IF(N154="základní",J154,0)</f>
        <v>0</v>
      </c>
      <c r="BF154" s="199">
        <f>IF(N154="snížená",J154,0)</f>
        <v>0</v>
      </c>
      <c r="BG154" s="199">
        <f>IF(N154="zákl. přenesená",J154,0)</f>
        <v>0</v>
      </c>
      <c r="BH154" s="199">
        <f>IF(N154="sníž. přenesená",J154,0)</f>
        <v>0</v>
      </c>
      <c r="BI154" s="199">
        <f>IF(N154="nulová",J154,0)</f>
        <v>0</v>
      </c>
      <c r="BJ154" s="16" t="s">
        <v>77</v>
      </c>
      <c r="BK154" s="199">
        <f>ROUND(I154*H154,2)</f>
        <v>0</v>
      </c>
      <c r="BL154" s="16" t="s">
        <v>138</v>
      </c>
      <c r="BM154" s="198" t="s">
        <v>1560</v>
      </c>
    </row>
    <row r="155" spans="1:47" s="2" customFormat="1" ht="12">
      <c r="A155" s="37"/>
      <c r="B155" s="38"/>
      <c r="C155" s="39"/>
      <c r="D155" s="200" t="s">
        <v>134</v>
      </c>
      <c r="E155" s="39"/>
      <c r="F155" s="201" t="s">
        <v>1240</v>
      </c>
      <c r="G155" s="39"/>
      <c r="H155" s="39"/>
      <c r="I155" s="135"/>
      <c r="J155" s="39"/>
      <c r="K155" s="39"/>
      <c r="L155" s="43"/>
      <c r="M155" s="202"/>
      <c r="N155" s="203"/>
      <c r="O155" s="83"/>
      <c r="P155" s="83"/>
      <c r="Q155" s="83"/>
      <c r="R155" s="83"/>
      <c r="S155" s="83"/>
      <c r="T155" s="84"/>
      <c r="U155" s="37"/>
      <c r="V155" s="37"/>
      <c r="W155" s="37"/>
      <c r="X155" s="37"/>
      <c r="Y155" s="37"/>
      <c r="Z155" s="37"/>
      <c r="AA155" s="37"/>
      <c r="AB155" s="37"/>
      <c r="AC155" s="37"/>
      <c r="AD155" s="37"/>
      <c r="AE155" s="37"/>
      <c r="AT155" s="16" t="s">
        <v>134</v>
      </c>
      <c r="AU155" s="16" t="s">
        <v>79</v>
      </c>
    </row>
    <row r="156" spans="1:65" s="2" customFormat="1" ht="16.5" customHeight="1">
      <c r="A156" s="37"/>
      <c r="B156" s="38"/>
      <c r="C156" s="229" t="s">
        <v>304</v>
      </c>
      <c r="D156" s="229" t="s">
        <v>298</v>
      </c>
      <c r="E156" s="230" t="s">
        <v>1253</v>
      </c>
      <c r="F156" s="231" t="s">
        <v>1254</v>
      </c>
      <c r="G156" s="232" t="s">
        <v>540</v>
      </c>
      <c r="H156" s="233">
        <v>19</v>
      </c>
      <c r="I156" s="234"/>
      <c r="J156" s="235">
        <f>ROUND(I156*H156,2)</f>
        <v>0</v>
      </c>
      <c r="K156" s="231" t="s">
        <v>19</v>
      </c>
      <c r="L156" s="236"/>
      <c r="M156" s="237" t="s">
        <v>19</v>
      </c>
      <c r="N156" s="238" t="s">
        <v>40</v>
      </c>
      <c r="O156" s="83"/>
      <c r="P156" s="196">
        <f>O156*H156</f>
        <v>0</v>
      </c>
      <c r="Q156" s="196">
        <v>0</v>
      </c>
      <c r="R156" s="196">
        <f>Q156*H156</f>
        <v>0</v>
      </c>
      <c r="S156" s="196">
        <v>0</v>
      </c>
      <c r="T156" s="197">
        <f>S156*H156</f>
        <v>0</v>
      </c>
      <c r="U156" s="37"/>
      <c r="V156" s="37"/>
      <c r="W156" s="37"/>
      <c r="X156" s="37"/>
      <c r="Y156" s="37"/>
      <c r="Z156" s="37"/>
      <c r="AA156" s="37"/>
      <c r="AB156" s="37"/>
      <c r="AC156" s="37"/>
      <c r="AD156" s="37"/>
      <c r="AE156" s="37"/>
      <c r="AR156" s="198" t="s">
        <v>147</v>
      </c>
      <c r="AT156" s="198" t="s">
        <v>298</v>
      </c>
      <c r="AU156" s="198" t="s">
        <v>79</v>
      </c>
      <c r="AY156" s="16" t="s">
        <v>133</v>
      </c>
      <c r="BE156" s="199">
        <f>IF(N156="základní",J156,0)</f>
        <v>0</v>
      </c>
      <c r="BF156" s="199">
        <f>IF(N156="snížená",J156,0)</f>
        <v>0</v>
      </c>
      <c r="BG156" s="199">
        <f>IF(N156="zákl. přenesená",J156,0)</f>
        <v>0</v>
      </c>
      <c r="BH156" s="199">
        <f>IF(N156="sníž. přenesená",J156,0)</f>
        <v>0</v>
      </c>
      <c r="BI156" s="199">
        <f>IF(N156="nulová",J156,0)</f>
        <v>0</v>
      </c>
      <c r="BJ156" s="16" t="s">
        <v>77</v>
      </c>
      <c r="BK156" s="199">
        <f>ROUND(I156*H156,2)</f>
        <v>0</v>
      </c>
      <c r="BL156" s="16" t="s">
        <v>138</v>
      </c>
      <c r="BM156" s="198" t="s">
        <v>1561</v>
      </c>
    </row>
    <row r="157" spans="1:47" s="2" customFormat="1" ht="12">
      <c r="A157" s="37"/>
      <c r="B157" s="38"/>
      <c r="C157" s="39"/>
      <c r="D157" s="200" t="s">
        <v>134</v>
      </c>
      <c r="E157" s="39"/>
      <c r="F157" s="201" t="s">
        <v>1240</v>
      </c>
      <c r="G157" s="39"/>
      <c r="H157" s="39"/>
      <c r="I157" s="135"/>
      <c r="J157" s="39"/>
      <c r="K157" s="39"/>
      <c r="L157" s="43"/>
      <c r="M157" s="202"/>
      <c r="N157" s="203"/>
      <c r="O157" s="83"/>
      <c r="P157" s="83"/>
      <c r="Q157" s="83"/>
      <c r="R157" s="83"/>
      <c r="S157" s="83"/>
      <c r="T157" s="84"/>
      <c r="U157" s="37"/>
      <c r="V157" s="37"/>
      <c r="W157" s="37"/>
      <c r="X157" s="37"/>
      <c r="Y157" s="37"/>
      <c r="Z157" s="37"/>
      <c r="AA157" s="37"/>
      <c r="AB157" s="37"/>
      <c r="AC157" s="37"/>
      <c r="AD157" s="37"/>
      <c r="AE157" s="37"/>
      <c r="AT157" s="16" t="s">
        <v>134</v>
      </c>
      <c r="AU157" s="16" t="s">
        <v>79</v>
      </c>
    </row>
    <row r="158" spans="1:65" s="2" customFormat="1" ht="16.5" customHeight="1">
      <c r="A158" s="37"/>
      <c r="B158" s="38"/>
      <c r="C158" s="229" t="s">
        <v>245</v>
      </c>
      <c r="D158" s="229" t="s">
        <v>298</v>
      </c>
      <c r="E158" s="230" t="s">
        <v>1256</v>
      </c>
      <c r="F158" s="231" t="s">
        <v>1257</v>
      </c>
      <c r="G158" s="232" t="s">
        <v>540</v>
      </c>
      <c r="H158" s="233">
        <v>6</v>
      </c>
      <c r="I158" s="234"/>
      <c r="J158" s="235">
        <f>ROUND(I158*H158,2)</f>
        <v>0</v>
      </c>
      <c r="K158" s="231" t="s">
        <v>19</v>
      </c>
      <c r="L158" s="236"/>
      <c r="M158" s="237" t="s">
        <v>19</v>
      </c>
      <c r="N158" s="238"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147</v>
      </c>
      <c r="AT158" s="198" t="s">
        <v>298</v>
      </c>
      <c r="AU158" s="198" t="s">
        <v>79</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1562</v>
      </c>
    </row>
    <row r="159" spans="1:47" s="2" customFormat="1" ht="12">
      <c r="A159" s="37"/>
      <c r="B159" s="38"/>
      <c r="C159" s="39"/>
      <c r="D159" s="200" t="s">
        <v>134</v>
      </c>
      <c r="E159" s="39"/>
      <c r="F159" s="201" t="s">
        <v>1240</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134</v>
      </c>
      <c r="AU159" s="16" t="s">
        <v>79</v>
      </c>
    </row>
    <row r="160" spans="1:65" s="2" customFormat="1" ht="16.5" customHeight="1">
      <c r="A160" s="37"/>
      <c r="B160" s="38"/>
      <c r="C160" s="229" t="s">
        <v>314</v>
      </c>
      <c r="D160" s="229" t="s">
        <v>298</v>
      </c>
      <c r="E160" s="230" t="s">
        <v>1259</v>
      </c>
      <c r="F160" s="231" t="s">
        <v>1260</v>
      </c>
      <c r="G160" s="232" t="s">
        <v>540</v>
      </c>
      <c r="H160" s="233">
        <v>4</v>
      </c>
      <c r="I160" s="234"/>
      <c r="J160" s="235">
        <f>ROUND(I160*H160,2)</f>
        <v>0</v>
      </c>
      <c r="K160" s="231" t="s">
        <v>19</v>
      </c>
      <c r="L160" s="236"/>
      <c r="M160" s="237" t="s">
        <v>19</v>
      </c>
      <c r="N160" s="238" t="s">
        <v>40</v>
      </c>
      <c r="O160" s="83"/>
      <c r="P160" s="196">
        <f>O160*H160</f>
        <v>0</v>
      </c>
      <c r="Q160" s="196">
        <v>0</v>
      </c>
      <c r="R160" s="196">
        <f>Q160*H160</f>
        <v>0</v>
      </c>
      <c r="S160" s="196">
        <v>0</v>
      </c>
      <c r="T160" s="197">
        <f>S160*H160</f>
        <v>0</v>
      </c>
      <c r="U160" s="37"/>
      <c r="V160" s="37"/>
      <c r="W160" s="37"/>
      <c r="X160" s="37"/>
      <c r="Y160" s="37"/>
      <c r="Z160" s="37"/>
      <c r="AA160" s="37"/>
      <c r="AB160" s="37"/>
      <c r="AC160" s="37"/>
      <c r="AD160" s="37"/>
      <c r="AE160" s="37"/>
      <c r="AR160" s="198" t="s">
        <v>147</v>
      </c>
      <c r="AT160" s="198" t="s">
        <v>298</v>
      </c>
      <c r="AU160" s="198" t="s">
        <v>79</v>
      </c>
      <c r="AY160" s="16" t="s">
        <v>133</v>
      </c>
      <c r="BE160" s="199">
        <f>IF(N160="základní",J160,0)</f>
        <v>0</v>
      </c>
      <c r="BF160" s="199">
        <f>IF(N160="snížená",J160,0)</f>
        <v>0</v>
      </c>
      <c r="BG160" s="199">
        <f>IF(N160="zákl. přenesená",J160,0)</f>
        <v>0</v>
      </c>
      <c r="BH160" s="199">
        <f>IF(N160="sníž. přenesená",J160,0)</f>
        <v>0</v>
      </c>
      <c r="BI160" s="199">
        <f>IF(N160="nulová",J160,0)</f>
        <v>0</v>
      </c>
      <c r="BJ160" s="16" t="s">
        <v>77</v>
      </c>
      <c r="BK160" s="199">
        <f>ROUND(I160*H160,2)</f>
        <v>0</v>
      </c>
      <c r="BL160" s="16" t="s">
        <v>138</v>
      </c>
      <c r="BM160" s="198" t="s">
        <v>1563</v>
      </c>
    </row>
    <row r="161" spans="1:47" s="2" customFormat="1" ht="12">
      <c r="A161" s="37"/>
      <c r="B161" s="38"/>
      <c r="C161" s="39"/>
      <c r="D161" s="200" t="s">
        <v>134</v>
      </c>
      <c r="E161" s="39"/>
      <c r="F161" s="201" t="s">
        <v>1240</v>
      </c>
      <c r="G161" s="39"/>
      <c r="H161" s="39"/>
      <c r="I161" s="135"/>
      <c r="J161" s="39"/>
      <c r="K161" s="39"/>
      <c r="L161" s="43"/>
      <c r="M161" s="202"/>
      <c r="N161" s="203"/>
      <c r="O161" s="83"/>
      <c r="P161" s="83"/>
      <c r="Q161" s="83"/>
      <c r="R161" s="83"/>
      <c r="S161" s="83"/>
      <c r="T161" s="84"/>
      <c r="U161" s="37"/>
      <c r="V161" s="37"/>
      <c r="W161" s="37"/>
      <c r="X161" s="37"/>
      <c r="Y161" s="37"/>
      <c r="Z161" s="37"/>
      <c r="AA161" s="37"/>
      <c r="AB161" s="37"/>
      <c r="AC161" s="37"/>
      <c r="AD161" s="37"/>
      <c r="AE161" s="37"/>
      <c r="AT161" s="16" t="s">
        <v>134</v>
      </c>
      <c r="AU161" s="16" t="s">
        <v>79</v>
      </c>
    </row>
    <row r="162" spans="1:65" s="2" customFormat="1" ht="16.5" customHeight="1">
      <c r="A162" s="37"/>
      <c r="B162" s="38"/>
      <c r="C162" s="229" t="s">
        <v>249</v>
      </c>
      <c r="D162" s="229" t="s">
        <v>298</v>
      </c>
      <c r="E162" s="230" t="s">
        <v>1262</v>
      </c>
      <c r="F162" s="231" t="s">
        <v>1263</v>
      </c>
      <c r="G162" s="232" t="s">
        <v>540</v>
      </c>
      <c r="H162" s="233">
        <v>5</v>
      </c>
      <c r="I162" s="234"/>
      <c r="J162" s="235">
        <f>ROUND(I162*H162,2)</f>
        <v>0</v>
      </c>
      <c r="K162" s="231" t="s">
        <v>19</v>
      </c>
      <c r="L162" s="236"/>
      <c r="M162" s="237" t="s">
        <v>19</v>
      </c>
      <c r="N162" s="238" t="s">
        <v>40</v>
      </c>
      <c r="O162" s="83"/>
      <c r="P162" s="196">
        <f>O162*H162</f>
        <v>0</v>
      </c>
      <c r="Q162" s="196">
        <v>0</v>
      </c>
      <c r="R162" s="196">
        <f>Q162*H162</f>
        <v>0</v>
      </c>
      <c r="S162" s="196">
        <v>0</v>
      </c>
      <c r="T162" s="197">
        <f>S162*H162</f>
        <v>0</v>
      </c>
      <c r="U162" s="37"/>
      <c r="V162" s="37"/>
      <c r="W162" s="37"/>
      <c r="X162" s="37"/>
      <c r="Y162" s="37"/>
      <c r="Z162" s="37"/>
      <c r="AA162" s="37"/>
      <c r="AB162" s="37"/>
      <c r="AC162" s="37"/>
      <c r="AD162" s="37"/>
      <c r="AE162" s="37"/>
      <c r="AR162" s="198" t="s">
        <v>147</v>
      </c>
      <c r="AT162" s="198" t="s">
        <v>298</v>
      </c>
      <c r="AU162" s="198" t="s">
        <v>79</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1564</v>
      </c>
    </row>
    <row r="163" spans="1:47" s="2" customFormat="1" ht="12">
      <c r="A163" s="37"/>
      <c r="B163" s="38"/>
      <c r="C163" s="39"/>
      <c r="D163" s="200" t="s">
        <v>134</v>
      </c>
      <c r="E163" s="39"/>
      <c r="F163" s="201" t="s">
        <v>1240</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134</v>
      </c>
      <c r="AU163" s="16" t="s">
        <v>79</v>
      </c>
    </row>
    <row r="164" spans="1:65" s="2" customFormat="1" ht="16.5" customHeight="1">
      <c r="A164" s="37"/>
      <c r="B164" s="38"/>
      <c r="C164" s="229" t="s">
        <v>323</v>
      </c>
      <c r="D164" s="229" t="s">
        <v>298</v>
      </c>
      <c r="E164" s="230" t="s">
        <v>1265</v>
      </c>
      <c r="F164" s="231" t="s">
        <v>1266</v>
      </c>
      <c r="G164" s="232" t="s">
        <v>540</v>
      </c>
      <c r="H164" s="233">
        <v>1</v>
      </c>
      <c r="I164" s="234"/>
      <c r="J164" s="235">
        <f>ROUND(I164*H164,2)</f>
        <v>0</v>
      </c>
      <c r="K164" s="231" t="s">
        <v>19</v>
      </c>
      <c r="L164" s="236"/>
      <c r="M164" s="237" t="s">
        <v>19</v>
      </c>
      <c r="N164" s="238" t="s">
        <v>40</v>
      </c>
      <c r="O164" s="83"/>
      <c r="P164" s="196">
        <f>O164*H164</f>
        <v>0</v>
      </c>
      <c r="Q164" s="196">
        <v>0</v>
      </c>
      <c r="R164" s="196">
        <f>Q164*H164</f>
        <v>0</v>
      </c>
      <c r="S164" s="196">
        <v>0</v>
      </c>
      <c r="T164" s="197">
        <f>S164*H164</f>
        <v>0</v>
      </c>
      <c r="U164" s="37"/>
      <c r="V164" s="37"/>
      <c r="W164" s="37"/>
      <c r="X164" s="37"/>
      <c r="Y164" s="37"/>
      <c r="Z164" s="37"/>
      <c r="AA164" s="37"/>
      <c r="AB164" s="37"/>
      <c r="AC164" s="37"/>
      <c r="AD164" s="37"/>
      <c r="AE164" s="37"/>
      <c r="AR164" s="198" t="s">
        <v>147</v>
      </c>
      <c r="AT164" s="198" t="s">
        <v>298</v>
      </c>
      <c r="AU164" s="198" t="s">
        <v>79</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1565</v>
      </c>
    </row>
    <row r="165" spans="1:47" s="2" customFormat="1" ht="12">
      <c r="A165" s="37"/>
      <c r="B165" s="38"/>
      <c r="C165" s="39"/>
      <c r="D165" s="200" t="s">
        <v>134</v>
      </c>
      <c r="E165" s="39"/>
      <c r="F165" s="201" t="s">
        <v>1240</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134</v>
      </c>
      <c r="AU165" s="16" t="s">
        <v>79</v>
      </c>
    </row>
    <row r="166" spans="1:65" s="2" customFormat="1" ht="16.5" customHeight="1">
      <c r="A166" s="37"/>
      <c r="B166" s="38"/>
      <c r="C166" s="229" t="s">
        <v>255</v>
      </c>
      <c r="D166" s="229" t="s">
        <v>298</v>
      </c>
      <c r="E166" s="230" t="s">
        <v>1268</v>
      </c>
      <c r="F166" s="231" t="s">
        <v>1269</v>
      </c>
      <c r="G166" s="232" t="s">
        <v>540</v>
      </c>
      <c r="H166" s="233">
        <v>1</v>
      </c>
      <c r="I166" s="234"/>
      <c r="J166" s="235">
        <f>ROUND(I166*H166,2)</f>
        <v>0</v>
      </c>
      <c r="K166" s="231" t="s">
        <v>19</v>
      </c>
      <c r="L166" s="236"/>
      <c r="M166" s="237" t="s">
        <v>19</v>
      </c>
      <c r="N166" s="238" t="s">
        <v>40</v>
      </c>
      <c r="O166" s="83"/>
      <c r="P166" s="196">
        <f>O166*H166</f>
        <v>0</v>
      </c>
      <c r="Q166" s="196">
        <v>0</v>
      </c>
      <c r="R166" s="196">
        <f>Q166*H166</f>
        <v>0</v>
      </c>
      <c r="S166" s="196">
        <v>0</v>
      </c>
      <c r="T166" s="197">
        <f>S166*H166</f>
        <v>0</v>
      </c>
      <c r="U166" s="37"/>
      <c r="V166" s="37"/>
      <c r="W166" s="37"/>
      <c r="X166" s="37"/>
      <c r="Y166" s="37"/>
      <c r="Z166" s="37"/>
      <c r="AA166" s="37"/>
      <c r="AB166" s="37"/>
      <c r="AC166" s="37"/>
      <c r="AD166" s="37"/>
      <c r="AE166" s="37"/>
      <c r="AR166" s="198" t="s">
        <v>147</v>
      </c>
      <c r="AT166" s="198" t="s">
        <v>298</v>
      </c>
      <c r="AU166" s="198" t="s">
        <v>79</v>
      </c>
      <c r="AY166" s="16" t="s">
        <v>133</v>
      </c>
      <c r="BE166" s="199">
        <f>IF(N166="základní",J166,0)</f>
        <v>0</v>
      </c>
      <c r="BF166" s="199">
        <f>IF(N166="snížená",J166,0)</f>
        <v>0</v>
      </c>
      <c r="BG166" s="199">
        <f>IF(N166="zákl. přenesená",J166,0)</f>
        <v>0</v>
      </c>
      <c r="BH166" s="199">
        <f>IF(N166="sníž. přenesená",J166,0)</f>
        <v>0</v>
      </c>
      <c r="BI166" s="199">
        <f>IF(N166="nulová",J166,0)</f>
        <v>0</v>
      </c>
      <c r="BJ166" s="16" t="s">
        <v>77</v>
      </c>
      <c r="BK166" s="199">
        <f>ROUND(I166*H166,2)</f>
        <v>0</v>
      </c>
      <c r="BL166" s="16" t="s">
        <v>138</v>
      </c>
      <c r="BM166" s="198" t="s">
        <v>1566</v>
      </c>
    </row>
    <row r="167" spans="1:47" s="2" customFormat="1" ht="12">
      <c r="A167" s="37"/>
      <c r="B167" s="38"/>
      <c r="C167" s="39"/>
      <c r="D167" s="200" t="s">
        <v>134</v>
      </c>
      <c r="E167" s="39"/>
      <c r="F167" s="201" t="s">
        <v>1240</v>
      </c>
      <c r="G167" s="39"/>
      <c r="H167" s="39"/>
      <c r="I167" s="135"/>
      <c r="J167" s="39"/>
      <c r="K167" s="39"/>
      <c r="L167" s="43"/>
      <c r="M167" s="202"/>
      <c r="N167" s="203"/>
      <c r="O167" s="83"/>
      <c r="P167" s="83"/>
      <c r="Q167" s="83"/>
      <c r="R167" s="83"/>
      <c r="S167" s="83"/>
      <c r="T167" s="84"/>
      <c r="U167" s="37"/>
      <c r="V167" s="37"/>
      <c r="W167" s="37"/>
      <c r="X167" s="37"/>
      <c r="Y167" s="37"/>
      <c r="Z167" s="37"/>
      <c r="AA167" s="37"/>
      <c r="AB167" s="37"/>
      <c r="AC167" s="37"/>
      <c r="AD167" s="37"/>
      <c r="AE167" s="37"/>
      <c r="AT167" s="16" t="s">
        <v>134</v>
      </c>
      <c r="AU167" s="16" t="s">
        <v>79</v>
      </c>
    </row>
    <row r="168" spans="1:65" s="2" customFormat="1" ht="16.5" customHeight="1">
      <c r="A168" s="37"/>
      <c r="B168" s="38"/>
      <c r="C168" s="229" t="s">
        <v>335</v>
      </c>
      <c r="D168" s="229" t="s">
        <v>298</v>
      </c>
      <c r="E168" s="230" t="s">
        <v>1271</v>
      </c>
      <c r="F168" s="231" t="s">
        <v>1272</v>
      </c>
      <c r="G168" s="232" t="s">
        <v>540</v>
      </c>
      <c r="H168" s="233">
        <v>8</v>
      </c>
      <c r="I168" s="234"/>
      <c r="J168" s="235">
        <f>ROUND(I168*H168,2)</f>
        <v>0</v>
      </c>
      <c r="K168" s="231" t="s">
        <v>19</v>
      </c>
      <c r="L168" s="236"/>
      <c r="M168" s="237" t="s">
        <v>19</v>
      </c>
      <c r="N168" s="238" t="s">
        <v>40</v>
      </c>
      <c r="O168" s="83"/>
      <c r="P168" s="196">
        <f>O168*H168</f>
        <v>0</v>
      </c>
      <c r="Q168" s="196">
        <v>0</v>
      </c>
      <c r="R168" s="196">
        <f>Q168*H168</f>
        <v>0</v>
      </c>
      <c r="S168" s="196">
        <v>0</v>
      </c>
      <c r="T168" s="197">
        <f>S168*H168</f>
        <v>0</v>
      </c>
      <c r="U168" s="37"/>
      <c r="V168" s="37"/>
      <c r="W168" s="37"/>
      <c r="X168" s="37"/>
      <c r="Y168" s="37"/>
      <c r="Z168" s="37"/>
      <c r="AA168" s="37"/>
      <c r="AB168" s="37"/>
      <c r="AC168" s="37"/>
      <c r="AD168" s="37"/>
      <c r="AE168" s="37"/>
      <c r="AR168" s="198" t="s">
        <v>147</v>
      </c>
      <c r="AT168" s="198" t="s">
        <v>298</v>
      </c>
      <c r="AU168" s="198" t="s">
        <v>79</v>
      </c>
      <c r="AY168" s="16" t="s">
        <v>133</v>
      </c>
      <c r="BE168" s="199">
        <f>IF(N168="základní",J168,0)</f>
        <v>0</v>
      </c>
      <c r="BF168" s="199">
        <f>IF(N168="snížená",J168,0)</f>
        <v>0</v>
      </c>
      <c r="BG168" s="199">
        <f>IF(N168="zákl. přenesená",J168,0)</f>
        <v>0</v>
      </c>
      <c r="BH168" s="199">
        <f>IF(N168="sníž. přenesená",J168,0)</f>
        <v>0</v>
      </c>
      <c r="BI168" s="199">
        <f>IF(N168="nulová",J168,0)</f>
        <v>0</v>
      </c>
      <c r="BJ168" s="16" t="s">
        <v>77</v>
      </c>
      <c r="BK168" s="199">
        <f>ROUND(I168*H168,2)</f>
        <v>0</v>
      </c>
      <c r="BL168" s="16" t="s">
        <v>138</v>
      </c>
      <c r="BM168" s="198" t="s">
        <v>1567</v>
      </c>
    </row>
    <row r="169" spans="1:47" s="2" customFormat="1" ht="12">
      <c r="A169" s="37"/>
      <c r="B169" s="38"/>
      <c r="C169" s="39"/>
      <c r="D169" s="200" t="s">
        <v>134</v>
      </c>
      <c r="E169" s="39"/>
      <c r="F169" s="201" t="s">
        <v>1240</v>
      </c>
      <c r="G169" s="39"/>
      <c r="H169" s="39"/>
      <c r="I169" s="135"/>
      <c r="J169" s="39"/>
      <c r="K169" s="39"/>
      <c r="L169" s="43"/>
      <c r="M169" s="202"/>
      <c r="N169" s="203"/>
      <c r="O169" s="83"/>
      <c r="P169" s="83"/>
      <c r="Q169" s="83"/>
      <c r="R169" s="83"/>
      <c r="S169" s="83"/>
      <c r="T169" s="84"/>
      <c r="U169" s="37"/>
      <c r="V169" s="37"/>
      <c r="W169" s="37"/>
      <c r="X169" s="37"/>
      <c r="Y169" s="37"/>
      <c r="Z169" s="37"/>
      <c r="AA169" s="37"/>
      <c r="AB169" s="37"/>
      <c r="AC169" s="37"/>
      <c r="AD169" s="37"/>
      <c r="AE169" s="37"/>
      <c r="AT169" s="16" t="s">
        <v>134</v>
      </c>
      <c r="AU169" s="16" t="s">
        <v>79</v>
      </c>
    </row>
    <row r="170" spans="1:65" s="2" customFormat="1" ht="16.5" customHeight="1">
      <c r="A170" s="37"/>
      <c r="B170" s="38"/>
      <c r="C170" s="229" t="s">
        <v>341</v>
      </c>
      <c r="D170" s="229" t="s">
        <v>298</v>
      </c>
      <c r="E170" s="230" t="s">
        <v>1274</v>
      </c>
      <c r="F170" s="231" t="s">
        <v>1275</v>
      </c>
      <c r="G170" s="232" t="s">
        <v>540</v>
      </c>
      <c r="H170" s="233">
        <v>5</v>
      </c>
      <c r="I170" s="234"/>
      <c r="J170" s="235">
        <f>ROUND(I170*H170,2)</f>
        <v>0</v>
      </c>
      <c r="K170" s="231" t="s">
        <v>19</v>
      </c>
      <c r="L170" s="236"/>
      <c r="M170" s="237" t="s">
        <v>19</v>
      </c>
      <c r="N170" s="238" t="s">
        <v>40</v>
      </c>
      <c r="O170" s="83"/>
      <c r="P170" s="196">
        <f>O170*H170</f>
        <v>0</v>
      </c>
      <c r="Q170" s="196">
        <v>0</v>
      </c>
      <c r="R170" s="196">
        <f>Q170*H170</f>
        <v>0</v>
      </c>
      <c r="S170" s="196">
        <v>0</v>
      </c>
      <c r="T170" s="197">
        <f>S170*H170</f>
        <v>0</v>
      </c>
      <c r="U170" s="37"/>
      <c r="V170" s="37"/>
      <c r="W170" s="37"/>
      <c r="X170" s="37"/>
      <c r="Y170" s="37"/>
      <c r="Z170" s="37"/>
      <c r="AA170" s="37"/>
      <c r="AB170" s="37"/>
      <c r="AC170" s="37"/>
      <c r="AD170" s="37"/>
      <c r="AE170" s="37"/>
      <c r="AR170" s="198" t="s">
        <v>147</v>
      </c>
      <c r="AT170" s="198" t="s">
        <v>298</v>
      </c>
      <c r="AU170" s="198" t="s">
        <v>79</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1568</v>
      </c>
    </row>
    <row r="171" spans="1:47" s="2" customFormat="1" ht="12">
      <c r="A171" s="37"/>
      <c r="B171" s="38"/>
      <c r="C171" s="39"/>
      <c r="D171" s="200" t="s">
        <v>134</v>
      </c>
      <c r="E171" s="39"/>
      <c r="F171" s="201" t="s">
        <v>1240</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134</v>
      </c>
      <c r="AU171" s="16" t="s">
        <v>79</v>
      </c>
    </row>
    <row r="172" spans="1:65" s="2" customFormat="1" ht="16.5" customHeight="1">
      <c r="A172" s="37"/>
      <c r="B172" s="38"/>
      <c r="C172" s="229" t="s">
        <v>347</v>
      </c>
      <c r="D172" s="229" t="s">
        <v>298</v>
      </c>
      <c r="E172" s="230" t="s">
        <v>1277</v>
      </c>
      <c r="F172" s="231" t="s">
        <v>1278</v>
      </c>
      <c r="G172" s="232" t="s">
        <v>540</v>
      </c>
      <c r="H172" s="233">
        <v>75</v>
      </c>
      <c r="I172" s="234"/>
      <c r="J172" s="235">
        <f>ROUND(I172*H172,2)</f>
        <v>0</v>
      </c>
      <c r="K172" s="231" t="s">
        <v>19</v>
      </c>
      <c r="L172" s="236"/>
      <c r="M172" s="237" t="s">
        <v>19</v>
      </c>
      <c r="N172" s="238" t="s">
        <v>40</v>
      </c>
      <c r="O172" s="83"/>
      <c r="P172" s="196">
        <f>O172*H172</f>
        <v>0</v>
      </c>
      <c r="Q172" s="196">
        <v>0</v>
      </c>
      <c r="R172" s="196">
        <f>Q172*H172</f>
        <v>0</v>
      </c>
      <c r="S172" s="196">
        <v>0</v>
      </c>
      <c r="T172" s="197">
        <f>S172*H172</f>
        <v>0</v>
      </c>
      <c r="U172" s="37"/>
      <c r="V172" s="37"/>
      <c r="W172" s="37"/>
      <c r="X172" s="37"/>
      <c r="Y172" s="37"/>
      <c r="Z172" s="37"/>
      <c r="AA172" s="37"/>
      <c r="AB172" s="37"/>
      <c r="AC172" s="37"/>
      <c r="AD172" s="37"/>
      <c r="AE172" s="37"/>
      <c r="AR172" s="198" t="s">
        <v>147</v>
      </c>
      <c r="AT172" s="198" t="s">
        <v>298</v>
      </c>
      <c r="AU172" s="198" t="s">
        <v>79</v>
      </c>
      <c r="AY172" s="16" t="s">
        <v>133</v>
      </c>
      <c r="BE172" s="199">
        <f>IF(N172="základní",J172,0)</f>
        <v>0</v>
      </c>
      <c r="BF172" s="199">
        <f>IF(N172="snížená",J172,0)</f>
        <v>0</v>
      </c>
      <c r="BG172" s="199">
        <f>IF(N172="zákl. přenesená",J172,0)</f>
        <v>0</v>
      </c>
      <c r="BH172" s="199">
        <f>IF(N172="sníž. přenesená",J172,0)</f>
        <v>0</v>
      </c>
      <c r="BI172" s="199">
        <f>IF(N172="nulová",J172,0)</f>
        <v>0</v>
      </c>
      <c r="BJ172" s="16" t="s">
        <v>77</v>
      </c>
      <c r="BK172" s="199">
        <f>ROUND(I172*H172,2)</f>
        <v>0</v>
      </c>
      <c r="BL172" s="16" t="s">
        <v>138</v>
      </c>
      <c r="BM172" s="198" t="s">
        <v>1569</v>
      </c>
    </row>
    <row r="173" spans="1:47" s="2" customFormat="1" ht="12">
      <c r="A173" s="37"/>
      <c r="B173" s="38"/>
      <c r="C173" s="39"/>
      <c r="D173" s="200" t="s">
        <v>134</v>
      </c>
      <c r="E173" s="39"/>
      <c r="F173" s="201" t="s">
        <v>1240</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134</v>
      </c>
      <c r="AU173" s="16" t="s">
        <v>79</v>
      </c>
    </row>
    <row r="174" spans="1:65" s="2" customFormat="1" ht="16.5" customHeight="1">
      <c r="A174" s="37"/>
      <c r="B174" s="38"/>
      <c r="C174" s="229" t="s">
        <v>353</v>
      </c>
      <c r="D174" s="229" t="s">
        <v>298</v>
      </c>
      <c r="E174" s="230" t="s">
        <v>1280</v>
      </c>
      <c r="F174" s="231" t="s">
        <v>1281</v>
      </c>
      <c r="G174" s="232" t="s">
        <v>540</v>
      </c>
      <c r="H174" s="233">
        <v>15</v>
      </c>
      <c r="I174" s="234"/>
      <c r="J174" s="235">
        <f>ROUND(I174*H174,2)</f>
        <v>0</v>
      </c>
      <c r="K174" s="231" t="s">
        <v>19</v>
      </c>
      <c r="L174" s="236"/>
      <c r="M174" s="237" t="s">
        <v>19</v>
      </c>
      <c r="N174" s="238" t="s">
        <v>40</v>
      </c>
      <c r="O174" s="83"/>
      <c r="P174" s="196">
        <f>O174*H174</f>
        <v>0</v>
      </c>
      <c r="Q174" s="196">
        <v>0</v>
      </c>
      <c r="R174" s="196">
        <f>Q174*H174</f>
        <v>0</v>
      </c>
      <c r="S174" s="196">
        <v>0</v>
      </c>
      <c r="T174" s="197">
        <f>S174*H174</f>
        <v>0</v>
      </c>
      <c r="U174" s="37"/>
      <c r="V174" s="37"/>
      <c r="W174" s="37"/>
      <c r="X174" s="37"/>
      <c r="Y174" s="37"/>
      <c r="Z174" s="37"/>
      <c r="AA174" s="37"/>
      <c r="AB174" s="37"/>
      <c r="AC174" s="37"/>
      <c r="AD174" s="37"/>
      <c r="AE174" s="37"/>
      <c r="AR174" s="198" t="s">
        <v>147</v>
      </c>
      <c r="AT174" s="198" t="s">
        <v>298</v>
      </c>
      <c r="AU174" s="198" t="s">
        <v>79</v>
      </c>
      <c r="AY174" s="16" t="s">
        <v>133</v>
      </c>
      <c r="BE174" s="199">
        <f>IF(N174="základní",J174,0)</f>
        <v>0</v>
      </c>
      <c r="BF174" s="199">
        <f>IF(N174="snížená",J174,0)</f>
        <v>0</v>
      </c>
      <c r="BG174" s="199">
        <f>IF(N174="zákl. přenesená",J174,0)</f>
        <v>0</v>
      </c>
      <c r="BH174" s="199">
        <f>IF(N174="sníž. přenesená",J174,0)</f>
        <v>0</v>
      </c>
      <c r="BI174" s="199">
        <f>IF(N174="nulová",J174,0)</f>
        <v>0</v>
      </c>
      <c r="BJ174" s="16" t="s">
        <v>77</v>
      </c>
      <c r="BK174" s="199">
        <f>ROUND(I174*H174,2)</f>
        <v>0</v>
      </c>
      <c r="BL174" s="16" t="s">
        <v>138</v>
      </c>
      <c r="BM174" s="198" t="s">
        <v>1570</v>
      </c>
    </row>
    <row r="175" spans="1:47" s="2" customFormat="1" ht="12">
      <c r="A175" s="37"/>
      <c r="B175" s="38"/>
      <c r="C175" s="39"/>
      <c r="D175" s="200" t="s">
        <v>134</v>
      </c>
      <c r="E175" s="39"/>
      <c r="F175" s="201" t="s">
        <v>1240</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134</v>
      </c>
      <c r="AU175" s="16" t="s">
        <v>79</v>
      </c>
    </row>
    <row r="176" spans="1:65" s="2" customFormat="1" ht="16.5" customHeight="1">
      <c r="A176" s="37"/>
      <c r="B176" s="38"/>
      <c r="C176" s="229" t="s">
        <v>357</v>
      </c>
      <c r="D176" s="229" t="s">
        <v>298</v>
      </c>
      <c r="E176" s="230" t="s">
        <v>1283</v>
      </c>
      <c r="F176" s="231" t="s">
        <v>1284</v>
      </c>
      <c r="G176" s="232" t="s">
        <v>540</v>
      </c>
      <c r="H176" s="233">
        <v>5</v>
      </c>
      <c r="I176" s="234"/>
      <c r="J176" s="235">
        <f>ROUND(I176*H176,2)</f>
        <v>0</v>
      </c>
      <c r="K176" s="231" t="s">
        <v>19</v>
      </c>
      <c r="L176" s="236"/>
      <c r="M176" s="237" t="s">
        <v>19</v>
      </c>
      <c r="N176" s="238" t="s">
        <v>40</v>
      </c>
      <c r="O176" s="83"/>
      <c r="P176" s="196">
        <f>O176*H176</f>
        <v>0</v>
      </c>
      <c r="Q176" s="196">
        <v>0</v>
      </c>
      <c r="R176" s="196">
        <f>Q176*H176</f>
        <v>0</v>
      </c>
      <c r="S176" s="196">
        <v>0</v>
      </c>
      <c r="T176" s="197">
        <f>S176*H176</f>
        <v>0</v>
      </c>
      <c r="U176" s="37"/>
      <c r="V176" s="37"/>
      <c r="W176" s="37"/>
      <c r="X176" s="37"/>
      <c r="Y176" s="37"/>
      <c r="Z176" s="37"/>
      <c r="AA176" s="37"/>
      <c r="AB176" s="37"/>
      <c r="AC176" s="37"/>
      <c r="AD176" s="37"/>
      <c r="AE176" s="37"/>
      <c r="AR176" s="198" t="s">
        <v>147</v>
      </c>
      <c r="AT176" s="198" t="s">
        <v>298</v>
      </c>
      <c r="AU176" s="198" t="s">
        <v>79</v>
      </c>
      <c r="AY176" s="16" t="s">
        <v>133</v>
      </c>
      <c r="BE176" s="199">
        <f>IF(N176="základní",J176,0)</f>
        <v>0</v>
      </c>
      <c r="BF176" s="199">
        <f>IF(N176="snížená",J176,0)</f>
        <v>0</v>
      </c>
      <c r="BG176" s="199">
        <f>IF(N176="zákl. přenesená",J176,0)</f>
        <v>0</v>
      </c>
      <c r="BH176" s="199">
        <f>IF(N176="sníž. přenesená",J176,0)</f>
        <v>0</v>
      </c>
      <c r="BI176" s="199">
        <f>IF(N176="nulová",J176,0)</f>
        <v>0</v>
      </c>
      <c r="BJ176" s="16" t="s">
        <v>77</v>
      </c>
      <c r="BK176" s="199">
        <f>ROUND(I176*H176,2)</f>
        <v>0</v>
      </c>
      <c r="BL176" s="16" t="s">
        <v>138</v>
      </c>
      <c r="BM176" s="198" t="s">
        <v>1571</v>
      </c>
    </row>
    <row r="177" spans="1:47" s="2" customFormat="1" ht="12">
      <c r="A177" s="37"/>
      <c r="B177" s="38"/>
      <c r="C177" s="39"/>
      <c r="D177" s="200" t="s">
        <v>134</v>
      </c>
      <c r="E177" s="39"/>
      <c r="F177" s="201" t="s">
        <v>1240</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134</v>
      </c>
      <c r="AU177" s="16" t="s">
        <v>79</v>
      </c>
    </row>
    <row r="178" spans="1:65" s="2" customFormat="1" ht="16.5" customHeight="1">
      <c r="A178" s="37"/>
      <c r="B178" s="38"/>
      <c r="C178" s="229" t="s">
        <v>265</v>
      </c>
      <c r="D178" s="229" t="s">
        <v>298</v>
      </c>
      <c r="E178" s="230" t="s">
        <v>1286</v>
      </c>
      <c r="F178" s="231" t="s">
        <v>1287</v>
      </c>
      <c r="G178" s="232" t="s">
        <v>540</v>
      </c>
      <c r="H178" s="233">
        <v>15</v>
      </c>
      <c r="I178" s="234"/>
      <c r="J178" s="235">
        <f>ROUND(I178*H178,2)</f>
        <v>0</v>
      </c>
      <c r="K178" s="231" t="s">
        <v>19</v>
      </c>
      <c r="L178" s="236"/>
      <c r="M178" s="237" t="s">
        <v>19</v>
      </c>
      <c r="N178" s="238" t="s">
        <v>40</v>
      </c>
      <c r="O178" s="83"/>
      <c r="P178" s="196">
        <f>O178*H178</f>
        <v>0</v>
      </c>
      <c r="Q178" s="196">
        <v>0</v>
      </c>
      <c r="R178" s="196">
        <f>Q178*H178</f>
        <v>0</v>
      </c>
      <c r="S178" s="196">
        <v>0</v>
      </c>
      <c r="T178" s="197">
        <f>S178*H178</f>
        <v>0</v>
      </c>
      <c r="U178" s="37"/>
      <c r="V178" s="37"/>
      <c r="W178" s="37"/>
      <c r="X178" s="37"/>
      <c r="Y178" s="37"/>
      <c r="Z178" s="37"/>
      <c r="AA178" s="37"/>
      <c r="AB178" s="37"/>
      <c r="AC178" s="37"/>
      <c r="AD178" s="37"/>
      <c r="AE178" s="37"/>
      <c r="AR178" s="198" t="s">
        <v>147</v>
      </c>
      <c r="AT178" s="198" t="s">
        <v>298</v>
      </c>
      <c r="AU178" s="198" t="s">
        <v>79</v>
      </c>
      <c r="AY178" s="16" t="s">
        <v>133</v>
      </c>
      <c r="BE178" s="199">
        <f>IF(N178="základní",J178,0)</f>
        <v>0</v>
      </c>
      <c r="BF178" s="199">
        <f>IF(N178="snížená",J178,0)</f>
        <v>0</v>
      </c>
      <c r="BG178" s="199">
        <f>IF(N178="zákl. přenesená",J178,0)</f>
        <v>0</v>
      </c>
      <c r="BH178" s="199">
        <f>IF(N178="sníž. přenesená",J178,0)</f>
        <v>0</v>
      </c>
      <c r="BI178" s="199">
        <f>IF(N178="nulová",J178,0)</f>
        <v>0</v>
      </c>
      <c r="BJ178" s="16" t="s">
        <v>77</v>
      </c>
      <c r="BK178" s="199">
        <f>ROUND(I178*H178,2)</f>
        <v>0</v>
      </c>
      <c r="BL178" s="16" t="s">
        <v>138</v>
      </c>
      <c r="BM178" s="198" t="s">
        <v>1572</v>
      </c>
    </row>
    <row r="179" spans="1:47" s="2" customFormat="1" ht="12">
      <c r="A179" s="37"/>
      <c r="B179" s="38"/>
      <c r="C179" s="39"/>
      <c r="D179" s="200" t="s">
        <v>134</v>
      </c>
      <c r="E179" s="39"/>
      <c r="F179" s="201" t="s">
        <v>1240</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134</v>
      </c>
      <c r="AU179" s="16" t="s">
        <v>79</v>
      </c>
    </row>
    <row r="180" spans="1:65" s="2" customFormat="1" ht="16.5" customHeight="1">
      <c r="A180" s="37"/>
      <c r="B180" s="38"/>
      <c r="C180" s="229" t="s">
        <v>366</v>
      </c>
      <c r="D180" s="229" t="s">
        <v>298</v>
      </c>
      <c r="E180" s="230" t="s">
        <v>1289</v>
      </c>
      <c r="F180" s="231" t="s">
        <v>1290</v>
      </c>
      <c r="G180" s="232" t="s">
        <v>540</v>
      </c>
      <c r="H180" s="233">
        <v>8</v>
      </c>
      <c r="I180" s="234"/>
      <c r="J180" s="235">
        <f>ROUND(I180*H180,2)</f>
        <v>0</v>
      </c>
      <c r="K180" s="231" t="s">
        <v>19</v>
      </c>
      <c r="L180" s="236"/>
      <c r="M180" s="237" t="s">
        <v>19</v>
      </c>
      <c r="N180" s="238" t="s">
        <v>40</v>
      </c>
      <c r="O180" s="83"/>
      <c r="P180" s="196">
        <f>O180*H180</f>
        <v>0</v>
      </c>
      <c r="Q180" s="196">
        <v>0</v>
      </c>
      <c r="R180" s="196">
        <f>Q180*H180</f>
        <v>0</v>
      </c>
      <c r="S180" s="196">
        <v>0</v>
      </c>
      <c r="T180" s="197">
        <f>S180*H180</f>
        <v>0</v>
      </c>
      <c r="U180" s="37"/>
      <c r="V180" s="37"/>
      <c r="W180" s="37"/>
      <c r="X180" s="37"/>
      <c r="Y180" s="37"/>
      <c r="Z180" s="37"/>
      <c r="AA180" s="37"/>
      <c r="AB180" s="37"/>
      <c r="AC180" s="37"/>
      <c r="AD180" s="37"/>
      <c r="AE180" s="37"/>
      <c r="AR180" s="198" t="s">
        <v>147</v>
      </c>
      <c r="AT180" s="198" t="s">
        <v>298</v>
      </c>
      <c r="AU180" s="198" t="s">
        <v>79</v>
      </c>
      <c r="AY180" s="16" t="s">
        <v>133</v>
      </c>
      <c r="BE180" s="199">
        <f>IF(N180="základní",J180,0)</f>
        <v>0</v>
      </c>
      <c r="BF180" s="199">
        <f>IF(N180="snížená",J180,0)</f>
        <v>0</v>
      </c>
      <c r="BG180" s="199">
        <f>IF(N180="zákl. přenesená",J180,0)</f>
        <v>0</v>
      </c>
      <c r="BH180" s="199">
        <f>IF(N180="sníž. přenesená",J180,0)</f>
        <v>0</v>
      </c>
      <c r="BI180" s="199">
        <f>IF(N180="nulová",J180,0)</f>
        <v>0</v>
      </c>
      <c r="BJ180" s="16" t="s">
        <v>77</v>
      </c>
      <c r="BK180" s="199">
        <f>ROUND(I180*H180,2)</f>
        <v>0</v>
      </c>
      <c r="BL180" s="16" t="s">
        <v>138</v>
      </c>
      <c r="BM180" s="198" t="s">
        <v>1573</v>
      </c>
    </row>
    <row r="181" spans="1:47" s="2" customFormat="1" ht="12">
      <c r="A181" s="37"/>
      <c r="B181" s="38"/>
      <c r="C181" s="39"/>
      <c r="D181" s="200" t="s">
        <v>134</v>
      </c>
      <c r="E181" s="39"/>
      <c r="F181" s="201" t="s">
        <v>1240</v>
      </c>
      <c r="G181" s="39"/>
      <c r="H181" s="39"/>
      <c r="I181" s="135"/>
      <c r="J181" s="39"/>
      <c r="K181" s="39"/>
      <c r="L181" s="43"/>
      <c r="M181" s="202"/>
      <c r="N181" s="203"/>
      <c r="O181" s="83"/>
      <c r="P181" s="83"/>
      <c r="Q181" s="83"/>
      <c r="R181" s="83"/>
      <c r="S181" s="83"/>
      <c r="T181" s="84"/>
      <c r="U181" s="37"/>
      <c r="V181" s="37"/>
      <c r="W181" s="37"/>
      <c r="X181" s="37"/>
      <c r="Y181" s="37"/>
      <c r="Z181" s="37"/>
      <c r="AA181" s="37"/>
      <c r="AB181" s="37"/>
      <c r="AC181" s="37"/>
      <c r="AD181" s="37"/>
      <c r="AE181" s="37"/>
      <c r="AT181" s="16" t="s">
        <v>134</v>
      </c>
      <c r="AU181" s="16" t="s">
        <v>79</v>
      </c>
    </row>
    <row r="182" spans="1:65" s="2" customFormat="1" ht="16.5" customHeight="1">
      <c r="A182" s="37"/>
      <c r="B182" s="38"/>
      <c r="C182" s="229" t="s">
        <v>270</v>
      </c>
      <c r="D182" s="229" t="s">
        <v>298</v>
      </c>
      <c r="E182" s="230" t="s">
        <v>1292</v>
      </c>
      <c r="F182" s="231" t="s">
        <v>1293</v>
      </c>
      <c r="G182" s="232" t="s">
        <v>540</v>
      </c>
      <c r="H182" s="233">
        <v>11</v>
      </c>
      <c r="I182" s="234"/>
      <c r="J182" s="235">
        <f>ROUND(I182*H182,2)</f>
        <v>0</v>
      </c>
      <c r="K182" s="231" t="s">
        <v>19</v>
      </c>
      <c r="L182" s="236"/>
      <c r="M182" s="237" t="s">
        <v>19</v>
      </c>
      <c r="N182" s="238" t="s">
        <v>40</v>
      </c>
      <c r="O182" s="83"/>
      <c r="P182" s="196">
        <f>O182*H182</f>
        <v>0</v>
      </c>
      <c r="Q182" s="196">
        <v>0</v>
      </c>
      <c r="R182" s="196">
        <f>Q182*H182</f>
        <v>0</v>
      </c>
      <c r="S182" s="196">
        <v>0</v>
      </c>
      <c r="T182" s="197">
        <f>S182*H182</f>
        <v>0</v>
      </c>
      <c r="U182" s="37"/>
      <c r="V182" s="37"/>
      <c r="W182" s="37"/>
      <c r="X182" s="37"/>
      <c r="Y182" s="37"/>
      <c r="Z182" s="37"/>
      <c r="AA182" s="37"/>
      <c r="AB182" s="37"/>
      <c r="AC182" s="37"/>
      <c r="AD182" s="37"/>
      <c r="AE182" s="37"/>
      <c r="AR182" s="198" t="s">
        <v>147</v>
      </c>
      <c r="AT182" s="198" t="s">
        <v>298</v>
      </c>
      <c r="AU182" s="198" t="s">
        <v>79</v>
      </c>
      <c r="AY182" s="16" t="s">
        <v>133</v>
      </c>
      <c r="BE182" s="199">
        <f>IF(N182="základní",J182,0)</f>
        <v>0</v>
      </c>
      <c r="BF182" s="199">
        <f>IF(N182="snížená",J182,0)</f>
        <v>0</v>
      </c>
      <c r="BG182" s="199">
        <f>IF(N182="zákl. přenesená",J182,0)</f>
        <v>0</v>
      </c>
      <c r="BH182" s="199">
        <f>IF(N182="sníž. přenesená",J182,0)</f>
        <v>0</v>
      </c>
      <c r="BI182" s="199">
        <f>IF(N182="nulová",J182,0)</f>
        <v>0</v>
      </c>
      <c r="BJ182" s="16" t="s">
        <v>77</v>
      </c>
      <c r="BK182" s="199">
        <f>ROUND(I182*H182,2)</f>
        <v>0</v>
      </c>
      <c r="BL182" s="16" t="s">
        <v>138</v>
      </c>
      <c r="BM182" s="198" t="s">
        <v>1574</v>
      </c>
    </row>
    <row r="183" spans="1:47" s="2" customFormat="1" ht="12">
      <c r="A183" s="37"/>
      <c r="B183" s="38"/>
      <c r="C183" s="39"/>
      <c r="D183" s="200" t="s">
        <v>134</v>
      </c>
      <c r="E183" s="39"/>
      <c r="F183" s="201" t="s">
        <v>1240</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134</v>
      </c>
      <c r="AU183" s="16" t="s">
        <v>79</v>
      </c>
    </row>
    <row r="184" spans="1:65" s="2" customFormat="1" ht="16.5" customHeight="1">
      <c r="A184" s="37"/>
      <c r="B184" s="38"/>
      <c r="C184" s="229" t="s">
        <v>377</v>
      </c>
      <c r="D184" s="229" t="s">
        <v>298</v>
      </c>
      <c r="E184" s="230" t="s">
        <v>1295</v>
      </c>
      <c r="F184" s="231" t="s">
        <v>1296</v>
      </c>
      <c r="G184" s="232" t="s">
        <v>540</v>
      </c>
      <c r="H184" s="233">
        <v>25</v>
      </c>
      <c r="I184" s="234"/>
      <c r="J184" s="235">
        <f>ROUND(I184*H184,2)</f>
        <v>0</v>
      </c>
      <c r="K184" s="231" t="s">
        <v>19</v>
      </c>
      <c r="L184" s="236"/>
      <c r="M184" s="237" t="s">
        <v>19</v>
      </c>
      <c r="N184" s="238" t="s">
        <v>40</v>
      </c>
      <c r="O184" s="83"/>
      <c r="P184" s="196">
        <f>O184*H184</f>
        <v>0</v>
      </c>
      <c r="Q184" s="196">
        <v>0</v>
      </c>
      <c r="R184" s="196">
        <f>Q184*H184</f>
        <v>0</v>
      </c>
      <c r="S184" s="196">
        <v>0</v>
      </c>
      <c r="T184" s="197">
        <f>S184*H184</f>
        <v>0</v>
      </c>
      <c r="U184" s="37"/>
      <c r="V184" s="37"/>
      <c r="W184" s="37"/>
      <c r="X184" s="37"/>
      <c r="Y184" s="37"/>
      <c r="Z184" s="37"/>
      <c r="AA184" s="37"/>
      <c r="AB184" s="37"/>
      <c r="AC184" s="37"/>
      <c r="AD184" s="37"/>
      <c r="AE184" s="37"/>
      <c r="AR184" s="198" t="s">
        <v>147</v>
      </c>
      <c r="AT184" s="198" t="s">
        <v>298</v>
      </c>
      <c r="AU184" s="198" t="s">
        <v>79</v>
      </c>
      <c r="AY184" s="16" t="s">
        <v>133</v>
      </c>
      <c r="BE184" s="199">
        <f>IF(N184="základní",J184,0)</f>
        <v>0</v>
      </c>
      <c r="BF184" s="199">
        <f>IF(N184="snížená",J184,0)</f>
        <v>0</v>
      </c>
      <c r="BG184" s="199">
        <f>IF(N184="zákl. přenesená",J184,0)</f>
        <v>0</v>
      </c>
      <c r="BH184" s="199">
        <f>IF(N184="sníž. přenesená",J184,0)</f>
        <v>0</v>
      </c>
      <c r="BI184" s="199">
        <f>IF(N184="nulová",J184,0)</f>
        <v>0</v>
      </c>
      <c r="BJ184" s="16" t="s">
        <v>77</v>
      </c>
      <c r="BK184" s="199">
        <f>ROUND(I184*H184,2)</f>
        <v>0</v>
      </c>
      <c r="BL184" s="16" t="s">
        <v>138</v>
      </c>
      <c r="BM184" s="198" t="s">
        <v>1575</v>
      </c>
    </row>
    <row r="185" spans="1:47" s="2" customFormat="1" ht="12">
      <c r="A185" s="37"/>
      <c r="B185" s="38"/>
      <c r="C185" s="39"/>
      <c r="D185" s="200" t="s">
        <v>134</v>
      </c>
      <c r="E185" s="39"/>
      <c r="F185" s="201" t="s">
        <v>1240</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134</v>
      </c>
      <c r="AU185" s="16" t="s">
        <v>79</v>
      </c>
    </row>
    <row r="186" spans="1:65" s="2" customFormat="1" ht="16.5" customHeight="1">
      <c r="A186" s="37"/>
      <c r="B186" s="38"/>
      <c r="C186" s="229" t="s">
        <v>381</v>
      </c>
      <c r="D186" s="229" t="s">
        <v>298</v>
      </c>
      <c r="E186" s="230" t="s">
        <v>1298</v>
      </c>
      <c r="F186" s="231" t="s">
        <v>1299</v>
      </c>
      <c r="G186" s="232" t="s">
        <v>540</v>
      </c>
      <c r="H186" s="233">
        <v>43</v>
      </c>
      <c r="I186" s="234"/>
      <c r="J186" s="235">
        <f>ROUND(I186*H186,2)</f>
        <v>0</v>
      </c>
      <c r="K186" s="231" t="s">
        <v>19</v>
      </c>
      <c r="L186" s="236"/>
      <c r="M186" s="237" t="s">
        <v>19</v>
      </c>
      <c r="N186" s="238" t="s">
        <v>40</v>
      </c>
      <c r="O186" s="83"/>
      <c r="P186" s="196">
        <f>O186*H186</f>
        <v>0</v>
      </c>
      <c r="Q186" s="196">
        <v>0</v>
      </c>
      <c r="R186" s="196">
        <f>Q186*H186</f>
        <v>0</v>
      </c>
      <c r="S186" s="196">
        <v>0</v>
      </c>
      <c r="T186" s="197">
        <f>S186*H186</f>
        <v>0</v>
      </c>
      <c r="U186" s="37"/>
      <c r="V186" s="37"/>
      <c r="W186" s="37"/>
      <c r="X186" s="37"/>
      <c r="Y186" s="37"/>
      <c r="Z186" s="37"/>
      <c r="AA186" s="37"/>
      <c r="AB186" s="37"/>
      <c r="AC186" s="37"/>
      <c r="AD186" s="37"/>
      <c r="AE186" s="37"/>
      <c r="AR186" s="198" t="s">
        <v>147</v>
      </c>
      <c r="AT186" s="198" t="s">
        <v>298</v>
      </c>
      <c r="AU186" s="198" t="s">
        <v>79</v>
      </c>
      <c r="AY186" s="16" t="s">
        <v>133</v>
      </c>
      <c r="BE186" s="199">
        <f>IF(N186="základní",J186,0)</f>
        <v>0</v>
      </c>
      <c r="BF186" s="199">
        <f>IF(N186="snížená",J186,0)</f>
        <v>0</v>
      </c>
      <c r="BG186" s="199">
        <f>IF(N186="zákl. přenesená",J186,0)</f>
        <v>0</v>
      </c>
      <c r="BH186" s="199">
        <f>IF(N186="sníž. přenesená",J186,0)</f>
        <v>0</v>
      </c>
      <c r="BI186" s="199">
        <f>IF(N186="nulová",J186,0)</f>
        <v>0</v>
      </c>
      <c r="BJ186" s="16" t="s">
        <v>77</v>
      </c>
      <c r="BK186" s="199">
        <f>ROUND(I186*H186,2)</f>
        <v>0</v>
      </c>
      <c r="BL186" s="16" t="s">
        <v>138</v>
      </c>
      <c r="BM186" s="198" t="s">
        <v>1576</v>
      </c>
    </row>
    <row r="187" spans="1:47" s="2" customFormat="1" ht="12">
      <c r="A187" s="37"/>
      <c r="B187" s="38"/>
      <c r="C187" s="39"/>
      <c r="D187" s="200" t="s">
        <v>134</v>
      </c>
      <c r="E187" s="39"/>
      <c r="F187" s="201" t="s">
        <v>1240</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134</v>
      </c>
      <c r="AU187" s="16" t="s">
        <v>79</v>
      </c>
    </row>
    <row r="188" spans="1:63" s="11" customFormat="1" ht="25.9" customHeight="1">
      <c r="A188" s="11"/>
      <c r="B188" s="215"/>
      <c r="C188" s="216"/>
      <c r="D188" s="217" t="s">
        <v>68</v>
      </c>
      <c r="E188" s="218" t="s">
        <v>79</v>
      </c>
      <c r="F188" s="218" t="s">
        <v>1577</v>
      </c>
      <c r="G188" s="216"/>
      <c r="H188" s="216"/>
      <c r="I188" s="219"/>
      <c r="J188" s="220">
        <f>BK188</f>
        <v>0</v>
      </c>
      <c r="K188" s="216"/>
      <c r="L188" s="221"/>
      <c r="M188" s="222"/>
      <c r="N188" s="223"/>
      <c r="O188" s="223"/>
      <c r="P188" s="224">
        <f>P189+P220+P359</f>
        <v>0</v>
      </c>
      <c r="Q188" s="223"/>
      <c r="R188" s="224">
        <f>R189+R220+R359</f>
        <v>0.12317247999999999</v>
      </c>
      <c r="S188" s="223"/>
      <c r="T188" s="225">
        <f>T189+T220+T359</f>
        <v>0</v>
      </c>
      <c r="U188" s="11"/>
      <c r="V188" s="11"/>
      <c r="W188" s="11"/>
      <c r="X188" s="11"/>
      <c r="Y188" s="11"/>
      <c r="Z188" s="11"/>
      <c r="AA188" s="11"/>
      <c r="AB188" s="11"/>
      <c r="AC188" s="11"/>
      <c r="AD188" s="11"/>
      <c r="AE188" s="11"/>
      <c r="AR188" s="226" t="s">
        <v>77</v>
      </c>
      <c r="AT188" s="227" t="s">
        <v>68</v>
      </c>
      <c r="AU188" s="227" t="s">
        <v>69</v>
      </c>
      <c r="AY188" s="226" t="s">
        <v>133</v>
      </c>
      <c r="BK188" s="228">
        <f>BK189+BK220+BK359</f>
        <v>0</v>
      </c>
    </row>
    <row r="189" spans="1:63" s="11" customFormat="1" ht="22.8" customHeight="1">
      <c r="A189" s="11"/>
      <c r="B189" s="215"/>
      <c r="C189" s="216"/>
      <c r="D189" s="217" t="s">
        <v>68</v>
      </c>
      <c r="E189" s="261" t="s">
        <v>191</v>
      </c>
      <c r="F189" s="261" t="s">
        <v>1501</v>
      </c>
      <c r="G189" s="216"/>
      <c r="H189" s="216"/>
      <c r="I189" s="219"/>
      <c r="J189" s="262">
        <f>BK189</f>
        <v>0</v>
      </c>
      <c r="K189" s="216"/>
      <c r="L189" s="221"/>
      <c r="M189" s="222"/>
      <c r="N189" s="223"/>
      <c r="O189" s="223"/>
      <c r="P189" s="224">
        <f>SUM(P190:P219)</f>
        <v>0</v>
      </c>
      <c r="Q189" s="223"/>
      <c r="R189" s="224">
        <f>SUM(R190:R219)</f>
        <v>0.12311199999999999</v>
      </c>
      <c r="S189" s="223"/>
      <c r="T189" s="225">
        <f>SUM(T190:T219)</f>
        <v>0</v>
      </c>
      <c r="U189" s="11"/>
      <c r="V189" s="11"/>
      <c r="W189" s="11"/>
      <c r="X189" s="11"/>
      <c r="Y189" s="11"/>
      <c r="Z189" s="11"/>
      <c r="AA189" s="11"/>
      <c r="AB189" s="11"/>
      <c r="AC189" s="11"/>
      <c r="AD189" s="11"/>
      <c r="AE189" s="11"/>
      <c r="AR189" s="226" t="s">
        <v>77</v>
      </c>
      <c r="AT189" s="227" t="s">
        <v>68</v>
      </c>
      <c r="AU189" s="227" t="s">
        <v>77</v>
      </c>
      <c r="AY189" s="226" t="s">
        <v>133</v>
      </c>
      <c r="BK189" s="228">
        <f>SUM(BK190:BK219)</f>
        <v>0</v>
      </c>
    </row>
    <row r="190" spans="1:65" s="2" customFormat="1" ht="16.5" customHeight="1">
      <c r="A190" s="37"/>
      <c r="B190" s="38"/>
      <c r="C190" s="187" t="s">
        <v>387</v>
      </c>
      <c r="D190" s="187" t="s">
        <v>127</v>
      </c>
      <c r="E190" s="188" t="s">
        <v>1502</v>
      </c>
      <c r="F190" s="189" t="s">
        <v>1503</v>
      </c>
      <c r="G190" s="190" t="s">
        <v>1504</v>
      </c>
      <c r="H190" s="191">
        <v>307.695</v>
      </c>
      <c r="I190" s="192"/>
      <c r="J190" s="193">
        <f>ROUND(I190*H190,2)</f>
        <v>0</v>
      </c>
      <c r="K190" s="189" t="s">
        <v>131</v>
      </c>
      <c r="L190" s="43"/>
      <c r="M190" s="194" t="s">
        <v>19</v>
      </c>
      <c r="N190" s="195" t="s">
        <v>40</v>
      </c>
      <c r="O190" s="83"/>
      <c r="P190" s="196">
        <f>O190*H190</f>
        <v>0</v>
      </c>
      <c r="Q190" s="196">
        <v>0</v>
      </c>
      <c r="R190" s="196">
        <f>Q190*H190</f>
        <v>0</v>
      </c>
      <c r="S190" s="196">
        <v>0</v>
      </c>
      <c r="T190" s="197">
        <f>S190*H190</f>
        <v>0</v>
      </c>
      <c r="U190" s="37"/>
      <c r="V190" s="37"/>
      <c r="W190" s="37"/>
      <c r="X190" s="37"/>
      <c r="Y190" s="37"/>
      <c r="Z190" s="37"/>
      <c r="AA190" s="37"/>
      <c r="AB190" s="37"/>
      <c r="AC190" s="37"/>
      <c r="AD190" s="37"/>
      <c r="AE190" s="37"/>
      <c r="AR190" s="198" t="s">
        <v>138</v>
      </c>
      <c r="AT190" s="198" t="s">
        <v>127</v>
      </c>
      <c r="AU190" s="198" t="s">
        <v>79</v>
      </c>
      <c r="AY190" s="16" t="s">
        <v>133</v>
      </c>
      <c r="BE190" s="199">
        <f>IF(N190="základní",J190,0)</f>
        <v>0</v>
      </c>
      <c r="BF190" s="199">
        <f>IF(N190="snížená",J190,0)</f>
        <v>0</v>
      </c>
      <c r="BG190" s="199">
        <f>IF(N190="zákl. přenesená",J190,0)</f>
        <v>0</v>
      </c>
      <c r="BH190" s="199">
        <f>IF(N190="sníž. přenesená",J190,0)</f>
        <v>0</v>
      </c>
      <c r="BI190" s="199">
        <f>IF(N190="nulová",J190,0)</f>
        <v>0</v>
      </c>
      <c r="BJ190" s="16" t="s">
        <v>77</v>
      </c>
      <c r="BK190" s="199">
        <f>ROUND(I190*H190,2)</f>
        <v>0</v>
      </c>
      <c r="BL190" s="16" t="s">
        <v>138</v>
      </c>
      <c r="BM190" s="198" t="s">
        <v>275</v>
      </c>
    </row>
    <row r="191" spans="1:47" s="2" customFormat="1" ht="12">
      <c r="A191" s="37"/>
      <c r="B191" s="38"/>
      <c r="C191" s="39"/>
      <c r="D191" s="200" t="s">
        <v>196</v>
      </c>
      <c r="E191" s="39"/>
      <c r="F191" s="201" t="s">
        <v>1505</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196</v>
      </c>
      <c r="AU191" s="16" t="s">
        <v>79</v>
      </c>
    </row>
    <row r="192" spans="1:47" s="2" customFormat="1" ht="12">
      <c r="A192" s="37"/>
      <c r="B192" s="38"/>
      <c r="C192" s="39"/>
      <c r="D192" s="200" t="s">
        <v>134</v>
      </c>
      <c r="E192" s="39"/>
      <c r="F192" s="201" t="s">
        <v>1506</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79</v>
      </c>
    </row>
    <row r="193" spans="1:65" s="2" customFormat="1" ht="16.5" customHeight="1">
      <c r="A193" s="37"/>
      <c r="B193" s="38"/>
      <c r="C193" s="187" t="s">
        <v>275</v>
      </c>
      <c r="D193" s="187" t="s">
        <v>127</v>
      </c>
      <c r="E193" s="188" t="s">
        <v>1507</v>
      </c>
      <c r="F193" s="189" t="s">
        <v>1508</v>
      </c>
      <c r="G193" s="190" t="s">
        <v>1504</v>
      </c>
      <c r="H193" s="191">
        <v>229.17</v>
      </c>
      <c r="I193" s="192"/>
      <c r="J193" s="193">
        <f>ROUND(I193*H193,2)</f>
        <v>0</v>
      </c>
      <c r="K193" s="189" t="s">
        <v>131</v>
      </c>
      <c r="L193" s="43"/>
      <c r="M193" s="194" t="s">
        <v>19</v>
      </c>
      <c r="N193" s="195" t="s">
        <v>40</v>
      </c>
      <c r="O193" s="83"/>
      <c r="P193" s="196">
        <f>O193*H193</f>
        <v>0</v>
      </c>
      <c r="Q193" s="196">
        <v>0</v>
      </c>
      <c r="R193" s="196">
        <f>Q193*H193</f>
        <v>0</v>
      </c>
      <c r="S193" s="196">
        <v>0</v>
      </c>
      <c r="T193" s="197">
        <f>S193*H193</f>
        <v>0</v>
      </c>
      <c r="U193" s="37"/>
      <c r="V193" s="37"/>
      <c r="W193" s="37"/>
      <c r="X193" s="37"/>
      <c r="Y193" s="37"/>
      <c r="Z193" s="37"/>
      <c r="AA193" s="37"/>
      <c r="AB193" s="37"/>
      <c r="AC193" s="37"/>
      <c r="AD193" s="37"/>
      <c r="AE193" s="37"/>
      <c r="AR193" s="198" t="s">
        <v>138</v>
      </c>
      <c r="AT193" s="198" t="s">
        <v>127</v>
      </c>
      <c r="AU193" s="198" t="s">
        <v>79</v>
      </c>
      <c r="AY193" s="16" t="s">
        <v>133</v>
      </c>
      <c r="BE193" s="199">
        <f>IF(N193="základní",J193,0)</f>
        <v>0</v>
      </c>
      <c r="BF193" s="199">
        <f>IF(N193="snížená",J193,0)</f>
        <v>0</v>
      </c>
      <c r="BG193" s="199">
        <f>IF(N193="zákl. přenesená",J193,0)</f>
        <v>0</v>
      </c>
      <c r="BH193" s="199">
        <f>IF(N193="sníž. přenesená",J193,0)</f>
        <v>0</v>
      </c>
      <c r="BI193" s="199">
        <f>IF(N193="nulová",J193,0)</f>
        <v>0</v>
      </c>
      <c r="BJ193" s="16" t="s">
        <v>77</v>
      </c>
      <c r="BK193" s="199">
        <f>ROUND(I193*H193,2)</f>
        <v>0</v>
      </c>
      <c r="BL193" s="16" t="s">
        <v>138</v>
      </c>
      <c r="BM193" s="198" t="s">
        <v>280</v>
      </c>
    </row>
    <row r="194" spans="1:47" s="2" customFormat="1" ht="12">
      <c r="A194" s="37"/>
      <c r="B194" s="38"/>
      <c r="C194" s="39"/>
      <c r="D194" s="200" t="s">
        <v>134</v>
      </c>
      <c r="E194" s="39"/>
      <c r="F194" s="201" t="s">
        <v>1509</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134</v>
      </c>
      <c r="AU194" s="16" t="s">
        <v>79</v>
      </c>
    </row>
    <row r="195" spans="1:65" s="2" customFormat="1" ht="16.5" customHeight="1">
      <c r="A195" s="37"/>
      <c r="B195" s="38"/>
      <c r="C195" s="187" t="s">
        <v>398</v>
      </c>
      <c r="D195" s="187" t="s">
        <v>127</v>
      </c>
      <c r="E195" s="188" t="s">
        <v>1578</v>
      </c>
      <c r="F195" s="189" t="s">
        <v>1511</v>
      </c>
      <c r="G195" s="190" t="s">
        <v>540</v>
      </c>
      <c r="H195" s="191">
        <v>1023</v>
      </c>
      <c r="I195" s="192"/>
      <c r="J195" s="193">
        <f>ROUND(I195*H195,2)</f>
        <v>0</v>
      </c>
      <c r="K195" s="189" t="s">
        <v>19</v>
      </c>
      <c r="L195" s="43"/>
      <c r="M195" s="194" t="s">
        <v>19</v>
      </c>
      <c r="N195" s="195" t="s">
        <v>40</v>
      </c>
      <c r="O195" s="83"/>
      <c r="P195" s="196">
        <f>O195*H195</f>
        <v>0</v>
      </c>
      <c r="Q195" s="196">
        <v>0</v>
      </c>
      <c r="R195" s="196">
        <f>Q195*H195</f>
        <v>0</v>
      </c>
      <c r="S195" s="196">
        <v>0</v>
      </c>
      <c r="T195" s="197">
        <f>S195*H195</f>
        <v>0</v>
      </c>
      <c r="U195" s="37"/>
      <c r="V195" s="37"/>
      <c r="W195" s="37"/>
      <c r="X195" s="37"/>
      <c r="Y195" s="37"/>
      <c r="Z195" s="37"/>
      <c r="AA195" s="37"/>
      <c r="AB195" s="37"/>
      <c r="AC195" s="37"/>
      <c r="AD195" s="37"/>
      <c r="AE195" s="37"/>
      <c r="AR195" s="198" t="s">
        <v>138</v>
      </c>
      <c r="AT195" s="198" t="s">
        <v>127</v>
      </c>
      <c r="AU195" s="198" t="s">
        <v>79</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286</v>
      </c>
    </row>
    <row r="196" spans="1:47" s="2" customFormat="1" ht="12">
      <c r="A196" s="37"/>
      <c r="B196" s="38"/>
      <c r="C196" s="39"/>
      <c r="D196" s="200" t="s">
        <v>134</v>
      </c>
      <c r="E196" s="39"/>
      <c r="F196" s="201" t="s">
        <v>1512</v>
      </c>
      <c r="G196" s="39"/>
      <c r="H196" s="39"/>
      <c r="I196" s="135"/>
      <c r="J196" s="39"/>
      <c r="K196" s="39"/>
      <c r="L196" s="43"/>
      <c r="M196" s="202"/>
      <c r="N196" s="203"/>
      <c r="O196" s="83"/>
      <c r="P196" s="83"/>
      <c r="Q196" s="83"/>
      <c r="R196" s="83"/>
      <c r="S196" s="83"/>
      <c r="T196" s="84"/>
      <c r="U196" s="37"/>
      <c r="V196" s="37"/>
      <c r="W196" s="37"/>
      <c r="X196" s="37"/>
      <c r="Y196" s="37"/>
      <c r="Z196" s="37"/>
      <c r="AA196" s="37"/>
      <c r="AB196" s="37"/>
      <c r="AC196" s="37"/>
      <c r="AD196" s="37"/>
      <c r="AE196" s="37"/>
      <c r="AT196" s="16" t="s">
        <v>134</v>
      </c>
      <c r="AU196" s="16" t="s">
        <v>79</v>
      </c>
    </row>
    <row r="197" spans="1:65" s="2" customFormat="1" ht="16.5" customHeight="1">
      <c r="A197" s="37"/>
      <c r="B197" s="38"/>
      <c r="C197" s="187" t="s">
        <v>280</v>
      </c>
      <c r="D197" s="187" t="s">
        <v>127</v>
      </c>
      <c r="E197" s="188" t="s">
        <v>1513</v>
      </c>
      <c r="F197" s="189" t="s">
        <v>1514</v>
      </c>
      <c r="G197" s="190" t="s">
        <v>485</v>
      </c>
      <c r="H197" s="191">
        <v>6504</v>
      </c>
      <c r="I197" s="192"/>
      <c r="J197" s="193">
        <f>ROUND(I197*H197,2)</f>
        <v>0</v>
      </c>
      <c r="K197" s="189" t="s">
        <v>131</v>
      </c>
      <c r="L197" s="43"/>
      <c r="M197" s="194" t="s">
        <v>19</v>
      </c>
      <c r="N197" s="195" t="s">
        <v>40</v>
      </c>
      <c r="O197" s="83"/>
      <c r="P197" s="196">
        <f>O197*H197</f>
        <v>0</v>
      </c>
      <c r="Q197" s="196">
        <v>0</v>
      </c>
      <c r="R197" s="196">
        <f>Q197*H197</f>
        <v>0</v>
      </c>
      <c r="S197" s="196">
        <v>0</v>
      </c>
      <c r="T197" s="197">
        <f>S197*H197</f>
        <v>0</v>
      </c>
      <c r="U197" s="37"/>
      <c r="V197" s="37"/>
      <c r="W197" s="37"/>
      <c r="X197" s="37"/>
      <c r="Y197" s="37"/>
      <c r="Z197" s="37"/>
      <c r="AA197" s="37"/>
      <c r="AB197" s="37"/>
      <c r="AC197" s="37"/>
      <c r="AD197" s="37"/>
      <c r="AE197" s="37"/>
      <c r="AR197" s="198" t="s">
        <v>138</v>
      </c>
      <c r="AT197" s="198" t="s">
        <v>127</v>
      </c>
      <c r="AU197" s="198" t="s">
        <v>79</v>
      </c>
      <c r="AY197" s="16" t="s">
        <v>133</v>
      </c>
      <c r="BE197" s="199">
        <f>IF(N197="základní",J197,0)</f>
        <v>0</v>
      </c>
      <c r="BF197" s="199">
        <f>IF(N197="snížená",J197,0)</f>
        <v>0</v>
      </c>
      <c r="BG197" s="199">
        <f>IF(N197="zákl. přenesená",J197,0)</f>
        <v>0</v>
      </c>
      <c r="BH197" s="199">
        <f>IF(N197="sníž. přenesená",J197,0)</f>
        <v>0</v>
      </c>
      <c r="BI197" s="199">
        <f>IF(N197="nulová",J197,0)</f>
        <v>0</v>
      </c>
      <c r="BJ197" s="16" t="s">
        <v>77</v>
      </c>
      <c r="BK197" s="199">
        <f>ROUND(I197*H197,2)</f>
        <v>0</v>
      </c>
      <c r="BL197" s="16" t="s">
        <v>138</v>
      </c>
      <c r="BM197" s="198" t="s">
        <v>292</v>
      </c>
    </row>
    <row r="198" spans="1:47" s="2" customFormat="1" ht="12">
      <c r="A198" s="37"/>
      <c r="B198" s="38"/>
      <c r="C198" s="39"/>
      <c r="D198" s="200" t="s">
        <v>196</v>
      </c>
      <c r="E198" s="39"/>
      <c r="F198" s="201" t="s">
        <v>1515</v>
      </c>
      <c r="G198" s="39"/>
      <c r="H198" s="39"/>
      <c r="I198" s="135"/>
      <c r="J198" s="39"/>
      <c r="K198" s="39"/>
      <c r="L198" s="43"/>
      <c r="M198" s="202"/>
      <c r="N198" s="203"/>
      <c r="O198" s="83"/>
      <c r="P198" s="83"/>
      <c r="Q198" s="83"/>
      <c r="R198" s="83"/>
      <c r="S198" s="83"/>
      <c r="T198" s="84"/>
      <c r="U198" s="37"/>
      <c r="V198" s="37"/>
      <c r="W198" s="37"/>
      <c r="X198" s="37"/>
      <c r="Y198" s="37"/>
      <c r="Z198" s="37"/>
      <c r="AA198" s="37"/>
      <c r="AB198" s="37"/>
      <c r="AC198" s="37"/>
      <c r="AD198" s="37"/>
      <c r="AE198" s="37"/>
      <c r="AT198" s="16" t="s">
        <v>196</v>
      </c>
      <c r="AU198" s="16" t="s">
        <v>79</v>
      </c>
    </row>
    <row r="199" spans="1:47" s="2" customFormat="1" ht="12">
      <c r="A199" s="37"/>
      <c r="B199" s="38"/>
      <c r="C199" s="39"/>
      <c r="D199" s="200" t="s">
        <v>134</v>
      </c>
      <c r="E199" s="39"/>
      <c r="F199" s="201" t="s">
        <v>1516</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134</v>
      </c>
      <c r="AU199" s="16" t="s">
        <v>79</v>
      </c>
    </row>
    <row r="200" spans="1:65" s="2" customFormat="1" ht="16.5" customHeight="1">
      <c r="A200" s="37"/>
      <c r="B200" s="38"/>
      <c r="C200" s="229" t="s">
        <v>408</v>
      </c>
      <c r="D200" s="229" t="s">
        <v>298</v>
      </c>
      <c r="E200" s="230" t="s">
        <v>1517</v>
      </c>
      <c r="F200" s="231" t="s">
        <v>1194</v>
      </c>
      <c r="G200" s="232" t="s">
        <v>301</v>
      </c>
      <c r="H200" s="233">
        <v>32.52</v>
      </c>
      <c r="I200" s="234"/>
      <c r="J200" s="235">
        <f>ROUND(I200*H200,2)</f>
        <v>0</v>
      </c>
      <c r="K200" s="231" t="s">
        <v>19</v>
      </c>
      <c r="L200" s="236"/>
      <c r="M200" s="237" t="s">
        <v>19</v>
      </c>
      <c r="N200" s="238" t="s">
        <v>40</v>
      </c>
      <c r="O200" s="83"/>
      <c r="P200" s="196">
        <f>O200*H200</f>
        <v>0</v>
      </c>
      <c r="Q200" s="196">
        <v>0</v>
      </c>
      <c r="R200" s="196">
        <f>Q200*H200</f>
        <v>0</v>
      </c>
      <c r="S200" s="196">
        <v>0</v>
      </c>
      <c r="T200" s="197">
        <f>S200*H200</f>
        <v>0</v>
      </c>
      <c r="U200" s="37"/>
      <c r="V200" s="37"/>
      <c r="W200" s="37"/>
      <c r="X200" s="37"/>
      <c r="Y200" s="37"/>
      <c r="Z200" s="37"/>
      <c r="AA200" s="37"/>
      <c r="AB200" s="37"/>
      <c r="AC200" s="37"/>
      <c r="AD200" s="37"/>
      <c r="AE200" s="37"/>
      <c r="AR200" s="198" t="s">
        <v>147</v>
      </c>
      <c r="AT200" s="198" t="s">
        <v>298</v>
      </c>
      <c r="AU200" s="198" t="s">
        <v>79</v>
      </c>
      <c r="AY200" s="16" t="s">
        <v>133</v>
      </c>
      <c r="BE200" s="199">
        <f>IF(N200="základní",J200,0)</f>
        <v>0</v>
      </c>
      <c r="BF200" s="199">
        <f>IF(N200="snížená",J200,0)</f>
        <v>0</v>
      </c>
      <c r="BG200" s="199">
        <f>IF(N200="zákl. přenesená",J200,0)</f>
        <v>0</v>
      </c>
      <c r="BH200" s="199">
        <f>IF(N200="sníž. přenesená",J200,0)</f>
        <v>0</v>
      </c>
      <c r="BI200" s="199">
        <f>IF(N200="nulová",J200,0)</f>
        <v>0</v>
      </c>
      <c r="BJ200" s="16" t="s">
        <v>77</v>
      </c>
      <c r="BK200" s="199">
        <f>ROUND(I200*H200,2)</f>
        <v>0</v>
      </c>
      <c r="BL200" s="16" t="s">
        <v>138</v>
      </c>
      <c r="BM200" s="198" t="s">
        <v>297</v>
      </c>
    </row>
    <row r="201" spans="1:47" s="2" customFormat="1" ht="12">
      <c r="A201" s="37"/>
      <c r="B201" s="38"/>
      <c r="C201" s="39"/>
      <c r="D201" s="200" t="s">
        <v>134</v>
      </c>
      <c r="E201" s="39"/>
      <c r="F201" s="201" t="s">
        <v>1579</v>
      </c>
      <c r="G201" s="39"/>
      <c r="H201" s="39"/>
      <c r="I201" s="135"/>
      <c r="J201" s="39"/>
      <c r="K201" s="39"/>
      <c r="L201" s="43"/>
      <c r="M201" s="202"/>
      <c r="N201" s="203"/>
      <c r="O201" s="83"/>
      <c r="P201" s="83"/>
      <c r="Q201" s="83"/>
      <c r="R201" s="83"/>
      <c r="S201" s="83"/>
      <c r="T201" s="84"/>
      <c r="U201" s="37"/>
      <c r="V201" s="37"/>
      <c r="W201" s="37"/>
      <c r="X201" s="37"/>
      <c r="Y201" s="37"/>
      <c r="Z201" s="37"/>
      <c r="AA201" s="37"/>
      <c r="AB201" s="37"/>
      <c r="AC201" s="37"/>
      <c r="AD201" s="37"/>
      <c r="AE201" s="37"/>
      <c r="AT201" s="16" t="s">
        <v>134</v>
      </c>
      <c r="AU201" s="16" t="s">
        <v>79</v>
      </c>
    </row>
    <row r="202" spans="1:65" s="2" customFormat="1" ht="16.5" customHeight="1">
      <c r="A202" s="37"/>
      <c r="B202" s="38"/>
      <c r="C202" s="187" t="s">
        <v>286</v>
      </c>
      <c r="D202" s="187" t="s">
        <v>127</v>
      </c>
      <c r="E202" s="188" t="s">
        <v>1519</v>
      </c>
      <c r="F202" s="189" t="s">
        <v>1520</v>
      </c>
      <c r="G202" s="190" t="s">
        <v>1521</v>
      </c>
      <c r="H202" s="191">
        <v>11760</v>
      </c>
      <c r="I202" s="192"/>
      <c r="J202" s="193">
        <f>ROUND(I202*H202,2)</f>
        <v>0</v>
      </c>
      <c r="K202" s="189" t="s">
        <v>19</v>
      </c>
      <c r="L202" s="43"/>
      <c r="M202" s="194" t="s">
        <v>19</v>
      </c>
      <c r="N202" s="195" t="s">
        <v>40</v>
      </c>
      <c r="O202" s="83"/>
      <c r="P202" s="196">
        <f>O202*H202</f>
        <v>0</v>
      </c>
      <c r="Q202" s="196">
        <v>0</v>
      </c>
      <c r="R202" s="196">
        <f>Q202*H202</f>
        <v>0</v>
      </c>
      <c r="S202" s="196">
        <v>0</v>
      </c>
      <c r="T202" s="197">
        <f>S202*H202</f>
        <v>0</v>
      </c>
      <c r="U202" s="37"/>
      <c r="V202" s="37"/>
      <c r="W202" s="37"/>
      <c r="X202" s="37"/>
      <c r="Y202" s="37"/>
      <c r="Z202" s="37"/>
      <c r="AA202" s="37"/>
      <c r="AB202" s="37"/>
      <c r="AC202" s="37"/>
      <c r="AD202" s="37"/>
      <c r="AE202" s="37"/>
      <c r="AR202" s="198" t="s">
        <v>138</v>
      </c>
      <c r="AT202" s="198" t="s">
        <v>127</v>
      </c>
      <c r="AU202" s="198" t="s">
        <v>79</v>
      </c>
      <c r="AY202" s="16" t="s">
        <v>133</v>
      </c>
      <c r="BE202" s="199">
        <f>IF(N202="základní",J202,0)</f>
        <v>0</v>
      </c>
      <c r="BF202" s="199">
        <f>IF(N202="snížená",J202,0)</f>
        <v>0</v>
      </c>
      <c r="BG202" s="199">
        <f>IF(N202="zákl. přenesená",J202,0)</f>
        <v>0</v>
      </c>
      <c r="BH202" s="199">
        <f>IF(N202="sníž. přenesená",J202,0)</f>
        <v>0</v>
      </c>
      <c r="BI202" s="199">
        <f>IF(N202="nulová",J202,0)</f>
        <v>0</v>
      </c>
      <c r="BJ202" s="16" t="s">
        <v>77</v>
      </c>
      <c r="BK202" s="199">
        <f>ROUND(I202*H202,2)</f>
        <v>0</v>
      </c>
      <c r="BL202" s="16" t="s">
        <v>138</v>
      </c>
      <c r="BM202" s="198" t="s">
        <v>302</v>
      </c>
    </row>
    <row r="203" spans="1:47" s="2" customFormat="1" ht="12">
      <c r="A203" s="37"/>
      <c r="B203" s="38"/>
      <c r="C203" s="39"/>
      <c r="D203" s="200" t="s">
        <v>134</v>
      </c>
      <c r="E203" s="39"/>
      <c r="F203" s="201" t="s">
        <v>1522</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79</v>
      </c>
    </row>
    <row r="204" spans="1:65" s="2" customFormat="1" ht="16.5" customHeight="1">
      <c r="A204" s="37"/>
      <c r="B204" s="38"/>
      <c r="C204" s="187" t="s">
        <v>416</v>
      </c>
      <c r="D204" s="187" t="s">
        <v>127</v>
      </c>
      <c r="E204" s="188" t="s">
        <v>1523</v>
      </c>
      <c r="F204" s="189" t="s">
        <v>1524</v>
      </c>
      <c r="G204" s="190" t="s">
        <v>485</v>
      </c>
      <c r="H204" s="191">
        <v>224</v>
      </c>
      <c r="I204" s="192"/>
      <c r="J204" s="193">
        <f>ROUND(I204*H204,2)</f>
        <v>0</v>
      </c>
      <c r="K204" s="189" t="s">
        <v>131</v>
      </c>
      <c r="L204" s="43"/>
      <c r="M204" s="194" t="s">
        <v>19</v>
      </c>
      <c r="N204" s="195" t="s">
        <v>40</v>
      </c>
      <c r="O204" s="83"/>
      <c r="P204" s="196">
        <f>O204*H204</f>
        <v>0</v>
      </c>
      <c r="Q204" s="196">
        <v>1.8E-05</v>
      </c>
      <c r="R204" s="196">
        <f>Q204*H204</f>
        <v>0.004032</v>
      </c>
      <c r="S204" s="196">
        <v>0</v>
      </c>
      <c r="T204" s="197">
        <f>S204*H204</f>
        <v>0</v>
      </c>
      <c r="U204" s="37"/>
      <c r="V204" s="37"/>
      <c r="W204" s="37"/>
      <c r="X204" s="37"/>
      <c r="Y204" s="37"/>
      <c r="Z204" s="37"/>
      <c r="AA204" s="37"/>
      <c r="AB204" s="37"/>
      <c r="AC204" s="37"/>
      <c r="AD204" s="37"/>
      <c r="AE204" s="37"/>
      <c r="AR204" s="198" t="s">
        <v>138</v>
      </c>
      <c r="AT204" s="198" t="s">
        <v>127</v>
      </c>
      <c r="AU204" s="198" t="s">
        <v>79</v>
      </c>
      <c r="AY204" s="16" t="s">
        <v>133</v>
      </c>
      <c r="BE204" s="199">
        <f>IF(N204="základní",J204,0)</f>
        <v>0</v>
      </c>
      <c r="BF204" s="199">
        <f>IF(N204="snížená",J204,0)</f>
        <v>0</v>
      </c>
      <c r="BG204" s="199">
        <f>IF(N204="zákl. přenesená",J204,0)</f>
        <v>0</v>
      </c>
      <c r="BH204" s="199">
        <f>IF(N204="sníž. přenesená",J204,0)</f>
        <v>0</v>
      </c>
      <c r="BI204" s="199">
        <f>IF(N204="nulová",J204,0)</f>
        <v>0</v>
      </c>
      <c r="BJ204" s="16" t="s">
        <v>77</v>
      </c>
      <c r="BK204" s="199">
        <f>ROUND(I204*H204,2)</f>
        <v>0</v>
      </c>
      <c r="BL204" s="16" t="s">
        <v>138</v>
      </c>
      <c r="BM204" s="198" t="s">
        <v>307</v>
      </c>
    </row>
    <row r="205" spans="1:47" s="2" customFormat="1" ht="12">
      <c r="A205" s="37"/>
      <c r="B205" s="38"/>
      <c r="C205" s="39"/>
      <c r="D205" s="200" t="s">
        <v>196</v>
      </c>
      <c r="E205" s="39"/>
      <c r="F205" s="201" t="s">
        <v>1525</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196</v>
      </c>
      <c r="AU205" s="16" t="s">
        <v>79</v>
      </c>
    </row>
    <row r="206" spans="1:47" s="2" customFormat="1" ht="12">
      <c r="A206" s="37"/>
      <c r="B206" s="38"/>
      <c r="C206" s="39"/>
      <c r="D206" s="200" t="s">
        <v>134</v>
      </c>
      <c r="E206" s="39"/>
      <c r="F206" s="201" t="s">
        <v>1526</v>
      </c>
      <c r="G206" s="39"/>
      <c r="H206" s="39"/>
      <c r="I206" s="135"/>
      <c r="J206" s="39"/>
      <c r="K206" s="39"/>
      <c r="L206" s="43"/>
      <c r="M206" s="202"/>
      <c r="N206" s="203"/>
      <c r="O206" s="83"/>
      <c r="P206" s="83"/>
      <c r="Q206" s="83"/>
      <c r="R206" s="83"/>
      <c r="S206" s="83"/>
      <c r="T206" s="84"/>
      <c r="U206" s="37"/>
      <c r="V206" s="37"/>
      <c r="W206" s="37"/>
      <c r="X206" s="37"/>
      <c r="Y206" s="37"/>
      <c r="Z206" s="37"/>
      <c r="AA206" s="37"/>
      <c r="AB206" s="37"/>
      <c r="AC206" s="37"/>
      <c r="AD206" s="37"/>
      <c r="AE206" s="37"/>
      <c r="AT206" s="16" t="s">
        <v>134</v>
      </c>
      <c r="AU206" s="16" t="s">
        <v>79</v>
      </c>
    </row>
    <row r="207" spans="1:65" s="2" customFormat="1" ht="16.5" customHeight="1">
      <c r="A207" s="37"/>
      <c r="B207" s="38"/>
      <c r="C207" s="187" t="s">
        <v>292</v>
      </c>
      <c r="D207" s="187" t="s">
        <v>127</v>
      </c>
      <c r="E207" s="188" t="s">
        <v>1535</v>
      </c>
      <c r="F207" s="189" t="s">
        <v>1536</v>
      </c>
      <c r="G207" s="190" t="s">
        <v>540</v>
      </c>
      <c r="H207" s="191">
        <v>1986</v>
      </c>
      <c r="I207" s="192"/>
      <c r="J207" s="193">
        <f>ROUND(I207*H207,2)</f>
        <v>0</v>
      </c>
      <c r="K207" s="189" t="s">
        <v>19</v>
      </c>
      <c r="L207" s="43"/>
      <c r="M207" s="194" t="s">
        <v>19</v>
      </c>
      <c r="N207" s="195" t="s">
        <v>40</v>
      </c>
      <c r="O207" s="83"/>
      <c r="P207" s="196">
        <f>O207*H207</f>
        <v>0</v>
      </c>
      <c r="Q207" s="196">
        <v>0</v>
      </c>
      <c r="R207" s="196">
        <f>Q207*H207</f>
        <v>0</v>
      </c>
      <c r="S207" s="196">
        <v>0</v>
      </c>
      <c r="T207" s="197">
        <f>S207*H207</f>
        <v>0</v>
      </c>
      <c r="U207" s="37"/>
      <c r="V207" s="37"/>
      <c r="W207" s="37"/>
      <c r="X207" s="37"/>
      <c r="Y207" s="37"/>
      <c r="Z207" s="37"/>
      <c r="AA207" s="37"/>
      <c r="AB207" s="37"/>
      <c r="AC207" s="37"/>
      <c r="AD207" s="37"/>
      <c r="AE207" s="37"/>
      <c r="AR207" s="198" t="s">
        <v>138</v>
      </c>
      <c r="AT207" s="198" t="s">
        <v>127</v>
      </c>
      <c r="AU207" s="198" t="s">
        <v>79</v>
      </c>
      <c r="AY207" s="16" t="s">
        <v>133</v>
      </c>
      <c r="BE207" s="199">
        <f>IF(N207="základní",J207,0)</f>
        <v>0</v>
      </c>
      <c r="BF207" s="199">
        <f>IF(N207="snížená",J207,0)</f>
        <v>0</v>
      </c>
      <c r="BG207" s="199">
        <f>IF(N207="zákl. přenesená",J207,0)</f>
        <v>0</v>
      </c>
      <c r="BH207" s="199">
        <f>IF(N207="sníž. přenesená",J207,0)</f>
        <v>0</v>
      </c>
      <c r="BI207" s="199">
        <f>IF(N207="nulová",J207,0)</f>
        <v>0</v>
      </c>
      <c r="BJ207" s="16" t="s">
        <v>77</v>
      </c>
      <c r="BK207" s="199">
        <f>ROUND(I207*H207,2)</f>
        <v>0</v>
      </c>
      <c r="BL207" s="16" t="s">
        <v>138</v>
      </c>
      <c r="BM207" s="198" t="s">
        <v>311</v>
      </c>
    </row>
    <row r="208" spans="1:47" s="2" customFormat="1" ht="12">
      <c r="A208" s="37"/>
      <c r="B208" s="38"/>
      <c r="C208" s="39"/>
      <c r="D208" s="200" t="s">
        <v>134</v>
      </c>
      <c r="E208" s="39"/>
      <c r="F208" s="201" t="s">
        <v>1537</v>
      </c>
      <c r="G208" s="39"/>
      <c r="H208" s="39"/>
      <c r="I208" s="135"/>
      <c r="J208" s="39"/>
      <c r="K208" s="39"/>
      <c r="L208" s="43"/>
      <c r="M208" s="202"/>
      <c r="N208" s="203"/>
      <c r="O208" s="83"/>
      <c r="P208" s="83"/>
      <c r="Q208" s="83"/>
      <c r="R208" s="83"/>
      <c r="S208" s="83"/>
      <c r="T208" s="84"/>
      <c r="U208" s="37"/>
      <c r="V208" s="37"/>
      <c r="W208" s="37"/>
      <c r="X208" s="37"/>
      <c r="Y208" s="37"/>
      <c r="Z208" s="37"/>
      <c r="AA208" s="37"/>
      <c r="AB208" s="37"/>
      <c r="AC208" s="37"/>
      <c r="AD208" s="37"/>
      <c r="AE208" s="37"/>
      <c r="AT208" s="16" t="s">
        <v>134</v>
      </c>
      <c r="AU208" s="16" t="s">
        <v>79</v>
      </c>
    </row>
    <row r="209" spans="1:65" s="2" customFormat="1" ht="16.5" customHeight="1">
      <c r="A209" s="37"/>
      <c r="B209" s="38"/>
      <c r="C209" s="187" t="s">
        <v>422</v>
      </c>
      <c r="D209" s="187" t="s">
        <v>127</v>
      </c>
      <c r="E209" s="188" t="s">
        <v>1538</v>
      </c>
      <c r="F209" s="189" t="s">
        <v>1539</v>
      </c>
      <c r="G209" s="190" t="s">
        <v>485</v>
      </c>
      <c r="H209" s="191">
        <v>229</v>
      </c>
      <c r="I209" s="192"/>
      <c r="J209" s="193">
        <f>ROUND(I209*H209,2)</f>
        <v>0</v>
      </c>
      <c r="K209" s="189" t="s">
        <v>131</v>
      </c>
      <c r="L209" s="43"/>
      <c r="M209" s="194" t="s">
        <v>19</v>
      </c>
      <c r="N209" s="195" t="s">
        <v>40</v>
      </c>
      <c r="O209" s="83"/>
      <c r="P209" s="196">
        <f>O209*H209</f>
        <v>0</v>
      </c>
      <c r="Q209" s="196">
        <v>0</v>
      </c>
      <c r="R209" s="196">
        <f>Q209*H209</f>
        <v>0</v>
      </c>
      <c r="S209" s="196">
        <v>0</v>
      </c>
      <c r="T209" s="197">
        <f>S209*H209</f>
        <v>0</v>
      </c>
      <c r="U209" s="37"/>
      <c r="V209" s="37"/>
      <c r="W209" s="37"/>
      <c r="X209" s="37"/>
      <c r="Y209" s="37"/>
      <c r="Z209" s="37"/>
      <c r="AA209" s="37"/>
      <c r="AB209" s="37"/>
      <c r="AC209" s="37"/>
      <c r="AD209" s="37"/>
      <c r="AE209" s="37"/>
      <c r="AR209" s="198" t="s">
        <v>138</v>
      </c>
      <c r="AT209" s="198" t="s">
        <v>127</v>
      </c>
      <c r="AU209" s="198" t="s">
        <v>79</v>
      </c>
      <c r="AY209" s="16" t="s">
        <v>133</v>
      </c>
      <c r="BE209" s="199">
        <f>IF(N209="základní",J209,0)</f>
        <v>0</v>
      </c>
      <c r="BF209" s="199">
        <f>IF(N209="snížená",J209,0)</f>
        <v>0</v>
      </c>
      <c r="BG209" s="199">
        <f>IF(N209="zákl. přenesená",J209,0)</f>
        <v>0</v>
      </c>
      <c r="BH209" s="199">
        <f>IF(N209="sníž. přenesená",J209,0)</f>
        <v>0</v>
      </c>
      <c r="BI209" s="199">
        <f>IF(N209="nulová",J209,0)</f>
        <v>0</v>
      </c>
      <c r="BJ209" s="16" t="s">
        <v>77</v>
      </c>
      <c r="BK209" s="199">
        <f>ROUND(I209*H209,2)</f>
        <v>0</v>
      </c>
      <c r="BL209" s="16" t="s">
        <v>138</v>
      </c>
      <c r="BM209" s="198" t="s">
        <v>317</v>
      </c>
    </row>
    <row r="210" spans="1:47" s="2" customFormat="1" ht="12">
      <c r="A210" s="37"/>
      <c r="B210" s="38"/>
      <c r="C210" s="39"/>
      <c r="D210" s="200" t="s">
        <v>196</v>
      </c>
      <c r="E210" s="39"/>
      <c r="F210" s="201" t="s">
        <v>1540</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196</v>
      </c>
      <c r="AU210" s="16" t="s">
        <v>79</v>
      </c>
    </row>
    <row r="211" spans="1:47" s="2" customFormat="1" ht="12">
      <c r="A211" s="37"/>
      <c r="B211" s="38"/>
      <c r="C211" s="39"/>
      <c r="D211" s="200" t="s">
        <v>134</v>
      </c>
      <c r="E211" s="39"/>
      <c r="F211" s="201" t="s">
        <v>1541</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79</v>
      </c>
    </row>
    <row r="212" spans="1:65" s="2" customFormat="1" ht="16.5" customHeight="1">
      <c r="A212" s="37"/>
      <c r="B212" s="38"/>
      <c r="C212" s="187" t="s">
        <v>297</v>
      </c>
      <c r="D212" s="187" t="s">
        <v>127</v>
      </c>
      <c r="E212" s="188" t="s">
        <v>1542</v>
      </c>
      <c r="F212" s="189" t="s">
        <v>1543</v>
      </c>
      <c r="G212" s="190" t="s">
        <v>485</v>
      </c>
      <c r="H212" s="191">
        <v>45.8</v>
      </c>
      <c r="I212" s="192"/>
      <c r="J212" s="193">
        <f>ROUND(I212*H212,2)</f>
        <v>0</v>
      </c>
      <c r="K212" s="189" t="s">
        <v>131</v>
      </c>
      <c r="L212" s="43"/>
      <c r="M212" s="194" t="s">
        <v>19</v>
      </c>
      <c r="N212" s="195" t="s">
        <v>40</v>
      </c>
      <c r="O212" s="83"/>
      <c r="P212" s="196">
        <f>O212*H212</f>
        <v>0</v>
      </c>
      <c r="Q212" s="196">
        <v>0.0026</v>
      </c>
      <c r="R212" s="196">
        <f>Q212*H212</f>
        <v>0.11907999999999999</v>
      </c>
      <c r="S212" s="196">
        <v>0</v>
      </c>
      <c r="T212" s="197">
        <f>S212*H212</f>
        <v>0</v>
      </c>
      <c r="U212" s="37"/>
      <c r="V212" s="37"/>
      <c r="W212" s="37"/>
      <c r="X212" s="37"/>
      <c r="Y212" s="37"/>
      <c r="Z212" s="37"/>
      <c r="AA212" s="37"/>
      <c r="AB212" s="37"/>
      <c r="AC212" s="37"/>
      <c r="AD212" s="37"/>
      <c r="AE212" s="37"/>
      <c r="AR212" s="198" t="s">
        <v>138</v>
      </c>
      <c r="AT212" s="198" t="s">
        <v>127</v>
      </c>
      <c r="AU212" s="198" t="s">
        <v>79</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321</v>
      </c>
    </row>
    <row r="213" spans="1:47" s="2" customFormat="1" ht="12">
      <c r="A213" s="37"/>
      <c r="B213" s="38"/>
      <c r="C213" s="39"/>
      <c r="D213" s="200" t="s">
        <v>196</v>
      </c>
      <c r="E213" s="39"/>
      <c r="F213" s="201" t="s">
        <v>1540</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79</v>
      </c>
    </row>
    <row r="214" spans="1:47" s="2" customFormat="1" ht="12">
      <c r="A214" s="37"/>
      <c r="B214" s="38"/>
      <c r="C214" s="39"/>
      <c r="D214" s="200" t="s">
        <v>134</v>
      </c>
      <c r="E214" s="39"/>
      <c r="F214" s="201" t="s">
        <v>1544</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79</v>
      </c>
    </row>
    <row r="215" spans="1:65" s="2" customFormat="1" ht="16.5" customHeight="1">
      <c r="A215" s="37"/>
      <c r="B215" s="38"/>
      <c r="C215" s="187" t="s">
        <v>433</v>
      </c>
      <c r="D215" s="187" t="s">
        <v>127</v>
      </c>
      <c r="E215" s="188" t="s">
        <v>1156</v>
      </c>
      <c r="F215" s="189" t="s">
        <v>1157</v>
      </c>
      <c r="G215" s="190" t="s">
        <v>205</v>
      </c>
      <c r="H215" s="191">
        <v>30.54</v>
      </c>
      <c r="I215" s="192"/>
      <c r="J215" s="193">
        <f>ROUND(I215*H215,2)</f>
        <v>0</v>
      </c>
      <c r="K215" s="189" t="s">
        <v>131</v>
      </c>
      <c r="L215" s="43"/>
      <c r="M215" s="194" t="s">
        <v>19</v>
      </c>
      <c r="N215" s="195" t="s">
        <v>40</v>
      </c>
      <c r="O215" s="83"/>
      <c r="P215" s="196">
        <f>O215*H215</f>
        <v>0</v>
      </c>
      <c r="Q215" s="196">
        <v>0</v>
      </c>
      <c r="R215" s="196">
        <f>Q215*H215</f>
        <v>0</v>
      </c>
      <c r="S215" s="196">
        <v>0</v>
      </c>
      <c r="T215" s="197">
        <f>S215*H215</f>
        <v>0</v>
      </c>
      <c r="U215" s="37"/>
      <c r="V215" s="37"/>
      <c r="W215" s="37"/>
      <c r="X215" s="37"/>
      <c r="Y215" s="37"/>
      <c r="Z215" s="37"/>
      <c r="AA215" s="37"/>
      <c r="AB215" s="37"/>
      <c r="AC215" s="37"/>
      <c r="AD215" s="37"/>
      <c r="AE215" s="37"/>
      <c r="AR215" s="198" t="s">
        <v>138</v>
      </c>
      <c r="AT215" s="198" t="s">
        <v>127</v>
      </c>
      <c r="AU215" s="198" t="s">
        <v>79</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326</v>
      </c>
    </row>
    <row r="216" spans="1:47" s="2" customFormat="1" ht="12">
      <c r="A216" s="37"/>
      <c r="B216" s="38"/>
      <c r="C216" s="39"/>
      <c r="D216" s="200" t="s">
        <v>134</v>
      </c>
      <c r="E216" s="39"/>
      <c r="F216" s="201" t="s">
        <v>1512</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134</v>
      </c>
      <c r="AU216" s="16" t="s">
        <v>79</v>
      </c>
    </row>
    <row r="217" spans="1:65" s="2" customFormat="1" ht="16.5" customHeight="1">
      <c r="A217" s="37"/>
      <c r="B217" s="38"/>
      <c r="C217" s="187" t="s">
        <v>302</v>
      </c>
      <c r="D217" s="187" t="s">
        <v>127</v>
      </c>
      <c r="E217" s="188" t="s">
        <v>1159</v>
      </c>
      <c r="F217" s="189" t="s">
        <v>1160</v>
      </c>
      <c r="G217" s="190" t="s">
        <v>205</v>
      </c>
      <c r="H217" s="191">
        <v>30.54</v>
      </c>
      <c r="I217" s="192"/>
      <c r="J217" s="193">
        <f>ROUND(I217*H217,2)</f>
        <v>0</v>
      </c>
      <c r="K217" s="189" t="s">
        <v>131</v>
      </c>
      <c r="L217" s="43"/>
      <c r="M217" s="194" t="s">
        <v>19</v>
      </c>
      <c r="N217" s="195" t="s">
        <v>40</v>
      </c>
      <c r="O217" s="83"/>
      <c r="P217" s="196">
        <f>O217*H217</f>
        <v>0</v>
      </c>
      <c r="Q217" s="196">
        <v>0</v>
      </c>
      <c r="R217" s="196">
        <f>Q217*H217</f>
        <v>0</v>
      </c>
      <c r="S217" s="196">
        <v>0</v>
      </c>
      <c r="T217" s="197">
        <f>S217*H217</f>
        <v>0</v>
      </c>
      <c r="U217" s="37"/>
      <c r="V217" s="37"/>
      <c r="W217" s="37"/>
      <c r="X217" s="37"/>
      <c r="Y217" s="37"/>
      <c r="Z217" s="37"/>
      <c r="AA217" s="37"/>
      <c r="AB217" s="37"/>
      <c r="AC217" s="37"/>
      <c r="AD217" s="37"/>
      <c r="AE217" s="37"/>
      <c r="AR217" s="198" t="s">
        <v>138</v>
      </c>
      <c r="AT217" s="198" t="s">
        <v>127</v>
      </c>
      <c r="AU217" s="198" t="s">
        <v>79</v>
      </c>
      <c r="AY217" s="16" t="s">
        <v>133</v>
      </c>
      <c r="BE217" s="199">
        <f>IF(N217="základní",J217,0)</f>
        <v>0</v>
      </c>
      <c r="BF217" s="199">
        <f>IF(N217="snížená",J217,0)</f>
        <v>0</v>
      </c>
      <c r="BG217" s="199">
        <f>IF(N217="zákl. přenesená",J217,0)</f>
        <v>0</v>
      </c>
      <c r="BH217" s="199">
        <f>IF(N217="sníž. přenesená",J217,0)</f>
        <v>0</v>
      </c>
      <c r="BI217" s="199">
        <f>IF(N217="nulová",J217,0)</f>
        <v>0</v>
      </c>
      <c r="BJ217" s="16" t="s">
        <v>77</v>
      </c>
      <c r="BK217" s="199">
        <f>ROUND(I217*H217,2)</f>
        <v>0</v>
      </c>
      <c r="BL217" s="16" t="s">
        <v>138</v>
      </c>
      <c r="BM217" s="198" t="s">
        <v>331</v>
      </c>
    </row>
    <row r="218" spans="1:47" s="2" customFormat="1" ht="12">
      <c r="A218" s="37"/>
      <c r="B218" s="38"/>
      <c r="C218" s="39"/>
      <c r="D218" s="200" t="s">
        <v>196</v>
      </c>
      <c r="E218" s="39"/>
      <c r="F218" s="201" t="s">
        <v>1161</v>
      </c>
      <c r="G218" s="39"/>
      <c r="H218" s="39"/>
      <c r="I218" s="135"/>
      <c r="J218" s="39"/>
      <c r="K218" s="39"/>
      <c r="L218" s="43"/>
      <c r="M218" s="202"/>
      <c r="N218" s="203"/>
      <c r="O218" s="83"/>
      <c r="P218" s="83"/>
      <c r="Q218" s="83"/>
      <c r="R218" s="83"/>
      <c r="S218" s="83"/>
      <c r="T218" s="84"/>
      <c r="U218" s="37"/>
      <c r="V218" s="37"/>
      <c r="W218" s="37"/>
      <c r="X218" s="37"/>
      <c r="Y218" s="37"/>
      <c r="Z218" s="37"/>
      <c r="AA218" s="37"/>
      <c r="AB218" s="37"/>
      <c r="AC218" s="37"/>
      <c r="AD218" s="37"/>
      <c r="AE218" s="37"/>
      <c r="AT218" s="16" t="s">
        <v>196</v>
      </c>
      <c r="AU218" s="16" t="s">
        <v>79</v>
      </c>
    </row>
    <row r="219" spans="1:47" s="2" customFormat="1" ht="12">
      <c r="A219" s="37"/>
      <c r="B219" s="38"/>
      <c r="C219" s="39"/>
      <c r="D219" s="200" t="s">
        <v>134</v>
      </c>
      <c r="E219" s="39"/>
      <c r="F219" s="201" t="s">
        <v>1545</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134</v>
      </c>
      <c r="AU219" s="16" t="s">
        <v>79</v>
      </c>
    </row>
    <row r="220" spans="1:63" s="11" customFormat="1" ht="22.8" customHeight="1">
      <c r="A220" s="11"/>
      <c r="B220" s="215"/>
      <c r="C220" s="216"/>
      <c r="D220" s="217" t="s">
        <v>68</v>
      </c>
      <c r="E220" s="261" t="s">
        <v>420</v>
      </c>
      <c r="F220" s="261" t="s">
        <v>1580</v>
      </c>
      <c r="G220" s="216"/>
      <c r="H220" s="216"/>
      <c r="I220" s="219"/>
      <c r="J220" s="262">
        <f>BK220</f>
        <v>0</v>
      </c>
      <c r="K220" s="216"/>
      <c r="L220" s="221"/>
      <c r="M220" s="222"/>
      <c r="N220" s="223"/>
      <c r="O220" s="223"/>
      <c r="P220" s="224">
        <f>SUM(P221:P358)</f>
        <v>0</v>
      </c>
      <c r="Q220" s="223"/>
      <c r="R220" s="224">
        <f>SUM(R221:R358)</f>
        <v>6.048E-05</v>
      </c>
      <c r="S220" s="223"/>
      <c r="T220" s="225">
        <f>SUM(T221:T358)</f>
        <v>0</v>
      </c>
      <c r="U220" s="11"/>
      <c r="V220" s="11"/>
      <c r="W220" s="11"/>
      <c r="X220" s="11"/>
      <c r="Y220" s="11"/>
      <c r="Z220" s="11"/>
      <c r="AA220" s="11"/>
      <c r="AB220" s="11"/>
      <c r="AC220" s="11"/>
      <c r="AD220" s="11"/>
      <c r="AE220" s="11"/>
      <c r="AR220" s="226" t="s">
        <v>77</v>
      </c>
      <c r="AT220" s="227" t="s">
        <v>68</v>
      </c>
      <c r="AU220" s="227" t="s">
        <v>77</v>
      </c>
      <c r="AY220" s="226" t="s">
        <v>133</v>
      </c>
      <c r="BK220" s="228">
        <f>SUM(BK221:BK358)</f>
        <v>0</v>
      </c>
    </row>
    <row r="221" spans="1:65" s="2" customFormat="1" ht="16.5" customHeight="1">
      <c r="A221" s="37"/>
      <c r="B221" s="38"/>
      <c r="C221" s="229" t="s">
        <v>444</v>
      </c>
      <c r="D221" s="229" t="s">
        <v>298</v>
      </c>
      <c r="E221" s="230" t="s">
        <v>1215</v>
      </c>
      <c r="F221" s="231" t="s">
        <v>1216</v>
      </c>
      <c r="G221" s="232" t="s">
        <v>540</v>
      </c>
      <c r="H221" s="233">
        <v>2</v>
      </c>
      <c r="I221" s="234"/>
      <c r="J221" s="235">
        <f>ROUND(I221*H221,2)</f>
        <v>0</v>
      </c>
      <c r="K221" s="231" t="s">
        <v>19</v>
      </c>
      <c r="L221" s="236"/>
      <c r="M221" s="237" t="s">
        <v>19</v>
      </c>
      <c r="N221" s="238" t="s">
        <v>40</v>
      </c>
      <c r="O221" s="83"/>
      <c r="P221" s="196">
        <f>O221*H221</f>
        <v>0</v>
      </c>
      <c r="Q221" s="196">
        <v>0</v>
      </c>
      <c r="R221" s="196">
        <f>Q221*H221</f>
        <v>0</v>
      </c>
      <c r="S221" s="196">
        <v>0</v>
      </c>
      <c r="T221" s="197">
        <f>S221*H221</f>
        <v>0</v>
      </c>
      <c r="U221" s="37"/>
      <c r="V221" s="37"/>
      <c r="W221" s="37"/>
      <c r="X221" s="37"/>
      <c r="Y221" s="37"/>
      <c r="Z221" s="37"/>
      <c r="AA221" s="37"/>
      <c r="AB221" s="37"/>
      <c r="AC221" s="37"/>
      <c r="AD221" s="37"/>
      <c r="AE221" s="37"/>
      <c r="AR221" s="198" t="s">
        <v>147</v>
      </c>
      <c r="AT221" s="198" t="s">
        <v>298</v>
      </c>
      <c r="AU221" s="198" t="s">
        <v>79</v>
      </c>
      <c r="AY221" s="16" t="s">
        <v>133</v>
      </c>
      <c r="BE221" s="199">
        <f>IF(N221="základní",J221,0)</f>
        <v>0</v>
      </c>
      <c r="BF221" s="199">
        <f>IF(N221="snížená",J221,0)</f>
        <v>0</v>
      </c>
      <c r="BG221" s="199">
        <f>IF(N221="zákl. přenesená",J221,0)</f>
        <v>0</v>
      </c>
      <c r="BH221" s="199">
        <f>IF(N221="sníž. přenesená",J221,0)</f>
        <v>0</v>
      </c>
      <c r="BI221" s="199">
        <f>IF(N221="nulová",J221,0)</f>
        <v>0</v>
      </c>
      <c r="BJ221" s="16" t="s">
        <v>77</v>
      </c>
      <c r="BK221" s="199">
        <f>ROUND(I221*H221,2)</f>
        <v>0</v>
      </c>
      <c r="BL221" s="16" t="s">
        <v>138</v>
      </c>
      <c r="BM221" s="198" t="s">
        <v>1581</v>
      </c>
    </row>
    <row r="222" spans="1:47" s="2" customFormat="1" ht="12">
      <c r="A222" s="37"/>
      <c r="B222" s="38"/>
      <c r="C222" s="39"/>
      <c r="D222" s="200" t="s">
        <v>134</v>
      </c>
      <c r="E222" s="39"/>
      <c r="F222" s="201" t="s">
        <v>1218</v>
      </c>
      <c r="G222" s="39"/>
      <c r="H222" s="39"/>
      <c r="I222" s="135"/>
      <c r="J222" s="39"/>
      <c r="K222" s="39"/>
      <c r="L222" s="43"/>
      <c r="M222" s="202"/>
      <c r="N222" s="203"/>
      <c r="O222" s="83"/>
      <c r="P222" s="83"/>
      <c r="Q222" s="83"/>
      <c r="R222" s="83"/>
      <c r="S222" s="83"/>
      <c r="T222" s="84"/>
      <c r="U222" s="37"/>
      <c r="V222" s="37"/>
      <c r="W222" s="37"/>
      <c r="X222" s="37"/>
      <c r="Y222" s="37"/>
      <c r="Z222" s="37"/>
      <c r="AA222" s="37"/>
      <c r="AB222" s="37"/>
      <c r="AC222" s="37"/>
      <c r="AD222" s="37"/>
      <c r="AE222" s="37"/>
      <c r="AT222" s="16" t="s">
        <v>134</v>
      </c>
      <c r="AU222" s="16" t="s">
        <v>79</v>
      </c>
    </row>
    <row r="223" spans="1:65" s="2" customFormat="1" ht="16.5" customHeight="1">
      <c r="A223" s="37"/>
      <c r="B223" s="38"/>
      <c r="C223" s="229" t="s">
        <v>307</v>
      </c>
      <c r="D223" s="229" t="s">
        <v>298</v>
      </c>
      <c r="E223" s="230" t="s">
        <v>1219</v>
      </c>
      <c r="F223" s="231" t="s">
        <v>1220</v>
      </c>
      <c r="G223" s="232" t="s">
        <v>540</v>
      </c>
      <c r="H223" s="233">
        <v>2</v>
      </c>
      <c r="I223" s="234"/>
      <c r="J223" s="235">
        <f>ROUND(I223*H223,2)</f>
        <v>0</v>
      </c>
      <c r="K223" s="231" t="s">
        <v>19</v>
      </c>
      <c r="L223" s="236"/>
      <c r="M223" s="237" t="s">
        <v>19</v>
      </c>
      <c r="N223" s="238" t="s">
        <v>40</v>
      </c>
      <c r="O223" s="83"/>
      <c r="P223" s="196">
        <f>O223*H223</f>
        <v>0</v>
      </c>
      <c r="Q223" s="196">
        <v>0</v>
      </c>
      <c r="R223" s="196">
        <f>Q223*H223</f>
        <v>0</v>
      </c>
      <c r="S223" s="196">
        <v>0</v>
      </c>
      <c r="T223" s="197">
        <f>S223*H223</f>
        <v>0</v>
      </c>
      <c r="U223" s="37"/>
      <c r="V223" s="37"/>
      <c r="W223" s="37"/>
      <c r="X223" s="37"/>
      <c r="Y223" s="37"/>
      <c r="Z223" s="37"/>
      <c r="AA223" s="37"/>
      <c r="AB223" s="37"/>
      <c r="AC223" s="37"/>
      <c r="AD223" s="37"/>
      <c r="AE223" s="37"/>
      <c r="AR223" s="198" t="s">
        <v>147</v>
      </c>
      <c r="AT223" s="198" t="s">
        <v>298</v>
      </c>
      <c r="AU223" s="198" t="s">
        <v>79</v>
      </c>
      <c r="AY223" s="16" t="s">
        <v>133</v>
      </c>
      <c r="BE223" s="199">
        <f>IF(N223="základní",J223,0)</f>
        <v>0</v>
      </c>
      <c r="BF223" s="199">
        <f>IF(N223="snížená",J223,0)</f>
        <v>0</v>
      </c>
      <c r="BG223" s="199">
        <f>IF(N223="zákl. přenesená",J223,0)</f>
        <v>0</v>
      </c>
      <c r="BH223" s="199">
        <f>IF(N223="sníž. přenesená",J223,0)</f>
        <v>0</v>
      </c>
      <c r="BI223" s="199">
        <f>IF(N223="nulová",J223,0)</f>
        <v>0</v>
      </c>
      <c r="BJ223" s="16" t="s">
        <v>77</v>
      </c>
      <c r="BK223" s="199">
        <f>ROUND(I223*H223,2)</f>
        <v>0</v>
      </c>
      <c r="BL223" s="16" t="s">
        <v>138</v>
      </c>
      <c r="BM223" s="198" t="s">
        <v>1582</v>
      </c>
    </row>
    <row r="224" spans="1:47" s="2" customFormat="1" ht="12">
      <c r="A224" s="37"/>
      <c r="B224" s="38"/>
      <c r="C224" s="39"/>
      <c r="D224" s="200" t="s">
        <v>134</v>
      </c>
      <c r="E224" s="39"/>
      <c r="F224" s="201" t="s">
        <v>1218</v>
      </c>
      <c r="G224" s="39"/>
      <c r="H224" s="39"/>
      <c r="I224" s="135"/>
      <c r="J224" s="39"/>
      <c r="K224" s="39"/>
      <c r="L224" s="43"/>
      <c r="M224" s="202"/>
      <c r="N224" s="203"/>
      <c r="O224" s="83"/>
      <c r="P224" s="83"/>
      <c r="Q224" s="83"/>
      <c r="R224" s="83"/>
      <c r="S224" s="83"/>
      <c r="T224" s="84"/>
      <c r="U224" s="37"/>
      <c r="V224" s="37"/>
      <c r="W224" s="37"/>
      <c r="X224" s="37"/>
      <c r="Y224" s="37"/>
      <c r="Z224" s="37"/>
      <c r="AA224" s="37"/>
      <c r="AB224" s="37"/>
      <c r="AC224" s="37"/>
      <c r="AD224" s="37"/>
      <c r="AE224" s="37"/>
      <c r="AT224" s="16" t="s">
        <v>134</v>
      </c>
      <c r="AU224" s="16" t="s">
        <v>79</v>
      </c>
    </row>
    <row r="225" spans="1:65" s="2" customFormat="1" ht="16.5" customHeight="1">
      <c r="A225" s="37"/>
      <c r="B225" s="38"/>
      <c r="C225" s="229" t="s">
        <v>453</v>
      </c>
      <c r="D225" s="229" t="s">
        <v>298</v>
      </c>
      <c r="E225" s="230" t="s">
        <v>1222</v>
      </c>
      <c r="F225" s="231" t="s">
        <v>1223</v>
      </c>
      <c r="G225" s="232" t="s">
        <v>540</v>
      </c>
      <c r="H225" s="233">
        <v>10</v>
      </c>
      <c r="I225" s="234"/>
      <c r="J225" s="235">
        <f>ROUND(I225*H225,2)</f>
        <v>0</v>
      </c>
      <c r="K225" s="231" t="s">
        <v>19</v>
      </c>
      <c r="L225" s="236"/>
      <c r="M225" s="237" t="s">
        <v>19</v>
      </c>
      <c r="N225" s="238" t="s">
        <v>40</v>
      </c>
      <c r="O225" s="83"/>
      <c r="P225" s="196">
        <f>O225*H225</f>
        <v>0</v>
      </c>
      <c r="Q225" s="196">
        <v>0</v>
      </c>
      <c r="R225" s="196">
        <f>Q225*H225</f>
        <v>0</v>
      </c>
      <c r="S225" s="196">
        <v>0</v>
      </c>
      <c r="T225" s="197">
        <f>S225*H225</f>
        <v>0</v>
      </c>
      <c r="U225" s="37"/>
      <c r="V225" s="37"/>
      <c r="W225" s="37"/>
      <c r="X225" s="37"/>
      <c r="Y225" s="37"/>
      <c r="Z225" s="37"/>
      <c r="AA225" s="37"/>
      <c r="AB225" s="37"/>
      <c r="AC225" s="37"/>
      <c r="AD225" s="37"/>
      <c r="AE225" s="37"/>
      <c r="AR225" s="198" t="s">
        <v>147</v>
      </c>
      <c r="AT225" s="198" t="s">
        <v>298</v>
      </c>
      <c r="AU225" s="198" t="s">
        <v>79</v>
      </c>
      <c r="AY225" s="16" t="s">
        <v>133</v>
      </c>
      <c r="BE225" s="199">
        <f>IF(N225="základní",J225,0)</f>
        <v>0</v>
      </c>
      <c r="BF225" s="199">
        <f>IF(N225="snížená",J225,0)</f>
        <v>0</v>
      </c>
      <c r="BG225" s="199">
        <f>IF(N225="zákl. přenesená",J225,0)</f>
        <v>0</v>
      </c>
      <c r="BH225" s="199">
        <f>IF(N225="sníž. přenesená",J225,0)</f>
        <v>0</v>
      </c>
      <c r="BI225" s="199">
        <f>IF(N225="nulová",J225,0)</f>
        <v>0</v>
      </c>
      <c r="BJ225" s="16" t="s">
        <v>77</v>
      </c>
      <c r="BK225" s="199">
        <f>ROUND(I225*H225,2)</f>
        <v>0</v>
      </c>
      <c r="BL225" s="16" t="s">
        <v>138</v>
      </c>
      <c r="BM225" s="198" t="s">
        <v>1583</v>
      </c>
    </row>
    <row r="226" spans="1:47" s="2" customFormat="1" ht="12">
      <c r="A226" s="37"/>
      <c r="B226" s="38"/>
      <c r="C226" s="39"/>
      <c r="D226" s="200" t="s">
        <v>134</v>
      </c>
      <c r="E226" s="39"/>
      <c r="F226" s="201" t="s">
        <v>1218</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134</v>
      </c>
      <c r="AU226" s="16" t="s">
        <v>79</v>
      </c>
    </row>
    <row r="227" spans="1:65" s="2" customFormat="1" ht="16.5" customHeight="1">
      <c r="A227" s="37"/>
      <c r="B227" s="38"/>
      <c r="C227" s="229" t="s">
        <v>311</v>
      </c>
      <c r="D227" s="229" t="s">
        <v>298</v>
      </c>
      <c r="E227" s="230" t="s">
        <v>1225</v>
      </c>
      <c r="F227" s="231" t="s">
        <v>1226</v>
      </c>
      <c r="G227" s="232" t="s">
        <v>540</v>
      </c>
      <c r="H227" s="233">
        <v>14</v>
      </c>
      <c r="I227" s="234"/>
      <c r="J227" s="235">
        <f>ROUND(I227*H227,2)</f>
        <v>0</v>
      </c>
      <c r="K227" s="231" t="s">
        <v>19</v>
      </c>
      <c r="L227" s="236"/>
      <c r="M227" s="237" t="s">
        <v>19</v>
      </c>
      <c r="N227" s="238" t="s">
        <v>40</v>
      </c>
      <c r="O227" s="83"/>
      <c r="P227" s="196">
        <f>O227*H227</f>
        <v>0</v>
      </c>
      <c r="Q227" s="196">
        <v>0</v>
      </c>
      <c r="R227" s="196">
        <f>Q227*H227</f>
        <v>0</v>
      </c>
      <c r="S227" s="196">
        <v>0</v>
      </c>
      <c r="T227" s="197">
        <f>S227*H227</f>
        <v>0</v>
      </c>
      <c r="U227" s="37"/>
      <c r="V227" s="37"/>
      <c r="W227" s="37"/>
      <c r="X227" s="37"/>
      <c r="Y227" s="37"/>
      <c r="Z227" s="37"/>
      <c r="AA227" s="37"/>
      <c r="AB227" s="37"/>
      <c r="AC227" s="37"/>
      <c r="AD227" s="37"/>
      <c r="AE227" s="37"/>
      <c r="AR227" s="198" t="s">
        <v>147</v>
      </c>
      <c r="AT227" s="198" t="s">
        <v>298</v>
      </c>
      <c r="AU227" s="198" t="s">
        <v>79</v>
      </c>
      <c r="AY227" s="16" t="s">
        <v>133</v>
      </c>
      <c r="BE227" s="199">
        <f>IF(N227="základní",J227,0)</f>
        <v>0</v>
      </c>
      <c r="BF227" s="199">
        <f>IF(N227="snížená",J227,0)</f>
        <v>0</v>
      </c>
      <c r="BG227" s="199">
        <f>IF(N227="zákl. přenesená",J227,0)</f>
        <v>0</v>
      </c>
      <c r="BH227" s="199">
        <f>IF(N227="sníž. přenesená",J227,0)</f>
        <v>0</v>
      </c>
      <c r="BI227" s="199">
        <f>IF(N227="nulová",J227,0)</f>
        <v>0</v>
      </c>
      <c r="BJ227" s="16" t="s">
        <v>77</v>
      </c>
      <c r="BK227" s="199">
        <f>ROUND(I227*H227,2)</f>
        <v>0</v>
      </c>
      <c r="BL227" s="16" t="s">
        <v>138</v>
      </c>
      <c r="BM227" s="198" t="s">
        <v>1584</v>
      </c>
    </row>
    <row r="228" spans="1:47" s="2" customFormat="1" ht="12">
      <c r="A228" s="37"/>
      <c r="B228" s="38"/>
      <c r="C228" s="39"/>
      <c r="D228" s="200" t="s">
        <v>134</v>
      </c>
      <c r="E228" s="39"/>
      <c r="F228" s="201" t="s">
        <v>1218</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134</v>
      </c>
      <c r="AU228" s="16" t="s">
        <v>79</v>
      </c>
    </row>
    <row r="229" spans="1:65" s="2" customFormat="1" ht="16.5" customHeight="1">
      <c r="A229" s="37"/>
      <c r="B229" s="38"/>
      <c r="C229" s="229" t="s">
        <v>463</v>
      </c>
      <c r="D229" s="229" t="s">
        <v>298</v>
      </c>
      <c r="E229" s="230" t="s">
        <v>1228</v>
      </c>
      <c r="F229" s="231" t="s">
        <v>1229</v>
      </c>
      <c r="G229" s="232" t="s">
        <v>540</v>
      </c>
      <c r="H229" s="233">
        <v>26</v>
      </c>
      <c r="I229" s="234"/>
      <c r="J229" s="235">
        <f>ROUND(I229*H229,2)</f>
        <v>0</v>
      </c>
      <c r="K229" s="231" t="s">
        <v>19</v>
      </c>
      <c r="L229" s="236"/>
      <c r="M229" s="237" t="s">
        <v>19</v>
      </c>
      <c r="N229" s="238" t="s">
        <v>40</v>
      </c>
      <c r="O229" s="83"/>
      <c r="P229" s="196">
        <f>O229*H229</f>
        <v>0</v>
      </c>
      <c r="Q229" s="196">
        <v>0</v>
      </c>
      <c r="R229" s="196">
        <f>Q229*H229</f>
        <v>0</v>
      </c>
      <c r="S229" s="196">
        <v>0</v>
      </c>
      <c r="T229" s="197">
        <f>S229*H229</f>
        <v>0</v>
      </c>
      <c r="U229" s="37"/>
      <c r="V229" s="37"/>
      <c r="W229" s="37"/>
      <c r="X229" s="37"/>
      <c r="Y229" s="37"/>
      <c r="Z229" s="37"/>
      <c r="AA229" s="37"/>
      <c r="AB229" s="37"/>
      <c r="AC229" s="37"/>
      <c r="AD229" s="37"/>
      <c r="AE229" s="37"/>
      <c r="AR229" s="198" t="s">
        <v>147</v>
      </c>
      <c r="AT229" s="198" t="s">
        <v>298</v>
      </c>
      <c r="AU229" s="198" t="s">
        <v>79</v>
      </c>
      <c r="AY229" s="16" t="s">
        <v>133</v>
      </c>
      <c r="BE229" s="199">
        <f>IF(N229="základní",J229,0)</f>
        <v>0</v>
      </c>
      <c r="BF229" s="199">
        <f>IF(N229="snížená",J229,0)</f>
        <v>0</v>
      </c>
      <c r="BG229" s="199">
        <f>IF(N229="zákl. přenesená",J229,0)</f>
        <v>0</v>
      </c>
      <c r="BH229" s="199">
        <f>IF(N229="sníž. přenesená",J229,0)</f>
        <v>0</v>
      </c>
      <c r="BI229" s="199">
        <f>IF(N229="nulová",J229,0)</f>
        <v>0</v>
      </c>
      <c r="BJ229" s="16" t="s">
        <v>77</v>
      </c>
      <c r="BK229" s="199">
        <f>ROUND(I229*H229,2)</f>
        <v>0</v>
      </c>
      <c r="BL229" s="16" t="s">
        <v>138</v>
      </c>
      <c r="BM229" s="198" t="s">
        <v>1585</v>
      </c>
    </row>
    <row r="230" spans="1:47" s="2" customFormat="1" ht="12">
      <c r="A230" s="37"/>
      <c r="B230" s="38"/>
      <c r="C230" s="39"/>
      <c r="D230" s="200" t="s">
        <v>134</v>
      </c>
      <c r="E230" s="39"/>
      <c r="F230" s="201" t="s">
        <v>1218</v>
      </c>
      <c r="G230" s="39"/>
      <c r="H230" s="39"/>
      <c r="I230" s="135"/>
      <c r="J230" s="39"/>
      <c r="K230" s="39"/>
      <c r="L230" s="43"/>
      <c r="M230" s="202"/>
      <c r="N230" s="203"/>
      <c r="O230" s="83"/>
      <c r="P230" s="83"/>
      <c r="Q230" s="83"/>
      <c r="R230" s="83"/>
      <c r="S230" s="83"/>
      <c r="T230" s="84"/>
      <c r="U230" s="37"/>
      <c r="V230" s="37"/>
      <c r="W230" s="37"/>
      <c r="X230" s="37"/>
      <c r="Y230" s="37"/>
      <c r="Z230" s="37"/>
      <c r="AA230" s="37"/>
      <c r="AB230" s="37"/>
      <c r="AC230" s="37"/>
      <c r="AD230" s="37"/>
      <c r="AE230" s="37"/>
      <c r="AT230" s="16" t="s">
        <v>134</v>
      </c>
      <c r="AU230" s="16" t="s">
        <v>79</v>
      </c>
    </row>
    <row r="231" spans="1:65" s="2" customFormat="1" ht="16.5" customHeight="1">
      <c r="A231" s="37"/>
      <c r="B231" s="38"/>
      <c r="C231" s="229" t="s">
        <v>317</v>
      </c>
      <c r="D231" s="229" t="s">
        <v>298</v>
      </c>
      <c r="E231" s="230" t="s">
        <v>1231</v>
      </c>
      <c r="F231" s="231" t="s">
        <v>1232</v>
      </c>
      <c r="G231" s="232" t="s">
        <v>540</v>
      </c>
      <c r="H231" s="233">
        <v>37</v>
      </c>
      <c r="I231" s="234"/>
      <c r="J231" s="235">
        <f>ROUND(I231*H231,2)</f>
        <v>0</v>
      </c>
      <c r="K231" s="231" t="s">
        <v>19</v>
      </c>
      <c r="L231" s="236"/>
      <c r="M231" s="237" t="s">
        <v>19</v>
      </c>
      <c r="N231" s="238" t="s">
        <v>40</v>
      </c>
      <c r="O231" s="83"/>
      <c r="P231" s="196">
        <f>O231*H231</f>
        <v>0</v>
      </c>
      <c r="Q231" s="196">
        <v>0</v>
      </c>
      <c r="R231" s="196">
        <f>Q231*H231</f>
        <v>0</v>
      </c>
      <c r="S231" s="196">
        <v>0</v>
      </c>
      <c r="T231" s="197">
        <f>S231*H231</f>
        <v>0</v>
      </c>
      <c r="U231" s="37"/>
      <c r="V231" s="37"/>
      <c r="W231" s="37"/>
      <c r="X231" s="37"/>
      <c r="Y231" s="37"/>
      <c r="Z231" s="37"/>
      <c r="AA231" s="37"/>
      <c r="AB231" s="37"/>
      <c r="AC231" s="37"/>
      <c r="AD231" s="37"/>
      <c r="AE231" s="37"/>
      <c r="AR231" s="198" t="s">
        <v>147</v>
      </c>
      <c r="AT231" s="198" t="s">
        <v>298</v>
      </c>
      <c r="AU231" s="198" t="s">
        <v>79</v>
      </c>
      <c r="AY231" s="16" t="s">
        <v>133</v>
      </c>
      <c r="BE231" s="199">
        <f>IF(N231="základní",J231,0)</f>
        <v>0</v>
      </c>
      <c r="BF231" s="199">
        <f>IF(N231="snížená",J231,0)</f>
        <v>0</v>
      </c>
      <c r="BG231" s="199">
        <f>IF(N231="zákl. přenesená",J231,0)</f>
        <v>0</v>
      </c>
      <c r="BH231" s="199">
        <f>IF(N231="sníž. přenesená",J231,0)</f>
        <v>0</v>
      </c>
      <c r="BI231" s="199">
        <f>IF(N231="nulová",J231,0)</f>
        <v>0</v>
      </c>
      <c r="BJ231" s="16" t="s">
        <v>77</v>
      </c>
      <c r="BK231" s="199">
        <f>ROUND(I231*H231,2)</f>
        <v>0</v>
      </c>
      <c r="BL231" s="16" t="s">
        <v>138</v>
      </c>
      <c r="BM231" s="198" t="s">
        <v>1586</v>
      </c>
    </row>
    <row r="232" spans="1:47" s="2" customFormat="1" ht="12">
      <c r="A232" s="37"/>
      <c r="B232" s="38"/>
      <c r="C232" s="39"/>
      <c r="D232" s="200" t="s">
        <v>134</v>
      </c>
      <c r="E232" s="39"/>
      <c r="F232" s="201" t="s">
        <v>1218</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134</v>
      </c>
      <c r="AU232" s="16" t="s">
        <v>79</v>
      </c>
    </row>
    <row r="233" spans="1:65" s="2" customFormat="1" ht="16.5" customHeight="1">
      <c r="A233" s="37"/>
      <c r="B233" s="38"/>
      <c r="C233" s="229" t="s">
        <v>473</v>
      </c>
      <c r="D233" s="229" t="s">
        <v>298</v>
      </c>
      <c r="E233" s="230" t="s">
        <v>1234</v>
      </c>
      <c r="F233" s="231" t="s">
        <v>1235</v>
      </c>
      <c r="G233" s="232" t="s">
        <v>540</v>
      </c>
      <c r="H233" s="233">
        <v>20</v>
      </c>
      <c r="I233" s="234"/>
      <c r="J233" s="235">
        <f>ROUND(I233*H233,2)</f>
        <v>0</v>
      </c>
      <c r="K233" s="231" t="s">
        <v>19</v>
      </c>
      <c r="L233" s="236"/>
      <c r="M233" s="237" t="s">
        <v>19</v>
      </c>
      <c r="N233" s="238" t="s">
        <v>40</v>
      </c>
      <c r="O233" s="83"/>
      <c r="P233" s="196">
        <f>O233*H233</f>
        <v>0</v>
      </c>
      <c r="Q233" s="196">
        <v>0</v>
      </c>
      <c r="R233" s="196">
        <f>Q233*H233</f>
        <v>0</v>
      </c>
      <c r="S233" s="196">
        <v>0</v>
      </c>
      <c r="T233" s="197">
        <f>S233*H233</f>
        <v>0</v>
      </c>
      <c r="U233" s="37"/>
      <c r="V233" s="37"/>
      <c r="W233" s="37"/>
      <c r="X233" s="37"/>
      <c r="Y233" s="37"/>
      <c r="Z233" s="37"/>
      <c r="AA233" s="37"/>
      <c r="AB233" s="37"/>
      <c r="AC233" s="37"/>
      <c r="AD233" s="37"/>
      <c r="AE233" s="37"/>
      <c r="AR233" s="198" t="s">
        <v>147</v>
      </c>
      <c r="AT233" s="198" t="s">
        <v>298</v>
      </c>
      <c r="AU233" s="198" t="s">
        <v>79</v>
      </c>
      <c r="AY233" s="16" t="s">
        <v>133</v>
      </c>
      <c r="BE233" s="199">
        <f>IF(N233="základní",J233,0)</f>
        <v>0</v>
      </c>
      <c r="BF233" s="199">
        <f>IF(N233="snížená",J233,0)</f>
        <v>0</v>
      </c>
      <c r="BG233" s="199">
        <f>IF(N233="zákl. přenesená",J233,0)</f>
        <v>0</v>
      </c>
      <c r="BH233" s="199">
        <f>IF(N233="sníž. přenesená",J233,0)</f>
        <v>0</v>
      </c>
      <c r="BI233" s="199">
        <f>IF(N233="nulová",J233,0)</f>
        <v>0</v>
      </c>
      <c r="BJ233" s="16" t="s">
        <v>77</v>
      </c>
      <c r="BK233" s="199">
        <f>ROUND(I233*H233,2)</f>
        <v>0</v>
      </c>
      <c r="BL233" s="16" t="s">
        <v>138</v>
      </c>
      <c r="BM233" s="198" t="s">
        <v>1587</v>
      </c>
    </row>
    <row r="234" spans="1:47" s="2" customFormat="1" ht="12">
      <c r="A234" s="37"/>
      <c r="B234" s="38"/>
      <c r="C234" s="39"/>
      <c r="D234" s="200" t="s">
        <v>134</v>
      </c>
      <c r="E234" s="39"/>
      <c r="F234" s="201" t="s">
        <v>1218</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134</v>
      </c>
      <c r="AU234" s="16" t="s">
        <v>79</v>
      </c>
    </row>
    <row r="235" spans="1:65" s="2" customFormat="1" ht="16.5" customHeight="1">
      <c r="A235" s="37"/>
      <c r="B235" s="38"/>
      <c r="C235" s="229" t="s">
        <v>321</v>
      </c>
      <c r="D235" s="229" t="s">
        <v>298</v>
      </c>
      <c r="E235" s="230" t="s">
        <v>1304</v>
      </c>
      <c r="F235" s="231" t="s">
        <v>1305</v>
      </c>
      <c r="G235" s="232" t="s">
        <v>540</v>
      </c>
      <c r="H235" s="233">
        <v>1</v>
      </c>
      <c r="I235" s="234"/>
      <c r="J235" s="235">
        <f>ROUND(I235*H235,2)</f>
        <v>0</v>
      </c>
      <c r="K235" s="231" t="s">
        <v>19</v>
      </c>
      <c r="L235" s="236"/>
      <c r="M235" s="237" t="s">
        <v>19</v>
      </c>
      <c r="N235" s="238" t="s">
        <v>40</v>
      </c>
      <c r="O235" s="83"/>
      <c r="P235" s="196">
        <f>O235*H235</f>
        <v>0</v>
      </c>
      <c r="Q235" s="196">
        <v>0</v>
      </c>
      <c r="R235" s="196">
        <f>Q235*H235</f>
        <v>0</v>
      </c>
      <c r="S235" s="196">
        <v>0</v>
      </c>
      <c r="T235" s="197">
        <f>S235*H235</f>
        <v>0</v>
      </c>
      <c r="U235" s="37"/>
      <c r="V235" s="37"/>
      <c r="W235" s="37"/>
      <c r="X235" s="37"/>
      <c r="Y235" s="37"/>
      <c r="Z235" s="37"/>
      <c r="AA235" s="37"/>
      <c r="AB235" s="37"/>
      <c r="AC235" s="37"/>
      <c r="AD235" s="37"/>
      <c r="AE235" s="37"/>
      <c r="AR235" s="198" t="s">
        <v>147</v>
      </c>
      <c r="AT235" s="198" t="s">
        <v>298</v>
      </c>
      <c r="AU235" s="198" t="s">
        <v>79</v>
      </c>
      <c r="AY235" s="16" t="s">
        <v>133</v>
      </c>
      <c r="BE235" s="199">
        <f>IF(N235="základní",J235,0)</f>
        <v>0</v>
      </c>
      <c r="BF235" s="199">
        <f>IF(N235="snížená",J235,0)</f>
        <v>0</v>
      </c>
      <c r="BG235" s="199">
        <f>IF(N235="zákl. přenesená",J235,0)</f>
        <v>0</v>
      </c>
      <c r="BH235" s="199">
        <f>IF(N235="sníž. přenesená",J235,0)</f>
        <v>0</v>
      </c>
      <c r="BI235" s="199">
        <f>IF(N235="nulová",J235,0)</f>
        <v>0</v>
      </c>
      <c r="BJ235" s="16" t="s">
        <v>77</v>
      </c>
      <c r="BK235" s="199">
        <f>ROUND(I235*H235,2)</f>
        <v>0</v>
      </c>
      <c r="BL235" s="16" t="s">
        <v>138</v>
      </c>
      <c r="BM235" s="198" t="s">
        <v>1588</v>
      </c>
    </row>
    <row r="236" spans="1:47" s="2" customFormat="1" ht="12">
      <c r="A236" s="37"/>
      <c r="B236" s="38"/>
      <c r="C236" s="39"/>
      <c r="D236" s="200" t="s">
        <v>134</v>
      </c>
      <c r="E236" s="39"/>
      <c r="F236" s="201" t="s">
        <v>1307</v>
      </c>
      <c r="G236" s="39"/>
      <c r="H236" s="39"/>
      <c r="I236" s="135"/>
      <c r="J236" s="39"/>
      <c r="K236" s="39"/>
      <c r="L236" s="43"/>
      <c r="M236" s="202"/>
      <c r="N236" s="203"/>
      <c r="O236" s="83"/>
      <c r="P236" s="83"/>
      <c r="Q236" s="83"/>
      <c r="R236" s="83"/>
      <c r="S236" s="83"/>
      <c r="T236" s="84"/>
      <c r="U236" s="37"/>
      <c r="V236" s="37"/>
      <c r="W236" s="37"/>
      <c r="X236" s="37"/>
      <c r="Y236" s="37"/>
      <c r="Z236" s="37"/>
      <c r="AA236" s="37"/>
      <c r="AB236" s="37"/>
      <c r="AC236" s="37"/>
      <c r="AD236" s="37"/>
      <c r="AE236" s="37"/>
      <c r="AT236" s="16" t="s">
        <v>134</v>
      </c>
      <c r="AU236" s="16" t="s">
        <v>79</v>
      </c>
    </row>
    <row r="237" spans="1:65" s="2" customFormat="1" ht="16.5" customHeight="1">
      <c r="A237" s="37"/>
      <c r="B237" s="38"/>
      <c r="C237" s="229" t="s">
        <v>482</v>
      </c>
      <c r="D237" s="229" t="s">
        <v>298</v>
      </c>
      <c r="E237" s="230" t="s">
        <v>1314</v>
      </c>
      <c r="F237" s="231" t="s">
        <v>1315</v>
      </c>
      <c r="G237" s="232" t="s">
        <v>540</v>
      </c>
      <c r="H237" s="233">
        <v>1</v>
      </c>
      <c r="I237" s="234"/>
      <c r="J237" s="235">
        <f>ROUND(I237*H237,2)</f>
        <v>0</v>
      </c>
      <c r="K237" s="231" t="s">
        <v>19</v>
      </c>
      <c r="L237" s="236"/>
      <c r="M237" s="237" t="s">
        <v>19</v>
      </c>
      <c r="N237" s="238" t="s">
        <v>40</v>
      </c>
      <c r="O237" s="83"/>
      <c r="P237" s="196">
        <f>O237*H237</f>
        <v>0</v>
      </c>
      <c r="Q237" s="196">
        <v>0</v>
      </c>
      <c r="R237" s="196">
        <f>Q237*H237</f>
        <v>0</v>
      </c>
      <c r="S237" s="196">
        <v>0</v>
      </c>
      <c r="T237" s="197">
        <f>S237*H237</f>
        <v>0</v>
      </c>
      <c r="U237" s="37"/>
      <c r="V237" s="37"/>
      <c r="W237" s="37"/>
      <c r="X237" s="37"/>
      <c r="Y237" s="37"/>
      <c r="Z237" s="37"/>
      <c r="AA237" s="37"/>
      <c r="AB237" s="37"/>
      <c r="AC237" s="37"/>
      <c r="AD237" s="37"/>
      <c r="AE237" s="37"/>
      <c r="AR237" s="198" t="s">
        <v>147</v>
      </c>
      <c r="AT237" s="198" t="s">
        <v>298</v>
      </c>
      <c r="AU237" s="198" t="s">
        <v>79</v>
      </c>
      <c r="AY237" s="16" t="s">
        <v>133</v>
      </c>
      <c r="BE237" s="199">
        <f>IF(N237="základní",J237,0)</f>
        <v>0</v>
      </c>
      <c r="BF237" s="199">
        <f>IF(N237="snížená",J237,0)</f>
        <v>0</v>
      </c>
      <c r="BG237" s="199">
        <f>IF(N237="zákl. přenesená",J237,0)</f>
        <v>0</v>
      </c>
      <c r="BH237" s="199">
        <f>IF(N237="sníž. přenesená",J237,0)</f>
        <v>0</v>
      </c>
      <c r="BI237" s="199">
        <f>IF(N237="nulová",J237,0)</f>
        <v>0</v>
      </c>
      <c r="BJ237" s="16" t="s">
        <v>77</v>
      </c>
      <c r="BK237" s="199">
        <f>ROUND(I237*H237,2)</f>
        <v>0</v>
      </c>
      <c r="BL237" s="16" t="s">
        <v>138</v>
      </c>
      <c r="BM237" s="198" t="s">
        <v>1589</v>
      </c>
    </row>
    <row r="238" spans="1:47" s="2" customFormat="1" ht="12">
      <c r="A238" s="37"/>
      <c r="B238" s="38"/>
      <c r="C238" s="39"/>
      <c r="D238" s="200" t="s">
        <v>134</v>
      </c>
      <c r="E238" s="39"/>
      <c r="F238" s="201" t="s">
        <v>1307</v>
      </c>
      <c r="G238" s="39"/>
      <c r="H238" s="39"/>
      <c r="I238" s="135"/>
      <c r="J238" s="39"/>
      <c r="K238" s="39"/>
      <c r="L238" s="43"/>
      <c r="M238" s="202"/>
      <c r="N238" s="203"/>
      <c r="O238" s="83"/>
      <c r="P238" s="83"/>
      <c r="Q238" s="83"/>
      <c r="R238" s="83"/>
      <c r="S238" s="83"/>
      <c r="T238" s="84"/>
      <c r="U238" s="37"/>
      <c r="V238" s="37"/>
      <c r="W238" s="37"/>
      <c r="X238" s="37"/>
      <c r="Y238" s="37"/>
      <c r="Z238" s="37"/>
      <c r="AA238" s="37"/>
      <c r="AB238" s="37"/>
      <c r="AC238" s="37"/>
      <c r="AD238" s="37"/>
      <c r="AE238" s="37"/>
      <c r="AT238" s="16" t="s">
        <v>134</v>
      </c>
      <c r="AU238" s="16" t="s">
        <v>79</v>
      </c>
    </row>
    <row r="239" spans="1:65" s="2" customFormat="1" ht="16.5" customHeight="1">
      <c r="A239" s="37"/>
      <c r="B239" s="38"/>
      <c r="C239" s="229" t="s">
        <v>326</v>
      </c>
      <c r="D239" s="229" t="s">
        <v>298</v>
      </c>
      <c r="E239" s="230" t="s">
        <v>1322</v>
      </c>
      <c r="F239" s="231" t="s">
        <v>1323</v>
      </c>
      <c r="G239" s="232" t="s">
        <v>540</v>
      </c>
      <c r="H239" s="233">
        <v>1</v>
      </c>
      <c r="I239" s="234"/>
      <c r="J239" s="235">
        <f>ROUND(I239*H239,2)</f>
        <v>0</v>
      </c>
      <c r="K239" s="231" t="s">
        <v>19</v>
      </c>
      <c r="L239" s="236"/>
      <c r="M239" s="237" t="s">
        <v>19</v>
      </c>
      <c r="N239" s="238" t="s">
        <v>40</v>
      </c>
      <c r="O239" s="83"/>
      <c r="P239" s="196">
        <f>O239*H239</f>
        <v>0</v>
      </c>
      <c r="Q239" s="196">
        <v>0</v>
      </c>
      <c r="R239" s="196">
        <f>Q239*H239</f>
        <v>0</v>
      </c>
      <c r="S239" s="196">
        <v>0</v>
      </c>
      <c r="T239" s="197">
        <f>S239*H239</f>
        <v>0</v>
      </c>
      <c r="U239" s="37"/>
      <c r="V239" s="37"/>
      <c r="W239" s="37"/>
      <c r="X239" s="37"/>
      <c r="Y239" s="37"/>
      <c r="Z239" s="37"/>
      <c r="AA239" s="37"/>
      <c r="AB239" s="37"/>
      <c r="AC239" s="37"/>
      <c r="AD239" s="37"/>
      <c r="AE239" s="37"/>
      <c r="AR239" s="198" t="s">
        <v>147</v>
      </c>
      <c r="AT239" s="198" t="s">
        <v>298</v>
      </c>
      <c r="AU239" s="198" t="s">
        <v>79</v>
      </c>
      <c r="AY239" s="16" t="s">
        <v>133</v>
      </c>
      <c r="BE239" s="199">
        <f>IF(N239="základní",J239,0)</f>
        <v>0</v>
      </c>
      <c r="BF239" s="199">
        <f>IF(N239="snížená",J239,0)</f>
        <v>0</v>
      </c>
      <c r="BG239" s="199">
        <f>IF(N239="zákl. přenesená",J239,0)</f>
        <v>0</v>
      </c>
      <c r="BH239" s="199">
        <f>IF(N239="sníž. přenesená",J239,0)</f>
        <v>0</v>
      </c>
      <c r="BI239" s="199">
        <f>IF(N239="nulová",J239,0)</f>
        <v>0</v>
      </c>
      <c r="BJ239" s="16" t="s">
        <v>77</v>
      </c>
      <c r="BK239" s="199">
        <f>ROUND(I239*H239,2)</f>
        <v>0</v>
      </c>
      <c r="BL239" s="16" t="s">
        <v>138</v>
      </c>
      <c r="BM239" s="198" t="s">
        <v>1590</v>
      </c>
    </row>
    <row r="240" spans="1:47" s="2" customFormat="1" ht="12">
      <c r="A240" s="37"/>
      <c r="B240" s="38"/>
      <c r="C240" s="39"/>
      <c r="D240" s="200" t="s">
        <v>134</v>
      </c>
      <c r="E240" s="39"/>
      <c r="F240" s="201" t="s">
        <v>1307</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134</v>
      </c>
      <c r="AU240" s="16" t="s">
        <v>79</v>
      </c>
    </row>
    <row r="241" spans="1:65" s="2" customFormat="1" ht="16.5" customHeight="1">
      <c r="A241" s="37"/>
      <c r="B241" s="38"/>
      <c r="C241" s="229" t="s">
        <v>494</v>
      </c>
      <c r="D241" s="229" t="s">
        <v>298</v>
      </c>
      <c r="E241" s="230" t="s">
        <v>1337</v>
      </c>
      <c r="F241" s="231" t="s">
        <v>1338</v>
      </c>
      <c r="G241" s="232" t="s">
        <v>540</v>
      </c>
      <c r="H241" s="233">
        <v>3</v>
      </c>
      <c r="I241" s="234"/>
      <c r="J241" s="235">
        <f>ROUND(I241*H241,2)</f>
        <v>0</v>
      </c>
      <c r="K241" s="231" t="s">
        <v>19</v>
      </c>
      <c r="L241" s="236"/>
      <c r="M241" s="237" t="s">
        <v>19</v>
      </c>
      <c r="N241" s="238" t="s">
        <v>40</v>
      </c>
      <c r="O241" s="83"/>
      <c r="P241" s="196">
        <f>O241*H241</f>
        <v>0</v>
      </c>
      <c r="Q241" s="196">
        <v>0</v>
      </c>
      <c r="R241" s="196">
        <f>Q241*H241</f>
        <v>0</v>
      </c>
      <c r="S241" s="196">
        <v>0</v>
      </c>
      <c r="T241" s="197">
        <f>S241*H241</f>
        <v>0</v>
      </c>
      <c r="U241" s="37"/>
      <c r="V241" s="37"/>
      <c r="W241" s="37"/>
      <c r="X241" s="37"/>
      <c r="Y241" s="37"/>
      <c r="Z241" s="37"/>
      <c r="AA241" s="37"/>
      <c r="AB241" s="37"/>
      <c r="AC241" s="37"/>
      <c r="AD241" s="37"/>
      <c r="AE241" s="37"/>
      <c r="AR241" s="198" t="s">
        <v>147</v>
      </c>
      <c r="AT241" s="198" t="s">
        <v>298</v>
      </c>
      <c r="AU241" s="198" t="s">
        <v>79</v>
      </c>
      <c r="AY241" s="16" t="s">
        <v>133</v>
      </c>
      <c r="BE241" s="199">
        <f>IF(N241="základní",J241,0)</f>
        <v>0</v>
      </c>
      <c r="BF241" s="199">
        <f>IF(N241="snížená",J241,0)</f>
        <v>0</v>
      </c>
      <c r="BG241" s="199">
        <f>IF(N241="zákl. přenesená",J241,0)</f>
        <v>0</v>
      </c>
      <c r="BH241" s="199">
        <f>IF(N241="sníž. přenesená",J241,0)</f>
        <v>0</v>
      </c>
      <c r="BI241" s="199">
        <f>IF(N241="nulová",J241,0)</f>
        <v>0</v>
      </c>
      <c r="BJ241" s="16" t="s">
        <v>77</v>
      </c>
      <c r="BK241" s="199">
        <f>ROUND(I241*H241,2)</f>
        <v>0</v>
      </c>
      <c r="BL241" s="16" t="s">
        <v>138</v>
      </c>
      <c r="BM241" s="198" t="s">
        <v>1591</v>
      </c>
    </row>
    <row r="242" spans="1:47" s="2" customFormat="1" ht="12">
      <c r="A242" s="37"/>
      <c r="B242" s="38"/>
      <c r="C242" s="39"/>
      <c r="D242" s="200" t="s">
        <v>134</v>
      </c>
      <c r="E242" s="39"/>
      <c r="F242" s="201" t="s">
        <v>1340</v>
      </c>
      <c r="G242" s="39"/>
      <c r="H242" s="39"/>
      <c r="I242" s="135"/>
      <c r="J242" s="39"/>
      <c r="K242" s="39"/>
      <c r="L242" s="43"/>
      <c r="M242" s="202"/>
      <c r="N242" s="203"/>
      <c r="O242" s="83"/>
      <c r="P242" s="83"/>
      <c r="Q242" s="83"/>
      <c r="R242" s="83"/>
      <c r="S242" s="83"/>
      <c r="T242" s="84"/>
      <c r="U242" s="37"/>
      <c r="V242" s="37"/>
      <c r="W242" s="37"/>
      <c r="X242" s="37"/>
      <c r="Y242" s="37"/>
      <c r="Z242" s="37"/>
      <c r="AA242" s="37"/>
      <c r="AB242" s="37"/>
      <c r="AC242" s="37"/>
      <c r="AD242" s="37"/>
      <c r="AE242" s="37"/>
      <c r="AT242" s="16" t="s">
        <v>134</v>
      </c>
      <c r="AU242" s="16" t="s">
        <v>79</v>
      </c>
    </row>
    <row r="243" spans="1:65" s="2" customFormat="1" ht="16.5" customHeight="1">
      <c r="A243" s="37"/>
      <c r="B243" s="38"/>
      <c r="C243" s="229" t="s">
        <v>331</v>
      </c>
      <c r="D243" s="229" t="s">
        <v>298</v>
      </c>
      <c r="E243" s="230" t="s">
        <v>1345</v>
      </c>
      <c r="F243" s="231" t="s">
        <v>1346</v>
      </c>
      <c r="G243" s="232" t="s">
        <v>540</v>
      </c>
      <c r="H243" s="233">
        <v>3</v>
      </c>
      <c r="I243" s="234"/>
      <c r="J243" s="235">
        <f>ROUND(I243*H243,2)</f>
        <v>0</v>
      </c>
      <c r="K243" s="231" t="s">
        <v>19</v>
      </c>
      <c r="L243" s="236"/>
      <c r="M243" s="237" t="s">
        <v>19</v>
      </c>
      <c r="N243" s="238" t="s">
        <v>40</v>
      </c>
      <c r="O243" s="83"/>
      <c r="P243" s="196">
        <f>O243*H243</f>
        <v>0</v>
      </c>
      <c r="Q243" s="196">
        <v>0</v>
      </c>
      <c r="R243" s="196">
        <f>Q243*H243</f>
        <v>0</v>
      </c>
      <c r="S243" s="196">
        <v>0</v>
      </c>
      <c r="T243" s="197">
        <f>S243*H243</f>
        <v>0</v>
      </c>
      <c r="U243" s="37"/>
      <c r="V243" s="37"/>
      <c r="W243" s="37"/>
      <c r="X243" s="37"/>
      <c r="Y243" s="37"/>
      <c r="Z243" s="37"/>
      <c r="AA243" s="37"/>
      <c r="AB243" s="37"/>
      <c r="AC243" s="37"/>
      <c r="AD243" s="37"/>
      <c r="AE243" s="37"/>
      <c r="AR243" s="198" t="s">
        <v>147</v>
      </c>
      <c r="AT243" s="198" t="s">
        <v>298</v>
      </c>
      <c r="AU243" s="198" t="s">
        <v>79</v>
      </c>
      <c r="AY243" s="16" t="s">
        <v>133</v>
      </c>
      <c r="BE243" s="199">
        <f>IF(N243="základní",J243,0)</f>
        <v>0</v>
      </c>
      <c r="BF243" s="199">
        <f>IF(N243="snížená",J243,0)</f>
        <v>0</v>
      </c>
      <c r="BG243" s="199">
        <f>IF(N243="zákl. přenesená",J243,0)</f>
        <v>0</v>
      </c>
      <c r="BH243" s="199">
        <f>IF(N243="sníž. přenesená",J243,0)</f>
        <v>0</v>
      </c>
      <c r="BI243" s="199">
        <f>IF(N243="nulová",J243,0)</f>
        <v>0</v>
      </c>
      <c r="BJ243" s="16" t="s">
        <v>77</v>
      </c>
      <c r="BK243" s="199">
        <f>ROUND(I243*H243,2)</f>
        <v>0</v>
      </c>
      <c r="BL243" s="16" t="s">
        <v>138</v>
      </c>
      <c r="BM243" s="198" t="s">
        <v>1592</v>
      </c>
    </row>
    <row r="244" spans="1:47" s="2" customFormat="1" ht="12">
      <c r="A244" s="37"/>
      <c r="B244" s="38"/>
      <c r="C244" s="39"/>
      <c r="D244" s="200" t="s">
        <v>134</v>
      </c>
      <c r="E244" s="39"/>
      <c r="F244" s="201" t="s">
        <v>1348</v>
      </c>
      <c r="G244" s="39"/>
      <c r="H244" s="39"/>
      <c r="I244" s="135"/>
      <c r="J244" s="39"/>
      <c r="K244" s="39"/>
      <c r="L244" s="43"/>
      <c r="M244" s="202"/>
      <c r="N244" s="203"/>
      <c r="O244" s="83"/>
      <c r="P244" s="83"/>
      <c r="Q244" s="83"/>
      <c r="R244" s="83"/>
      <c r="S244" s="83"/>
      <c r="T244" s="84"/>
      <c r="U244" s="37"/>
      <c r="V244" s="37"/>
      <c r="W244" s="37"/>
      <c r="X244" s="37"/>
      <c r="Y244" s="37"/>
      <c r="Z244" s="37"/>
      <c r="AA244" s="37"/>
      <c r="AB244" s="37"/>
      <c r="AC244" s="37"/>
      <c r="AD244" s="37"/>
      <c r="AE244" s="37"/>
      <c r="AT244" s="16" t="s">
        <v>134</v>
      </c>
      <c r="AU244" s="16" t="s">
        <v>79</v>
      </c>
    </row>
    <row r="245" spans="1:65" s="2" customFormat="1" ht="16.5" customHeight="1">
      <c r="A245" s="37"/>
      <c r="B245" s="38"/>
      <c r="C245" s="229" t="s">
        <v>502</v>
      </c>
      <c r="D245" s="229" t="s">
        <v>298</v>
      </c>
      <c r="E245" s="230" t="s">
        <v>1349</v>
      </c>
      <c r="F245" s="231" t="s">
        <v>1220</v>
      </c>
      <c r="G245" s="232" t="s">
        <v>540</v>
      </c>
      <c r="H245" s="233">
        <v>2</v>
      </c>
      <c r="I245" s="234"/>
      <c r="J245" s="235">
        <f>ROUND(I245*H245,2)</f>
        <v>0</v>
      </c>
      <c r="K245" s="231" t="s">
        <v>19</v>
      </c>
      <c r="L245" s="236"/>
      <c r="M245" s="237" t="s">
        <v>19</v>
      </c>
      <c r="N245" s="238" t="s">
        <v>40</v>
      </c>
      <c r="O245" s="83"/>
      <c r="P245" s="196">
        <f>O245*H245</f>
        <v>0</v>
      </c>
      <c r="Q245" s="196">
        <v>0</v>
      </c>
      <c r="R245" s="196">
        <f>Q245*H245</f>
        <v>0</v>
      </c>
      <c r="S245" s="196">
        <v>0</v>
      </c>
      <c r="T245" s="197">
        <f>S245*H245</f>
        <v>0</v>
      </c>
      <c r="U245" s="37"/>
      <c r="V245" s="37"/>
      <c r="W245" s="37"/>
      <c r="X245" s="37"/>
      <c r="Y245" s="37"/>
      <c r="Z245" s="37"/>
      <c r="AA245" s="37"/>
      <c r="AB245" s="37"/>
      <c r="AC245" s="37"/>
      <c r="AD245" s="37"/>
      <c r="AE245" s="37"/>
      <c r="AR245" s="198" t="s">
        <v>147</v>
      </c>
      <c r="AT245" s="198" t="s">
        <v>298</v>
      </c>
      <c r="AU245" s="198" t="s">
        <v>79</v>
      </c>
      <c r="AY245" s="16" t="s">
        <v>133</v>
      </c>
      <c r="BE245" s="199">
        <f>IF(N245="základní",J245,0)</f>
        <v>0</v>
      </c>
      <c r="BF245" s="199">
        <f>IF(N245="snížená",J245,0)</f>
        <v>0</v>
      </c>
      <c r="BG245" s="199">
        <f>IF(N245="zákl. přenesená",J245,0)</f>
        <v>0</v>
      </c>
      <c r="BH245" s="199">
        <f>IF(N245="sníž. přenesená",J245,0)</f>
        <v>0</v>
      </c>
      <c r="BI245" s="199">
        <f>IF(N245="nulová",J245,0)</f>
        <v>0</v>
      </c>
      <c r="BJ245" s="16" t="s">
        <v>77</v>
      </c>
      <c r="BK245" s="199">
        <f>ROUND(I245*H245,2)</f>
        <v>0</v>
      </c>
      <c r="BL245" s="16" t="s">
        <v>138</v>
      </c>
      <c r="BM245" s="198" t="s">
        <v>1593</v>
      </c>
    </row>
    <row r="246" spans="1:47" s="2" customFormat="1" ht="12">
      <c r="A246" s="37"/>
      <c r="B246" s="38"/>
      <c r="C246" s="39"/>
      <c r="D246" s="200" t="s">
        <v>134</v>
      </c>
      <c r="E246" s="39"/>
      <c r="F246" s="201" t="s">
        <v>1348</v>
      </c>
      <c r="G246" s="39"/>
      <c r="H246" s="39"/>
      <c r="I246" s="135"/>
      <c r="J246" s="39"/>
      <c r="K246" s="39"/>
      <c r="L246" s="43"/>
      <c r="M246" s="202"/>
      <c r="N246" s="203"/>
      <c r="O246" s="83"/>
      <c r="P246" s="83"/>
      <c r="Q246" s="83"/>
      <c r="R246" s="83"/>
      <c r="S246" s="83"/>
      <c r="T246" s="84"/>
      <c r="U246" s="37"/>
      <c r="V246" s="37"/>
      <c r="W246" s="37"/>
      <c r="X246" s="37"/>
      <c r="Y246" s="37"/>
      <c r="Z246" s="37"/>
      <c r="AA246" s="37"/>
      <c r="AB246" s="37"/>
      <c r="AC246" s="37"/>
      <c r="AD246" s="37"/>
      <c r="AE246" s="37"/>
      <c r="AT246" s="16" t="s">
        <v>134</v>
      </c>
      <c r="AU246" s="16" t="s">
        <v>79</v>
      </c>
    </row>
    <row r="247" spans="1:65" s="2" customFormat="1" ht="16.5" customHeight="1">
      <c r="A247" s="37"/>
      <c r="B247" s="38"/>
      <c r="C247" s="229" t="s">
        <v>338</v>
      </c>
      <c r="D247" s="229" t="s">
        <v>298</v>
      </c>
      <c r="E247" s="230" t="s">
        <v>1351</v>
      </c>
      <c r="F247" s="231" t="s">
        <v>1338</v>
      </c>
      <c r="G247" s="232" t="s">
        <v>540</v>
      </c>
      <c r="H247" s="233">
        <v>5</v>
      </c>
      <c r="I247" s="234"/>
      <c r="J247" s="235">
        <f>ROUND(I247*H247,2)</f>
        <v>0</v>
      </c>
      <c r="K247" s="231" t="s">
        <v>19</v>
      </c>
      <c r="L247" s="236"/>
      <c r="M247" s="237" t="s">
        <v>19</v>
      </c>
      <c r="N247" s="238" t="s">
        <v>40</v>
      </c>
      <c r="O247" s="83"/>
      <c r="P247" s="196">
        <f>O247*H247</f>
        <v>0</v>
      </c>
      <c r="Q247" s="196">
        <v>0</v>
      </c>
      <c r="R247" s="196">
        <f>Q247*H247</f>
        <v>0</v>
      </c>
      <c r="S247" s="196">
        <v>0</v>
      </c>
      <c r="T247" s="197">
        <f>S247*H247</f>
        <v>0</v>
      </c>
      <c r="U247" s="37"/>
      <c r="V247" s="37"/>
      <c r="W247" s="37"/>
      <c r="X247" s="37"/>
      <c r="Y247" s="37"/>
      <c r="Z247" s="37"/>
      <c r="AA247" s="37"/>
      <c r="AB247" s="37"/>
      <c r="AC247" s="37"/>
      <c r="AD247" s="37"/>
      <c r="AE247" s="37"/>
      <c r="AR247" s="198" t="s">
        <v>147</v>
      </c>
      <c r="AT247" s="198" t="s">
        <v>298</v>
      </c>
      <c r="AU247" s="198" t="s">
        <v>79</v>
      </c>
      <c r="AY247" s="16" t="s">
        <v>133</v>
      </c>
      <c r="BE247" s="199">
        <f>IF(N247="základní",J247,0)</f>
        <v>0</v>
      </c>
      <c r="BF247" s="199">
        <f>IF(N247="snížená",J247,0)</f>
        <v>0</v>
      </c>
      <c r="BG247" s="199">
        <f>IF(N247="zákl. přenesená",J247,0)</f>
        <v>0</v>
      </c>
      <c r="BH247" s="199">
        <f>IF(N247="sníž. přenesená",J247,0)</f>
        <v>0</v>
      </c>
      <c r="BI247" s="199">
        <f>IF(N247="nulová",J247,0)</f>
        <v>0</v>
      </c>
      <c r="BJ247" s="16" t="s">
        <v>77</v>
      </c>
      <c r="BK247" s="199">
        <f>ROUND(I247*H247,2)</f>
        <v>0</v>
      </c>
      <c r="BL247" s="16" t="s">
        <v>138</v>
      </c>
      <c r="BM247" s="198" t="s">
        <v>1594</v>
      </c>
    </row>
    <row r="248" spans="1:47" s="2" customFormat="1" ht="12">
      <c r="A248" s="37"/>
      <c r="B248" s="38"/>
      <c r="C248" s="39"/>
      <c r="D248" s="200" t="s">
        <v>134</v>
      </c>
      <c r="E248" s="39"/>
      <c r="F248" s="201" t="s">
        <v>1348</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134</v>
      </c>
      <c r="AU248" s="16" t="s">
        <v>79</v>
      </c>
    </row>
    <row r="249" spans="1:65" s="2" customFormat="1" ht="16.5" customHeight="1">
      <c r="A249" s="37"/>
      <c r="B249" s="38"/>
      <c r="C249" s="229" t="s">
        <v>507</v>
      </c>
      <c r="D249" s="229" t="s">
        <v>298</v>
      </c>
      <c r="E249" s="230" t="s">
        <v>75</v>
      </c>
      <c r="F249" s="231" t="s">
        <v>1353</v>
      </c>
      <c r="G249" s="232" t="s">
        <v>540</v>
      </c>
      <c r="H249" s="233">
        <v>2</v>
      </c>
      <c r="I249" s="234"/>
      <c r="J249" s="235">
        <f>ROUND(I249*H249,2)</f>
        <v>0</v>
      </c>
      <c r="K249" s="231" t="s">
        <v>19</v>
      </c>
      <c r="L249" s="236"/>
      <c r="M249" s="237" t="s">
        <v>19</v>
      </c>
      <c r="N249" s="238" t="s">
        <v>40</v>
      </c>
      <c r="O249" s="83"/>
      <c r="P249" s="196">
        <f>O249*H249</f>
        <v>0</v>
      </c>
      <c r="Q249" s="196">
        <v>0</v>
      </c>
      <c r="R249" s="196">
        <f>Q249*H249</f>
        <v>0</v>
      </c>
      <c r="S249" s="196">
        <v>0</v>
      </c>
      <c r="T249" s="197">
        <f>S249*H249</f>
        <v>0</v>
      </c>
      <c r="U249" s="37"/>
      <c r="V249" s="37"/>
      <c r="W249" s="37"/>
      <c r="X249" s="37"/>
      <c r="Y249" s="37"/>
      <c r="Z249" s="37"/>
      <c r="AA249" s="37"/>
      <c r="AB249" s="37"/>
      <c r="AC249" s="37"/>
      <c r="AD249" s="37"/>
      <c r="AE249" s="37"/>
      <c r="AR249" s="198" t="s">
        <v>147</v>
      </c>
      <c r="AT249" s="198" t="s">
        <v>298</v>
      </c>
      <c r="AU249" s="198" t="s">
        <v>79</v>
      </c>
      <c r="AY249" s="16" t="s">
        <v>133</v>
      </c>
      <c r="BE249" s="199">
        <f>IF(N249="základní",J249,0)</f>
        <v>0</v>
      </c>
      <c r="BF249" s="199">
        <f>IF(N249="snížená",J249,0)</f>
        <v>0</v>
      </c>
      <c r="BG249" s="199">
        <f>IF(N249="zákl. přenesená",J249,0)</f>
        <v>0</v>
      </c>
      <c r="BH249" s="199">
        <f>IF(N249="sníž. přenesená",J249,0)</f>
        <v>0</v>
      </c>
      <c r="BI249" s="199">
        <f>IF(N249="nulová",J249,0)</f>
        <v>0</v>
      </c>
      <c r="BJ249" s="16" t="s">
        <v>77</v>
      </c>
      <c r="BK249" s="199">
        <f>ROUND(I249*H249,2)</f>
        <v>0</v>
      </c>
      <c r="BL249" s="16" t="s">
        <v>138</v>
      </c>
      <c r="BM249" s="198" t="s">
        <v>1595</v>
      </c>
    </row>
    <row r="250" spans="1:47" s="2" customFormat="1" ht="12">
      <c r="A250" s="37"/>
      <c r="B250" s="38"/>
      <c r="C250" s="39"/>
      <c r="D250" s="200" t="s">
        <v>134</v>
      </c>
      <c r="E250" s="39"/>
      <c r="F250" s="201" t="s">
        <v>1348</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134</v>
      </c>
      <c r="AU250" s="16" t="s">
        <v>79</v>
      </c>
    </row>
    <row r="251" spans="1:65" s="2" customFormat="1" ht="16.5" customHeight="1">
      <c r="A251" s="37"/>
      <c r="B251" s="38"/>
      <c r="C251" s="229" t="s">
        <v>344</v>
      </c>
      <c r="D251" s="229" t="s">
        <v>298</v>
      </c>
      <c r="E251" s="230" t="s">
        <v>1355</v>
      </c>
      <c r="F251" s="231" t="s">
        <v>1356</v>
      </c>
      <c r="G251" s="232" t="s">
        <v>540</v>
      </c>
      <c r="H251" s="233">
        <v>2</v>
      </c>
      <c r="I251" s="234"/>
      <c r="J251" s="235">
        <f>ROUND(I251*H251,2)</f>
        <v>0</v>
      </c>
      <c r="K251" s="231" t="s">
        <v>19</v>
      </c>
      <c r="L251" s="236"/>
      <c r="M251" s="237" t="s">
        <v>19</v>
      </c>
      <c r="N251" s="238" t="s">
        <v>40</v>
      </c>
      <c r="O251" s="83"/>
      <c r="P251" s="196">
        <f>O251*H251</f>
        <v>0</v>
      </c>
      <c r="Q251" s="196">
        <v>0</v>
      </c>
      <c r="R251" s="196">
        <f>Q251*H251</f>
        <v>0</v>
      </c>
      <c r="S251" s="196">
        <v>0</v>
      </c>
      <c r="T251" s="197">
        <f>S251*H251</f>
        <v>0</v>
      </c>
      <c r="U251" s="37"/>
      <c r="V251" s="37"/>
      <c r="W251" s="37"/>
      <c r="X251" s="37"/>
      <c r="Y251" s="37"/>
      <c r="Z251" s="37"/>
      <c r="AA251" s="37"/>
      <c r="AB251" s="37"/>
      <c r="AC251" s="37"/>
      <c r="AD251" s="37"/>
      <c r="AE251" s="37"/>
      <c r="AR251" s="198" t="s">
        <v>147</v>
      </c>
      <c r="AT251" s="198" t="s">
        <v>298</v>
      </c>
      <c r="AU251" s="198" t="s">
        <v>79</v>
      </c>
      <c r="AY251" s="16" t="s">
        <v>133</v>
      </c>
      <c r="BE251" s="199">
        <f>IF(N251="základní",J251,0)</f>
        <v>0</v>
      </c>
      <c r="BF251" s="199">
        <f>IF(N251="snížená",J251,0)</f>
        <v>0</v>
      </c>
      <c r="BG251" s="199">
        <f>IF(N251="zákl. přenesená",J251,0)</f>
        <v>0</v>
      </c>
      <c r="BH251" s="199">
        <f>IF(N251="sníž. přenesená",J251,0)</f>
        <v>0</v>
      </c>
      <c r="BI251" s="199">
        <f>IF(N251="nulová",J251,0)</f>
        <v>0</v>
      </c>
      <c r="BJ251" s="16" t="s">
        <v>77</v>
      </c>
      <c r="BK251" s="199">
        <f>ROUND(I251*H251,2)</f>
        <v>0</v>
      </c>
      <c r="BL251" s="16" t="s">
        <v>138</v>
      </c>
      <c r="BM251" s="198" t="s">
        <v>1596</v>
      </c>
    </row>
    <row r="252" spans="1:47" s="2" customFormat="1" ht="12">
      <c r="A252" s="37"/>
      <c r="B252" s="38"/>
      <c r="C252" s="39"/>
      <c r="D252" s="200" t="s">
        <v>134</v>
      </c>
      <c r="E252" s="39"/>
      <c r="F252" s="201" t="s">
        <v>1348</v>
      </c>
      <c r="G252" s="39"/>
      <c r="H252" s="39"/>
      <c r="I252" s="135"/>
      <c r="J252" s="39"/>
      <c r="K252" s="39"/>
      <c r="L252" s="43"/>
      <c r="M252" s="202"/>
      <c r="N252" s="203"/>
      <c r="O252" s="83"/>
      <c r="P252" s="83"/>
      <c r="Q252" s="83"/>
      <c r="R252" s="83"/>
      <c r="S252" s="83"/>
      <c r="T252" s="84"/>
      <c r="U252" s="37"/>
      <c r="V252" s="37"/>
      <c r="W252" s="37"/>
      <c r="X252" s="37"/>
      <c r="Y252" s="37"/>
      <c r="Z252" s="37"/>
      <c r="AA252" s="37"/>
      <c r="AB252" s="37"/>
      <c r="AC252" s="37"/>
      <c r="AD252" s="37"/>
      <c r="AE252" s="37"/>
      <c r="AT252" s="16" t="s">
        <v>134</v>
      </c>
      <c r="AU252" s="16" t="s">
        <v>79</v>
      </c>
    </row>
    <row r="253" spans="1:65" s="2" customFormat="1" ht="16.5" customHeight="1">
      <c r="A253" s="37"/>
      <c r="B253" s="38"/>
      <c r="C253" s="229" t="s">
        <v>516</v>
      </c>
      <c r="D253" s="229" t="s">
        <v>298</v>
      </c>
      <c r="E253" s="230" t="s">
        <v>1358</v>
      </c>
      <c r="F253" s="231" t="s">
        <v>1359</v>
      </c>
      <c r="G253" s="232" t="s">
        <v>540</v>
      </c>
      <c r="H253" s="233">
        <v>22</v>
      </c>
      <c r="I253" s="234"/>
      <c r="J253" s="235">
        <f>ROUND(I253*H253,2)</f>
        <v>0</v>
      </c>
      <c r="K253" s="231" t="s">
        <v>19</v>
      </c>
      <c r="L253" s="236"/>
      <c r="M253" s="237" t="s">
        <v>19</v>
      </c>
      <c r="N253" s="238" t="s">
        <v>40</v>
      </c>
      <c r="O253" s="83"/>
      <c r="P253" s="196">
        <f>O253*H253</f>
        <v>0</v>
      </c>
      <c r="Q253" s="196">
        <v>0</v>
      </c>
      <c r="R253" s="196">
        <f>Q253*H253</f>
        <v>0</v>
      </c>
      <c r="S253" s="196">
        <v>0</v>
      </c>
      <c r="T253" s="197">
        <f>S253*H253</f>
        <v>0</v>
      </c>
      <c r="U253" s="37"/>
      <c r="V253" s="37"/>
      <c r="W253" s="37"/>
      <c r="X253" s="37"/>
      <c r="Y253" s="37"/>
      <c r="Z253" s="37"/>
      <c r="AA253" s="37"/>
      <c r="AB253" s="37"/>
      <c r="AC253" s="37"/>
      <c r="AD253" s="37"/>
      <c r="AE253" s="37"/>
      <c r="AR253" s="198" t="s">
        <v>147</v>
      </c>
      <c r="AT253" s="198" t="s">
        <v>298</v>
      </c>
      <c r="AU253" s="198" t="s">
        <v>79</v>
      </c>
      <c r="AY253" s="16" t="s">
        <v>133</v>
      </c>
      <c r="BE253" s="199">
        <f>IF(N253="základní",J253,0)</f>
        <v>0</v>
      </c>
      <c r="BF253" s="199">
        <f>IF(N253="snížená",J253,0)</f>
        <v>0</v>
      </c>
      <c r="BG253" s="199">
        <f>IF(N253="zákl. přenesená",J253,0)</f>
        <v>0</v>
      </c>
      <c r="BH253" s="199">
        <f>IF(N253="sníž. přenesená",J253,0)</f>
        <v>0</v>
      </c>
      <c r="BI253" s="199">
        <f>IF(N253="nulová",J253,0)</f>
        <v>0</v>
      </c>
      <c r="BJ253" s="16" t="s">
        <v>77</v>
      </c>
      <c r="BK253" s="199">
        <f>ROUND(I253*H253,2)</f>
        <v>0</v>
      </c>
      <c r="BL253" s="16" t="s">
        <v>138</v>
      </c>
      <c r="BM253" s="198" t="s">
        <v>1597</v>
      </c>
    </row>
    <row r="254" spans="1:47" s="2" customFormat="1" ht="12">
      <c r="A254" s="37"/>
      <c r="B254" s="38"/>
      <c r="C254" s="39"/>
      <c r="D254" s="200" t="s">
        <v>134</v>
      </c>
      <c r="E254" s="39"/>
      <c r="F254" s="201" t="s">
        <v>1348</v>
      </c>
      <c r="G254" s="39"/>
      <c r="H254" s="39"/>
      <c r="I254" s="135"/>
      <c r="J254" s="39"/>
      <c r="K254" s="39"/>
      <c r="L254" s="43"/>
      <c r="M254" s="202"/>
      <c r="N254" s="203"/>
      <c r="O254" s="83"/>
      <c r="P254" s="83"/>
      <c r="Q254" s="83"/>
      <c r="R254" s="83"/>
      <c r="S254" s="83"/>
      <c r="T254" s="84"/>
      <c r="U254" s="37"/>
      <c r="V254" s="37"/>
      <c r="W254" s="37"/>
      <c r="X254" s="37"/>
      <c r="Y254" s="37"/>
      <c r="Z254" s="37"/>
      <c r="AA254" s="37"/>
      <c r="AB254" s="37"/>
      <c r="AC254" s="37"/>
      <c r="AD254" s="37"/>
      <c r="AE254" s="37"/>
      <c r="AT254" s="16" t="s">
        <v>134</v>
      </c>
      <c r="AU254" s="16" t="s">
        <v>79</v>
      </c>
    </row>
    <row r="255" spans="1:65" s="2" customFormat="1" ht="16.5" customHeight="1">
      <c r="A255" s="37"/>
      <c r="B255" s="38"/>
      <c r="C255" s="229" t="s">
        <v>350</v>
      </c>
      <c r="D255" s="229" t="s">
        <v>298</v>
      </c>
      <c r="E255" s="230" t="s">
        <v>1361</v>
      </c>
      <c r="F255" s="231" t="s">
        <v>1362</v>
      </c>
      <c r="G255" s="232" t="s">
        <v>540</v>
      </c>
      <c r="H255" s="233">
        <v>5</v>
      </c>
      <c r="I255" s="234"/>
      <c r="J255" s="235">
        <f>ROUND(I255*H255,2)</f>
        <v>0</v>
      </c>
      <c r="K255" s="231" t="s">
        <v>19</v>
      </c>
      <c r="L255" s="236"/>
      <c r="M255" s="237" t="s">
        <v>19</v>
      </c>
      <c r="N255" s="238" t="s">
        <v>40</v>
      </c>
      <c r="O255" s="83"/>
      <c r="P255" s="196">
        <f>O255*H255</f>
        <v>0</v>
      </c>
      <c r="Q255" s="196">
        <v>0</v>
      </c>
      <c r="R255" s="196">
        <f>Q255*H255</f>
        <v>0</v>
      </c>
      <c r="S255" s="196">
        <v>0</v>
      </c>
      <c r="T255" s="197">
        <f>S255*H255</f>
        <v>0</v>
      </c>
      <c r="U255" s="37"/>
      <c r="V255" s="37"/>
      <c r="W255" s="37"/>
      <c r="X255" s="37"/>
      <c r="Y255" s="37"/>
      <c r="Z255" s="37"/>
      <c r="AA255" s="37"/>
      <c r="AB255" s="37"/>
      <c r="AC255" s="37"/>
      <c r="AD255" s="37"/>
      <c r="AE255" s="37"/>
      <c r="AR255" s="198" t="s">
        <v>147</v>
      </c>
      <c r="AT255" s="198" t="s">
        <v>298</v>
      </c>
      <c r="AU255" s="198" t="s">
        <v>79</v>
      </c>
      <c r="AY255" s="16" t="s">
        <v>133</v>
      </c>
      <c r="BE255" s="199">
        <f>IF(N255="základní",J255,0)</f>
        <v>0</v>
      </c>
      <c r="BF255" s="199">
        <f>IF(N255="snížená",J255,0)</f>
        <v>0</v>
      </c>
      <c r="BG255" s="199">
        <f>IF(N255="zákl. přenesená",J255,0)</f>
        <v>0</v>
      </c>
      <c r="BH255" s="199">
        <f>IF(N255="sníž. přenesená",J255,0)</f>
        <v>0</v>
      </c>
      <c r="BI255" s="199">
        <f>IF(N255="nulová",J255,0)</f>
        <v>0</v>
      </c>
      <c r="BJ255" s="16" t="s">
        <v>77</v>
      </c>
      <c r="BK255" s="199">
        <f>ROUND(I255*H255,2)</f>
        <v>0</v>
      </c>
      <c r="BL255" s="16" t="s">
        <v>138</v>
      </c>
      <c r="BM255" s="198" t="s">
        <v>1598</v>
      </c>
    </row>
    <row r="256" spans="1:47" s="2" customFormat="1" ht="12">
      <c r="A256" s="37"/>
      <c r="B256" s="38"/>
      <c r="C256" s="39"/>
      <c r="D256" s="200" t="s">
        <v>134</v>
      </c>
      <c r="E256" s="39"/>
      <c r="F256" s="201" t="s">
        <v>1348</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79</v>
      </c>
    </row>
    <row r="257" spans="1:65" s="2" customFormat="1" ht="16.5" customHeight="1">
      <c r="A257" s="37"/>
      <c r="B257" s="38"/>
      <c r="C257" s="229" t="s">
        <v>522</v>
      </c>
      <c r="D257" s="229" t="s">
        <v>298</v>
      </c>
      <c r="E257" s="230" t="s">
        <v>1364</v>
      </c>
      <c r="F257" s="231" t="s">
        <v>1365</v>
      </c>
      <c r="G257" s="232" t="s">
        <v>540</v>
      </c>
      <c r="H257" s="233">
        <v>20</v>
      </c>
      <c r="I257" s="234"/>
      <c r="J257" s="235">
        <f>ROUND(I257*H257,2)</f>
        <v>0</v>
      </c>
      <c r="K257" s="231" t="s">
        <v>19</v>
      </c>
      <c r="L257" s="236"/>
      <c r="M257" s="237" t="s">
        <v>19</v>
      </c>
      <c r="N257" s="238" t="s">
        <v>40</v>
      </c>
      <c r="O257" s="83"/>
      <c r="P257" s="196">
        <f>O257*H257</f>
        <v>0</v>
      </c>
      <c r="Q257" s="196">
        <v>0</v>
      </c>
      <c r="R257" s="196">
        <f>Q257*H257</f>
        <v>0</v>
      </c>
      <c r="S257" s="196">
        <v>0</v>
      </c>
      <c r="T257" s="197">
        <f>S257*H257</f>
        <v>0</v>
      </c>
      <c r="U257" s="37"/>
      <c r="V257" s="37"/>
      <c r="W257" s="37"/>
      <c r="X257" s="37"/>
      <c r="Y257" s="37"/>
      <c r="Z257" s="37"/>
      <c r="AA257" s="37"/>
      <c r="AB257" s="37"/>
      <c r="AC257" s="37"/>
      <c r="AD257" s="37"/>
      <c r="AE257" s="37"/>
      <c r="AR257" s="198" t="s">
        <v>147</v>
      </c>
      <c r="AT257" s="198" t="s">
        <v>298</v>
      </c>
      <c r="AU257" s="198" t="s">
        <v>79</v>
      </c>
      <c r="AY257" s="16" t="s">
        <v>133</v>
      </c>
      <c r="BE257" s="199">
        <f>IF(N257="základní",J257,0)</f>
        <v>0</v>
      </c>
      <c r="BF257" s="199">
        <f>IF(N257="snížená",J257,0)</f>
        <v>0</v>
      </c>
      <c r="BG257" s="199">
        <f>IF(N257="zákl. přenesená",J257,0)</f>
        <v>0</v>
      </c>
      <c r="BH257" s="199">
        <f>IF(N257="sníž. přenesená",J257,0)</f>
        <v>0</v>
      </c>
      <c r="BI257" s="199">
        <f>IF(N257="nulová",J257,0)</f>
        <v>0</v>
      </c>
      <c r="BJ257" s="16" t="s">
        <v>77</v>
      </c>
      <c r="BK257" s="199">
        <f>ROUND(I257*H257,2)</f>
        <v>0</v>
      </c>
      <c r="BL257" s="16" t="s">
        <v>138</v>
      </c>
      <c r="BM257" s="198" t="s">
        <v>1599</v>
      </c>
    </row>
    <row r="258" spans="1:47" s="2" customFormat="1" ht="12">
      <c r="A258" s="37"/>
      <c r="B258" s="38"/>
      <c r="C258" s="39"/>
      <c r="D258" s="200" t="s">
        <v>134</v>
      </c>
      <c r="E258" s="39"/>
      <c r="F258" s="201" t="s">
        <v>1348</v>
      </c>
      <c r="G258" s="39"/>
      <c r="H258" s="39"/>
      <c r="I258" s="135"/>
      <c r="J258" s="39"/>
      <c r="K258" s="39"/>
      <c r="L258" s="43"/>
      <c r="M258" s="202"/>
      <c r="N258" s="203"/>
      <c r="O258" s="83"/>
      <c r="P258" s="83"/>
      <c r="Q258" s="83"/>
      <c r="R258" s="83"/>
      <c r="S258" s="83"/>
      <c r="T258" s="84"/>
      <c r="U258" s="37"/>
      <c r="V258" s="37"/>
      <c r="W258" s="37"/>
      <c r="X258" s="37"/>
      <c r="Y258" s="37"/>
      <c r="Z258" s="37"/>
      <c r="AA258" s="37"/>
      <c r="AB258" s="37"/>
      <c r="AC258" s="37"/>
      <c r="AD258" s="37"/>
      <c r="AE258" s="37"/>
      <c r="AT258" s="16" t="s">
        <v>134</v>
      </c>
      <c r="AU258" s="16" t="s">
        <v>79</v>
      </c>
    </row>
    <row r="259" spans="1:65" s="2" customFormat="1" ht="16.5" customHeight="1">
      <c r="A259" s="37"/>
      <c r="B259" s="38"/>
      <c r="C259" s="229" t="s">
        <v>356</v>
      </c>
      <c r="D259" s="229" t="s">
        <v>298</v>
      </c>
      <c r="E259" s="230" t="s">
        <v>1367</v>
      </c>
      <c r="F259" s="231" t="s">
        <v>1368</v>
      </c>
      <c r="G259" s="232" t="s">
        <v>540</v>
      </c>
      <c r="H259" s="233">
        <v>12</v>
      </c>
      <c r="I259" s="234"/>
      <c r="J259" s="235">
        <f>ROUND(I259*H259,2)</f>
        <v>0</v>
      </c>
      <c r="K259" s="231" t="s">
        <v>19</v>
      </c>
      <c r="L259" s="236"/>
      <c r="M259" s="237" t="s">
        <v>19</v>
      </c>
      <c r="N259" s="238" t="s">
        <v>40</v>
      </c>
      <c r="O259" s="83"/>
      <c r="P259" s="196">
        <f>O259*H259</f>
        <v>0</v>
      </c>
      <c r="Q259" s="196">
        <v>0</v>
      </c>
      <c r="R259" s="196">
        <f>Q259*H259</f>
        <v>0</v>
      </c>
      <c r="S259" s="196">
        <v>0</v>
      </c>
      <c r="T259" s="197">
        <f>S259*H259</f>
        <v>0</v>
      </c>
      <c r="U259" s="37"/>
      <c r="V259" s="37"/>
      <c r="W259" s="37"/>
      <c r="X259" s="37"/>
      <c r="Y259" s="37"/>
      <c r="Z259" s="37"/>
      <c r="AA259" s="37"/>
      <c r="AB259" s="37"/>
      <c r="AC259" s="37"/>
      <c r="AD259" s="37"/>
      <c r="AE259" s="37"/>
      <c r="AR259" s="198" t="s">
        <v>147</v>
      </c>
      <c r="AT259" s="198" t="s">
        <v>298</v>
      </c>
      <c r="AU259" s="198" t="s">
        <v>79</v>
      </c>
      <c r="AY259" s="16" t="s">
        <v>133</v>
      </c>
      <c r="BE259" s="199">
        <f>IF(N259="základní",J259,0)</f>
        <v>0</v>
      </c>
      <c r="BF259" s="199">
        <f>IF(N259="snížená",J259,0)</f>
        <v>0</v>
      </c>
      <c r="BG259" s="199">
        <f>IF(N259="zákl. přenesená",J259,0)</f>
        <v>0</v>
      </c>
      <c r="BH259" s="199">
        <f>IF(N259="sníž. přenesená",J259,0)</f>
        <v>0</v>
      </c>
      <c r="BI259" s="199">
        <f>IF(N259="nulová",J259,0)</f>
        <v>0</v>
      </c>
      <c r="BJ259" s="16" t="s">
        <v>77</v>
      </c>
      <c r="BK259" s="199">
        <f>ROUND(I259*H259,2)</f>
        <v>0</v>
      </c>
      <c r="BL259" s="16" t="s">
        <v>138</v>
      </c>
      <c r="BM259" s="198" t="s">
        <v>1600</v>
      </c>
    </row>
    <row r="260" spans="1:47" s="2" customFormat="1" ht="12">
      <c r="A260" s="37"/>
      <c r="B260" s="38"/>
      <c r="C260" s="39"/>
      <c r="D260" s="200" t="s">
        <v>134</v>
      </c>
      <c r="E260" s="39"/>
      <c r="F260" s="201" t="s">
        <v>1348</v>
      </c>
      <c r="G260" s="39"/>
      <c r="H260" s="39"/>
      <c r="I260" s="135"/>
      <c r="J260" s="39"/>
      <c r="K260" s="39"/>
      <c r="L260" s="43"/>
      <c r="M260" s="202"/>
      <c r="N260" s="203"/>
      <c r="O260" s="83"/>
      <c r="P260" s="83"/>
      <c r="Q260" s="83"/>
      <c r="R260" s="83"/>
      <c r="S260" s="83"/>
      <c r="T260" s="84"/>
      <c r="U260" s="37"/>
      <c r="V260" s="37"/>
      <c r="W260" s="37"/>
      <c r="X260" s="37"/>
      <c r="Y260" s="37"/>
      <c r="Z260" s="37"/>
      <c r="AA260" s="37"/>
      <c r="AB260" s="37"/>
      <c r="AC260" s="37"/>
      <c r="AD260" s="37"/>
      <c r="AE260" s="37"/>
      <c r="AT260" s="16" t="s">
        <v>134</v>
      </c>
      <c r="AU260" s="16" t="s">
        <v>79</v>
      </c>
    </row>
    <row r="261" spans="1:65" s="2" customFormat="1" ht="16.5" customHeight="1">
      <c r="A261" s="37"/>
      <c r="B261" s="38"/>
      <c r="C261" s="229" t="s">
        <v>532</v>
      </c>
      <c r="D261" s="229" t="s">
        <v>298</v>
      </c>
      <c r="E261" s="230" t="s">
        <v>1370</v>
      </c>
      <c r="F261" s="231" t="s">
        <v>1371</v>
      </c>
      <c r="G261" s="232" t="s">
        <v>540</v>
      </c>
      <c r="H261" s="233">
        <v>31</v>
      </c>
      <c r="I261" s="234"/>
      <c r="J261" s="235">
        <f>ROUND(I261*H261,2)</f>
        <v>0</v>
      </c>
      <c r="K261" s="231" t="s">
        <v>19</v>
      </c>
      <c r="L261" s="236"/>
      <c r="M261" s="237" t="s">
        <v>19</v>
      </c>
      <c r="N261" s="238" t="s">
        <v>40</v>
      </c>
      <c r="O261" s="83"/>
      <c r="P261" s="196">
        <f>O261*H261</f>
        <v>0</v>
      </c>
      <c r="Q261" s="196">
        <v>0</v>
      </c>
      <c r="R261" s="196">
        <f>Q261*H261</f>
        <v>0</v>
      </c>
      <c r="S261" s="196">
        <v>0</v>
      </c>
      <c r="T261" s="197">
        <f>S261*H261</f>
        <v>0</v>
      </c>
      <c r="U261" s="37"/>
      <c r="V261" s="37"/>
      <c r="W261" s="37"/>
      <c r="X261" s="37"/>
      <c r="Y261" s="37"/>
      <c r="Z261" s="37"/>
      <c r="AA261" s="37"/>
      <c r="AB261" s="37"/>
      <c r="AC261" s="37"/>
      <c r="AD261" s="37"/>
      <c r="AE261" s="37"/>
      <c r="AR261" s="198" t="s">
        <v>147</v>
      </c>
      <c r="AT261" s="198" t="s">
        <v>298</v>
      </c>
      <c r="AU261" s="198" t="s">
        <v>79</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1601</v>
      </c>
    </row>
    <row r="262" spans="1:47" s="2" customFormat="1" ht="12">
      <c r="A262" s="37"/>
      <c r="B262" s="38"/>
      <c r="C262" s="39"/>
      <c r="D262" s="200" t="s">
        <v>134</v>
      </c>
      <c r="E262" s="39"/>
      <c r="F262" s="201" t="s">
        <v>1348</v>
      </c>
      <c r="G262" s="39"/>
      <c r="H262" s="39"/>
      <c r="I262" s="135"/>
      <c r="J262" s="39"/>
      <c r="K262" s="39"/>
      <c r="L262" s="43"/>
      <c r="M262" s="202"/>
      <c r="N262" s="203"/>
      <c r="O262" s="83"/>
      <c r="P262" s="83"/>
      <c r="Q262" s="83"/>
      <c r="R262" s="83"/>
      <c r="S262" s="83"/>
      <c r="T262" s="84"/>
      <c r="U262" s="37"/>
      <c r="V262" s="37"/>
      <c r="W262" s="37"/>
      <c r="X262" s="37"/>
      <c r="Y262" s="37"/>
      <c r="Z262" s="37"/>
      <c r="AA262" s="37"/>
      <c r="AB262" s="37"/>
      <c r="AC262" s="37"/>
      <c r="AD262" s="37"/>
      <c r="AE262" s="37"/>
      <c r="AT262" s="16" t="s">
        <v>134</v>
      </c>
      <c r="AU262" s="16" t="s">
        <v>79</v>
      </c>
    </row>
    <row r="263" spans="1:65" s="2" customFormat="1" ht="16.5" customHeight="1">
      <c r="A263" s="37"/>
      <c r="B263" s="38"/>
      <c r="C263" s="229" t="s">
        <v>360</v>
      </c>
      <c r="D263" s="229" t="s">
        <v>298</v>
      </c>
      <c r="E263" s="230" t="s">
        <v>1373</v>
      </c>
      <c r="F263" s="231" t="s">
        <v>1374</v>
      </c>
      <c r="G263" s="232" t="s">
        <v>540</v>
      </c>
      <c r="H263" s="233">
        <v>16</v>
      </c>
      <c r="I263" s="234"/>
      <c r="J263" s="235">
        <f>ROUND(I263*H263,2)</f>
        <v>0</v>
      </c>
      <c r="K263" s="231" t="s">
        <v>19</v>
      </c>
      <c r="L263" s="236"/>
      <c r="M263" s="237" t="s">
        <v>19</v>
      </c>
      <c r="N263" s="238" t="s">
        <v>40</v>
      </c>
      <c r="O263" s="83"/>
      <c r="P263" s="196">
        <f>O263*H263</f>
        <v>0</v>
      </c>
      <c r="Q263" s="196">
        <v>0</v>
      </c>
      <c r="R263" s="196">
        <f>Q263*H263</f>
        <v>0</v>
      </c>
      <c r="S263" s="196">
        <v>0</v>
      </c>
      <c r="T263" s="197">
        <f>S263*H263</f>
        <v>0</v>
      </c>
      <c r="U263" s="37"/>
      <c r="V263" s="37"/>
      <c r="W263" s="37"/>
      <c r="X263" s="37"/>
      <c r="Y263" s="37"/>
      <c r="Z263" s="37"/>
      <c r="AA263" s="37"/>
      <c r="AB263" s="37"/>
      <c r="AC263" s="37"/>
      <c r="AD263" s="37"/>
      <c r="AE263" s="37"/>
      <c r="AR263" s="198" t="s">
        <v>147</v>
      </c>
      <c r="AT263" s="198" t="s">
        <v>298</v>
      </c>
      <c r="AU263" s="198" t="s">
        <v>79</v>
      </c>
      <c r="AY263" s="16" t="s">
        <v>133</v>
      </c>
      <c r="BE263" s="199">
        <f>IF(N263="základní",J263,0)</f>
        <v>0</v>
      </c>
      <c r="BF263" s="199">
        <f>IF(N263="snížená",J263,0)</f>
        <v>0</v>
      </c>
      <c r="BG263" s="199">
        <f>IF(N263="zákl. přenesená",J263,0)</f>
        <v>0</v>
      </c>
      <c r="BH263" s="199">
        <f>IF(N263="sníž. přenesená",J263,0)</f>
        <v>0</v>
      </c>
      <c r="BI263" s="199">
        <f>IF(N263="nulová",J263,0)</f>
        <v>0</v>
      </c>
      <c r="BJ263" s="16" t="s">
        <v>77</v>
      </c>
      <c r="BK263" s="199">
        <f>ROUND(I263*H263,2)</f>
        <v>0</v>
      </c>
      <c r="BL263" s="16" t="s">
        <v>138</v>
      </c>
      <c r="BM263" s="198" t="s">
        <v>1602</v>
      </c>
    </row>
    <row r="264" spans="1:47" s="2" customFormat="1" ht="12">
      <c r="A264" s="37"/>
      <c r="B264" s="38"/>
      <c r="C264" s="39"/>
      <c r="D264" s="200" t="s">
        <v>134</v>
      </c>
      <c r="E264" s="39"/>
      <c r="F264" s="201" t="s">
        <v>1348</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134</v>
      </c>
      <c r="AU264" s="16" t="s">
        <v>79</v>
      </c>
    </row>
    <row r="265" spans="1:65" s="2" customFormat="1" ht="16.5" customHeight="1">
      <c r="A265" s="37"/>
      <c r="B265" s="38"/>
      <c r="C265" s="229" t="s">
        <v>543</v>
      </c>
      <c r="D265" s="229" t="s">
        <v>298</v>
      </c>
      <c r="E265" s="230" t="s">
        <v>1376</v>
      </c>
      <c r="F265" s="231" t="s">
        <v>1377</v>
      </c>
      <c r="G265" s="232" t="s">
        <v>540</v>
      </c>
      <c r="H265" s="233">
        <v>42</v>
      </c>
      <c r="I265" s="234"/>
      <c r="J265" s="235">
        <f>ROUND(I265*H265,2)</f>
        <v>0</v>
      </c>
      <c r="K265" s="231" t="s">
        <v>19</v>
      </c>
      <c r="L265" s="236"/>
      <c r="M265" s="237" t="s">
        <v>19</v>
      </c>
      <c r="N265" s="238" t="s">
        <v>40</v>
      </c>
      <c r="O265" s="83"/>
      <c r="P265" s="196">
        <f>O265*H265</f>
        <v>0</v>
      </c>
      <c r="Q265" s="196">
        <v>0</v>
      </c>
      <c r="R265" s="196">
        <f>Q265*H265</f>
        <v>0</v>
      </c>
      <c r="S265" s="196">
        <v>0</v>
      </c>
      <c r="T265" s="197">
        <f>S265*H265</f>
        <v>0</v>
      </c>
      <c r="U265" s="37"/>
      <c r="V265" s="37"/>
      <c r="W265" s="37"/>
      <c r="X265" s="37"/>
      <c r="Y265" s="37"/>
      <c r="Z265" s="37"/>
      <c r="AA265" s="37"/>
      <c r="AB265" s="37"/>
      <c r="AC265" s="37"/>
      <c r="AD265" s="37"/>
      <c r="AE265" s="37"/>
      <c r="AR265" s="198" t="s">
        <v>147</v>
      </c>
      <c r="AT265" s="198" t="s">
        <v>298</v>
      </c>
      <c r="AU265" s="198" t="s">
        <v>79</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1603</v>
      </c>
    </row>
    <row r="266" spans="1:47" s="2" customFormat="1" ht="12">
      <c r="A266" s="37"/>
      <c r="B266" s="38"/>
      <c r="C266" s="39"/>
      <c r="D266" s="200" t="s">
        <v>134</v>
      </c>
      <c r="E266" s="39"/>
      <c r="F266" s="201" t="s">
        <v>1348</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134</v>
      </c>
      <c r="AU266" s="16" t="s">
        <v>79</v>
      </c>
    </row>
    <row r="267" spans="1:65" s="2" customFormat="1" ht="16.5" customHeight="1">
      <c r="A267" s="37"/>
      <c r="B267" s="38"/>
      <c r="C267" s="229" t="s">
        <v>363</v>
      </c>
      <c r="D267" s="229" t="s">
        <v>298</v>
      </c>
      <c r="E267" s="230" t="s">
        <v>1379</v>
      </c>
      <c r="F267" s="231" t="s">
        <v>1380</v>
      </c>
      <c r="G267" s="232" t="s">
        <v>540</v>
      </c>
      <c r="H267" s="233">
        <v>31</v>
      </c>
      <c r="I267" s="234"/>
      <c r="J267" s="235">
        <f>ROUND(I267*H267,2)</f>
        <v>0</v>
      </c>
      <c r="K267" s="231" t="s">
        <v>19</v>
      </c>
      <c r="L267" s="236"/>
      <c r="M267" s="237" t="s">
        <v>19</v>
      </c>
      <c r="N267" s="238" t="s">
        <v>40</v>
      </c>
      <c r="O267" s="83"/>
      <c r="P267" s="196">
        <f>O267*H267</f>
        <v>0</v>
      </c>
      <c r="Q267" s="196">
        <v>0</v>
      </c>
      <c r="R267" s="196">
        <f>Q267*H267</f>
        <v>0</v>
      </c>
      <c r="S267" s="196">
        <v>0</v>
      </c>
      <c r="T267" s="197">
        <f>S267*H267</f>
        <v>0</v>
      </c>
      <c r="U267" s="37"/>
      <c r="V267" s="37"/>
      <c r="W267" s="37"/>
      <c r="X267" s="37"/>
      <c r="Y267" s="37"/>
      <c r="Z267" s="37"/>
      <c r="AA267" s="37"/>
      <c r="AB267" s="37"/>
      <c r="AC267" s="37"/>
      <c r="AD267" s="37"/>
      <c r="AE267" s="37"/>
      <c r="AR267" s="198" t="s">
        <v>147</v>
      </c>
      <c r="AT267" s="198" t="s">
        <v>298</v>
      </c>
      <c r="AU267" s="198" t="s">
        <v>79</v>
      </c>
      <c r="AY267" s="16" t="s">
        <v>133</v>
      </c>
      <c r="BE267" s="199">
        <f>IF(N267="základní",J267,0)</f>
        <v>0</v>
      </c>
      <c r="BF267" s="199">
        <f>IF(N267="snížená",J267,0)</f>
        <v>0</v>
      </c>
      <c r="BG267" s="199">
        <f>IF(N267="zákl. přenesená",J267,0)</f>
        <v>0</v>
      </c>
      <c r="BH267" s="199">
        <f>IF(N267="sníž. přenesená",J267,0)</f>
        <v>0</v>
      </c>
      <c r="BI267" s="199">
        <f>IF(N267="nulová",J267,0)</f>
        <v>0</v>
      </c>
      <c r="BJ267" s="16" t="s">
        <v>77</v>
      </c>
      <c r="BK267" s="199">
        <f>ROUND(I267*H267,2)</f>
        <v>0</v>
      </c>
      <c r="BL267" s="16" t="s">
        <v>138</v>
      </c>
      <c r="BM267" s="198" t="s">
        <v>1604</v>
      </c>
    </row>
    <row r="268" spans="1:47" s="2" customFormat="1" ht="12">
      <c r="A268" s="37"/>
      <c r="B268" s="38"/>
      <c r="C268" s="39"/>
      <c r="D268" s="200" t="s">
        <v>134</v>
      </c>
      <c r="E268" s="39"/>
      <c r="F268" s="201" t="s">
        <v>1348</v>
      </c>
      <c r="G268" s="39"/>
      <c r="H268" s="39"/>
      <c r="I268" s="135"/>
      <c r="J268" s="39"/>
      <c r="K268" s="39"/>
      <c r="L268" s="43"/>
      <c r="M268" s="202"/>
      <c r="N268" s="203"/>
      <c r="O268" s="83"/>
      <c r="P268" s="83"/>
      <c r="Q268" s="83"/>
      <c r="R268" s="83"/>
      <c r="S268" s="83"/>
      <c r="T268" s="84"/>
      <c r="U268" s="37"/>
      <c r="V268" s="37"/>
      <c r="W268" s="37"/>
      <c r="X268" s="37"/>
      <c r="Y268" s="37"/>
      <c r="Z268" s="37"/>
      <c r="AA268" s="37"/>
      <c r="AB268" s="37"/>
      <c r="AC268" s="37"/>
      <c r="AD268" s="37"/>
      <c r="AE268" s="37"/>
      <c r="AT268" s="16" t="s">
        <v>134</v>
      </c>
      <c r="AU268" s="16" t="s">
        <v>79</v>
      </c>
    </row>
    <row r="269" spans="1:65" s="2" customFormat="1" ht="16.5" customHeight="1">
      <c r="A269" s="37"/>
      <c r="B269" s="38"/>
      <c r="C269" s="229" t="s">
        <v>551</v>
      </c>
      <c r="D269" s="229" t="s">
        <v>298</v>
      </c>
      <c r="E269" s="230" t="s">
        <v>1382</v>
      </c>
      <c r="F269" s="231" t="s">
        <v>1383</v>
      </c>
      <c r="G269" s="232" t="s">
        <v>540</v>
      </c>
      <c r="H269" s="233">
        <v>15</v>
      </c>
      <c r="I269" s="234"/>
      <c r="J269" s="235">
        <f>ROUND(I269*H269,2)</f>
        <v>0</v>
      </c>
      <c r="K269" s="231" t="s">
        <v>19</v>
      </c>
      <c r="L269" s="236"/>
      <c r="M269" s="237" t="s">
        <v>19</v>
      </c>
      <c r="N269" s="238" t="s">
        <v>40</v>
      </c>
      <c r="O269" s="83"/>
      <c r="P269" s="196">
        <f>O269*H269</f>
        <v>0</v>
      </c>
      <c r="Q269" s="196">
        <v>0</v>
      </c>
      <c r="R269" s="196">
        <f>Q269*H269</f>
        <v>0</v>
      </c>
      <c r="S269" s="196">
        <v>0</v>
      </c>
      <c r="T269" s="197">
        <f>S269*H269</f>
        <v>0</v>
      </c>
      <c r="U269" s="37"/>
      <c r="V269" s="37"/>
      <c r="W269" s="37"/>
      <c r="X269" s="37"/>
      <c r="Y269" s="37"/>
      <c r="Z269" s="37"/>
      <c r="AA269" s="37"/>
      <c r="AB269" s="37"/>
      <c r="AC269" s="37"/>
      <c r="AD269" s="37"/>
      <c r="AE269" s="37"/>
      <c r="AR269" s="198" t="s">
        <v>147</v>
      </c>
      <c r="AT269" s="198" t="s">
        <v>298</v>
      </c>
      <c r="AU269" s="198" t="s">
        <v>79</v>
      </c>
      <c r="AY269" s="16" t="s">
        <v>133</v>
      </c>
      <c r="BE269" s="199">
        <f>IF(N269="základní",J269,0)</f>
        <v>0</v>
      </c>
      <c r="BF269" s="199">
        <f>IF(N269="snížená",J269,0)</f>
        <v>0</v>
      </c>
      <c r="BG269" s="199">
        <f>IF(N269="zákl. přenesená",J269,0)</f>
        <v>0</v>
      </c>
      <c r="BH269" s="199">
        <f>IF(N269="sníž. přenesená",J269,0)</f>
        <v>0</v>
      </c>
      <c r="BI269" s="199">
        <f>IF(N269="nulová",J269,0)</f>
        <v>0</v>
      </c>
      <c r="BJ269" s="16" t="s">
        <v>77</v>
      </c>
      <c r="BK269" s="199">
        <f>ROUND(I269*H269,2)</f>
        <v>0</v>
      </c>
      <c r="BL269" s="16" t="s">
        <v>138</v>
      </c>
      <c r="BM269" s="198" t="s">
        <v>1605</v>
      </c>
    </row>
    <row r="270" spans="1:47" s="2" customFormat="1" ht="12">
      <c r="A270" s="37"/>
      <c r="B270" s="38"/>
      <c r="C270" s="39"/>
      <c r="D270" s="200" t="s">
        <v>134</v>
      </c>
      <c r="E270" s="39"/>
      <c r="F270" s="201" t="s">
        <v>1348</v>
      </c>
      <c r="G270" s="39"/>
      <c r="H270" s="39"/>
      <c r="I270" s="135"/>
      <c r="J270" s="39"/>
      <c r="K270" s="39"/>
      <c r="L270" s="43"/>
      <c r="M270" s="202"/>
      <c r="N270" s="203"/>
      <c r="O270" s="83"/>
      <c r="P270" s="83"/>
      <c r="Q270" s="83"/>
      <c r="R270" s="83"/>
      <c r="S270" s="83"/>
      <c r="T270" s="84"/>
      <c r="U270" s="37"/>
      <c r="V270" s="37"/>
      <c r="W270" s="37"/>
      <c r="X270" s="37"/>
      <c r="Y270" s="37"/>
      <c r="Z270" s="37"/>
      <c r="AA270" s="37"/>
      <c r="AB270" s="37"/>
      <c r="AC270" s="37"/>
      <c r="AD270" s="37"/>
      <c r="AE270" s="37"/>
      <c r="AT270" s="16" t="s">
        <v>134</v>
      </c>
      <c r="AU270" s="16" t="s">
        <v>79</v>
      </c>
    </row>
    <row r="271" spans="1:65" s="2" customFormat="1" ht="16.5" customHeight="1">
      <c r="A271" s="37"/>
      <c r="B271" s="38"/>
      <c r="C271" s="229" t="s">
        <v>369</v>
      </c>
      <c r="D271" s="229" t="s">
        <v>298</v>
      </c>
      <c r="E271" s="230" t="s">
        <v>1388</v>
      </c>
      <c r="F271" s="231" t="s">
        <v>1216</v>
      </c>
      <c r="G271" s="232" t="s">
        <v>540</v>
      </c>
      <c r="H271" s="233">
        <v>3</v>
      </c>
      <c r="I271" s="234"/>
      <c r="J271" s="235">
        <f>ROUND(I271*H271,2)</f>
        <v>0</v>
      </c>
      <c r="K271" s="231" t="s">
        <v>19</v>
      </c>
      <c r="L271" s="236"/>
      <c r="M271" s="237" t="s">
        <v>19</v>
      </c>
      <c r="N271" s="238" t="s">
        <v>40</v>
      </c>
      <c r="O271" s="83"/>
      <c r="P271" s="196">
        <f>O271*H271</f>
        <v>0</v>
      </c>
      <c r="Q271" s="196">
        <v>0</v>
      </c>
      <c r="R271" s="196">
        <f>Q271*H271</f>
        <v>0</v>
      </c>
      <c r="S271" s="196">
        <v>0</v>
      </c>
      <c r="T271" s="197">
        <f>S271*H271</f>
        <v>0</v>
      </c>
      <c r="U271" s="37"/>
      <c r="V271" s="37"/>
      <c r="W271" s="37"/>
      <c r="X271" s="37"/>
      <c r="Y271" s="37"/>
      <c r="Z271" s="37"/>
      <c r="AA271" s="37"/>
      <c r="AB271" s="37"/>
      <c r="AC271" s="37"/>
      <c r="AD271" s="37"/>
      <c r="AE271" s="37"/>
      <c r="AR271" s="198" t="s">
        <v>147</v>
      </c>
      <c r="AT271" s="198" t="s">
        <v>298</v>
      </c>
      <c r="AU271" s="198" t="s">
        <v>79</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1606</v>
      </c>
    </row>
    <row r="272" spans="1:47" s="2" customFormat="1" ht="12">
      <c r="A272" s="37"/>
      <c r="B272" s="38"/>
      <c r="C272" s="39"/>
      <c r="D272" s="200" t="s">
        <v>134</v>
      </c>
      <c r="E272" s="39"/>
      <c r="F272" s="201" t="s">
        <v>1340</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134</v>
      </c>
      <c r="AU272" s="16" t="s">
        <v>79</v>
      </c>
    </row>
    <row r="273" spans="1:65" s="2" customFormat="1" ht="16.5" customHeight="1">
      <c r="A273" s="37"/>
      <c r="B273" s="38"/>
      <c r="C273" s="229" t="s">
        <v>560</v>
      </c>
      <c r="D273" s="229" t="s">
        <v>298</v>
      </c>
      <c r="E273" s="230" t="s">
        <v>1390</v>
      </c>
      <c r="F273" s="231" t="s">
        <v>1220</v>
      </c>
      <c r="G273" s="232" t="s">
        <v>540</v>
      </c>
      <c r="H273" s="233">
        <v>1</v>
      </c>
      <c r="I273" s="234"/>
      <c r="J273" s="235">
        <f>ROUND(I273*H273,2)</f>
        <v>0</v>
      </c>
      <c r="K273" s="231" t="s">
        <v>19</v>
      </c>
      <c r="L273" s="236"/>
      <c r="M273" s="237" t="s">
        <v>19</v>
      </c>
      <c r="N273" s="238" t="s">
        <v>40</v>
      </c>
      <c r="O273" s="83"/>
      <c r="P273" s="196">
        <f>O273*H273</f>
        <v>0</v>
      </c>
      <c r="Q273" s="196">
        <v>0</v>
      </c>
      <c r="R273" s="196">
        <f>Q273*H273</f>
        <v>0</v>
      </c>
      <c r="S273" s="196">
        <v>0</v>
      </c>
      <c r="T273" s="197">
        <f>S273*H273</f>
        <v>0</v>
      </c>
      <c r="U273" s="37"/>
      <c r="V273" s="37"/>
      <c r="W273" s="37"/>
      <c r="X273" s="37"/>
      <c r="Y273" s="37"/>
      <c r="Z273" s="37"/>
      <c r="AA273" s="37"/>
      <c r="AB273" s="37"/>
      <c r="AC273" s="37"/>
      <c r="AD273" s="37"/>
      <c r="AE273" s="37"/>
      <c r="AR273" s="198" t="s">
        <v>147</v>
      </c>
      <c r="AT273" s="198" t="s">
        <v>298</v>
      </c>
      <c r="AU273" s="198" t="s">
        <v>79</v>
      </c>
      <c r="AY273" s="16" t="s">
        <v>133</v>
      </c>
      <c r="BE273" s="199">
        <f>IF(N273="základní",J273,0)</f>
        <v>0</v>
      </c>
      <c r="BF273" s="199">
        <f>IF(N273="snížená",J273,0)</f>
        <v>0</v>
      </c>
      <c r="BG273" s="199">
        <f>IF(N273="zákl. přenesená",J273,0)</f>
        <v>0</v>
      </c>
      <c r="BH273" s="199">
        <f>IF(N273="sníž. přenesená",J273,0)</f>
        <v>0</v>
      </c>
      <c r="BI273" s="199">
        <f>IF(N273="nulová",J273,0)</f>
        <v>0</v>
      </c>
      <c r="BJ273" s="16" t="s">
        <v>77</v>
      </c>
      <c r="BK273" s="199">
        <f>ROUND(I273*H273,2)</f>
        <v>0</v>
      </c>
      <c r="BL273" s="16" t="s">
        <v>138</v>
      </c>
      <c r="BM273" s="198" t="s">
        <v>1607</v>
      </c>
    </row>
    <row r="274" spans="1:47" s="2" customFormat="1" ht="12">
      <c r="A274" s="37"/>
      <c r="B274" s="38"/>
      <c r="C274" s="39"/>
      <c r="D274" s="200" t="s">
        <v>134</v>
      </c>
      <c r="E274" s="39"/>
      <c r="F274" s="201" t="s">
        <v>1340</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79</v>
      </c>
    </row>
    <row r="275" spans="1:65" s="2" customFormat="1" ht="16.5" customHeight="1">
      <c r="A275" s="37"/>
      <c r="B275" s="38"/>
      <c r="C275" s="229" t="s">
        <v>374</v>
      </c>
      <c r="D275" s="229" t="s">
        <v>298</v>
      </c>
      <c r="E275" s="230" t="s">
        <v>1392</v>
      </c>
      <c r="F275" s="231" t="s">
        <v>1393</v>
      </c>
      <c r="G275" s="232" t="s">
        <v>540</v>
      </c>
      <c r="H275" s="233">
        <v>1</v>
      </c>
      <c r="I275" s="234"/>
      <c r="J275" s="235">
        <f>ROUND(I275*H275,2)</f>
        <v>0</v>
      </c>
      <c r="K275" s="231" t="s">
        <v>19</v>
      </c>
      <c r="L275" s="236"/>
      <c r="M275" s="237" t="s">
        <v>19</v>
      </c>
      <c r="N275" s="238" t="s">
        <v>40</v>
      </c>
      <c r="O275" s="83"/>
      <c r="P275" s="196">
        <f>O275*H275</f>
        <v>0</v>
      </c>
      <c r="Q275" s="196">
        <v>0</v>
      </c>
      <c r="R275" s="196">
        <f>Q275*H275</f>
        <v>0</v>
      </c>
      <c r="S275" s="196">
        <v>0</v>
      </c>
      <c r="T275" s="197">
        <f>S275*H275</f>
        <v>0</v>
      </c>
      <c r="U275" s="37"/>
      <c r="V275" s="37"/>
      <c r="W275" s="37"/>
      <c r="X275" s="37"/>
      <c r="Y275" s="37"/>
      <c r="Z275" s="37"/>
      <c r="AA275" s="37"/>
      <c r="AB275" s="37"/>
      <c r="AC275" s="37"/>
      <c r="AD275" s="37"/>
      <c r="AE275" s="37"/>
      <c r="AR275" s="198" t="s">
        <v>147</v>
      </c>
      <c r="AT275" s="198" t="s">
        <v>298</v>
      </c>
      <c r="AU275" s="198" t="s">
        <v>79</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1608</v>
      </c>
    </row>
    <row r="276" spans="1:47" s="2" customFormat="1" ht="12">
      <c r="A276" s="37"/>
      <c r="B276" s="38"/>
      <c r="C276" s="39"/>
      <c r="D276" s="200" t="s">
        <v>134</v>
      </c>
      <c r="E276" s="39"/>
      <c r="F276" s="201" t="s">
        <v>1340</v>
      </c>
      <c r="G276" s="39"/>
      <c r="H276" s="39"/>
      <c r="I276" s="135"/>
      <c r="J276" s="39"/>
      <c r="K276" s="39"/>
      <c r="L276" s="43"/>
      <c r="M276" s="202"/>
      <c r="N276" s="203"/>
      <c r="O276" s="83"/>
      <c r="P276" s="83"/>
      <c r="Q276" s="83"/>
      <c r="R276" s="83"/>
      <c r="S276" s="83"/>
      <c r="T276" s="84"/>
      <c r="U276" s="37"/>
      <c r="V276" s="37"/>
      <c r="W276" s="37"/>
      <c r="X276" s="37"/>
      <c r="Y276" s="37"/>
      <c r="Z276" s="37"/>
      <c r="AA276" s="37"/>
      <c r="AB276" s="37"/>
      <c r="AC276" s="37"/>
      <c r="AD276" s="37"/>
      <c r="AE276" s="37"/>
      <c r="AT276" s="16" t="s">
        <v>134</v>
      </c>
      <c r="AU276" s="16" t="s">
        <v>79</v>
      </c>
    </row>
    <row r="277" spans="1:65" s="2" customFormat="1" ht="16.5" customHeight="1">
      <c r="A277" s="37"/>
      <c r="B277" s="38"/>
      <c r="C277" s="229" t="s">
        <v>567</v>
      </c>
      <c r="D277" s="229" t="s">
        <v>298</v>
      </c>
      <c r="E277" s="230" t="s">
        <v>1395</v>
      </c>
      <c r="F277" s="231" t="s">
        <v>1396</v>
      </c>
      <c r="G277" s="232" t="s">
        <v>540</v>
      </c>
      <c r="H277" s="233">
        <v>1</v>
      </c>
      <c r="I277" s="234"/>
      <c r="J277" s="235">
        <f>ROUND(I277*H277,2)</f>
        <v>0</v>
      </c>
      <c r="K277" s="231" t="s">
        <v>19</v>
      </c>
      <c r="L277" s="236"/>
      <c r="M277" s="237" t="s">
        <v>19</v>
      </c>
      <c r="N277" s="238" t="s">
        <v>40</v>
      </c>
      <c r="O277" s="83"/>
      <c r="P277" s="196">
        <f>O277*H277</f>
        <v>0</v>
      </c>
      <c r="Q277" s="196">
        <v>0</v>
      </c>
      <c r="R277" s="196">
        <f>Q277*H277</f>
        <v>0</v>
      </c>
      <c r="S277" s="196">
        <v>0</v>
      </c>
      <c r="T277" s="197">
        <f>S277*H277</f>
        <v>0</v>
      </c>
      <c r="U277" s="37"/>
      <c r="V277" s="37"/>
      <c r="W277" s="37"/>
      <c r="X277" s="37"/>
      <c r="Y277" s="37"/>
      <c r="Z277" s="37"/>
      <c r="AA277" s="37"/>
      <c r="AB277" s="37"/>
      <c r="AC277" s="37"/>
      <c r="AD277" s="37"/>
      <c r="AE277" s="37"/>
      <c r="AR277" s="198" t="s">
        <v>147</v>
      </c>
      <c r="AT277" s="198" t="s">
        <v>298</v>
      </c>
      <c r="AU277" s="198" t="s">
        <v>79</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1609</v>
      </c>
    </row>
    <row r="278" spans="1:47" s="2" customFormat="1" ht="12">
      <c r="A278" s="37"/>
      <c r="B278" s="38"/>
      <c r="C278" s="39"/>
      <c r="D278" s="200" t="s">
        <v>134</v>
      </c>
      <c r="E278" s="39"/>
      <c r="F278" s="201" t="s">
        <v>1340</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134</v>
      </c>
      <c r="AU278" s="16" t="s">
        <v>79</v>
      </c>
    </row>
    <row r="279" spans="1:65" s="2" customFormat="1" ht="16.5" customHeight="1">
      <c r="A279" s="37"/>
      <c r="B279" s="38"/>
      <c r="C279" s="229" t="s">
        <v>380</v>
      </c>
      <c r="D279" s="229" t="s">
        <v>298</v>
      </c>
      <c r="E279" s="230" t="s">
        <v>1398</v>
      </c>
      <c r="F279" s="231" t="s">
        <v>1399</v>
      </c>
      <c r="G279" s="232" t="s">
        <v>540</v>
      </c>
      <c r="H279" s="233">
        <v>1</v>
      </c>
      <c r="I279" s="234"/>
      <c r="J279" s="235">
        <f>ROUND(I279*H279,2)</f>
        <v>0</v>
      </c>
      <c r="K279" s="231" t="s">
        <v>19</v>
      </c>
      <c r="L279" s="236"/>
      <c r="M279" s="237" t="s">
        <v>19</v>
      </c>
      <c r="N279" s="238" t="s">
        <v>40</v>
      </c>
      <c r="O279" s="83"/>
      <c r="P279" s="196">
        <f>O279*H279</f>
        <v>0</v>
      </c>
      <c r="Q279" s="196">
        <v>0</v>
      </c>
      <c r="R279" s="196">
        <f>Q279*H279</f>
        <v>0</v>
      </c>
      <c r="S279" s="196">
        <v>0</v>
      </c>
      <c r="T279" s="197">
        <f>S279*H279</f>
        <v>0</v>
      </c>
      <c r="U279" s="37"/>
      <c r="V279" s="37"/>
      <c r="W279" s="37"/>
      <c r="X279" s="37"/>
      <c r="Y279" s="37"/>
      <c r="Z279" s="37"/>
      <c r="AA279" s="37"/>
      <c r="AB279" s="37"/>
      <c r="AC279" s="37"/>
      <c r="AD279" s="37"/>
      <c r="AE279" s="37"/>
      <c r="AR279" s="198" t="s">
        <v>147</v>
      </c>
      <c r="AT279" s="198" t="s">
        <v>298</v>
      </c>
      <c r="AU279" s="198" t="s">
        <v>79</v>
      </c>
      <c r="AY279" s="16" t="s">
        <v>133</v>
      </c>
      <c r="BE279" s="199">
        <f>IF(N279="základní",J279,0)</f>
        <v>0</v>
      </c>
      <c r="BF279" s="199">
        <f>IF(N279="snížená",J279,0)</f>
        <v>0</v>
      </c>
      <c r="BG279" s="199">
        <f>IF(N279="zákl. přenesená",J279,0)</f>
        <v>0</v>
      </c>
      <c r="BH279" s="199">
        <f>IF(N279="sníž. přenesená",J279,0)</f>
        <v>0</v>
      </c>
      <c r="BI279" s="199">
        <f>IF(N279="nulová",J279,0)</f>
        <v>0</v>
      </c>
      <c r="BJ279" s="16" t="s">
        <v>77</v>
      </c>
      <c r="BK279" s="199">
        <f>ROUND(I279*H279,2)</f>
        <v>0</v>
      </c>
      <c r="BL279" s="16" t="s">
        <v>138</v>
      </c>
      <c r="BM279" s="198" t="s">
        <v>1610</v>
      </c>
    </row>
    <row r="280" spans="1:47" s="2" customFormat="1" ht="12">
      <c r="A280" s="37"/>
      <c r="B280" s="38"/>
      <c r="C280" s="39"/>
      <c r="D280" s="200" t="s">
        <v>134</v>
      </c>
      <c r="E280" s="39"/>
      <c r="F280" s="201" t="s">
        <v>1340</v>
      </c>
      <c r="G280" s="39"/>
      <c r="H280" s="39"/>
      <c r="I280" s="135"/>
      <c r="J280" s="39"/>
      <c r="K280" s="39"/>
      <c r="L280" s="43"/>
      <c r="M280" s="202"/>
      <c r="N280" s="203"/>
      <c r="O280" s="83"/>
      <c r="P280" s="83"/>
      <c r="Q280" s="83"/>
      <c r="R280" s="83"/>
      <c r="S280" s="83"/>
      <c r="T280" s="84"/>
      <c r="U280" s="37"/>
      <c r="V280" s="37"/>
      <c r="W280" s="37"/>
      <c r="X280" s="37"/>
      <c r="Y280" s="37"/>
      <c r="Z280" s="37"/>
      <c r="AA280" s="37"/>
      <c r="AB280" s="37"/>
      <c r="AC280" s="37"/>
      <c r="AD280" s="37"/>
      <c r="AE280" s="37"/>
      <c r="AT280" s="16" t="s">
        <v>134</v>
      </c>
      <c r="AU280" s="16" t="s">
        <v>79</v>
      </c>
    </row>
    <row r="281" spans="1:65" s="2" customFormat="1" ht="16.5" customHeight="1">
      <c r="A281" s="37"/>
      <c r="B281" s="38"/>
      <c r="C281" s="229" t="s">
        <v>577</v>
      </c>
      <c r="D281" s="229" t="s">
        <v>298</v>
      </c>
      <c r="E281" s="230" t="s">
        <v>1401</v>
      </c>
      <c r="F281" s="231" t="s">
        <v>1402</v>
      </c>
      <c r="G281" s="232" t="s">
        <v>540</v>
      </c>
      <c r="H281" s="233">
        <v>1</v>
      </c>
      <c r="I281" s="234"/>
      <c r="J281" s="235">
        <f>ROUND(I281*H281,2)</f>
        <v>0</v>
      </c>
      <c r="K281" s="231" t="s">
        <v>19</v>
      </c>
      <c r="L281" s="236"/>
      <c r="M281" s="237" t="s">
        <v>19</v>
      </c>
      <c r="N281" s="238" t="s">
        <v>40</v>
      </c>
      <c r="O281" s="83"/>
      <c r="P281" s="196">
        <f>O281*H281</f>
        <v>0</v>
      </c>
      <c r="Q281" s="196">
        <v>0</v>
      </c>
      <c r="R281" s="196">
        <f>Q281*H281</f>
        <v>0</v>
      </c>
      <c r="S281" s="196">
        <v>0</v>
      </c>
      <c r="T281" s="197">
        <f>S281*H281</f>
        <v>0</v>
      </c>
      <c r="U281" s="37"/>
      <c r="V281" s="37"/>
      <c r="W281" s="37"/>
      <c r="X281" s="37"/>
      <c r="Y281" s="37"/>
      <c r="Z281" s="37"/>
      <c r="AA281" s="37"/>
      <c r="AB281" s="37"/>
      <c r="AC281" s="37"/>
      <c r="AD281" s="37"/>
      <c r="AE281" s="37"/>
      <c r="AR281" s="198" t="s">
        <v>147</v>
      </c>
      <c r="AT281" s="198" t="s">
        <v>298</v>
      </c>
      <c r="AU281" s="198" t="s">
        <v>79</v>
      </c>
      <c r="AY281" s="16" t="s">
        <v>133</v>
      </c>
      <c r="BE281" s="199">
        <f>IF(N281="základní",J281,0)</f>
        <v>0</v>
      </c>
      <c r="BF281" s="199">
        <f>IF(N281="snížená",J281,0)</f>
        <v>0</v>
      </c>
      <c r="BG281" s="199">
        <f>IF(N281="zákl. přenesená",J281,0)</f>
        <v>0</v>
      </c>
      <c r="BH281" s="199">
        <f>IF(N281="sníž. přenesená",J281,0)</f>
        <v>0</v>
      </c>
      <c r="BI281" s="199">
        <f>IF(N281="nulová",J281,0)</f>
        <v>0</v>
      </c>
      <c r="BJ281" s="16" t="s">
        <v>77</v>
      </c>
      <c r="BK281" s="199">
        <f>ROUND(I281*H281,2)</f>
        <v>0</v>
      </c>
      <c r="BL281" s="16" t="s">
        <v>138</v>
      </c>
      <c r="BM281" s="198" t="s">
        <v>1611</v>
      </c>
    </row>
    <row r="282" spans="1:47" s="2" customFormat="1" ht="12">
      <c r="A282" s="37"/>
      <c r="B282" s="38"/>
      <c r="C282" s="39"/>
      <c r="D282" s="200" t="s">
        <v>134</v>
      </c>
      <c r="E282" s="39"/>
      <c r="F282" s="201" t="s">
        <v>1340</v>
      </c>
      <c r="G282" s="39"/>
      <c r="H282" s="39"/>
      <c r="I282" s="135"/>
      <c r="J282" s="39"/>
      <c r="K282" s="39"/>
      <c r="L282" s="43"/>
      <c r="M282" s="202"/>
      <c r="N282" s="203"/>
      <c r="O282" s="83"/>
      <c r="P282" s="83"/>
      <c r="Q282" s="83"/>
      <c r="R282" s="83"/>
      <c r="S282" s="83"/>
      <c r="T282" s="84"/>
      <c r="U282" s="37"/>
      <c r="V282" s="37"/>
      <c r="W282" s="37"/>
      <c r="X282" s="37"/>
      <c r="Y282" s="37"/>
      <c r="Z282" s="37"/>
      <c r="AA282" s="37"/>
      <c r="AB282" s="37"/>
      <c r="AC282" s="37"/>
      <c r="AD282" s="37"/>
      <c r="AE282" s="37"/>
      <c r="AT282" s="16" t="s">
        <v>134</v>
      </c>
      <c r="AU282" s="16" t="s">
        <v>79</v>
      </c>
    </row>
    <row r="283" spans="1:65" s="2" customFormat="1" ht="16.5" customHeight="1">
      <c r="A283" s="37"/>
      <c r="B283" s="38"/>
      <c r="C283" s="229" t="s">
        <v>384</v>
      </c>
      <c r="D283" s="229" t="s">
        <v>298</v>
      </c>
      <c r="E283" s="230" t="s">
        <v>1404</v>
      </c>
      <c r="F283" s="231" t="s">
        <v>1305</v>
      </c>
      <c r="G283" s="232" t="s">
        <v>540</v>
      </c>
      <c r="H283" s="233">
        <v>2</v>
      </c>
      <c r="I283" s="234"/>
      <c r="J283" s="235">
        <f>ROUND(I283*H283,2)</f>
        <v>0</v>
      </c>
      <c r="K283" s="231" t="s">
        <v>19</v>
      </c>
      <c r="L283" s="236"/>
      <c r="M283" s="237" t="s">
        <v>19</v>
      </c>
      <c r="N283" s="238" t="s">
        <v>40</v>
      </c>
      <c r="O283" s="83"/>
      <c r="P283" s="196">
        <f>O283*H283</f>
        <v>0</v>
      </c>
      <c r="Q283" s="196">
        <v>0</v>
      </c>
      <c r="R283" s="196">
        <f>Q283*H283</f>
        <v>0</v>
      </c>
      <c r="S283" s="196">
        <v>0</v>
      </c>
      <c r="T283" s="197">
        <f>S283*H283</f>
        <v>0</v>
      </c>
      <c r="U283" s="37"/>
      <c r="V283" s="37"/>
      <c r="W283" s="37"/>
      <c r="X283" s="37"/>
      <c r="Y283" s="37"/>
      <c r="Z283" s="37"/>
      <c r="AA283" s="37"/>
      <c r="AB283" s="37"/>
      <c r="AC283" s="37"/>
      <c r="AD283" s="37"/>
      <c r="AE283" s="37"/>
      <c r="AR283" s="198" t="s">
        <v>147</v>
      </c>
      <c r="AT283" s="198" t="s">
        <v>298</v>
      </c>
      <c r="AU283" s="198" t="s">
        <v>79</v>
      </c>
      <c r="AY283" s="16" t="s">
        <v>133</v>
      </c>
      <c r="BE283" s="199">
        <f>IF(N283="základní",J283,0)</f>
        <v>0</v>
      </c>
      <c r="BF283" s="199">
        <f>IF(N283="snížená",J283,0)</f>
        <v>0</v>
      </c>
      <c r="BG283" s="199">
        <f>IF(N283="zákl. přenesená",J283,0)</f>
        <v>0</v>
      </c>
      <c r="BH283" s="199">
        <f>IF(N283="sníž. přenesená",J283,0)</f>
        <v>0</v>
      </c>
      <c r="BI283" s="199">
        <f>IF(N283="nulová",J283,0)</f>
        <v>0</v>
      </c>
      <c r="BJ283" s="16" t="s">
        <v>77</v>
      </c>
      <c r="BK283" s="199">
        <f>ROUND(I283*H283,2)</f>
        <v>0</v>
      </c>
      <c r="BL283" s="16" t="s">
        <v>138</v>
      </c>
      <c r="BM283" s="198" t="s">
        <v>1612</v>
      </c>
    </row>
    <row r="284" spans="1:47" s="2" customFormat="1" ht="12">
      <c r="A284" s="37"/>
      <c r="B284" s="38"/>
      <c r="C284" s="39"/>
      <c r="D284" s="200" t="s">
        <v>134</v>
      </c>
      <c r="E284" s="39"/>
      <c r="F284" s="201" t="s">
        <v>1340</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134</v>
      </c>
      <c r="AU284" s="16" t="s">
        <v>79</v>
      </c>
    </row>
    <row r="285" spans="1:65" s="2" customFormat="1" ht="16.5" customHeight="1">
      <c r="A285" s="37"/>
      <c r="B285" s="38"/>
      <c r="C285" s="229" t="s">
        <v>583</v>
      </c>
      <c r="D285" s="229" t="s">
        <v>298</v>
      </c>
      <c r="E285" s="230" t="s">
        <v>1406</v>
      </c>
      <c r="F285" s="231" t="s">
        <v>1309</v>
      </c>
      <c r="G285" s="232" t="s">
        <v>540</v>
      </c>
      <c r="H285" s="233">
        <v>1</v>
      </c>
      <c r="I285" s="234"/>
      <c r="J285" s="235">
        <f>ROUND(I285*H285,2)</f>
        <v>0</v>
      </c>
      <c r="K285" s="231" t="s">
        <v>19</v>
      </c>
      <c r="L285" s="236"/>
      <c r="M285" s="237" t="s">
        <v>19</v>
      </c>
      <c r="N285" s="238" t="s">
        <v>40</v>
      </c>
      <c r="O285" s="83"/>
      <c r="P285" s="196">
        <f>O285*H285</f>
        <v>0</v>
      </c>
      <c r="Q285" s="196">
        <v>0</v>
      </c>
      <c r="R285" s="196">
        <f>Q285*H285</f>
        <v>0</v>
      </c>
      <c r="S285" s="196">
        <v>0</v>
      </c>
      <c r="T285" s="197">
        <f>S285*H285</f>
        <v>0</v>
      </c>
      <c r="U285" s="37"/>
      <c r="V285" s="37"/>
      <c r="W285" s="37"/>
      <c r="X285" s="37"/>
      <c r="Y285" s="37"/>
      <c r="Z285" s="37"/>
      <c r="AA285" s="37"/>
      <c r="AB285" s="37"/>
      <c r="AC285" s="37"/>
      <c r="AD285" s="37"/>
      <c r="AE285" s="37"/>
      <c r="AR285" s="198" t="s">
        <v>147</v>
      </c>
      <c r="AT285" s="198" t="s">
        <v>298</v>
      </c>
      <c r="AU285" s="198" t="s">
        <v>79</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1613</v>
      </c>
    </row>
    <row r="286" spans="1:47" s="2" customFormat="1" ht="12">
      <c r="A286" s="37"/>
      <c r="B286" s="38"/>
      <c r="C286" s="39"/>
      <c r="D286" s="200" t="s">
        <v>134</v>
      </c>
      <c r="E286" s="39"/>
      <c r="F286" s="201" t="s">
        <v>1340</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134</v>
      </c>
      <c r="AU286" s="16" t="s">
        <v>79</v>
      </c>
    </row>
    <row r="287" spans="1:65" s="2" customFormat="1" ht="16.5" customHeight="1">
      <c r="A287" s="37"/>
      <c r="B287" s="38"/>
      <c r="C287" s="229" t="s">
        <v>390</v>
      </c>
      <c r="D287" s="229" t="s">
        <v>298</v>
      </c>
      <c r="E287" s="230" t="s">
        <v>1408</v>
      </c>
      <c r="F287" s="231" t="s">
        <v>1409</v>
      </c>
      <c r="G287" s="232" t="s">
        <v>540</v>
      </c>
      <c r="H287" s="233">
        <v>1</v>
      </c>
      <c r="I287" s="234"/>
      <c r="J287" s="235">
        <f>ROUND(I287*H287,2)</f>
        <v>0</v>
      </c>
      <c r="K287" s="231" t="s">
        <v>19</v>
      </c>
      <c r="L287" s="236"/>
      <c r="M287" s="237" t="s">
        <v>19</v>
      </c>
      <c r="N287" s="238" t="s">
        <v>40</v>
      </c>
      <c r="O287" s="83"/>
      <c r="P287" s="196">
        <f>O287*H287</f>
        <v>0</v>
      </c>
      <c r="Q287" s="196">
        <v>0</v>
      </c>
      <c r="R287" s="196">
        <f>Q287*H287</f>
        <v>0</v>
      </c>
      <c r="S287" s="196">
        <v>0</v>
      </c>
      <c r="T287" s="197">
        <f>S287*H287</f>
        <v>0</v>
      </c>
      <c r="U287" s="37"/>
      <c r="V287" s="37"/>
      <c r="W287" s="37"/>
      <c r="X287" s="37"/>
      <c r="Y287" s="37"/>
      <c r="Z287" s="37"/>
      <c r="AA287" s="37"/>
      <c r="AB287" s="37"/>
      <c r="AC287" s="37"/>
      <c r="AD287" s="37"/>
      <c r="AE287" s="37"/>
      <c r="AR287" s="198" t="s">
        <v>147</v>
      </c>
      <c r="AT287" s="198" t="s">
        <v>298</v>
      </c>
      <c r="AU287" s="198" t="s">
        <v>79</v>
      </c>
      <c r="AY287" s="16" t="s">
        <v>133</v>
      </c>
      <c r="BE287" s="199">
        <f>IF(N287="základní",J287,0)</f>
        <v>0</v>
      </c>
      <c r="BF287" s="199">
        <f>IF(N287="snížená",J287,0)</f>
        <v>0</v>
      </c>
      <c r="BG287" s="199">
        <f>IF(N287="zákl. přenesená",J287,0)</f>
        <v>0</v>
      </c>
      <c r="BH287" s="199">
        <f>IF(N287="sníž. přenesená",J287,0)</f>
        <v>0</v>
      </c>
      <c r="BI287" s="199">
        <f>IF(N287="nulová",J287,0)</f>
        <v>0</v>
      </c>
      <c r="BJ287" s="16" t="s">
        <v>77</v>
      </c>
      <c r="BK287" s="199">
        <f>ROUND(I287*H287,2)</f>
        <v>0</v>
      </c>
      <c r="BL287" s="16" t="s">
        <v>138</v>
      </c>
      <c r="BM287" s="198" t="s">
        <v>1614</v>
      </c>
    </row>
    <row r="288" spans="1:47" s="2" customFormat="1" ht="12">
      <c r="A288" s="37"/>
      <c r="B288" s="38"/>
      <c r="C288" s="39"/>
      <c r="D288" s="200" t="s">
        <v>134</v>
      </c>
      <c r="E288" s="39"/>
      <c r="F288" s="201" t="s">
        <v>1340</v>
      </c>
      <c r="G288" s="39"/>
      <c r="H288" s="39"/>
      <c r="I288" s="135"/>
      <c r="J288" s="39"/>
      <c r="K288" s="39"/>
      <c r="L288" s="43"/>
      <c r="M288" s="202"/>
      <c r="N288" s="203"/>
      <c r="O288" s="83"/>
      <c r="P288" s="83"/>
      <c r="Q288" s="83"/>
      <c r="R288" s="83"/>
      <c r="S288" s="83"/>
      <c r="T288" s="84"/>
      <c r="U288" s="37"/>
      <c r="V288" s="37"/>
      <c r="W288" s="37"/>
      <c r="X288" s="37"/>
      <c r="Y288" s="37"/>
      <c r="Z288" s="37"/>
      <c r="AA288" s="37"/>
      <c r="AB288" s="37"/>
      <c r="AC288" s="37"/>
      <c r="AD288" s="37"/>
      <c r="AE288" s="37"/>
      <c r="AT288" s="16" t="s">
        <v>134</v>
      </c>
      <c r="AU288" s="16" t="s">
        <v>79</v>
      </c>
    </row>
    <row r="289" spans="1:65" s="2" customFormat="1" ht="16.5" customHeight="1">
      <c r="A289" s="37"/>
      <c r="B289" s="38"/>
      <c r="C289" s="229" t="s">
        <v>589</v>
      </c>
      <c r="D289" s="229" t="s">
        <v>298</v>
      </c>
      <c r="E289" s="230" t="s">
        <v>1411</v>
      </c>
      <c r="F289" s="231" t="s">
        <v>1315</v>
      </c>
      <c r="G289" s="232" t="s">
        <v>540</v>
      </c>
      <c r="H289" s="233">
        <v>2</v>
      </c>
      <c r="I289" s="234"/>
      <c r="J289" s="235">
        <f>ROUND(I289*H289,2)</f>
        <v>0</v>
      </c>
      <c r="K289" s="231" t="s">
        <v>19</v>
      </c>
      <c r="L289" s="236"/>
      <c r="M289" s="237" t="s">
        <v>19</v>
      </c>
      <c r="N289" s="238" t="s">
        <v>40</v>
      </c>
      <c r="O289" s="83"/>
      <c r="P289" s="196">
        <f>O289*H289</f>
        <v>0</v>
      </c>
      <c r="Q289" s="196">
        <v>0</v>
      </c>
      <c r="R289" s="196">
        <f>Q289*H289</f>
        <v>0</v>
      </c>
      <c r="S289" s="196">
        <v>0</v>
      </c>
      <c r="T289" s="197">
        <f>S289*H289</f>
        <v>0</v>
      </c>
      <c r="U289" s="37"/>
      <c r="V289" s="37"/>
      <c r="W289" s="37"/>
      <c r="X289" s="37"/>
      <c r="Y289" s="37"/>
      <c r="Z289" s="37"/>
      <c r="AA289" s="37"/>
      <c r="AB289" s="37"/>
      <c r="AC289" s="37"/>
      <c r="AD289" s="37"/>
      <c r="AE289" s="37"/>
      <c r="AR289" s="198" t="s">
        <v>147</v>
      </c>
      <c r="AT289" s="198" t="s">
        <v>298</v>
      </c>
      <c r="AU289" s="198" t="s">
        <v>79</v>
      </c>
      <c r="AY289" s="16" t="s">
        <v>133</v>
      </c>
      <c r="BE289" s="199">
        <f>IF(N289="základní",J289,0)</f>
        <v>0</v>
      </c>
      <c r="BF289" s="199">
        <f>IF(N289="snížená",J289,0)</f>
        <v>0</v>
      </c>
      <c r="BG289" s="199">
        <f>IF(N289="zákl. přenesená",J289,0)</f>
        <v>0</v>
      </c>
      <c r="BH289" s="199">
        <f>IF(N289="sníž. přenesená",J289,0)</f>
        <v>0</v>
      </c>
      <c r="BI289" s="199">
        <f>IF(N289="nulová",J289,0)</f>
        <v>0</v>
      </c>
      <c r="BJ289" s="16" t="s">
        <v>77</v>
      </c>
      <c r="BK289" s="199">
        <f>ROUND(I289*H289,2)</f>
        <v>0</v>
      </c>
      <c r="BL289" s="16" t="s">
        <v>138</v>
      </c>
      <c r="BM289" s="198" t="s">
        <v>1615</v>
      </c>
    </row>
    <row r="290" spans="1:47" s="2" customFormat="1" ht="12">
      <c r="A290" s="37"/>
      <c r="B290" s="38"/>
      <c r="C290" s="39"/>
      <c r="D290" s="200" t="s">
        <v>134</v>
      </c>
      <c r="E290" s="39"/>
      <c r="F290" s="201" t="s">
        <v>1340</v>
      </c>
      <c r="G290" s="39"/>
      <c r="H290" s="39"/>
      <c r="I290" s="135"/>
      <c r="J290" s="39"/>
      <c r="K290" s="39"/>
      <c r="L290" s="43"/>
      <c r="M290" s="202"/>
      <c r="N290" s="203"/>
      <c r="O290" s="83"/>
      <c r="P290" s="83"/>
      <c r="Q290" s="83"/>
      <c r="R290" s="83"/>
      <c r="S290" s="83"/>
      <c r="T290" s="84"/>
      <c r="U290" s="37"/>
      <c r="V290" s="37"/>
      <c r="W290" s="37"/>
      <c r="X290" s="37"/>
      <c r="Y290" s="37"/>
      <c r="Z290" s="37"/>
      <c r="AA290" s="37"/>
      <c r="AB290" s="37"/>
      <c r="AC290" s="37"/>
      <c r="AD290" s="37"/>
      <c r="AE290" s="37"/>
      <c r="AT290" s="16" t="s">
        <v>134</v>
      </c>
      <c r="AU290" s="16" t="s">
        <v>79</v>
      </c>
    </row>
    <row r="291" spans="1:65" s="2" customFormat="1" ht="16.5" customHeight="1">
      <c r="A291" s="37"/>
      <c r="B291" s="38"/>
      <c r="C291" s="229" t="s">
        <v>395</v>
      </c>
      <c r="D291" s="229" t="s">
        <v>298</v>
      </c>
      <c r="E291" s="230" t="s">
        <v>1413</v>
      </c>
      <c r="F291" s="231" t="s">
        <v>1414</v>
      </c>
      <c r="G291" s="232" t="s">
        <v>540</v>
      </c>
      <c r="H291" s="233">
        <v>1</v>
      </c>
      <c r="I291" s="234"/>
      <c r="J291" s="235">
        <f>ROUND(I291*H291,2)</f>
        <v>0</v>
      </c>
      <c r="K291" s="231" t="s">
        <v>19</v>
      </c>
      <c r="L291" s="236"/>
      <c r="M291" s="237" t="s">
        <v>19</v>
      </c>
      <c r="N291" s="238" t="s">
        <v>40</v>
      </c>
      <c r="O291" s="83"/>
      <c r="P291" s="196">
        <f>O291*H291</f>
        <v>0</v>
      </c>
      <c r="Q291" s="196">
        <v>0</v>
      </c>
      <c r="R291" s="196">
        <f>Q291*H291</f>
        <v>0</v>
      </c>
      <c r="S291" s="196">
        <v>0</v>
      </c>
      <c r="T291" s="197">
        <f>S291*H291</f>
        <v>0</v>
      </c>
      <c r="U291" s="37"/>
      <c r="V291" s="37"/>
      <c r="W291" s="37"/>
      <c r="X291" s="37"/>
      <c r="Y291" s="37"/>
      <c r="Z291" s="37"/>
      <c r="AA291" s="37"/>
      <c r="AB291" s="37"/>
      <c r="AC291" s="37"/>
      <c r="AD291" s="37"/>
      <c r="AE291" s="37"/>
      <c r="AR291" s="198" t="s">
        <v>147</v>
      </c>
      <c r="AT291" s="198" t="s">
        <v>298</v>
      </c>
      <c r="AU291" s="198" t="s">
        <v>79</v>
      </c>
      <c r="AY291" s="16" t="s">
        <v>133</v>
      </c>
      <c r="BE291" s="199">
        <f>IF(N291="základní",J291,0)</f>
        <v>0</v>
      </c>
      <c r="BF291" s="199">
        <f>IF(N291="snížená",J291,0)</f>
        <v>0</v>
      </c>
      <c r="BG291" s="199">
        <f>IF(N291="zákl. přenesená",J291,0)</f>
        <v>0</v>
      </c>
      <c r="BH291" s="199">
        <f>IF(N291="sníž. přenesená",J291,0)</f>
        <v>0</v>
      </c>
      <c r="BI291" s="199">
        <f>IF(N291="nulová",J291,0)</f>
        <v>0</v>
      </c>
      <c r="BJ291" s="16" t="s">
        <v>77</v>
      </c>
      <c r="BK291" s="199">
        <f>ROUND(I291*H291,2)</f>
        <v>0</v>
      </c>
      <c r="BL291" s="16" t="s">
        <v>138</v>
      </c>
      <c r="BM291" s="198" t="s">
        <v>1616</v>
      </c>
    </row>
    <row r="292" spans="1:47" s="2" customFormat="1" ht="12">
      <c r="A292" s="37"/>
      <c r="B292" s="38"/>
      <c r="C292" s="39"/>
      <c r="D292" s="200" t="s">
        <v>134</v>
      </c>
      <c r="E292" s="39"/>
      <c r="F292" s="201" t="s">
        <v>1340</v>
      </c>
      <c r="G292" s="39"/>
      <c r="H292" s="39"/>
      <c r="I292" s="135"/>
      <c r="J292" s="39"/>
      <c r="K292" s="39"/>
      <c r="L292" s="43"/>
      <c r="M292" s="202"/>
      <c r="N292" s="203"/>
      <c r="O292" s="83"/>
      <c r="P292" s="83"/>
      <c r="Q292" s="83"/>
      <c r="R292" s="83"/>
      <c r="S292" s="83"/>
      <c r="T292" s="84"/>
      <c r="U292" s="37"/>
      <c r="V292" s="37"/>
      <c r="W292" s="37"/>
      <c r="X292" s="37"/>
      <c r="Y292" s="37"/>
      <c r="Z292" s="37"/>
      <c r="AA292" s="37"/>
      <c r="AB292" s="37"/>
      <c r="AC292" s="37"/>
      <c r="AD292" s="37"/>
      <c r="AE292" s="37"/>
      <c r="AT292" s="16" t="s">
        <v>134</v>
      </c>
      <c r="AU292" s="16" t="s">
        <v>79</v>
      </c>
    </row>
    <row r="293" spans="1:65" s="2" customFormat="1" ht="16.5" customHeight="1">
      <c r="A293" s="37"/>
      <c r="B293" s="38"/>
      <c r="C293" s="229" t="s">
        <v>599</v>
      </c>
      <c r="D293" s="229" t="s">
        <v>298</v>
      </c>
      <c r="E293" s="230" t="s">
        <v>1416</v>
      </c>
      <c r="F293" s="231" t="s">
        <v>1318</v>
      </c>
      <c r="G293" s="232" t="s">
        <v>540</v>
      </c>
      <c r="H293" s="233">
        <v>1</v>
      </c>
      <c r="I293" s="234"/>
      <c r="J293" s="235">
        <f>ROUND(I293*H293,2)</f>
        <v>0</v>
      </c>
      <c r="K293" s="231" t="s">
        <v>19</v>
      </c>
      <c r="L293" s="236"/>
      <c r="M293" s="237" t="s">
        <v>19</v>
      </c>
      <c r="N293" s="238" t="s">
        <v>40</v>
      </c>
      <c r="O293" s="83"/>
      <c r="P293" s="196">
        <f>O293*H293</f>
        <v>0</v>
      </c>
      <c r="Q293" s="196">
        <v>0</v>
      </c>
      <c r="R293" s="196">
        <f>Q293*H293</f>
        <v>0</v>
      </c>
      <c r="S293" s="196">
        <v>0</v>
      </c>
      <c r="T293" s="197">
        <f>S293*H293</f>
        <v>0</v>
      </c>
      <c r="U293" s="37"/>
      <c r="V293" s="37"/>
      <c r="W293" s="37"/>
      <c r="X293" s="37"/>
      <c r="Y293" s="37"/>
      <c r="Z293" s="37"/>
      <c r="AA293" s="37"/>
      <c r="AB293" s="37"/>
      <c r="AC293" s="37"/>
      <c r="AD293" s="37"/>
      <c r="AE293" s="37"/>
      <c r="AR293" s="198" t="s">
        <v>147</v>
      </c>
      <c r="AT293" s="198" t="s">
        <v>298</v>
      </c>
      <c r="AU293" s="198" t="s">
        <v>79</v>
      </c>
      <c r="AY293" s="16" t="s">
        <v>133</v>
      </c>
      <c r="BE293" s="199">
        <f>IF(N293="základní",J293,0)</f>
        <v>0</v>
      </c>
      <c r="BF293" s="199">
        <f>IF(N293="snížená",J293,0)</f>
        <v>0</v>
      </c>
      <c r="BG293" s="199">
        <f>IF(N293="zákl. přenesená",J293,0)</f>
        <v>0</v>
      </c>
      <c r="BH293" s="199">
        <f>IF(N293="sníž. přenesená",J293,0)</f>
        <v>0</v>
      </c>
      <c r="BI293" s="199">
        <f>IF(N293="nulová",J293,0)</f>
        <v>0</v>
      </c>
      <c r="BJ293" s="16" t="s">
        <v>77</v>
      </c>
      <c r="BK293" s="199">
        <f>ROUND(I293*H293,2)</f>
        <v>0</v>
      </c>
      <c r="BL293" s="16" t="s">
        <v>138</v>
      </c>
      <c r="BM293" s="198" t="s">
        <v>1617</v>
      </c>
    </row>
    <row r="294" spans="1:47" s="2" customFormat="1" ht="12">
      <c r="A294" s="37"/>
      <c r="B294" s="38"/>
      <c r="C294" s="39"/>
      <c r="D294" s="200" t="s">
        <v>134</v>
      </c>
      <c r="E294" s="39"/>
      <c r="F294" s="201" t="s">
        <v>1340</v>
      </c>
      <c r="G294" s="39"/>
      <c r="H294" s="39"/>
      <c r="I294" s="135"/>
      <c r="J294" s="39"/>
      <c r="K294" s="39"/>
      <c r="L294" s="43"/>
      <c r="M294" s="202"/>
      <c r="N294" s="203"/>
      <c r="O294" s="83"/>
      <c r="P294" s="83"/>
      <c r="Q294" s="83"/>
      <c r="R294" s="83"/>
      <c r="S294" s="83"/>
      <c r="T294" s="84"/>
      <c r="U294" s="37"/>
      <c r="V294" s="37"/>
      <c r="W294" s="37"/>
      <c r="X294" s="37"/>
      <c r="Y294" s="37"/>
      <c r="Z294" s="37"/>
      <c r="AA294" s="37"/>
      <c r="AB294" s="37"/>
      <c r="AC294" s="37"/>
      <c r="AD294" s="37"/>
      <c r="AE294" s="37"/>
      <c r="AT294" s="16" t="s">
        <v>134</v>
      </c>
      <c r="AU294" s="16" t="s">
        <v>79</v>
      </c>
    </row>
    <row r="295" spans="1:65" s="2" customFormat="1" ht="16.5" customHeight="1">
      <c r="A295" s="37"/>
      <c r="B295" s="38"/>
      <c r="C295" s="229" t="s">
        <v>401</v>
      </c>
      <c r="D295" s="229" t="s">
        <v>298</v>
      </c>
      <c r="E295" s="230" t="s">
        <v>1419</v>
      </c>
      <c r="F295" s="231" t="s">
        <v>1420</v>
      </c>
      <c r="G295" s="232" t="s">
        <v>540</v>
      </c>
      <c r="H295" s="233">
        <v>1</v>
      </c>
      <c r="I295" s="234"/>
      <c r="J295" s="235">
        <f>ROUND(I295*H295,2)</f>
        <v>0</v>
      </c>
      <c r="K295" s="231" t="s">
        <v>19</v>
      </c>
      <c r="L295" s="236"/>
      <c r="M295" s="237" t="s">
        <v>19</v>
      </c>
      <c r="N295" s="238" t="s">
        <v>40</v>
      </c>
      <c r="O295" s="83"/>
      <c r="P295" s="196">
        <f>O295*H295</f>
        <v>0</v>
      </c>
      <c r="Q295" s="196">
        <v>0</v>
      </c>
      <c r="R295" s="196">
        <f>Q295*H295</f>
        <v>0</v>
      </c>
      <c r="S295" s="196">
        <v>0</v>
      </c>
      <c r="T295" s="197">
        <f>S295*H295</f>
        <v>0</v>
      </c>
      <c r="U295" s="37"/>
      <c r="V295" s="37"/>
      <c r="W295" s="37"/>
      <c r="X295" s="37"/>
      <c r="Y295" s="37"/>
      <c r="Z295" s="37"/>
      <c r="AA295" s="37"/>
      <c r="AB295" s="37"/>
      <c r="AC295" s="37"/>
      <c r="AD295" s="37"/>
      <c r="AE295" s="37"/>
      <c r="AR295" s="198" t="s">
        <v>147</v>
      </c>
      <c r="AT295" s="198" t="s">
        <v>298</v>
      </c>
      <c r="AU295" s="198" t="s">
        <v>79</v>
      </c>
      <c r="AY295" s="16" t="s">
        <v>133</v>
      </c>
      <c r="BE295" s="199">
        <f>IF(N295="základní",J295,0)</f>
        <v>0</v>
      </c>
      <c r="BF295" s="199">
        <f>IF(N295="snížená",J295,0)</f>
        <v>0</v>
      </c>
      <c r="BG295" s="199">
        <f>IF(N295="zákl. přenesená",J295,0)</f>
        <v>0</v>
      </c>
      <c r="BH295" s="199">
        <f>IF(N295="sníž. přenesená",J295,0)</f>
        <v>0</v>
      </c>
      <c r="BI295" s="199">
        <f>IF(N295="nulová",J295,0)</f>
        <v>0</v>
      </c>
      <c r="BJ295" s="16" t="s">
        <v>77</v>
      </c>
      <c r="BK295" s="199">
        <f>ROUND(I295*H295,2)</f>
        <v>0</v>
      </c>
      <c r="BL295" s="16" t="s">
        <v>138</v>
      </c>
      <c r="BM295" s="198" t="s">
        <v>1618</v>
      </c>
    </row>
    <row r="296" spans="1:47" s="2" customFormat="1" ht="12">
      <c r="A296" s="37"/>
      <c r="B296" s="38"/>
      <c r="C296" s="39"/>
      <c r="D296" s="200" t="s">
        <v>134</v>
      </c>
      <c r="E296" s="39"/>
      <c r="F296" s="201" t="s">
        <v>1340</v>
      </c>
      <c r="G296" s="39"/>
      <c r="H296" s="39"/>
      <c r="I296" s="135"/>
      <c r="J296" s="39"/>
      <c r="K296" s="39"/>
      <c r="L296" s="43"/>
      <c r="M296" s="202"/>
      <c r="N296" s="203"/>
      <c r="O296" s="83"/>
      <c r="P296" s="83"/>
      <c r="Q296" s="83"/>
      <c r="R296" s="83"/>
      <c r="S296" s="83"/>
      <c r="T296" s="84"/>
      <c r="U296" s="37"/>
      <c r="V296" s="37"/>
      <c r="W296" s="37"/>
      <c r="X296" s="37"/>
      <c r="Y296" s="37"/>
      <c r="Z296" s="37"/>
      <c r="AA296" s="37"/>
      <c r="AB296" s="37"/>
      <c r="AC296" s="37"/>
      <c r="AD296" s="37"/>
      <c r="AE296" s="37"/>
      <c r="AT296" s="16" t="s">
        <v>134</v>
      </c>
      <c r="AU296" s="16" t="s">
        <v>79</v>
      </c>
    </row>
    <row r="297" spans="1:65" s="2" customFormat="1" ht="16.5" customHeight="1">
      <c r="A297" s="37"/>
      <c r="B297" s="38"/>
      <c r="C297" s="229" t="s">
        <v>606</v>
      </c>
      <c r="D297" s="229" t="s">
        <v>298</v>
      </c>
      <c r="E297" s="230" t="s">
        <v>1422</v>
      </c>
      <c r="F297" s="231" t="s">
        <v>1226</v>
      </c>
      <c r="G297" s="232" t="s">
        <v>540</v>
      </c>
      <c r="H297" s="233">
        <v>1</v>
      </c>
      <c r="I297" s="234"/>
      <c r="J297" s="235">
        <f>ROUND(I297*H297,2)</f>
        <v>0</v>
      </c>
      <c r="K297" s="231" t="s">
        <v>19</v>
      </c>
      <c r="L297" s="236"/>
      <c r="M297" s="237" t="s">
        <v>19</v>
      </c>
      <c r="N297" s="238" t="s">
        <v>40</v>
      </c>
      <c r="O297" s="83"/>
      <c r="P297" s="196">
        <f>O297*H297</f>
        <v>0</v>
      </c>
      <c r="Q297" s="196">
        <v>0</v>
      </c>
      <c r="R297" s="196">
        <f>Q297*H297</f>
        <v>0</v>
      </c>
      <c r="S297" s="196">
        <v>0</v>
      </c>
      <c r="T297" s="197">
        <f>S297*H297</f>
        <v>0</v>
      </c>
      <c r="U297" s="37"/>
      <c r="V297" s="37"/>
      <c r="W297" s="37"/>
      <c r="X297" s="37"/>
      <c r="Y297" s="37"/>
      <c r="Z297" s="37"/>
      <c r="AA297" s="37"/>
      <c r="AB297" s="37"/>
      <c r="AC297" s="37"/>
      <c r="AD297" s="37"/>
      <c r="AE297" s="37"/>
      <c r="AR297" s="198" t="s">
        <v>147</v>
      </c>
      <c r="AT297" s="198" t="s">
        <v>298</v>
      </c>
      <c r="AU297" s="198" t="s">
        <v>79</v>
      </c>
      <c r="AY297" s="16" t="s">
        <v>133</v>
      </c>
      <c r="BE297" s="199">
        <f>IF(N297="základní",J297,0)</f>
        <v>0</v>
      </c>
      <c r="BF297" s="199">
        <f>IF(N297="snížená",J297,0)</f>
        <v>0</v>
      </c>
      <c r="BG297" s="199">
        <f>IF(N297="zákl. přenesená",J297,0)</f>
        <v>0</v>
      </c>
      <c r="BH297" s="199">
        <f>IF(N297="sníž. přenesená",J297,0)</f>
        <v>0</v>
      </c>
      <c r="BI297" s="199">
        <f>IF(N297="nulová",J297,0)</f>
        <v>0</v>
      </c>
      <c r="BJ297" s="16" t="s">
        <v>77</v>
      </c>
      <c r="BK297" s="199">
        <f>ROUND(I297*H297,2)</f>
        <v>0</v>
      </c>
      <c r="BL297" s="16" t="s">
        <v>138</v>
      </c>
      <c r="BM297" s="198" t="s">
        <v>1619</v>
      </c>
    </row>
    <row r="298" spans="1:47" s="2" customFormat="1" ht="12">
      <c r="A298" s="37"/>
      <c r="B298" s="38"/>
      <c r="C298" s="39"/>
      <c r="D298" s="200" t="s">
        <v>134</v>
      </c>
      <c r="E298" s="39"/>
      <c r="F298" s="201" t="s">
        <v>1340</v>
      </c>
      <c r="G298" s="39"/>
      <c r="H298" s="39"/>
      <c r="I298" s="135"/>
      <c r="J298" s="39"/>
      <c r="K298" s="39"/>
      <c r="L298" s="43"/>
      <c r="M298" s="202"/>
      <c r="N298" s="203"/>
      <c r="O298" s="83"/>
      <c r="P298" s="83"/>
      <c r="Q298" s="83"/>
      <c r="R298" s="83"/>
      <c r="S298" s="83"/>
      <c r="T298" s="84"/>
      <c r="U298" s="37"/>
      <c r="V298" s="37"/>
      <c r="W298" s="37"/>
      <c r="X298" s="37"/>
      <c r="Y298" s="37"/>
      <c r="Z298" s="37"/>
      <c r="AA298" s="37"/>
      <c r="AB298" s="37"/>
      <c r="AC298" s="37"/>
      <c r="AD298" s="37"/>
      <c r="AE298" s="37"/>
      <c r="AT298" s="16" t="s">
        <v>134</v>
      </c>
      <c r="AU298" s="16" t="s">
        <v>79</v>
      </c>
    </row>
    <row r="299" spans="1:65" s="2" customFormat="1" ht="16.5" customHeight="1">
      <c r="A299" s="37"/>
      <c r="B299" s="38"/>
      <c r="C299" s="229" t="s">
        <v>405</v>
      </c>
      <c r="D299" s="229" t="s">
        <v>298</v>
      </c>
      <c r="E299" s="230" t="s">
        <v>1425</v>
      </c>
      <c r="F299" s="231" t="s">
        <v>1323</v>
      </c>
      <c r="G299" s="232" t="s">
        <v>540</v>
      </c>
      <c r="H299" s="233">
        <v>1</v>
      </c>
      <c r="I299" s="234"/>
      <c r="J299" s="235">
        <f>ROUND(I299*H299,2)</f>
        <v>0</v>
      </c>
      <c r="K299" s="231" t="s">
        <v>19</v>
      </c>
      <c r="L299" s="236"/>
      <c r="M299" s="237" t="s">
        <v>19</v>
      </c>
      <c r="N299" s="238" t="s">
        <v>40</v>
      </c>
      <c r="O299" s="83"/>
      <c r="P299" s="196">
        <f>O299*H299</f>
        <v>0</v>
      </c>
      <c r="Q299" s="196">
        <v>0</v>
      </c>
      <c r="R299" s="196">
        <f>Q299*H299</f>
        <v>0</v>
      </c>
      <c r="S299" s="196">
        <v>0</v>
      </c>
      <c r="T299" s="197">
        <f>S299*H299</f>
        <v>0</v>
      </c>
      <c r="U299" s="37"/>
      <c r="V299" s="37"/>
      <c r="W299" s="37"/>
      <c r="X299" s="37"/>
      <c r="Y299" s="37"/>
      <c r="Z299" s="37"/>
      <c r="AA299" s="37"/>
      <c r="AB299" s="37"/>
      <c r="AC299" s="37"/>
      <c r="AD299" s="37"/>
      <c r="AE299" s="37"/>
      <c r="AR299" s="198" t="s">
        <v>147</v>
      </c>
      <c r="AT299" s="198" t="s">
        <v>298</v>
      </c>
      <c r="AU299" s="198" t="s">
        <v>79</v>
      </c>
      <c r="AY299" s="16" t="s">
        <v>133</v>
      </c>
      <c r="BE299" s="199">
        <f>IF(N299="základní",J299,0)</f>
        <v>0</v>
      </c>
      <c r="BF299" s="199">
        <f>IF(N299="snížená",J299,0)</f>
        <v>0</v>
      </c>
      <c r="BG299" s="199">
        <f>IF(N299="zákl. přenesená",J299,0)</f>
        <v>0</v>
      </c>
      <c r="BH299" s="199">
        <f>IF(N299="sníž. přenesená",J299,0)</f>
        <v>0</v>
      </c>
      <c r="BI299" s="199">
        <f>IF(N299="nulová",J299,0)</f>
        <v>0</v>
      </c>
      <c r="BJ299" s="16" t="s">
        <v>77</v>
      </c>
      <c r="BK299" s="199">
        <f>ROUND(I299*H299,2)</f>
        <v>0</v>
      </c>
      <c r="BL299" s="16" t="s">
        <v>138</v>
      </c>
      <c r="BM299" s="198" t="s">
        <v>1620</v>
      </c>
    </row>
    <row r="300" spans="1:47" s="2" customFormat="1" ht="12">
      <c r="A300" s="37"/>
      <c r="B300" s="38"/>
      <c r="C300" s="39"/>
      <c r="D300" s="200" t="s">
        <v>134</v>
      </c>
      <c r="E300" s="39"/>
      <c r="F300" s="201" t="s">
        <v>1340</v>
      </c>
      <c r="G300" s="39"/>
      <c r="H300" s="39"/>
      <c r="I300" s="135"/>
      <c r="J300" s="39"/>
      <c r="K300" s="39"/>
      <c r="L300" s="43"/>
      <c r="M300" s="202"/>
      <c r="N300" s="203"/>
      <c r="O300" s="83"/>
      <c r="P300" s="83"/>
      <c r="Q300" s="83"/>
      <c r="R300" s="83"/>
      <c r="S300" s="83"/>
      <c r="T300" s="84"/>
      <c r="U300" s="37"/>
      <c r="V300" s="37"/>
      <c r="W300" s="37"/>
      <c r="X300" s="37"/>
      <c r="Y300" s="37"/>
      <c r="Z300" s="37"/>
      <c r="AA300" s="37"/>
      <c r="AB300" s="37"/>
      <c r="AC300" s="37"/>
      <c r="AD300" s="37"/>
      <c r="AE300" s="37"/>
      <c r="AT300" s="16" t="s">
        <v>134</v>
      </c>
      <c r="AU300" s="16" t="s">
        <v>79</v>
      </c>
    </row>
    <row r="301" spans="1:65" s="2" customFormat="1" ht="16.5" customHeight="1">
      <c r="A301" s="37"/>
      <c r="B301" s="38"/>
      <c r="C301" s="229" t="s">
        <v>615</v>
      </c>
      <c r="D301" s="229" t="s">
        <v>298</v>
      </c>
      <c r="E301" s="230" t="s">
        <v>1427</v>
      </c>
      <c r="F301" s="231" t="s">
        <v>1235</v>
      </c>
      <c r="G301" s="232" t="s">
        <v>540</v>
      </c>
      <c r="H301" s="233">
        <v>1</v>
      </c>
      <c r="I301" s="234"/>
      <c r="J301" s="235">
        <f>ROUND(I301*H301,2)</f>
        <v>0</v>
      </c>
      <c r="K301" s="231" t="s">
        <v>19</v>
      </c>
      <c r="L301" s="236"/>
      <c r="M301" s="237" t="s">
        <v>19</v>
      </c>
      <c r="N301" s="238" t="s">
        <v>40</v>
      </c>
      <c r="O301" s="83"/>
      <c r="P301" s="196">
        <f>O301*H301</f>
        <v>0</v>
      </c>
      <c r="Q301" s="196">
        <v>0</v>
      </c>
      <c r="R301" s="196">
        <f>Q301*H301</f>
        <v>0</v>
      </c>
      <c r="S301" s="196">
        <v>0</v>
      </c>
      <c r="T301" s="197">
        <f>S301*H301</f>
        <v>0</v>
      </c>
      <c r="U301" s="37"/>
      <c r="V301" s="37"/>
      <c r="W301" s="37"/>
      <c r="X301" s="37"/>
      <c r="Y301" s="37"/>
      <c r="Z301" s="37"/>
      <c r="AA301" s="37"/>
      <c r="AB301" s="37"/>
      <c r="AC301" s="37"/>
      <c r="AD301" s="37"/>
      <c r="AE301" s="37"/>
      <c r="AR301" s="198" t="s">
        <v>147</v>
      </c>
      <c r="AT301" s="198" t="s">
        <v>298</v>
      </c>
      <c r="AU301" s="198" t="s">
        <v>79</v>
      </c>
      <c r="AY301" s="16" t="s">
        <v>133</v>
      </c>
      <c r="BE301" s="199">
        <f>IF(N301="základní",J301,0)</f>
        <v>0</v>
      </c>
      <c r="BF301" s="199">
        <f>IF(N301="snížená",J301,0)</f>
        <v>0</v>
      </c>
      <c r="BG301" s="199">
        <f>IF(N301="zákl. přenesená",J301,0)</f>
        <v>0</v>
      </c>
      <c r="BH301" s="199">
        <f>IF(N301="sníž. přenesená",J301,0)</f>
        <v>0</v>
      </c>
      <c r="BI301" s="199">
        <f>IF(N301="nulová",J301,0)</f>
        <v>0</v>
      </c>
      <c r="BJ301" s="16" t="s">
        <v>77</v>
      </c>
      <c r="BK301" s="199">
        <f>ROUND(I301*H301,2)</f>
        <v>0</v>
      </c>
      <c r="BL301" s="16" t="s">
        <v>138</v>
      </c>
      <c r="BM301" s="198" t="s">
        <v>1621</v>
      </c>
    </row>
    <row r="302" spans="1:47" s="2" customFormat="1" ht="12">
      <c r="A302" s="37"/>
      <c r="B302" s="38"/>
      <c r="C302" s="39"/>
      <c r="D302" s="200" t="s">
        <v>134</v>
      </c>
      <c r="E302" s="39"/>
      <c r="F302" s="201" t="s">
        <v>1340</v>
      </c>
      <c r="G302" s="39"/>
      <c r="H302" s="39"/>
      <c r="I302" s="135"/>
      <c r="J302" s="39"/>
      <c r="K302" s="39"/>
      <c r="L302" s="43"/>
      <c r="M302" s="202"/>
      <c r="N302" s="203"/>
      <c r="O302" s="83"/>
      <c r="P302" s="83"/>
      <c r="Q302" s="83"/>
      <c r="R302" s="83"/>
      <c r="S302" s="83"/>
      <c r="T302" s="84"/>
      <c r="U302" s="37"/>
      <c r="V302" s="37"/>
      <c r="W302" s="37"/>
      <c r="X302" s="37"/>
      <c r="Y302" s="37"/>
      <c r="Z302" s="37"/>
      <c r="AA302" s="37"/>
      <c r="AB302" s="37"/>
      <c r="AC302" s="37"/>
      <c r="AD302" s="37"/>
      <c r="AE302" s="37"/>
      <c r="AT302" s="16" t="s">
        <v>134</v>
      </c>
      <c r="AU302" s="16" t="s">
        <v>79</v>
      </c>
    </row>
    <row r="303" spans="1:65" s="2" customFormat="1" ht="16.5" customHeight="1">
      <c r="A303" s="37"/>
      <c r="B303" s="38"/>
      <c r="C303" s="229" t="s">
        <v>411</v>
      </c>
      <c r="D303" s="229" t="s">
        <v>298</v>
      </c>
      <c r="E303" s="230" t="s">
        <v>1215</v>
      </c>
      <c r="F303" s="231" t="s">
        <v>1216</v>
      </c>
      <c r="G303" s="232" t="s">
        <v>540</v>
      </c>
      <c r="H303" s="233">
        <v>1</v>
      </c>
      <c r="I303" s="234"/>
      <c r="J303" s="235">
        <f>ROUND(I303*H303,2)</f>
        <v>0</v>
      </c>
      <c r="K303" s="231" t="s">
        <v>19</v>
      </c>
      <c r="L303" s="236"/>
      <c r="M303" s="237" t="s">
        <v>19</v>
      </c>
      <c r="N303" s="238" t="s">
        <v>40</v>
      </c>
      <c r="O303" s="83"/>
      <c r="P303" s="196">
        <f>O303*H303</f>
        <v>0</v>
      </c>
      <c r="Q303" s="196">
        <v>0</v>
      </c>
      <c r="R303" s="196">
        <f>Q303*H303</f>
        <v>0</v>
      </c>
      <c r="S303" s="196">
        <v>0</v>
      </c>
      <c r="T303" s="197">
        <f>S303*H303</f>
        <v>0</v>
      </c>
      <c r="U303" s="37"/>
      <c r="V303" s="37"/>
      <c r="W303" s="37"/>
      <c r="X303" s="37"/>
      <c r="Y303" s="37"/>
      <c r="Z303" s="37"/>
      <c r="AA303" s="37"/>
      <c r="AB303" s="37"/>
      <c r="AC303" s="37"/>
      <c r="AD303" s="37"/>
      <c r="AE303" s="37"/>
      <c r="AR303" s="198" t="s">
        <v>147</v>
      </c>
      <c r="AT303" s="198" t="s">
        <v>298</v>
      </c>
      <c r="AU303" s="198" t="s">
        <v>79</v>
      </c>
      <c r="AY303" s="16" t="s">
        <v>133</v>
      </c>
      <c r="BE303" s="199">
        <f>IF(N303="základní",J303,0)</f>
        <v>0</v>
      </c>
      <c r="BF303" s="199">
        <f>IF(N303="snížená",J303,0)</f>
        <v>0</v>
      </c>
      <c r="BG303" s="199">
        <f>IF(N303="zákl. přenesená",J303,0)</f>
        <v>0</v>
      </c>
      <c r="BH303" s="199">
        <f>IF(N303="sníž. přenesená",J303,0)</f>
        <v>0</v>
      </c>
      <c r="BI303" s="199">
        <f>IF(N303="nulová",J303,0)</f>
        <v>0</v>
      </c>
      <c r="BJ303" s="16" t="s">
        <v>77</v>
      </c>
      <c r="BK303" s="199">
        <f>ROUND(I303*H303,2)</f>
        <v>0</v>
      </c>
      <c r="BL303" s="16" t="s">
        <v>138</v>
      </c>
      <c r="BM303" s="198" t="s">
        <v>1622</v>
      </c>
    </row>
    <row r="304" spans="1:47" s="2" customFormat="1" ht="12">
      <c r="A304" s="37"/>
      <c r="B304" s="38"/>
      <c r="C304" s="39"/>
      <c r="D304" s="200" t="s">
        <v>134</v>
      </c>
      <c r="E304" s="39"/>
      <c r="F304" s="201" t="s">
        <v>1435</v>
      </c>
      <c r="G304" s="39"/>
      <c r="H304" s="39"/>
      <c r="I304" s="135"/>
      <c r="J304" s="39"/>
      <c r="K304" s="39"/>
      <c r="L304" s="43"/>
      <c r="M304" s="202"/>
      <c r="N304" s="203"/>
      <c r="O304" s="83"/>
      <c r="P304" s="83"/>
      <c r="Q304" s="83"/>
      <c r="R304" s="83"/>
      <c r="S304" s="83"/>
      <c r="T304" s="84"/>
      <c r="U304" s="37"/>
      <c r="V304" s="37"/>
      <c r="W304" s="37"/>
      <c r="X304" s="37"/>
      <c r="Y304" s="37"/>
      <c r="Z304" s="37"/>
      <c r="AA304" s="37"/>
      <c r="AB304" s="37"/>
      <c r="AC304" s="37"/>
      <c r="AD304" s="37"/>
      <c r="AE304" s="37"/>
      <c r="AT304" s="16" t="s">
        <v>134</v>
      </c>
      <c r="AU304" s="16" t="s">
        <v>79</v>
      </c>
    </row>
    <row r="305" spans="1:65" s="2" customFormat="1" ht="16.5" customHeight="1">
      <c r="A305" s="37"/>
      <c r="B305" s="38"/>
      <c r="C305" s="229" t="s">
        <v>623</v>
      </c>
      <c r="D305" s="229" t="s">
        <v>298</v>
      </c>
      <c r="E305" s="230" t="s">
        <v>1459</v>
      </c>
      <c r="F305" s="231" t="s">
        <v>1220</v>
      </c>
      <c r="G305" s="232" t="s">
        <v>540</v>
      </c>
      <c r="H305" s="233">
        <v>1</v>
      </c>
      <c r="I305" s="234"/>
      <c r="J305" s="235">
        <f>ROUND(I305*H305,2)</f>
        <v>0</v>
      </c>
      <c r="K305" s="231" t="s">
        <v>19</v>
      </c>
      <c r="L305" s="236"/>
      <c r="M305" s="237" t="s">
        <v>19</v>
      </c>
      <c r="N305" s="238" t="s">
        <v>40</v>
      </c>
      <c r="O305" s="83"/>
      <c r="P305" s="196">
        <f>O305*H305</f>
        <v>0</v>
      </c>
      <c r="Q305" s="196">
        <v>0</v>
      </c>
      <c r="R305" s="196">
        <f>Q305*H305</f>
        <v>0</v>
      </c>
      <c r="S305" s="196">
        <v>0</v>
      </c>
      <c r="T305" s="197">
        <f>S305*H305</f>
        <v>0</v>
      </c>
      <c r="U305" s="37"/>
      <c r="V305" s="37"/>
      <c r="W305" s="37"/>
      <c r="X305" s="37"/>
      <c r="Y305" s="37"/>
      <c r="Z305" s="37"/>
      <c r="AA305" s="37"/>
      <c r="AB305" s="37"/>
      <c r="AC305" s="37"/>
      <c r="AD305" s="37"/>
      <c r="AE305" s="37"/>
      <c r="AR305" s="198" t="s">
        <v>147</v>
      </c>
      <c r="AT305" s="198" t="s">
        <v>298</v>
      </c>
      <c r="AU305" s="198" t="s">
        <v>79</v>
      </c>
      <c r="AY305" s="16" t="s">
        <v>133</v>
      </c>
      <c r="BE305" s="199">
        <f>IF(N305="základní",J305,0)</f>
        <v>0</v>
      </c>
      <c r="BF305" s="199">
        <f>IF(N305="snížená",J305,0)</f>
        <v>0</v>
      </c>
      <c r="BG305" s="199">
        <f>IF(N305="zákl. přenesená",J305,0)</f>
        <v>0</v>
      </c>
      <c r="BH305" s="199">
        <f>IF(N305="sníž. přenesená",J305,0)</f>
        <v>0</v>
      </c>
      <c r="BI305" s="199">
        <f>IF(N305="nulová",J305,0)</f>
        <v>0</v>
      </c>
      <c r="BJ305" s="16" t="s">
        <v>77</v>
      </c>
      <c r="BK305" s="199">
        <f>ROUND(I305*H305,2)</f>
        <v>0</v>
      </c>
      <c r="BL305" s="16" t="s">
        <v>138</v>
      </c>
      <c r="BM305" s="198" t="s">
        <v>1623</v>
      </c>
    </row>
    <row r="306" spans="1:47" s="2" customFormat="1" ht="12">
      <c r="A306" s="37"/>
      <c r="B306" s="38"/>
      <c r="C306" s="39"/>
      <c r="D306" s="200" t="s">
        <v>134</v>
      </c>
      <c r="E306" s="39"/>
      <c r="F306" s="201" t="s">
        <v>1435</v>
      </c>
      <c r="G306" s="39"/>
      <c r="H306" s="39"/>
      <c r="I306" s="135"/>
      <c r="J306" s="39"/>
      <c r="K306" s="39"/>
      <c r="L306" s="43"/>
      <c r="M306" s="202"/>
      <c r="N306" s="203"/>
      <c r="O306" s="83"/>
      <c r="P306" s="83"/>
      <c r="Q306" s="83"/>
      <c r="R306" s="83"/>
      <c r="S306" s="83"/>
      <c r="T306" s="84"/>
      <c r="U306" s="37"/>
      <c r="V306" s="37"/>
      <c r="W306" s="37"/>
      <c r="X306" s="37"/>
      <c r="Y306" s="37"/>
      <c r="Z306" s="37"/>
      <c r="AA306" s="37"/>
      <c r="AB306" s="37"/>
      <c r="AC306" s="37"/>
      <c r="AD306" s="37"/>
      <c r="AE306" s="37"/>
      <c r="AT306" s="16" t="s">
        <v>134</v>
      </c>
      <c r="AU306" s="16" t="s">
        <v>79</v>
      </c>
    </row>
    <row r="307" spans="1:65" s="2" customFormat="1" ht="16.5" customHeight="1">
      <c r="A307" s="37"/>
      <c r="B307" s="38"/>
      <c r="C307" s="229" t="s">
        <v>414</v>
      </c>
      <c r="D307" s="229" t="s">
        <v>298</v>
      </c>
      <c r="E307" s="230" t="s">
        <v>1462</v>
      </c>
      <c r="F307" s="231" t="s">
        <v>1399</v>
      </c>
      <c r="G307" s="232" t="s">
        <v>540</v>
      </c>
      <c r="H307" s="233">
        <v>2</v>
      </c>
      <c r="I307" s="234"/>
      <c r="J307" s="235">
        <f>ROUND(I307*H307,2)</f>
        <v>0</v>
      </c>
      <c r="K307" s="231" t="s">
        <v>19</v>
      </c>
      <c r="L307" s="236"/>
      <c r="M307" s="237" t="s">
        <v>19</v>
      </c>
      <c r="N307" s="238" t="s">
        <v>40</v>
      </c>
      <c r="O307" s="83"/>
      <c r="P307" s="196">
        <f>O307*H307</f>
        <v>0</v>
      </c>
      <c r="Q307" s="196">
        <v>0</v>
      </c>
      <c r="R307" s="196">
        <f>Q307*H307</f>
        <v>0</v>
      </c>
      <c r="S307" s="196">
        <v>0</v>
      </c>
      <c r="T307" s="197">
        <f>S307*H307</f>
        <v>0</v>
      </c>
      <c r="U307" s="37"/>
      <c r="V307" s="37"/>
      <c r="W307" s="37"/>
      <c r="X307" s="37"/>
      <c r="Y307" s="37"/>
      <c r="Z307" s="37"/>
      <c r="AA307" s="37"/>
      <c r="AB307" s="37"/>
      <c r="AC307" s="37"/>
      <c r="AD307" s="37"/>
      <c r="AE307" s="37"/>
      <c r="AR307" s="198" t="s">
        <v>147</v>
      </c>
      <c r="AT307" s="198" t="s">
        <v>298</v>
      </c>
      <c r="AU307" s="198" t="s">
        <v>79</v>
      </c>
      <c r="AY307" s="16" t="s">
        <v>133</v>
      </c>
      <c r="BE307" s="199">
        <f>IF(N307="základní",J307,0)</f>
        <v>0</v>
      </c>
      <c r="BF307" s="199">
        <f>IF(N307="snížená",J307,0)</f>
        <v>0</v>
      </c>
      <c r="BG307" s="199">
        <f>IF(N307="zákl. přenesená",J307,0)</f>
        <v>0</v>
      </c>
      <c r="BH307" s="199">
        <f>IF(N307="sníž. přenesená",J307,0)</f>
        <v>0</v>
      </c>
      <c r="BI307" s="199">
        <f>IF(N307="nulová",J307,0)</f>
        <v>0</v>
      </c>
      <c r="BJ307" s="16" t="s">
        <v>77</v>
      </c>
      <c r="BK307" s="199">
        <f>ROUND(I307*H307,2)</f>
        <v>0</v>
      </c>
      <c r="BL307" s="16" t="s">
        <v>138</v>
      </c>
      <c r="BM307" s="198" t="s">
        <v>1624</v>
      </c>
    </row>
    <row r="308" spans="1:47" s="2" customFormat="1" ht="12">
      <c r="A308" s="37"/>
      <c r="B308" s="38"/>
      <c r="C308" s="39"/>
      <c r="D308" s="200" t="s">
        <v>134</v>
      </c>
      <c r="E308" s="39"/>
      <c r="F308" s="201" t="s">
        <v>1435</v>
      </c>
      <c r="G308" s="39"/>
      <c r="H308" s="39"/>
      <c r="I308" s="135"/>
      <c r="J308" s="39"/>
      <c r="K308" s="39"/>
      <c r="L308" s="43"/>
      <c r="M308" s="202"/>
      <c r="N308" s="203"/>
      <c r="O308" s="83"/>
      <c r="P308" s="83"/>
      <c r="Q308" s="83"/>
      <c r="R308" s="83"/>
      <c r="S308" s="83"/>
      <c r="T308" s="84"/>
      <c r="U308" s="37"/>
      <c r="V308" s="37"/>
      <c r="W308" s="37"/>
      <c r="X308" s="37"/>
      <c r="Y308" s="37"/>
      <c r="Z308" s="37"/>
      <c r="AA308" s="37"/>
      <c r="AB308" s="37"/>
      <c r="AC308" s="37"/>
      <c r="AD308" s="37"/>
      <c r="AE308" s="37"/>
      <c r="AT308" s="16" t="s">
        <v>134</v>
      </c>
      <c r="AU308" s="16" t="s">
        <v>79</v>
      </c>
    </row>
    <row r="309" spans="1:65" s="2" customFormat="1" ht="16.5" customHeight="1">
      <c r="A309" s="37"/>
      <c r="B309" s="38"/>
      <c r="C309" s="229" t="s">
        <v>1076</v>
      </c>
      <c r="D309" s="229" t="s">
        <v>298</v>
      </c>
      <c r="E309" s="230" t="s">
        <v>1464</v>
      </c>
      <c r="F309" s="231" t="s">
        <v>1451</v>
      </c>
      <c r="G309" s="232" t="s">
        <v>540</v>
      </c>
      <c r="H309" s="233">
        <v>8</v>
      </c>
      <c r="I309" s="234"/>
      <c r="J309" s="235">
        <f>ROUND(I309*H309,2)</f>
        <v>0</v>
      </c>
      <c r="K309" s="231" t="s">
        <v>19</v>
      </c>
      <c r="L309" s="236"/>
      <c r="M309" s="237" t="s">
        <v>19</v>
      </c>
      <c r="N309" s="238" t="s">
        <v>40</v>
      </c>
      <c r="O309" s="83"/>
      <c r="P309" s="196">
        <f>O309*H309</f>
        <v>0</v>
      </c>
      <c r="Q309" s="196">
        <v>0</v>
      </c>
      <c r="R309" s="196">
        <f>Q309*H309</f>
        <v>0</v>
      </c>
      <c r="S309" s="196">
        <v>0</v>
      </c>
      <c r="T309" s="197">
        <f>S309*H309</f>
        <v>0</v>
      </c>
      <c r="U309" s="37"/>
      <c r="V309" s="37"/>
      <c r="W309" s="37"/>
      <c r="X309" s="37"/>
      <c r="Y309" s="37"/>
      <c r="Z309" s="37"/>
      <c r="AA309" s="37"/>
      <c r="AB309" s="37"/>
      <c r="AC309" s="37"/>
      <c r="AD309" s="37"/>
      <c r="AE309" s="37"/>
      <c r="AR309" s="198" t="s">
        <v>147</v>
      </c>
      <c r="AT309" s="198" t="s">
        <v>298</v>
      </c>
      <c r="AU309" s="198" t="s">
        <v>79</v>
      </c>
      <c r="AY309" s="16" t="s">
        <v>133</v>
      </c>
      <c r="BE309" s="199">
        <f>IF(N309="základní",J309,0)</f>
        <v>0</v>
      </c>
      <c r="BF309" s="199">
        <f>IF(N309="snížená",J309,0)</f>
        <v>0</v>
      </c>
      <c r="BG309" s="199">
        <f>IF(N309="zákl. přenesená",J309,0)</f>
        <v>0</v>
      </c>
      <c r="BH309" s="199">
        <f>IF(N309="sníž. přenesená",J309,0)</f>
        <v>0</v>
      </c>
      <c r="BI309" s="199">
        <f>IF(N309="nulová",J309,0)</f>
        <v>0</v>
      </c>
      <c r="BJ309" s="16" t="s">
        <v>77</v>
      </c>
      <c r="BK309" s="199">
        <f>ROUND(I309*H309,2)</f>
        <v>0</v>
      </c>
      <c r="BL309" s="16" t="s">
        <v>138</v>
      </c>
      <c r="BM309" s="198" t="s">
        <v>1625</v>
      </c>
    </row>
    <row r="310" spans="1:47" s="2" customFormat="1" ht="12">
      <c r="A310" s="37"/>
      <c r="B310" s="38"/>
      <c r="C310" s="39"/>
      <c r="D310" s="200" t="s">
        <v>134</v>
      </c>
      <c r="E310" s="39"/>
      <c r="F310" s="201" t="s">
        <v>1435</v>
      </c>
      <c r="G310" s="39"/>
      <c r="H310" s="39"/>
      <c r="I310" s="135"/>
      <c r="J310" s="39"/>
      <c r="K310" s="39"/>
      <c r="L310" s="43"/>
      <c r="M310" s="202"/>
      <c r="N310" s="203"/>
      <c r="O310" s="83"/>
      <c r="P310" s="83"/>
      <c r="Q310" s="83"/>
      <c r="R310" s="83"/>
      <c r="S310" s="83"/>
      <c r="T310" s="84"/>
      <c r="U310" s="37"/>
      <c r="V310" s="37"/>
      <c r="W310" s="37"/>
      <c r="X310" s="37"/>
      <c r="Y310" s="37"/>
      <c r="Z310" s="37"/>
      <c r="AA310" s="37"/>
      <c r="AB310" s="37"/>
      <c r="AC310" s="37"/>
      <c r="AD310" s="37"/>
      <c r="AE310" s="37"/>
      <c r="AT310" s="16" t="s">
        <v>134</v>
      </c>
      <c r="AU310" s="16" t="s">
        <v>79</v>
      </c>
    </row>
    <row r="311" spans="1:65" s="2" customFormat="1" ht="16.5" customHeight="1">
      <c r="A311" s="37"/>
      <c r="B311" s="38"/>
      <c r="C311" s="229" t="s">
        <v>417</v>
      </c>
      <c r="D311" s="229" t="s">
        <v>298</v>
      </c>
      <c r="E311" s="230" t="s">
        <v>1467</v>
      </c>
      <c r="F311" s="231" t="s">
        <v>1309</v>
      </c>
      <c r="G311" s="232" t="s">
        <v>540</v>
      </c>
      <c r="H311" s="233">
        <v>3</v>
      </c>
      <c r="I311" s="234"/>
      <c r="J311" s="235">
        <f>ROUND(I311*H311,2)</f>
        <v>0</v>
      </c>
      <c r="K311" s="231" t="s">
        <v>19</v>
      </c>
      <c r="L311" s="236"/>
      <c r="M311" s="237" t="s">
        <v>19</v>
      </c>
      <c r="N311" s="238" t="s">
        <v>40</v>
      </c>
      <c r="O311" s="83"/>
      <c r="P311" s="196">
        <f>O311*H311</f>
        <v>0</v>
      </c>
      <c r="Q311" s="196">
        <v>0</v>
      </c>
      <c r="R311" s="196">
        <f>Q311*H311</f>
        <v>0</v>
      </c>
      <c r="S311" s="196">
        <v>0</v>
      </c>
      <c r="T311" s="197">
        <f>S311*H311</f>
        <v>0</v>
      </c>
      <c r="U311" s="37"/>
      <c r="V311" s="37"/>
      <c r="W311" s="37"/>
      <c r="X311" s="37"/>
      <c r="Y311" s="37"/>
      <c r="Z311" s="37"/>
      <c r="AA311" s="37"/>
      <c r="AB311" s="37"/>
      <c r="AC311" s="37"/>
      <c r="AD311" s="37"/>
      <c r="AE311" s="37"/>
      <c r="AR311" s="198" t="s">
        <v>147</v>
      </c>
      <c r="AT311" s="198" t="s">
        <v>298</v>
      </c>
      <c r="AU311" s="198" t="s">
        <v>79</v>
      </c>
      <c r="AY311" s="16" t="s">
        <v>133</v>
      </c>
      <c r="BE311" s="199">
        <f>IF(N311="základní",J311,0)</f>
        <v>0</v>
      </c>
      <c r="BF311" s="199">
        <f>IF(N311="snížená",J311,0)</f>
        <v>0</v>
      </c>
      <c r="BG311" s="199">
        <f>IF(N311="zákl. přenesená",J311,0)</f>
        <v>0</v>
      </c>
      <c r="BH311" s="199">
        <f>IF(N311="sníž. přenesená",J311,0)</f>
        <v>0</v>
      </c>
      <c r="BI311" s="199">
        <f>IF(N311="nulová",J311,0)</f>
        <v>0</v>
      </c>
      <c r="BJ311" s="16" t="s">
        <v>77</v>
      </c>
      <c r="BK311" s="199">
        <f>ROUND(I311*H311,2)</f>
        <v>0</v>
      </c>
      <c r="BL311" s="16" t="s">
        <v>138</v>
      </c>
      <c r="BM311" s="198" t="s">
        <v>1626</v>
      </c>
    </row>
    <row r="312" spans="1:47" s="2" customFormat="1" ht="12">
      <c r="A312" s="37"/>
      <c r="B312" s="38"/>
      <c r="C312" s="39"/>
      <c r="D312" s="200" t="s">
        <v>134</v>
      </c>
      <c r="E312" s="39"/>
      <c r="F312" s="201" t="s">
        <v>1435</v>
      </c>
      <c r="G312" s="39"/>
      <c r="H312" s="39"/>
      <c r="I312" s="135"/>
      <c r="J312" s="39"/>
      <c r="K312" s="39"/>
      <c r="L312" s="43"/>
      <c r="M312" s="202"/>
      <c r="N312" s="203"/>
      <c r="O312" s="83"/>
      <c r="P312" s="83"/>
      <c r="Q312" s="83"/>
      <c r="R312" s="83"/>
      <c r="S312" s="83"/>
      <c r="T312" s="84"/>
      <c r="U312" s="37"/>
      <c r="V312" s="37"/>
      <c r="W312" s="37"/>
      <c r="X312" s="37"/>
      <c r="Y312" s="37"/>
      <c r="Z312" s="37"/>
      <c r="AA312" s="37"/>
      <c r="AB312" s="37"/>
      <c r="AC312" s="37"/>
      <c r="AD312" s="37"/>
      <c r="AE312" s="37"/>
      <c r="AT312" s="16" t="s">
        <v>134</v>
      </c>
      <c r="AU312" s="16" t="s">
        <v>79</v>
      </c>
    </row>
    <row r="313" spans="1:65" s="2" customFormat="1" ht="16.5" customHeight="1">
      <c r="A313" s="37"/>
      <c r="B313" s="38"/>
      <c r="C313" s="229" t="s">
        <v>1418</v>
      </c>
      <c r="D313" s="229" t="s">
        <v>298</v>
      </c>
      <c r="E313" s="230" t="s">
        <v>1469</v>
      </c>
      <c r="F313" s="231" t="s">
        <v>1470</v>
      </c>
      <c r="G313" s="232" t="s">
        <v>540</v>
      </c>
      <c r="H313" s="233">
        <v>3</v>
      </c>
      <c r="I313" s="234"/>
      <c r="J313" s="235">
        <f>ROUND(I313*H313,2)</f>
        <v>0</v>
      </c>
      <c r="K313" s="231" t="s">
        <v>19</v>
      </c>
      <c r="L313" s="236"/>
      <c r="M313" s="237" t="s">
        <v>19</v>
      </c>
      <c r="N313" s="238" t="s">
        <v>40</v>
      </c>
      <c r="O313" s="83"/>
      <c r="P313" s="196">
        <f>O313*H313</f>
        <v>0</v>
      </c>
      <c r="Q313" s="196">
        <v>0</v>
      </c>
      <c r="R313" s="196">
        <f>Q313*H313</f>
        <v>0</v>
      </c>
      <c r="S313" s="196">
        <v>0</v>
      </c>
      <c r="T313" s="197">
        <f>S313*H313</f>
        <v>0</v>
      </c>
      <c r="U313" s="37"/>
      <c r="V313" s="37"/>
      <c r="W313" s="37"/>
      <c r="X313" s="37"/>
      <c r="Y313" s="37"/>
      <c r="Z313" s="37"/>
      <c r="AA313" s="37"/>
      <c r="AB313" s="37"/>
      <c r="AC313" s="37"/>
      <c r="AD313" s="37"/>
      <c r="AE313" s="37"/>
      <c r="AR313" s="198" t="s">
        <v>147</v>
      </c>
      <c r="AT313" s="198" t="s">
        <v>298</v>
      </c>
      <c r="AU313" s="198" t="s">
        <v>79</v>
      </c>
      <c r="AY313" s="16" t="s">
        <v>133</v>
      </c>
      <c r="BE313" s="199">
        <f>IF(N313="základní",J313,0)</f>
        <v>0</v>
      </c>
      <c r="BF313" s="199">
        <f>IF(N313="snížená",J313,0)</f>
        <v>0</v>
      </c>
      <c r="BG313" s="199">
        <f>IF(N313="zákl. přenesená",J313,0)</f>
        <v>0</v>
      </c>
      <c r="BH313" s="199">
        <f>IF(N313="sníž. přenesená",J313,0)</f>
        <v>0</v>
      </c>
      <c r="BI313" s="199">
        <f>IF(N313="nulová",J313,0)</f>
        <v>0</v>
      </c>
      <c r="BJ313" s="16" t="s">
        <v>77</v>
      </c>
      <c r="BK313" s="199">
        <f>ROUND(I313*H313,2)</f>
        <v>0</v>
      </c>
      <c r="BL313" s="16" t="s">
        <v>138</v>
      </c>
      <c r="BM313" s="198" t="s">
        <v>1627</v>
      </c>
    </row>
    <row r="314" spans="1:47" s="2" customFormat="1" ht="12">
      <c r="A314" s="37"/>
      <c r="B314" s="38"/>
      <c r="C314" s="39"/>
      <c r="D314" s="200" t="s">
        <v>134</v>
      </c>
      <c r="E314" s="39"/>
      <c r="F314" s="201" t="s">
        <v>1435</v>
      </c>
      <c r="G314" s="39"/>
      <c r="H314" s="39"/>
      <c r="I314" s="135"/>
      <c r="J314" s="39"/>
      <c r="K314" s="39"/>
      <c r="L314" s="43"/>
      <c r="M314" s="202"/>
      <c r="N314" s="203"/>
      <c r="O314" s="83"/>
      <c r="P314" s="83"/>
      <c r="Q314" s="83"/>
      <c r="R314" s="83"/>
      <c r="S314" s="83"/>
      <c r="T314" s="84"/>
      <c r="U314" s="37"/>
      <c r="V314" s="37"/>
      <c r="W314" s="37"/>
      <c r="X314" s="37"/>
      <c r="Y314" s="37"/>
      <c r="Z314" s="37"/>
      <c r="AA314" s="37"/>
      <c r="AB314" s="37"/>
      <c r="AC314" s="37"/>
      <c r="AD314" s="37"/>
      <c r="AE314" s="37"/>
      <c r="AT314" s="16" t="s">
        <v>134</v>
      </c>
      <c r="AU314" s="16" t="s">
        <v>79</v>
      </c>
    </row>
    <row r="315" spans="1:65" s="2" customFormat="1" ht="16.5" customHeight="1">
      <c r="A315" s="37"/>
      <c r="B315" s="38"/>
      <c r="C315" s="229" t="s">
        <v>419</v>
      </c>
      <c r="D315" s="229" t="s">
        <v>298</v>
      </c>
      <c r="E315" s="230" t="s">
        <v>1473</v>
      </c>
      <c r="F315" s="231" t="s">
        <v>1474</v>
      </c>
      <c r="G315" s="232" t="s">
        <v>540</v>
      </c>
      <c r="H315" s="233">
        <v>2</v>
      </c>
      <c r="I315" s="234"/>
      <c r="J315" s="235">
        <f>ROUND(I315*H315,2)</f>
        <v>0</v>
      </c>
      <c r="K315" s="231" t="s">
        <v>19</v>
      </c>
      <c r="L315" s="236"/>
      <c r="M315" s="237" t="s">
        <v>19</v>
      </c>
      <c r="N315" s="238" t="s">
        <v>40</v>
      </c>
      <c r="O315" s="83"/>
      <c r="P315" s="196">
        <f>O315*H315</f>
        <v>0</v>
      </c>
      <c r="Q315" s="196">
        <v>0</v>
      </c>
      <c r="R315" s="196">
        <f>Q315*H315</f>
        <v>0</v>
      </c>
      <c r="S315" s="196">
        <v>0</v>
      </c>
      <c r="T315" s="197">
        <f>S315*H315</f>
        <v>0</v>
      </c>
      <c r="U315" s="37"/>
      <c r="V315" s="37"/>
      <c r="W315" s="37"/>
      <c r="X315" s="37"/>
      <c r="Y315" s="37"/>
      <c r="Z315" s="37"/>
      <c r="AA315" s="37"/>
      <c r="AB315" s="37"/>
      <c r="AC315" s="37"/>
      <c r="AD315" s="37"/>
      <c r="AE315" s="37"/>
      <c r="AR315" s="198" t="s">
        <v>147</v>
      </c>
      <c r="AT315" s="198" t="s">
        <v>298</v>
      </c>
      <c r="AU315" s="198" t="s">
        <v>79</v>
      </c>
      <c r="AY315" s="16" t="s">
        <v>133</v>
      </c>
      <c r="BE315" s="199">
        <f>IF(N315="základní",J315,0)</f>
        <v>0</v>
      </c>
      <c r="BF315" s="199">
        <f>IF(N315="snížená",J315,0)</f>
        <v>0</v>
      </c>
      <c r="BG315" s="199">
        <f>IF(N315="zákl. přenesená",J315,0)</f>
        <v>0</v>
      </c>
      <c r="BH315" s="199">
        <f>IF(N315="sníž. přenesená",J315,0)</f>
        <v>0</v>
      </c>
      <c r="BI315" s="199">
        <f>IF(N315="nulová",J315,0)</f>
        <v>0</v>
      </c>
      <c r="BJ315" s="16" t="s">
        <v>77</v>
      </c>
      <c r="BK315" s="199">
        <f>ROUND(I315*H315,2)</f>
        <v>0</v>
      </c>
      <c r="BL315" s="16" t="s">
        <v>138</v>
      </c>
      <c r="BM315" s="198" t="s">
        <v>1628</v>
      </c>
    </row>
    <row r="316" spans="1:47" s="2" customFormat="1" ht="12">
      <c r="A316" s="37"/>
      <c r="B316" s="38"/>
      <c r="C316" s="39"/>
      <c r="D316" s="200" t="s">
        <v>134</v>
      </c>
      <c r="E316" s="39"/>
      <c r="F316" s="201" t="s">
        <v>1435</v>
      </c>
      <c r="G316" s="39"/>
      <c r="H316" s="39"/>
      <c r="I316" s="135"/>
      <c r="J316" s="39"/>
      <c r="K316" s="39"/>
      <c r="L316" s="43"/>
      <c r="M316" s="202"/>
      <c r="N316" s="203"/>
      <c r="O316" s="83"/>
      <c r="P316" s="83"/>
      <c r="Q316" s="83"/>
      <c r="R316" s="83"/>
      <c r="S316" s="83"/>
      <c r="T316" s="84"/>
      <c r="U316" s="37"/>
      <c r="V316" s="37"/>
      <c r="W316" s="37"/>
      <c r="X316" s="37"/>
      <c r="Y316" s="37"/>
      <c r="Z316" s="37"/>
      <c r="AA316" s="37"/>
      <c r="AB316" s="37"/>
      <c r="AC316" s="37"/>
      <c r="AD316" s="37"/>
      <c r="AE316" s="37"/>
      <c r="AT316" s="16" t="s">
        <v>134</v>
      </c>
      <c r="AU316" s="16" t="s">
        <v>79</v>
      </c>
    </row>
    <row r="317" spans="1:65" s="2" customFormat="1" ht="16.5" customHeight="1">
      <c r="A317" s="37"/>
      <c r="B317" s="38"/>
      <c r="C317" s="229" t="s">
        <v>1424</v>
      </c>
      <c r="D317" s="229" t="s">
        <v>298</v>
      </c>
      <c r="E317" s="230" t="s">
        <v>1476</v>
      </c>
      <c r="F317" s="231" t="s">
        <v>1315</v>
      </c>
      <c r="G317" s="232" t="s">
        <v>540</v>
      </c>
      <c r="H317" s="233">
        <v>9</v>
      </c>
      <c r="I317" s="234"/>
      <c r="J317" s="235">
        <f>ROUND(I317*H317,2)</f>
        <v>0</v>
      </c>
      <c r="K317" s="231" t="s">
        <v>19</v>
      </c>
      <c r="L317" s="236"/>
      <c r="M317" s="237" t="s">
        <v>19</v>
      </c>
      <c r="N317" s="238" t="s">
        <v>40</v>
      </c>
      <c r="O317" s="83"/>
      <c r="P317" s="196">
        <f>O317*H317</f>
        <v>0</v>
      </c>
      <c r="Q317" s="196">
        <v>0</v>
      </c>
      <c r="R317" s="196">
        <f>Q317*H317</f>
        <v>0</v>
      </c>
      <c r="S317" s="196">
        <v>0</v>
      </c>
      <c r="T317" s="197">
        <f>S317*H317</f>
        <v>0</v>
      </c>
      <c r="U317" s="37"/>
      <c r="V317" s="37"/>
      <c r="W317" s="37"/>
      <c r="X317" s="37"/>
      <c r="Y317" s="37"/>
      <c r="Z317" s="37"/>
      <c r="AA317" s="37"/>
      <c r="AB317" s="37"/>
      <c r="AC317" s="37"/>
      <c r="AD317" s="37"/>
      <c r="AE317" s="37"/>
      <c r="AR317" s="198" t="s">
        <v>147</v>
      </c>
      <c r="AT317" s="198" t="s">
        <v>298</v>
      </c>
      <c r="AU317" s="198" t="s">
        <v>79</v>
      </c>
      <c r="AY317" s="16" t="s">
        <v>133</v>
      </c>
      <c r="BE317" s="199">
        <f>IF(N317="základní",J317,0)</f>
        <v>0</v>
      </c>
      <c r="BF317" s="199">
        <f>IF(N317="snížená",J317,0)</f>
        <v>0</v>
      </c>
      <c r="BG317" s="199">
        <f>IF(N317="zákl. přenesená",J317,0)</f>
        <v>0</v>
      </c>
      <c r="BH317" s="199">
        <f>IF(N317="sníž. přenesená",J317,0)</f>
        <v>0</v>
      </c>
      <c r="BI317" s="199">
        <f>IF(N317="nulová",J317,0)</f>
        <v>0</v>
      </c>
      <c r="BJ317" s="16" t="s">
        <v>77</v>
      </c>
      <c r="BK317" s="199">
        <f>ROUND(I317*H317,2)</f>
        <v>0</v>
      </c>
      <c r="BL317" s="16" t="s">
        <v>138</v>
      </c>
      <c r="BM317" s="198" t="s">
        <v>1629</v>
      </c>
    </row>
    <row r="318" spans="1:47" s="2" customFormat="1" ht="12">
      <c r="A318" s="37"/>
      <c r="B318" s="38"/>
      <c r="C318" s="39"/>
      <c r="D318" s="200" t="s">
        <v>134</v>
      </c>
      <c r="E318" s="39"/>
      <c r="F318" s="201" t="s">
        <v>1435</v>
      </c>
      <c r="G318" s="39"/>
      <c r="H318" s="39"/>
      <c r="I318" s="135"/>
      <c r="J318" s="39"/>
      <c r="K318" s="39"/>
      <c r="L318" s="43"/>
      <c r="M318" s="202"/>
      <c r="N318" s="203"/>
      <c r="O318" s="83"/>
      <c r="P318" s="83"/>
      <c r="Q318" s="83"/>
      <c r="R318" s="83"/>
      <c r="S318" s="83"/>
      <c r="T318" s="84"/>
      <c r="U318" s="37"/>
      <c r="V318" s="37"/>
      <c r="W318" s="37"/>
      <c r="X318" s="37"/>
      <c r="Y318" s="37"/>
      <c r="Z318" s="37"/>
      <c r="AA318" s="37"/>
      <c r="AB318" s="37"/>
      <c r="AC318" s="37"/>
      <c r="AD318" s="37"/>
      <c r="AE318" s="37"/>
      <c r="AT318" s="16" t="s">
        <v>134</v>
      </c>
      <c r="AU318" s="16" t="s">
        <v>79</v>
      </c>
    </row>
    <row r="319" spans="1:65" s="2" customFormat="1" ht="16.5" customHeight="1">
      <c r="A319" s="37"/>
      <c r="B319" s="38"/>
      <c r="C319" s="229" t="s">
        <v>425</v>
      </c>
      <c r="D319" s="229" t="s">
        <v>298</v>
      </c>
      <c r="E319" s="230" t="s">
        <v>1479</v>
      </c>
      <c r="F319" s="231" t="s">
        <v>1318</v>
      </c>
      <c r="G319" s="232" t="s">
        <v>540</v>
      </c>
      <c r="H319" s="233">
        <v>8</v>
      </c>
      <c r="I319" s="234"/>
      <c r="J319" s="235">
        <f>ROUND(I319*H319,2)</f>
        <v>0</v>
      </c>
      <c r="K319" s="231" t="s">
        <v>19</v>
      </c>
      <c r="L319" s="236"/>
      <c r="M319" s="237" t="s">
        <v>19</v>
      </c>
      <c r="N319" s="238" t="s">
        <v>40</v>
      </c>
      <c r="O319" s="83"/>
      <c r="P319" s="196">
        <f>O319*H319</f>
        <v>0</v>
      </c>
      <c r="Q319" s="196">
        <v>0</v>
      </c>
      <c r="R319" s="196">
        <f>Q319*H319</f>
        <v>0</v>
      </c>
      <c r="S319" s="196">
        <v>0</v>
      </c>
      <c r="T319" s="197">
        <f>S319*H319</f>
        <v>0</v>
      </c>
      <c r="U319" s="37"/>
      <c r="V319" s="37"/>
      <c r="W319" s="37"/>
      <c r="X319" s="37"/>
      <c r="Y319" s="37"/>
      <c r="Z319" s="37"/>
      <c r="AA319" s="37"/>
      <c r="AB319" s="37"/>
      <c r="AC319" s="37"/>
      <c r="AD319" s="37"/>
      <c r="AE319" s="37"/>
      <c r="AR319" s="198" t="s">
        <v>147</v>
      </c>
      <c r="AT319" s="198" t="s">
        <v>298</v>
      </c>
      <c r="AU319" s="198" t="s">
        <v>79</v>
      </c>
      <c r="AY319" s="16" t="s">
        <v>133</v>
      </c>
      <c r="BE319" s="199">
        <f>IF(N319="základní",J319,0)</f>
        <v>0</v>
      </c>
      <c r="BF319" s="199">
        <f>IF(N319="snížená",J319,0)</f>
        <v>0</v>
      </c>
      <c r="BG319" s="199">
        <f>IF(N319="zákl. přenesená",J319,0)</f>
        <v>0</v>
      </c>
      <c r="BH319" s="199">
        <f>IF(N319="sníž. přenesená",J319,0)</f>
        <v>0</v>
      </c>
      <c r="BI319" s="199">
        <f>IF(N319="nulová",J319,0)</f>
        <v>0</v>
      </c>
      <c r="BJ319" s="16" t="s">
        <v>77</v>
      </c>
      <c r="BK319" s="199">
        <f>ROUND(I319*H319,2)</f>
        <v>0</v>
      </c>
      <c r="BL319" s="16" t="s">
        <v>138</v>
      </c>
      <c r="BM319" s="198" t="s">
        <v>1630</v>
      </c>
    </row>
    <row r="320" spans="1:47" s="2" customFormat="1" ht="12">
      <c r="A320" s="37"/>
      <c r="B320" s="38"/>
      <c r="C320" s="39"/>
      <c r="D320" s="200" t="s">
        <v>134</v>
      </c>
      <c r="E320" s="39"/>
      <c r="F320" s="201" t="s">
        <v>1435</v>
      </c>
      <c r="G320" s="39"/>
      <c r="H320" s="39"/>
      <c r="I320" s="135"/>
      <c r="J320" s="39"/>
      <c r="K320" s="39"/>
      <c r="L320" s="43"/>
      <c r="M320" s="202"/>
      <c r="N320" s="203"/>
      <c r="O320" s="83"/>
      <c r="P320" s="83"/>
      <c r="Q320" s="83"/>
      <c r="R320" s="83"/>
      <c r="S320" s="83"/>
      <c r="T320" s="84"/>
      <c r="U320" s="37"/>
      <c r="V320" s="37"/>
      <c r="W320" s="37"/>
      <c r="X320" s="37"/>
      <c r="Y320" s="37"/>
      <c r="Z320" s="37"/>
      <c r="AA320" s="37"/>
      <c r="AB320" s="37"/>
      <c r="AC320" s="37"/>
      <c r="AD320" s="37"/>
      <c r="AE320" s="37"/>
      <c r="AT320" s="16" t="s">
        <v>134</v>
      </c>
      <c r="AU320" s="16" t="s">
        <v>79</v>
      </c>
    </row>
    <row r="321" spans="1:65" s="2" customFormat="1" ht="16.5" customHeight="1">
      <c r="A321" s="37"/>
      <c r="B321" s="38"/>
      <c r="C321" s="229" t="s">
        <v>1432</v>
      </c>
      <c r="D321" s="229" t="s">
        <v>298</v>
      </c>
      <c r="E321" s="230" t="s">
        <v>1481</v>
      </c>
      <c r="F321" s="231" t="s">
        <v>1226</v>
      </c>
      <c r="G321" s="232" t="s">
        <v>540</v>
      </c>
      <c r="H321" s="233">
        <v>7</v>
      </c>
      <c r="I321" s="234"/>
      <c r="J321" s="235">
        <f>ROUND(I321*H321,2)</f>
        <v>0</v>
      </c>
      <c r="K321" s="231" t="s">
        <v>19</v>
      </c>
      <c r="L321" s="236"/>
      <c r="M321" s="237" t="s">
        <v>19</v>
      </c>
      <c r="N321" s="238" t="s">
        <v>40</v>
      </c>
      <c r="O321" s="83"/>
      <c r="P321" s="196">
        <f>O321*H321</f>
        <v>0</v>
      </c>
      <c r="Q321" s="196">
        <v>0</v>
      </c>
      <c r="R321" s="196">
        <f>Q321*H321</f>
        <v>0</v>
      </c>
      <c r="S321" s="196">
        <v>0</v>
      </c>
      <c r="T321" s="197">
        <f>S321*H321</f>
        <v>0</v>
      </c>
      <c r="U321" s="37"/>
      <c r="V321" s="37"/>
      <c r="W321" s="37"/>
      <c r="X321" s="37"/>
      <c r="Y321" s="37"/>
      <c r="Z321" s="37"/>
      <c r="AA321" s="37"/>
      <c r="AB321" s="37"/>
      <c r="AC321" s="37"/>
      <c r="AD321" s="37"/>
      <c r="AE321" s="37"/>
      <c r="AR321" s="198" t="s">
        <v>147</v>
      </c>
      <c r="AT321" s="198" t="s">
        <v>298</v>
      </c>
      <c r="AU321" s="198" t="s">
        <v>79</v>
      </c>
      <c r="AY321" s="16" t="s">
        <v>133</v>
      </c>
      <c r="BE321" s="199">
        <f>IF(N321="základní",J321,0)</f>
        <v>0</v>
      </c>
      <c r="BF321" s="199">
        <f>IF(N321="snížená",J321,0)</f>
        <v>0</v>
      </c>
      <c r="BG321" s="199">
        <f>IF(N321="zákl. přenesená",J321,0)</f>
        <v>0</v>
      </c>
      <c r="BH321" s="199">
        <f>IF(N321="sníž. přenesená",J321,0)</f>
        <v>0</v>
      </c>
      <c r="BI321" s="199">
        <f>IF(N321="nulová",J321,0)</f>
        <v>0</v>
      </c>
      <c r="BJ321" s="16" t="s">
        <v>77</v>
      </c>
      <c r="BK321" s="199">
        <f>ROUND(I321*H321,2)</f>
        <v>0</v>
      </c>
      <c r="BL321" s="16" t="s">
        <v>138</v>
      </c>
      <c r="BM321" s="198" t="s">
        <v>1631</v>
      </c>
    </row>
    <row r="322" spans="1:47" s="2" customFormat="1" ht="12">
      <c r="A322" s="37"/>
      <c r="B322" s="38"/>
      <c r="C322" s="39"/>
      <c r="D322" s="200" t="s">
        <v>134</v>
      </c>
      <c r="E322" s="39"/>
      <c r="F322" s="201" t="s">
        <v>1435</v>
      </c>
      <c r="G322" s="39"/>
      <c r="H322" s="39"/>
      <c r="I322" s="135"/>
      <c r="J322" s="39"/>
      <c r="K322" s="39"/>
      <c r="L322" s="43"/>
      <c r="M322" s="202"/>
      <c r="N322" s="203"/>
      <c r="O322" s="83"/>
      <c r="P322" s="83"/>
      <c r="Q322" s="83"/>
      <c r="R322" s="83"/>
      <c r="S322" s="83"/>
      <c r="T322" s="84"/>
      <c r="U322" s="37"/>
      <c r="V322" s="37"/>
      <c r="W322" s="37"/>
      <c r="X322" s="37"/>
      <c r="Y322" s="37"/>
      <c r="Z322" s="37"/>
      <c r="AA322" s="37"/>
      <c r="AB322" s="37"/>
      <c r="AC322" s="37"/>
      <c r="AD322" s="37"/>
      <c r="AE322" s="37"/>
      <c r="AT322" s="16" t="s">
        <v>134</v>
      </c>
      <c r="AU322" s="16" t="s">
        <v>79</v>
      </c>
    </row>
    <row r="323" spans="1:65" s="2" customFormat="1" ht="16.5" customHeight="1">
      <c r="A323" s="37"/>
      <c r="B323" s="38"/>
      <c r="C323" s="229" t="s">
        <v>430</v>
      </c>
      <c r="D323" s="229" t="s">
        <v>298</v>
      </c>
      <c r="E323" s="230" t="s">
        <v>1484</v>
      </c>
      <c r="F323" s="231" t="s">
        <v>1323</v>
      </c>
      <c r="G323" s="232" t="s">
        <v>540</v>
      </c>
      <c r="H323" s="233">
        <v>9</v>
      </c>
      <c r="I323" s="234"/>
      <c r="J323" s="235">
        <f>ROUND(I323*H323,2)</f>
        <v>0</v>
      </c>
      <c r="K323" s="231" t="s">
        <v>19</v>
      </c>
      <c r="L323" s="236"/>
      <c r="M323" s="237" t="s">
        <v>19</v>
      </c>
      <c r="N323" s="238" t="s">
        <v>40</v>
      </c>
      <c r="O323" s="83"/>
      <c r="P323" s="196">
        <f>O323*H323</f>
        <v>0</v>
      </c>
      <c r="Q323" s="196">
        <v>0</v>
      </c>
      <c r="R323" s="196">
        <f>Q323*H323</f>
        <v>0</v>
      </c>
      <c r="S323" s="196">
        <v>0</v>
      </c>
      <c r="T323" s="197">
        <f>S323*H323</f>
        <v>0</v>
      </c>
      <c r="U323" s="37"/>
      <c r="V323" s="37"/>
      <c r="W323" s="37"/>
      <c r="X323" s="37"/>
      <c r="Y323" s="37"/>
      <c r="Z323" s="37"/>
      <c r="AA323" s="37"/>
      <c r="AB323" s="37"/>
      <c r="AC323" s="37"/>
      <c r="AD323" s="37"/>
      <c r="AE323" s="37"/>
      <c r="AR323" s="198" t="s">
        <v>147</v>
      </c>
      <c r="AT323" s="198" t="s">
        <v>298</v>
      </c>
      <c r="AU323" s="198" t="s">
        <v>79</v>
      </c>
      <c r="AY323" s="16" t="s">
        <v>133</v>
      </c>
      <c r="BE323" s="199">
        <f>IF(N323="základní",J323,0)</f>
        <v>0</v>
      </c>
      <c r="BF323" s="199">
        <f>IF(N323="snížená",J323,0)</f>
        <v>0</v>
      </c>
      <c r="BG323" s="199">
        <f>IF(N323="zákl. přenesená",J323,0)</f>
        <v>0</v>
      </c>
      <c r="BH323" s="199">
        <f>IF(N323="sníž. přenesená",J323,0)</f>
        <v>0</v>
      </c>
      <c r="BI323" s="199">
        <f>IF(N323="nulová",J323,0)</f>
        <v>0</v>
      </c>
      <c r="BJ323" s="16" t="s">
        <v>77</v>
      </c>
      <c r="BK323" s="199">
        <f>ROUND(I323*H323,2)</f>
        <v>0</v>
      </c>
      <c r="BL323" s="16" t="s">
        <v>138</v>
      </c>
      <c r="BM323" s="198" t="s">
        <v>1632</v>
      </c>
    </row>
    <row r="324" spans="1:47" s="2" customFormat="1" ht="12">
      <c r="A324" s="37"/>
      <c r="B324" s="38"/>
      <c r="C324" s="39"/>
      <c r="D324" s="200" t="s">
        <v>134</v>
      </c>
      <c r="E324" s="39"/>
      <c r="F324" s="201" t="s">
        <v>1435</v>
      </c>
      <c r="G324" s="39"/>
      <c r="H324" s="39"/>
      <c r="I324" s="135"/>
      <c r="J324" s="39"/>
      <c r="K324" s="39"/>
      <c r="L324" s="43"/>
      <c r="M324" s="202"/>
      <c r="N324" s="203"/>
      <c r="O324" s="83"/>
      <c r="P324" s="83"/>
      <c r="Q324" s="83"/>
      <c r="R324" s="83"/>
      <c r="S324" s="83"/>
      <c r="T324" s="84"/>
      <c r="U324" s="37"/>
      <c r="V324" s="37"/>
      <c r="W324" s="37"/>
      <c r="X324" s="37"/>
      <c r="Y324" s="37"/>
      <c r="Z324" s="37"/>
      <c r="AA324" s="37"/>
      <c r="AB324" s="37"/>
      <c r="AC324" s="37"/>
      <c r="AD324" s="37"/>
      <c r="AE324" s="37"/>
      <c r="AT324" s="16" t="s">
        <v>134</v>
      </c>
      <c r="AU324" s="16" t="s">
        <v>79</v>
      </c>
    </row>
    <row r="325" spans="1:65" s="2" customFormat="1" ht="16.5" customHeight="1">
      <c r="A325" s="37"/>
      <c r="B325" s="38"/>
      <c r="C325" s="229" t="s">
        <v>1438</v>
      </c>
      <c r="D325" s="229" t="s">
        <v>298</v>
      </c>
      <c r="E325" s="230" t="s">
        <v>1486</v>
      </c>
      <c r="F325" s="231" t="s">
        <v>1487</v>
      </c>
      <c r="G325" s="232" t="s">
        <v>540</v>
      </c>
      <c r="H325" s="233">
        <v>6</v>
      </c>
      <c r="I325" s="234"/>
      <c r="J325" s="235">
        <f>ROUND(I325*H325,2)</f>
        <v>0</v>
      </c>
      <c r="K325" s="231" t="s">
        <v>19</v>
      </c>
      <c r="L325" s="236"/>
      <c r="M325" s="237" t="s">
        <v>19</v>
      </c>
      <c r="N325" s="238" t="s">
        <v>40</v>
      </c>
      <c r="O325" s="83"/>
      <c r="P325" s="196">
        <f>O325*H325</f>
        <v>0</v>
      </c>
      <c r="Q325" s="196">
        <v>0</v>
      </c>
      <c r="R325" s="196">
        <f>Q325*H325</f>
        <v>0</v>
      </c>
      <c r="S325" s="196">
        <v>0</v>
      </c>
      <c r="T325" s="197">
        <f>S325*H325</f>
        <v>0</v>
      </c>
      <c r="U325" s="37"/>
      <c r="V325" s="37"/>
      <c r="W325" s="37"/>
      <c r="X325" s="37"/>
      <c r="Y325" s="37"/>
      <c r="Z325" s="37"/>
      <c r="AA325" s="37"/>
      <c r="AB325" s="37"/>
      <c r="AC325" s="37"/>
      <c r="AD325" s="37"/>
      <c r="AE325" s="37"/>
      <c r="AR325" s="198" t="s">
        <v>147</v>
      </c>
      <c r="AT325" s="198" t="s">
        <v>298</v>
      </c>
      <c r="AU325" s="198" t="s">
        <v>79</v>
      </c>
      <c r="AY325" s="16" t="s">
        <v>133</v>
      </c>
      <c r="BE325" s="199">
        <f>IF(N325="základní",J325,0)</f>
        <v>0</v>
      </c>
      <c r="BF325" s="199">
        <f>IF(N325="snížená",J325,0)</f>
        <v>0</v>
      </c>
      <c r="BG325" s="199">
        <f>IF(N325="zákl. přenesená",J325,0)</f>
        <v>0</v>
      </c>
      <c r="BH325" s="199">
        <f>IF(N325="sníž. přenesená",J325,0)</f>
        <v>0</v>
      </c>
      <c r="BI325" s="199">
        <f>IF(N325="nulová",J325,0)</f>
        <v>0</v>
      </c>
      <c r="BJ325" s="16" t="s">
        <v>77</v>
      </c>
      <c r="BK325" s="199">
        <f>ROUND(I325*H325,2)</f>
        <v>0</v>
      </c>
      <c r="BL325" s="16" t="s">
        <v>138</v>
      </c>
      <c r="BM325" s="198" t="s">
        <v>1633</v>
      </c>
    </row>
    <row r="326" spans="1:47" s="2" customFormat="1" ht="12">
      <c r="A326" s="37"/>
      <c r="B326" s="38"/>
      <c r="C326" s="39"/>
      <c r="D326" s="200" t="s">
        <v>134</v>
      </c>
      <c r="E326" s="39"/>
      <c r="F326" s="201" t="s">
        <v>1435</v>
      </c>
      <c r="G326" s="39"/>
      <c r="H326" s="39"/>
      <c r="I326" s="135"/>
      <c r="J326" s="39"/>
      <c r="K326" s="39"/>
      <c r="L326" s="43"/>
      <c r="M326" s="202"/>
      <c r="N326" s="203"/>
      <c r="O326" s="83"/>
      <c r="P326" s="83"/>
      <c r="Q326" s="83"/>
      <c r="R326" s="83"/>
      <c r="S326" s="83"/>
      <c r="T326" s="84"/>
      <c r="U326" s="37"/>
      <c r="V326" s="37"/>
      <c r="W326" s="37"/>
      <c r="X326" s="37"/>
      <c r="Y326" s="37"/>
      <c r="Z326" s="37"/>
      <c r="AA326" s="37"/>
      <c r="AB326" s="37"/>
      <c r="AC326" s="37"/>
      <c r="AD326" s="37"/>
      <c r="AE326" s="37"/>
      <c r="AT326" s="16" t="s">
        <v>134</v>
      </c>
      <c r="AU326" s="16" t="s">
        <v>79</v>
      </c>
    </row>
    <row r="327" spans="1:65" s="2" customFormat="1" ht="16.5" customHeight="1">
      <c r="A327" s="37"/>
      <c r="B327" s="38"/>
      <c r="C327" s="229" t="s">
        <v>436</v>
      </c>
      <c r="D327" s="229" t="s">
        <v>298</v>
      </c>
      <c r="E327" s="230" t="s">
        <v>1490</v>
      </c>
      <c r="F327" s="231" t="s">
        <v>1235</v>
      </c>
      <c r="G327" s="232" t="s">
        <v>540</v>
      </c>
      <c r="H327" s="233">
        <v>7</v>
      </c>
      <c r="I327" s="234"/>
      <c r="J327" s="235">
        <f>ROUND(I327*H327,2)</f>
        <v>0</v>
      </c>
      <c r="K327" s="231" t="s">
        <v>19</v>
      </c>
      <c r="L327" s="236"/>
      <c r="M327" s="237" t="s">
        <v>19</v>
      </c>
      <c r="N327" s="238" t="s">
        <v>40</v>
      </c>
      <c r="O327" s="83"/>
      <c r="P327" s="196">
        <f>O327*H327</f>
        <v>0</v>
      </c>
      <c r="Q327" s="196">
        <v>0</v>
      </c>
      <c r="R327" s="196">
        <f>Q327*H327</f>
        <v>0</v>
      </c>
      <c r="S327" s="196">
        <v>0</v>
      </c>
      <c r="T327" s="197">
        <f>S327*H327</f>
        <v>0</v>
      </c>
      <c r="U327" s="37"/>
      <c r="V327" s="37"/>
      <c r="W327" s="37"/>
      <c r="X327" s="37"/>
      <c r="Y327" s="37"/>
      <c r="Z327" s="37"/>
      <c r="AA327" s="37"/>
      <c r="AB327" s="37"/>
      <c r="AC327" s="37"/>
      <c r="AD327" s="37"/>
      <c r="AE327" s="37"/>
      <c r="AR327" s="198" t="s">
        <v>147</v>
      </c>
      <c r="AT327" s="198" t="s">
        <v>298</v>
      </c>
      <c r="AU327" s="198" t="s">
        <v>79</v>
      </c>
      <c r="AY327" s="16" t="s">
        <v>133</v>
      </c>
      <c r="BE327" s="199">
        <f>IF(N327="základní",J327,0)</f>
        <v>0</v>
      </c>
      <c r="BF327" s="199">
        <f>IF(N327="snížená",J327,0)</f>
        <v>0</v>
      </c>
      <c r="BG327" s="199">
        <f>IF(N327="zákl. přenesená",J327,0)</f>
        <v>0</v>
      </c>
      <c r="BH327" s="199">
        <f>IF(N327="sníž. přenesená",J327,0)</f>
        <v>0</v>
      </c>
      <c r="BI327" s="199">
        <f>IF(N327="nulová",J327,0)</f>
        <v>0</v>
      </c>
      <c r="BJ327" s="16" t="s">
        <v>77</v>
      </c>
      <c r="BK327" s="199">
        <f>ROUND(I327*H327,2)</f>
        <v>0</v>
      </c>
      <c r="BL327" s="16" t="s">
        <v>138</v>
      </c>
      <c r="BM327" s="198" t="s">
        <v>1634</v>
      </c>
    </row>
    <row r="328" spans="1:47" s="2" customFormat="1" ht="12">
      <c r="A328" s="37"/>
      <c r="B328" s="38"/>
      <c r="C328" s="39"/>
      <c r="D328" s="200" t="s">
        <v>134</v>
      </c>
      <c r="E328" s="39"/>
      <c r="F328" s="201" t="s">
        <v>1435</v>
      </c>
      <c r="G328" s="39"/>
      <c r="H328" s="39"/>
      <c r="I328" s="135"/>
      <c r="J328" s="39"/>
      <c r="K328" s="39"/>
      <c r="L328" s="43"/>
      <c r="M328" s="202"/>
      <c r="N328" s="203"/>
      <c r="O328" s="83"/>
      <c r="P328" s="83"/>
      <c r="Q328" s="83"/>
      <c r="R328" s="83"/>
      <c r="S328" s="83"/>
      <c r="T328" s="84"/>
      <c r="U328" s="37"/>
      <c r="V328" s="37"/>
      <c r="W328" s="37"/>
      <c r="X328" s="37"/>
      <c r="Y328" s="37"/>
      <c r="Z328" s="37"/>
      <c r="AA328" s="37"/>
      <c r="AB328" s="37"/>
      <c r="AC328" s="37"/>
      <c r="AD328" s="37"/>
      <c r="AE328" s="37"/>
      <c r="AT328" s="16" t="s">
        <v>134</v>
      </c>
      <c r="AU328" s="16" t="s">
        <v>79</v>
      </c>
    </row>
    <row r="329" spans="1:65" s="2" customFormat="1" ht="16.5" customHeight="1">
      <c r="A329" s="37"/>
      <c r="B329" s="38"/>
      <c r="C329" s="229" t="s">
        <v>1444</v>
      </c>
      <c r="D329" s="229" t="s">
        <v>298</v>
      </c>
      <c r="E329" s="230" t="s">
        <v>1433</v>
      </c>
      <c r="F329" s="231" t="s">
        <v>1402</v>
      </c>
      <c r="G329" s="232" t="s">
        <v>540</v>
      </c>
      <c r="H329" s="233">
        <v>34</v>
      </c>
      <c r="I329" s="234"/>
      <c r="J329" s="235">
        <f>ROUND(I329*H329,2)</f>
        <v>0</v>
      </c>
      <c r="K329" s="231" t="s">
        <v>19</v>
      </c>
      <c r="L329" s="236"/>
      <c r="M329" s="237" t="s">
        <v>19</v>
      </c>
      <c r="N329" s="238" t="s">
        <v>40</v>
      </c>
      <c r="O329" s="83"/>
      <c r="P329" s="196">
        <f>O329*H329</f>
        <v>0</v>
      </c>
      <c r="Q329" s="196">
        <v>0</v>
      </c>
      <c r="R329" s="196">
        <f>Q329*H329</f>
        <v>0</v>
      </c>
      <c r="S329" s="196">
        <v>0</v>
      </c>
      <c r="T329" s="197">
        <f>S329*H329</f>
        <v>0</v>
      </c>
      <c r="U329" s="37"/>
      <c r="V329" s="37"/>
      <c r="W329" s="37"/>
      <c r="X329" s="37"/>
      <c r="Y329" s="37"/>
      <c r="Z329" s="37"/>
      <c r="AA329" s="37"/>
      <c r="AB329" s="37"/>
      <c r="AC329" s="37"/>
      <c r="AD329" s="37"/>
      <c r="AE329" s="37"/>
      <c r="AR329" s="198" t="s">
        <v>147</v>
      </c>
      <c r="AT329" s="198" t="s">
        <v>298</v>
      </c>
      <c r="AU329" s="198" t="s">
        <v>79</v>
      </c>
      <c r="AY329" s="16" t="s">
        <v>133</v>
      </c>
      <c r="BE329" s="199">
        <f>IF(N329="základní",J329,0)</f>
        <v>0</v>
      </c>
      <c r="BF329" s="199">
        <f>IF(N329="snížená",J329,0)</f>
        <v>0</v>
      </c>
      <c r="BG329" s="199">
        <f>IF(N329="zákl. přenesená",J329,0)</f>
        <v>0</v>
      </c>
      <c r="BH329" s="199">
        <f>IF(N329="sníž. přenesená",J329,0)</f>
        <v>0</v>
      </c>
      <c r="BI329" s="199">
        <f>IF(N329="nulová",J329,0)</f>
        <v>0</v>
      </c>
      <c r="BJ329" s="16" t="s">
        <v>77</v>
      </c>
      <c r="BK329" s="199">
        <f>ROUND(I329*H329,2)</f>
        <v>0</v>
      </c>
      <c r="BL329" s="16" t="s">
        <v>138</v>
      </c>
      <c r="BM329" s="198" t="s">
        <v>1635</v>
      </c>
    </row>
    <row r="330" spans="1:47" s="2" customFormat="1" ht="12">
      <c r="A330" s="37"/>
      <c r="B330" s="38"/>
      <c r="C330" s="39"/>
      <c r="D330" s="200" t="s">
        <v>134</v>
      </c>
      <c r="E330" s="39"/>
      <c r="F330" s="201" t="s">
        <v>1435</v>
      </c>
      <c r="G330" s="39"/>
      <c r="H330" s="39"/>
      <c r="I330" s="135"/>
      <c r="J330" s="39"/>
      <c r="K330" s="39"/>
      <c r="L330" s="43"/>
      <c r="M330" s="202"/>
      <c r="N330" s="203"/>
      <c r="O330" s="83"/>
      <c r="P330" s="83"/>
      <c r="Q330" s="83"/>
      <c r="R330" s="83"/>
      <c r="S330" s="83"/>
      <c r="T330" s="84"/>
      <c r="U330" s="37"/>
      <c r="V330" s="37"/>
      <c r="W330" s="37"/>
      <c r="X330" s="37"/>
      <c r="Y330" s="37"/>
      <c r="Z330" s="37"/>
      <c r="AA330" s="37"/>
      <c r="AB330" s="37"/>
      <c r="AC330" s="37"/>
      <c r="AD330" s="37"/>
      <c r="AE330" s="37"/>
      <c r="AT330" s="16" t="s">
        <v>134</v>
      </c>
      <c r="AU330" s="16" t="s">
        <v>79</v>
      </c>
    </row>
    <row r="331" spans="1:65" s="2" customFormat="1" ht="16.5" customHeight="1">
      <c r="A331" s="37"/>
      <c r="B331" s="38"/>
      <c r="C331" s="229" t="s">
        <v>441</v>
      </c>
      <c r="D331" s="229" t="s">
        <v>298</v>
      </c>
      <c r="E331" s="230" t="s">
        <v>1436</v>
      </c>
      <c r="F331" s="231" t="s">
        <v>1305</v>
      </c>
      <c r="G331" s="232" t="s">
        <v>540</v>
      </c>
      <c r="H331" s="233">
        <v>9</v>
      </c>
      <c r="I331" s="234"/>
      <c r="J331" s="235">
        <f>ROUND(I331*H331,2)</f>
        <v>0</v>
      </c>
      <c r="K331" s="231" t="s">
        <v>19</v>
      </c>
      <c r="L331" s="236"/>
      <c r="M331" s="237" t="s">
        <v>19</v>
      </c>
      <c r="N331" s="238" t="s">
        <v>40</v>
      </c>
      <c r="O331" s="83"/>
      <c r="P331" s="196">
        <f>O331*H331</f>
        <v>0</v>
      </c>
      <c r="Q331" s="196">
        <v>0</v>
      </c>
      <c r="R331" s="196">
        <f>Q331*H331</f>
        <v>0</v>
      </c>
      <c r="S331" s="196">
        <v>0</v>
      </c>
      <c r="T331" s="197">
        <f>S331*H331</f>
        <v>0</v>
      </c>
      <c r="U331" s="37"/>
      <c r="V331" s="37"/>
      <c r="W331" s="37"/>
      <c r="X331" s="37"/>
      <c r="Y331" s="37"/>
      <c r="Z331" s="37"/>
      <c r="AA331" s="37"/>
      <c r="AB331" s="37"/>
      <c r="AC331" s="37"/>
      <c r="AD331" s="37"/>
      <c r="AE331" s="37"/>
      <c r="AR331" s="198" t="s">
        <v>147</v>
      </c>
      <c r="AT331" s="198" t="s">
        <v>298</v>
      </c>
      <c r="AU331" s="198" t="s">
        <v>79</v>
      </c>
      <c r="AY331" s="16" t="s">
        <v>133</v>
      </c>
      <c r="BE331" s="199">
        <f>IF(N331="základní",J331,0)</f>
        <v>0</v>
      </c>
      <c r="BF331" s="199">
        <f>IF(N331="snížená",J331,0)</f>
        <v>0</v>
      </c>
      <c r="BG331" s="199">
        <f>IF(N331="zákl. přenesená",J331,0)</f>
        <v>0</v>
      </c>
      <c r="BH331" s="199">
        <f>IF(N331="sníž. přenesená",J331,0)</f>
        <v>0</v>
      </c>
      <c r="BI331" s="199">
        <f>IF(N331="nulová",J331,0)</f>
        <v>0</v>
      </c>
      <c r="BJ331" s="16" t="s">
        <v>77</v>
      </c>
      <c r="BK331" s="199">
        <f>ROUND(I331*H331,2)</f>
        <v>0</v>
      </c>
      <c r="BL331" s="16" t="s">
        <v>138</v>
      </c>
      <c r="BM331" s="198" t="s">
        <v>1636</v>
      </c>
    </row>
    <row r="332" spans="1:47" s="2" customFormat="1" ht="12">
      <c r="A332" s="37"/>
      <c r="B332" s="38"/>
      <c r="C332" s="39"/>
      <c r="D332" s="200" t="s">
        <v>134</v>
      </c>
      <c r="E332" s="39"/>
      <c r="F332" s="201" t="s">
        <v>1435</v>
      </c>
      <c r="G332" s="39"/>
      <c r="H332" s="39"/>
      <c r="I332" s="135"/>
      <c r="J332" s="39"/>
      <c r="K332" s="39"/>
      <c r="L332" s="43"/>
      <c r="M332" s="202"/>
      <c r="N332" s="203"/>
      <c r="O332" s="83"/>
      <c r="P332" s="83"/>
      <c r="Q332" s="83"/>
      <c r="R332" s="83"/>
      <c r="S332" s="83"/>
      <c r="T332" s="84"/>
      <c r="U332" s="37"/>
      <c r="V332" s="37"/>
      <c r="W332" s="37"/>
      <c r="X332" s="37"/>
      <c r="Y332" s="37"/>
      <c r="Z332" s="37"/>
      <c r="AA332" s="37"/>
      <c r="AB332" s="37"/>
      <c r="AC332" s="37"/>
      <c r="AD332" s="37"/>
      <c r="AE332" s="37"/>
      <c r="AT332" s="16" t="s">
        <v>134</v>
      </c>
      <c r="AU332" s="16" t="s">
        <v>79</v>
      </c>
    </row>
    <row r="333" spans="1:65" s="2" customFormat="1" ht="16.5" customHeight="1">
      <c r="A333" s="37"/>
      <c r="B333" s="38"/>
      <c r="C333" s="229" t="s">
        <v>1449</v>
      </c>
      <c r="D333" s="229" t="s">
        <v>298</v>
      </c>
      <c r="E333" s="230" t="s">
        <v>1439</v>
      </c>
      <c r="F333" s="231" t="s">
        <v>1440</v>
      </c>
      <c r="G333" s="232" t="s">
        <v>540</v>
      </c>
      <c r="H333" s="233">
        <v>7</v>
      </c>
      <c r="I333" s="234"/>
      <c r="J333" s="235">
        <f>ROUND(I333*H333,2)</f>
        <v>0</v>
      </c>
      <c r="K333" s="231" t="s">
        <v>19</v>
      </c>
      <c r="L333" s="236"/>
      <c r="M333" s="237" t="s">
        <v>19</v>
      </c>
      <c r="N333" s="238" t="s">
        <v>40</v>
      </c>
      <c r="O333" s="83"/>
      <c r="P333" s="196">
        <f>O333*H333</f>
        <v>0</v>
      </c>
      <c r="Q333" s="196">
        <v>0</v>
      </c>
      <c r="R333" s="196">
        <f>Q333*H333</f>
        <v>0</v>
      </c>
      <c r="S333" s="196">
        <v>0</v>
      </c>
      <c r="T333" s="197">
        <f>S333*H333</f>
        <v>0</v>
      </c>
      <c r="U333" s="37"/>
      <c r="V333" s="37"/>
      <c r="W333" s="37"/>
      <c r="X333" s="37"/>
      <c r="Y333" s="37"/>
      <c r="Z333" s="37"/>
      <c r="AA333" s="37"/>
      <c r="AB333" s="37"/>
      <c r="AC333" s="37"/>
      <c r="AD333" s="37"/>
      <c r="AE333" s="37"/>
      <c r="AR333" s="198" t="s">
        <v>147</v>
      </c>
      <c r="AT333" s="198" t="s">
        <v>298</v>
      </c>
      <c r="AU333" s="198" t="s">
        <v>79</v>
      </c>
      <c r="AY333" s="16" t="s">
        <v>133</v>
      </c>
      <c r="BE333" s="199">
        <f>IF(N333="základní",J333,0)</f>
        <v>0</v>
      </c>
      <c r="BF333" s="199">
        <f>IF(N333="snížená",J333,0)</f>
        <v>0</v>
      </c>
      <c r="BG333" s="199">
        <f>IF(N333="zákl. přenesená",J333,0)</f>
        <v>0</v>
      </c>
      <c r="BH333" s="199">
        <f>IF(N333="sníž. přenesená",J333,0)</f>
        <v>0</v>
      </c>
      <c r="BI333" s="199">
        <f>IF(N333="nulová",J333,0)</f>
        <v>0</v>
      </c>
      <c r="BJ333" s="16" t="s">
        <v>77</v>
      </c>
      <c r="BK333" s="199">
        <f>ROUND(I333*H333,2)</f>
        <v>0</v>
      </c>
      <c r="BL333" s="16" t="s">
        <v>138</v>
      </c>
      <c r="BM333" s="198" t="s">
        <v>1637</v>
      </c>
    </row>
    <row r="334" spans="1:47" s="2" customFormat="1" ht="12">
      <c r="A334" s="37"/>
      <c r="B334" s="38"/>
      <c r="C334" s="39"/>
      <c r="D334" s="200" t="s">
        <v>134</v>
      </c>
      <c r="E334" s="39"/>
      <c r="F334" s="201" t="s">
        <v>1435</v>
      </c>
      <c r="G334" s="39"/>
      <c r="H334" s="39"/>
      <c r="I334" s="135"/>
      <c r="J334" s="39"/>
      <c r="K334" s="39"/>
      <c r="L334" s="43"/>
      <c r="M334" s="202"/>
      <c r="N334" s="203"/>
      <c r="O334" s="83"/>
      <c r="P334" s="83"/>
      <c r="Q334" s="83"/>
      <c r="R334" s="83"/>
      <c r="S334" s="83"/>
      <c r="T334" s="84"/>
      <c r="U334" s="37"/>
      <c r="V334" s="37"/>
      <c r="W334" s="37"/>
      <c r="X334" s="37"/>
      <c r="Y334" s="37"/>
      <c r="Z334" s="37"/>
      <c r="AA334" s="37"/>
      <c r="AB334" s="37"/>
      <c r="AC334" s="37"/>
      <c r="AD334" s="37"/>
      <c r="AE334" s="37"/>
      <c r="AT334" s="16" t="s">
        <v>134</v>
      </c>
      <c r="AU334" s="16" t="s">
        <v>79</v>
      </c>
    </row>
    <row r="335" spans="1:65" s="2" customFormat="1" ht="16.5" customHeight="1">
      <c r="A335" s="37"/>
      <c r="B335" s="38"/>
      <c r="C335" s="229" t="s">
        <v>447</v>
      </c>
      <c r="D335" s="229" t="s">
        <v>298</v>
      </c>
      <c r="E335" s="230" t="s">
        <v>1442</v>
      </c>
      <c r="F335" s="231" t="s">
        <v>1409</v>
      </c>
      <c r="G335" s="232" t="s">
        <v>540</v>
      </c>
      <c r="H335" s="233">
        <v>19</v>
      </c>
      <c r="I335" s="234"/>
      <c r="J335" s="235">
        <f>ROUND(I335*H335,2)</f>
        <v>0</v>
      </c>
      <c r="K335" s="231" t="s">
        <v>19</v>
      </c>
      <c r="L335" s="236"/>
      <c r="M335" s="237" t="s">
        <v>19</v>
      </c>
      <c r="N335" s="238" t="s">
        <v>40</v>
      </c>
      <c r="O335" s="83"/>
      <c r="P335" s="196">
        <f>O335*H335</f>
        <v>0</v>
      </c>
      <c r="Q335" s="196">
        <v>0</v>
      </c>
      <c r="R335" s="196">
        <f>Q335*H335</f>
        <v>0</v>
      </c>
      <c r="S335" s="196">
        <v>0</v>
      </c>
      <c r="T335" s="197">
        <f>S335*H335</f>
        <v>0</v>
      </c>
      <c r="U335" s="37"/>
      <c r="V335" s="37"/>
      <c r="W335" s="37"/>
      <c r="X335" s="37"/>
      <c r="Y335" s="37"/>
      <c r="Z335" s="37"/>
      <c r="AA335" s="37"/>
      <c r="AB335" s="37"/>
      <c r="AC335" s="37"/>
      <c r="AD335" s="37"/>
      <c r="AE335" s="37"/>
      <c r="AR335" s="198" t="s">
        <v>147</v>
      </c>
      <c r="AT335" s="198" t="s">
        <v>298</v>
      </c>
      <c r="AU335" s="198" t="s">
        <v>79</v>
      </c>
      <c r="AY335" s="16" t="s">
        <v>133</v>
      </c>
      <c r="BE335" s="199">
        <f>IF(N335="základní",J335,0)</f>
        <v>0</v>
      </c>
      <c r="BF335" s="199">
        <f>IF(N335="snížená",J335,0)</f>
        <v>0</v>
      </c>
      <c r="BG335" s="199">
        <f>IF(N335="zákl. přenesená",J335,0)</f>
        <v>0</v>
      </c>
      <c r="BH335" s="199">
        <f>IF(N335="sníž. přenesená",J335,0)</f>
        <v>0</v>
      </c>
      <c r="BI335" s="199">
        <f>IF(N335="nulová",J335,0)</f>
        <v>0</v>
      </c>
      <c r="BJ335" s="16" t="s">
        <v>77</v>
      </c>
      <c r="BK335" s="199">
        <f>ROUND(I335*H335,2)</f>
        <v>0</v>
      </c>
      <c r="BL335" s="16" t="s">
        <v>138</v>
      </c>
      <c r="BM335" s="198" t="s">
        <v>1638</v>
      </c>
    </row>
    <row r="336" spans="1:47" s="2" customFormat="1" ht="12">
      <c r="A336" s="37"/>
      <c r="B336" s="38"/>
      <c r="C336" s="39"/>
      <c r="D336" s="200" t="s">
        <v>134</v>
      </c>
      <c r="E336" s="39"/>
      <c r="F336" s="201" t="s">
        <v>1435</v>
      </c>
      <c r="G336" s="39"/>
      <c r="H336" s="39"/>
      <c r="I336" s="135"/>
      <c r="J336" s="39"/>
      <c r="K336" s="39"/>
      <c r="L336" s="43"/>
      <c r="M336" s="202"/>
      <c r="N336" s="203"/>
      <c r="O336" s="83"/>
      <c r="P336" s="83"/>
      <c r="Q336" s="83"/>
      <c r="R336" s="83"/>
      <c r="S336" s="83"/>
      <c r="T336" s="84"/>
      <c r="U336" s="37"/>
      <c r="V336" s="37"/>
      <c r="W336" s="37"/>
      <c r="X336" s="37"/>
      <c r="Y336" s="37"/>
      <c r="Z336" s="37"/>
      <c r="AA336" s="37"/>
      <c r="AB336" s="37"/>
      <c r="AC336" s="37"/>
      <c r="AD336" s="37"/>
      <c r="AE336" s="37"/>
      <c r="AT336" s="16" t="s">
        <v>134</v>
      </c>
      <c r="AU336" s="16" t="s">
        <v>79</v>
      </c>
    </row>
    <row r="337" spans="1:65" s="2" customFormat="1" ht="16.5" customHeight="1">
      <c r="A337" s="37"/>
      <c r="B337" s="38"/>
      <c r="C337" s="229" t="s">
        <v>1457</v>
      </c>
      <c r="D337" s="229" t="s">
        <v>298</v>
      </c>
      <c r="E337" s="230" t="s">
        <v>1445</v>
      </c>
      <c r="F337" s="231" t="s">
        <v>1420</v>
      </c>
      <c r="G337" s="232" t="s">
        <v>540</v>
      </c>
      <c r="H337" s="233">
        <v>8</v>
      </c>
      <c r="I337" s="234"/>
      <c r="J337" s="235">
        <f>ROUND(I337*H337,2)</f>
        <v>0</v>
      </c>
      <c r="K337" s="231" t="s">
        <v>19</v>
      </c>
      <c r="L337" s="236"/>
      <c r="M337" s="237" t="s">
        <v>19</v>
      </c>
      <c r="N337" s="238" t="s">
        <v>40</v>
      </c>
      <c r="O337" s="83"/>
      <c r="P337" s="196">
        <f>O337*H337</f>
        <v>0</v>
      </c>
      <c r="Q337" s="196">
        <v>0</v>
      </c>
      <c r="R337" s="196">
        <f>Q337*H337</f>
        <v>0</v>
      </c>
      <c r="S337" s="196">
        <v>0</v>
      </c>
      <c r="T337" s="197">
        <f>S337*H337</f>
        <v>0</v>
      </c>
      <c r="U337" s="37"/>
      <c r="V337" s="37"/>
      <c r="W337" s="37"/>
      <c r="X337" s="37"/>
      <c r="Y337" s="37"/>
      <c r="Z337" s="37"/>
      <c r="AA337" s="37"/>
      <c r="AB337" s="37"/>
      <c r="AC337" s="37"/>
      <c r="AD337" s="37"/>
      <c r="AE337" s="37"/>
      <c r="AR337" s="198" t="s">
        <v>147</v>
      </c>
      <c r="AT337" s="198" t="s">
        <v>298</v>
      </c>
      <c r="AU337" s="198" t="s">
        <v>79</v>
      </c>
      <c r="AY337" s="16" t="s">
        <v>133</v>
      </c>
      <c r="BE337" s="199">
        <f>IF(N337="základní",J337,0)</f>
        <v>0</v>
      </c>
      <c r="BF337" s="199">
        <f>IF(N337="snížená",J337,0)</f>
        <v>0</v>
      </c>
      <c r="BG337" s="199">
        <f>IF(N337="zákl. přenesená",J337,0)</f>
        <v>0</v>
      </c>
      <c r="BH337" s="199">
        <f>IF(N337="sníž. přenesená",J337,0)</f>
        <v>0</v>
      </c>
      <c r="BI337" s="199">
        <f>IF(N337="nulová",J337,0)</f>
        <v>0</v>
      </c>
      <c r="BJ337" s="16" t="s">
        <v>77</v>
      </c>
      <c r="BK337" s="199">
        <f>ROUND(I337*H337,2)</f>
        <v>0</v>
      </c>
      <c r="BL337" s="16" t="s">
        <v>138</v>
      </c>
      <c r="BM337" s="198" t="s">
        <v>1639</v>
      </c>
    </row>
    <row r="338" spans="1:47" s="2" customFormat="1" ht="12">
      <c r="A338" s="37"/>
      <c r="B338" s="38"/>
      <c r="C338" s="39"/>
      <c r="D338" s="200" t="s">
        <v>134</v>
      </c>
      <c r="E338" s="39"/>
      <c r="F338" s="201" t="s">
        <v>1435</v>
      </c>
      <c r="G338" s="39"/>
      <c r="H338" s="39"/>
      <c r="I338" s="135"/>
      <c r="J338" s="39"/>
      <c r="K338" s="39"/>
      <c r="L338" s="43"/>
      <c r="M338" s="202"/>
      <c r="N338" s="203"/>
      <c r="O338" s="83"/>
      <c r="P338" s="83"/>
      <c r="Q338" s="83"/>
      <c r="R338" s="83"/>
      <c r="S338" s="83"/>
      <c r="T338" s="84"/>
      <c r="U338" s="37"/>
      <c r="V338" s="37"/>
      <c r="W338" s="37"/>
      <c r="X338" s="37"/>
      <c r="Y338" s="37"/>
      <c r="Z338" s="37"/>
      <c r="AA338" s="37"/>
      <c r="AB338" s="37"/>
      <c r="AC338" s="37"/>
      <c r="AD338" s="37"/>
      <c r="AE338" s="37"/>
      <c r="AT338" s="16" t="s">
        <v>134</v>
      </c>
      <c r="AU338" s="16" t="s">
        <v>79</v>
      </c>
    </row>
    <row r="339" spans="1:65" s="2" customFormat="1" ht="16.5" customHeight="1">
      <c r="A339" s="37"/>
      <c r="B339" s="38"/>
      <c r="C339" s="229" t="s">
        <v>452</v>
      </c>
      <c r="D339" s="229" t="s">
        <v>298</v>
      </c>
      <c r="E339" s="230" t="s">
        <v>1447</v>
      </c>
      <c r="F339" s="231" t="s">
        <v>1323</v>
      </c>
      <c r="G339" s="232" t="s">
        <v>540</v>
      </c>
      <c r="H339" s="233">
        <v>20</v>
      </c>
      <c r="I339" s="234"/>
      <c r="J339" s="235">
        <f>ROUND(I339*H339,2)</f>
        <v>0</v>
      </c>
      <c r="K339" s="231" t="s">
        <v>19</v>
      </c>
      <c r="L339" s="236"/>
      <c r="M339" s="237" t="s">
        <v>19</v>
      </c>
      <c r="N339" s="238" t="s">
        <v>40</v>
      </c>
      <c r="O339" s="83"/>
      <c r="P339" s="196">
        <f>O339*H339</f>
        <v>0</v>
      </c>
      <c r="Q339" s="196">
        <v>0</v>
      </c>
      <c r="R339" s="196">
        <f>Q339*H339</f>
        <v>0</v>
      </c>
      <c r="S339" s="196">
        <v>0</v>
      </c>
      <c r="T339" s="197">
        <f>S339*H339</f>
        <v>0</v>
      </c>
      <c r="U339" s="37"/>
      <c r="V339" s="37"/>
      <c r="W339" s="37"/>
      <c r="X339" s="37"/>
      <c r="Y339" s="37"/>
      <c r="Z339" s="37"/>
      <c r="AA339" s="37"/>
      <c r="AB339" s="37"/>
      <c r="AC339" s="37"/>
      <c r="AD339" s="37"/>
      <c r="AE339" s="37"/>
      <c r="AR339" s="198" t="s">
        <v>147</v>
      </c>
      <c r="AT339" s="198" t="s">
        <v>298</v>
      </c>
      <c r="AU339" s="198" t="s">
        <v>79</v>
      </c>
      <c r="AY339" s="16" t="s">
        <v>133</v>
      </c>
      <c r="BE339" s="199">
        <f>IF(N339="základní",J339,0)</f>
        <v>0</v>
      </c>
      <c r="BF339" s="199">
        <f>IF(N339="snížená",J339,0)</f>
        <v>0</v>
      </c>
      <c r="BG339" s="199">
        <f>IF(N339="zákl. přenesená",J339,0)</f>
        <v>0</v>
      </c>
      <c r="BH339" s="199">
        <f>IF(N339="sníž. přenesená",J339,0)</f>
        <v>0</v>
      </c>
      <c r="BI339" s="199">
        <f>IF(N339="nulová",J339,0)</f>
        <v>0</v>
      </c>
      <c r="BJ339" s="16" t="s">
        <v>77</v>
      </c>
      <c r="BK339" s="199">
        <f>ROUND(I339*H339,2)</f>
        <v>0</v>
      </c>
      <c r="BL339" s="16" t="s">
        <v>138</v>
      </c>
      <c r="BM339" s="198" t="s">
        <v>1640</v>
      </c>
    </row>
    <row r="340" spans="1:47" s="2" customFormat="1" ht="12">
      <c r="A340" s="37"/>
      <c r="B340" s="38"/>
      <c r="C340" s="39"/>
      <c r="D340" s="200" t="s">
        <v>134</v>
      </c>
      <c r="E340" s="39"/>
      <c r="F340" s="201" t="s">
        <v>1435</v>
      </c>
      <c r="G340" s="39"/>
      <c r="H340" s="39"/>
      <c r="I340" s="135"/>
      <c r="J340" s="39"/>
      <c r="K340" s="39"/>
      <c r="L340" s="43"/>
      <c r="M340" s="202"/>
      <c r="N340" s="203"/>
      <c r="O340" s="83"/>
      <c r="P340" s="83"/>
      <c r="Q340" s="83"/>
      <c r="R340" s="83"/>
      <c r="S340" s="83"/>
      <c r="T340" s="84"/>
      <c r="U340" s="37"/>
      <c r="V340" s="37"/>
      <c r="W340" s="37"/>
      <c r="X340" s="37"/>
      <c r="Y340" s="37"/>
      <c r="Z340" s="37"/>
      <c r="AA340" s="37"/>
      <c r="AB340" s="37"/>
      <c r="AC340" s="37"/>
      <c r="AD340" s="37"/>
      <c r="AE340" s="37"/>
      <c r="AT340" s="16" t="s">
        <v>134</v>
      </c>
      <c r="AU340" s="16" t="s">
        <v>79</v>
      </c>
    </row>
    <row r="341" spans="1:65" s="2" customFormat="1" ht="16.5" customHeight="1">
      <c r="A341" s="37"/>
      <c r="B341" s="38"/>
      <c r="C341" s="229" t="s">
        <v>1461</v>
      </c>
      <c r="D341" s="229" t="s">
        <v>298</v>
      </c>
      <c r="E341" s="230" t="s">
        <v>1450</v>
      </c>
      <c r="F341" s="231" t="s">
        <v>1451</v>
      </c>
      <c r="G341" s="232" t="s">
        <v>540</v>
      </c>
      <c r="H341" s="233">
        <v>13</v>
      </c>
      <c r="I341" s="234"/>
      <c r="J341" s="235">
        <f>ROUND(I341*H341,2)</f>
        <v>0</v>
      </c>
      <c r="K341" s="231" t="s">
        <v>19</v>
      </c>
      <c r="L341" s="236"/>
      <c r="M341" s="237" t="s">
        <v>19</v>
      </c>
      <c r="N341" s="238" t="s">
        <v>40</v>
      </c>
      <c r="O341" s="83"/>
      <c r="P341" s="196">
        <f>O341*H341</f>
        <v>0</v>
      </c>
      <c r="Q341" s="196">
        <v>0</v>
      </c>
      <c r="R341" s="196">
        <f>Q341*H341</f>
        <v>0</v>
      </c>
      <c r="S341" s="196">
        <v>0</v>
      </c>
      <c r="T341" s="197">
        <f>S341*H341</f>
        <v>0</v>
      </c>
      <c r="U341" s="37"/>
      <c r="V341" s="37"/>
      <c r="W341" s="37"/>
      <c r="X341" s="37"/>
      <c r="Y341" s="37"/>
      <c r="Z341" s="37"/>
      <c r="AA341" s="37"/>
      <c r="AB341" s="37"/>
      <c r="AC341" s="37"/>
      <c r="AD341" s="37"/>
      <c r="AE341" s="37"/>
      <c r="AR341" s="198" t="s">
        <v>147</v>
      </c>
      <c r="AT341" s="198" t="s">
        <v>298</v>
      </c>
      <c r="AU341" s="198" t="s">
        <v>79</v>
      </c>
      <c r="AY341" s="16" t="s">
        <v>133</v>
      </c>
      <c r="BE341" s="199">
        <f>IF(N341="základní",J341,0)</f>
        <v>0</v>
      </c>
      <c r="BF341" s="199">
        <f>IF(N341="snížená",J341,0)</f>
        <v>0</v>
      </c>
      <c r="BG341" s="199">
        <f>IF(N341="zákl. přenesená",J341,0)</f>
        <v>0</v>
      </c>
      <c r="BH341" s="199">
        <f>IF(N341="sníž. přenesená",J341,0)</f>
        <v>0</v>
      </c>
      <c r="BI341" s="199">
        <f>IF(N341="nulová",J341,0)</f>
        <v>0</v>
      </c>
      <c r="BJ341" s="16" t="s">
        <v>77</v>
      </c>
      <c r="BK341" s="199">
        <f>ROUND(I341*H341,2)</f>
        <v>0</v>
      </c>
      <c r="BL341" s="16" t="s">
        <v>138</v>
      </c>
      <c r="BM341" s="198" t="s">
        <v>1641</v>
      </c>
    </row>
    <row r="342" spans="1:47" s="2" customFormat="1" ht="12">
      <c r="A342" s="37"/>
      <c r="B342" s="38"/>
      <c r="C342" s="39"/>
      <c r="D342" s="200" t="s">
        <v>134</v>
      </c>
      <c r="E342" s="39"/>
      <c r="F342" s="201" t="s">
        <v>1435</v>
      </c>
      <c r="G342" s="39"/>
      <c r="H342" s="39"/>
      <c r="I342" s="135"/>
      <c r="J342" s="39"/>
      <c r="K342" s="39"/>
      <c r="L342" s="43"/>
      <c r="M342" s="202"/>
      <c r="N342" s="203"/>
      <c r="O342" s="83"/>
      <c r="P342" s="83"/>
      <c r="Q342" s="83"/>
      <c r="R342" s="83"/>
      <c r="S342" s="83"/>
      <c r="T342" s="84"/>
      <c r="U342" s="37"/>
      <c r="V342" s="37"/>
      <c r="W342" s="37"/>
      <c r="X342" s="37"/>
      <c r="Y342" s="37"/>
      <c r="Z342" s="37"/>
      <c r="AA342" s="37"/>
      <c r="AB342" s="37"/>
      <c r="AC342" s="37"/>
      <c r="AD342" s="37"/>
      <c r="AE342" s="37"/>
      <c r="AT342" s="16" t="s">
        <v>134</v>
      </c>
      <c r="AU342" s="16" t="s">
        <v>79</v>
      </c>
    </row>
    <row r="343" spans="1:65" s="2" customFormat="1" ht="16.5" customHeight="1">
      <c r="A343" s="37"/>
      <c r="B343" s="38"/>
      <c r="C343" s="229" t="s">
        <v>456</v>
      </c>
      <c r="D343" s="229" t="s">
        <v>298</v>
      </c>
      <c r="E343" s="230" t="s">
        <v>1453</v>
      </c>
      <c r="F343" s="231" t="s">
        <v>1315</v>
      </c>
      <c r="G343" s="232" t="s">
        <v>540</v>
      </c>
      <c r="H343" s="233">
        <v>10</v>
      </c>
      <c r="I343" s="234"/>
      <c r="J343" s="235">
        <f>ROUND(I343*H343,2)</f>
        <v>0</v>
      </c>
      <c r="K343" s="231" t="s">
        <v>19</v>
      </c>
      <c r="L343" s="236"/>
      <c r="M343" s="237" t="s">
        <v>19</v>
      </c>
      <c r="N343" s="238" t="s">
        <v>40</v>
      </c>
      <c r="O343" s="83"/>
      <c r="P343" s="196">
        <f>O343*H343</f>
        <v>0</v>
      </c>
      <c r="Q343" s="196">
        <v>0</v>
      </c>
      <c r="R343" s="196">
        <f>Q343*H343</f>
        <v>0</v>
      </c>
      <c r="S343" s="196">
        <v>0</v>
      </c>
      <c r="T343" s="197">
        <f>S343*H343</f>
        <v>0</v>
      </c>
      <c r="U343" s="37"/>
      <c r="V343" s="37"/>
      <c r="W343" s="37"/>
      <c r="X343" s="37"/>
      <c r="Y343" s="37"/>
      <c r="Z343" s="37"/>
      <c r="AA343" s="37"/>
      <c r="AB343" s="37"/>
      <c r="AC343" s="37"/>
      <c r="AD343" s="37"/>
      <c r="AE343" s="37"/>
      <c r="AR343" s="198" t="s">
        <v>147</v>
      </c>
      <c r="AT343" s="198" t="s">
        <v>298</v>
      </c>
      <c r="AU343" s="198" t="s">
        <v>79</v>
      </c>
      <c r="AY343" s="16" t="s">
        <v>133</v>
      </c>
      <c r="BE343" s="199">
        <f>IF(N343="základní",J343,0)</f>
        <v>0</v>
      </c>
      <c r="BF343" s="199">
        <f>IF(N343="snížená",J343,0)</f>
        <v>0</v>
      </c>
      <c r="BG343" s="199">
        <f>IF(N343="zákl. přenesená",J343,0)</f>
        <v>0</v>
      </c>
      <c r="BH343" s="199">
        <f>IF(N343="sníž. přenesená",J343,0)</f>
        <v>0</v>
      </c>
      <c r="BI343" s="199">
        <f>IF(N343="nulová",J343,0)</f>
        <v>0</v>
      </c>
      <c r="BJ343" s="16" t="s">
        <v>77</v>
      </c>
      <c r="BK343" s="199">
        <f>ROUND(I343*H343,2)</f>
        <v>0</v>
      </c>
      <c r="BL343" s="16" t="s">
        <v>138</v>
      </c>
      <c r="BM343" s="198" t="s">
        <v>1642</v>
      </c>
    </row>
    <row r="344" spans="1:47" s="2" customFormat="1" ht="12">
      <c r="A344" s="37"/>
      <c r="B344" s="38"/>
      <c r="C344" s="39"/>
      <c r="D344" s="200" t="s">
        <v>134</v>
      </c>
      <c r="E344" s="39"/>
      <c r="F344" s="201" t="s">
        <v>1435</v>
      </c>
      <c r="G344" s="39"/>
      <c r="H344" s="39"/>
      <c r="I344" s="135"/>
      <c r="J344" s="39"/>
      <c r="K344" s="39"/>
      <c r="L344" s="43"/>
      <c r="M344" s="202"/>
      <c r="N344" s="203"/>
      <c r="O344" s="83"/>
      <c r="P344" s="83"/>
      <c r="Q344" s="83"/>
      <c r="R344" s="83"/>
      <c r="S344" s="83"/>
      <c r="T344" s="84"/>
      <c r="U344" s="37"/>
      <c r="V344" s="37"/>
      <c r="W344" s="37"/>
      <c r="X344" s="37"/>
      <c r="Y344" s="37"/>
      <c r="Z344" s="37"/>
      <c r="AA344" s="37"/>
      <c r="AB344" s="37"/>
      <c r="AC344" s="37"/>
      <c r="AD344" s="37"/>
      <c r="AE344" s="37"/>
      <c r="AT344" s="16" t="s">
        <v>134</v>
      </c>
      <c r="AU344" s="16" t="s">
        <v>79</v>
      </c>
    </row>
    <row r="345" spans="1:65" s="2" customFormat="1" ht="21.75" customHeight="1">
      <c r="A345" s="37"/>
      <c r="B345" s="38"/>
      <c r="C345" s="187" t="s">
        <v>1466</v>
      </c>
      <c r="D345" s="187" t="s">
        <v>127</v>
      </c>
      <c r="E345" s="188" t="s">
        <v>1643</v>
      </c>
      <c r="F345" s="189" t="s">
        <v>1644</v>
      </c>
      <c r="G345" s="190" t="s">
        <v>485</v>
      </c>
      <c r="H345" s="191">
        <v>504.65</v>
      </c>
      <c r="I345" s="192"/>
      <c r="J345" s="193">
        <f>ROUND(I345*H345,2)</f>
        <v>0</v>
      </c>
      <c r="K345" s="189" t="s">
        <v>131</v>
      </c>
      <c r="L345" s="43"/>
      <c r="M345" s="194" t="s">
        <v>19</v>
      </c>
      <c r="N345" s="195" t="s">
        <v>40</v>
      </c>
      <c r="O345" s="83"/>
      <c r="P345" s="196">
        <f>O345*H345</f>
        <v>0</v>
      </c>
      <c r="Q345" s="196">
        <v>0</v>
      </c>
      <c r="R345" s="196">
        <f>Q345*H345</f>
        <v>0</v>
      </c>
      <c r="S345" s="196">
        <v>0</v>
      </c>
      <c r="T345" s="197">
        <f>S345*H345</f>
        <v>0</v>
      </c>
      <c r="U345" s="37"/>
      <c r="V345" s="37"/>
      <c r="W345" s="37"/>
      <c r="X345" s="37"/>
      <c r="Y345" s="37"/>
      <c r="Z345" s="37"/>
      <c r="AA345" s="37"/>
      <c r="AB345" s="37"/>
      <c r="AC345" s="37"/>
      <c r="AD345" s="37"/>
      <c r="AE345" s="37"/>
      <c r="AR345" s="198" t="s">
        <v>138</v>
      </c>
      <c r="AT345" s="198" t="s">
        <v>127</v>
      </c>
      <c r="AU345" s="198" t="s">
        <v>79</v>
      </c>
      <c r="AY345" s="16" t="s">
        <v>133</v>
      </c>
      <c r="BE345" s="199">
        <f>IF(N345="základní",J345,0)</f>
        <v>0</v>
      </c>
      <c r="BF345" s="199">
        <f>IF(N345="snížená",J345,0)</f>
        <v>0</v>
      </c>
      <c r="BG345" s="199">
        <f>IF(N345="zákl. přenesená",J345,0)</f>
        <v>0</v>
      </c>
      <c r="BH345" s="199">
        <f>IF(N345="sníž. přenesená",J345,0)</f>
        <v>0</v>
      </c>
      <c r="BI345" s="199">
        <f>IF(N345="nulová",J345,0)</f>
        <v>0</v>
      </c>
      <c r="BJ345" s="16" t="s">
        <v>77</v>
      </c>
      <c r="BK345" s="199">
        <f>ROUND(I345*H345,2)</f>
        <v>0</v>
      </c>
      <c r="BL345" s="16" t="s">
        <v>138</v>
      </c>
      <c r="BM345" s="198" t="s">
        <v>338</v>
      </c>
    </row>
    <row r="346" spans="1:47" s="2" customFormat="1" ht="12">
      <c r="A346" s="37"/>
      <c r="B346" s="38"/>
      <c r="C346" s="39"/>
      <c r="D346" s="200" t="s">
        <v>196</v>
      </c>
      <c r="E346" s="39"/>
      <c r="F346" s="201" t="s">
        <v>1645</v>
      </c>
      <c r="G346" s="39"/>
      <c r="H346" s="39"/>
      <c r="I346" s="135"/>
      <c r="J346" s="39"/>
      <c r="K346" s="39"/>
      <c r="L346" s="43"/>
      <c r="M346" s="202"/>
      <c r="N346" s="203"/>
      <c r="O346" s="83"/>
      <c r="P346" s="83"/>
      <c r="Q346" s="83"/>
      <c r="R346" s="83"/>
      <c r="S346" s="83"/>
      <c r="T346" s="84"/>
      <c r="U346" s="37"/>
      <c r="V346" s="37"/>
      <c r="W346" s="37"/>
      <c r="X346" s="37"/>
      <c r="Y346" s="37"/>
      <c r="Z346" s="37"/>
      <c r="AA346" s="37"/>
      <c r="AB346" s="37"/>
      <c r="AC346" s="37"/>
      <c r="AD346" s="37"/>
      <c r="AE346" s="37"/>
      <c r="AT346" s="16" t="s">
        <v>196</v>
      </c>
      <c r="AU346" s="16" t="s">
        <v>79</v>
      </c>
    </row>
    <row r="347" spans="1:47" s="2" customFormat="1" ht="12">
      <c r="A347" s="37"/>
      <c r="B347" s="38"/>
      <c r="C347" s="39"/>
      <c r="D347" s="200" t="s">
        <v>134</v>
      </c>
      <c r="E347" s="39"/>
      <c r="F347" s="201" t="s">
        <v>1646</v>
      </c>
      <c r="G347" s="39"/>
      <c r="H347" s="39"/>
      <c r="I347" s="135"/>
      <c r="J347" s="39"/>
      <c r="K347" s="39"/>
      <c r="L347" s="43"/>
      <c r="M347" s="202"/>
      <c r="N347" s="203"/>
      <c r="O347" s="83"/>
      <c r="P347" s="83"/>
      <c r="Q347" s="83"/>
      <c r="R347" s="83"/>
      <c r="S347" s="83"/>
      <c r="T347" s="84"/>
      <c r="U347" s="37"/>
      <c r="V347" s="37"/>
      <c r="W347" s="37"/>
      <c r="X347" s="37"/>
      <c r="Y347" s="37"/>
      <c r="Z347" s="37"/>
      <c r="AA347" s="37"/>
      <c r="AB347" s="37"/>
      <c r="AC347" s="37"/>
      <c r="AD347" s="37"/>
      <c r="AE347" s="37"/>
      <c r="AT347" s="16" t="s">
        <v>134</v>
      </c>
      <c r="AU347" s="16" t="s">
        <v>79</v>
      </c>
    </row>
    <row r="348" spans="1:65" s="2" customFormat="1" ht="21.75" customHeight="1">
      <c r="A348" s="37"/>
      <c r="B348" s="38"/>
      <c r="C348" s="187" t="s">
        <v>461</v>
      </c>
      <c r="D348" s="187" t="s">
        <v>127</v>
      </c>
      <c r="E348" s="188" t="s">
        <v>1647</v>
      </c>
      <c r="F348" s="189" t="s">
        <v>1648</v>
      </c>
      <c r="G348" s="190" t="s">
        <v>485</v>
      </c>
      <c r="H348" s="191">
        <v>22.9</v>
      </c>
      <c r="I348" s="192"/>
      <c r="J348" s="193">
        <f>ROUND(I348*H348,2)</f>
        <v>0</v>
      </c>
      <c r="K348" s="189" t="s">
        <v>131</v>
      </c>
      <c r="L348" s="43"/>
      <c r="M348" s="194" t="s">
        <v>19</v>
      </c>
      <c r="N348" s="195" t="s">
        <v>40</v>
      </c>
      <c r="O348" s="83"/>
      <c r="P348" s="196">
        <f>O348*H348</f>
        <v>0</v>
      </c>
      <c r="Q348" s="196">
        <v>0</v>
      </c>
      <c r="R348" s="196">
        <f>Q348*H348</f>
        <v>0</v>
      </c>
      <c r="S348" s="196">
        <v>0</v>
      </c>
      <c r="T348" s="197">
        <f>S348*H348</f>
        <v>0</v>
      </c>
      <c r="U348" s="37"/>
      <c r="V348" s="37"/>
      <c r="W348" s="37"/>
      <c r="X348" s="37"/>
      <c r="Y348" s="37"/>
      <c r="Z348" s="37"/>
      <c r="AA348" s="37"/>
      <c r="AB348" s="37"/>
      <c r="AC348" s="37"/>
      <c r="AD348" s="37"/>
      <c r="AE348" s="37"/>
      <c r="AR348" s="198" t="s">
        <v>138</v>
      </c>
      <c r="AT348" s="198" t="s">
        <v>127</v>
      </c>
      <c r="AU348" s="198" t="s">
        <v>79</v>
      </c>
      <c r="AY348" s="16" t="s">
        <v>133</v>
      </c>
      <c r="BE348" s="199">
        <f>IF(N348="základní",J348,0)</f>
        <v>0</v>
      </c>
      <c r="BF348" s="199">
        <f>IF(N348="snížená",J348,0)</f>
        <v>0</v>
      </c>
      <c r="BG348" s="199">
        <f>IF(N348="zákl. přenesená",J348,0)</f>
        <v>0</v>
      </c>
      <c r="BH348" s="199">
        <f>IF(N348="sníž. přenesená",J348,0)</f>
        <v>0</v>
      </c>
      <c r="BI348" s="199">
        <f>IF(N348="nulová",J348,0)</f>
        <v>0</v>
      </c>
      <c r="BJ348" s="16" t="s">
        <v>77</v>
      </c>
      <c r="BK348" s="199">
        <f>ROUND(I348*H348,2)</f>
        <v>0</v>
      </c>
      <c r="BL348" s="16" t="s">
        <v>138</v>
      </c>
      <c r="BM348" s="198" t="s">
        <v>344</v>
      </c>
    </row>
    <row r="349" spans="1:47" s="2" customFormat="1" ht="12">
      <c r="A349" s="37"/>
      <c r="B349" s="38"/>
      <c r="C349" s="39"/>
      <c r="D349" s="200" t="s">
        <v>196</v>
      </c>
      <c r="E349" s="39"/>
      <c r="F349" s="201" t="s">
        <v>1645</v>
      </c>
      <c r="G349" s="39"/>
      <c r="H349" s="39"/>
      <c r="I349" s="135"/>
      <c r="J349" s="39"/>
      <c r="K349" s="39"/>
      <c r="L349" s="43"/>
      <c r="M349" s="202"/>
      <c r="N349" s="203"/>
      <c r="O349" s="83"/>
      <c r="P349" s="83"/>
      <c r="Q349" s="83"/>
      <c r="R349" s="83"/>
      <c r="S349" s="83"/>
      <c r="T349" s="84"/>
      <c r="U349" s="37"/>
      <c r="V349" s="37"/>
      <c r="W349" s="37"/>
      <c r="X349" s="37"/>
      <c r="Y349" s="37"/>
      <c r="Z349" s="37"/>
      <c r="AA349" s="37"/>
      <c r="AB349" s="37"/>
      <c r="AC349" s="37"/>
      <c r="AD349" s="37"/>
      <c r="AE349" s="37"/>
      <c r="AT349" s="16" t="s">
        <v>196</v>
      </c>
      <c r="AU349" s="16" t="s">
        <v>79</v>
      </c>
    </row>
    <row r="350" spans="1:47" s="2" customFormat="1" ht="12">
      <c r="A350" s="37"/>
      <c r="B350" s="38"/>
      <c r="C350" s="39"/>
      <c r="D350" s="200" t="s">
        <v>134</v>
      </c>
      <c r="E350" s="39"/>
      <c r="F350" s="201" t="s">
        <v>1649</v>
      </c>
      <c r="G350" s="39"/>
      <c r="H350" s="39"/>
      <c r="I350" s="135"/>
      <c r="J350" s="39"/>
      <c r="K350" s="39"/>
      <c r="L350" s="43"/>
      <c r="M350" s="202"/>
      <c r="N350" s="203"/>
      <c r="O350" s="83"/>
      <c r="P350" s="83"/>
      <c r="Q350" s="83"/>
      <c r="R350" s="83"/>
      <c r="S350" s="83"/>
      <c r="T350" s="84"/>
      <c r="U350" s="37"/>
      <c r="V350" s="37"/>
      <c r="W350" s="37"/>
      <c r="X350" s="37"/>
      <c r="Y350" s="37"/>
      <c r="Z350" s="37"/>
      <c r="AA350" s="37"/>
      <c r="AB350" s="37"/>
      <c r="AC350" s="37"/>
      <c r="AD350" s="37"/>
      <c r="AE350" s="37"/>
      <c r="AT350" s="16" t="s">
        <v>134</v>
      </c>
      <c r="AU350" s="16" t="s">
        <v>79</v>
      </c>
    </row>
    <row r="351" spans="1:65" s="2" customFormat="1" ht="21.75" customHeight="1">
      <c r="A351" s="37"/>
      <c r="B351" s="38"/>
      <c r="C351" s="187" t="s">
        <v>1472</v>
      </c>
      <c r="D351" s="187" t="s">
        <v>127</v>
      </c>
      <c r="E351" s="188" t="s">
        <v>1650</v>
      </c>
      <c r="F351" s="189" t="s">
        <v>1651</v>
      </c>
      <c r="G351" s="190" t="s">
        <v>485</v>
      </c>
      <c r="H351" s="191">
        <v>3.36</v>
      </c>
      <c r="I351" s="192"/>
      <c r="J351" s="193">
        <f>ROUND(I351*H351,2)</f>
        <v>0</v>
      </c>
      <c r="K351" s="189" t="s">
        <v>131</v>
      </c>
      <c r="L351" s="43"/>
      <c r="M351" s="194" t="s">
        <v>19</v>
      </c>
      <c r="N351" s="195" t="s">
        <v>40</v>
      </c>
      <c r="O351" s="83"/>
      <c r="P351" s="196">
        <f>O351*H351</f>
        <v>0</v>
      </c>
      <c r="Q351" s="196">
        <v>0</v>
      </c>
      <c r="R351" s="196">
        <f>Q351*H351</f>
        <v>0</v>
      </c>
      <c r="S351" s="196">
        <v>0</v>
      </c>
      <c r="T351" s="197">
        <f>S351*H351</f>
        <v>0</v>
      </c>
      <c r="U351" s="37"/>
      <c r="V351" s="37"/>
      <c r="W351" s="37"/>
      <c r="X351" s="37"/>
      <c r="Y351" s="37"/>
      <c r="Z351" s="37"/>
      <c r="AA351" s="37"/>
      <c r="AB351" s="37"/>
      <c r="AC351" s="37"/>
      <c r="AD351" s="37"/>
      <c r="AE351" s="37"/>
      <c r="AR351" s="198" t="s">
        <v>138</v>
      </c>
      <c r="AT351" s="198" t="s">
        <v>127</v>
      </c>
      <c r="AU351" s="198" t="s">
        <v>79</v>
      </c>
      <c r="AY351" s="16" t="s">
        <v>133</v>
      </c>
      <c r="BE351" s="199">
        <f>IF(N351="základní",J351,0)</f>
        <v>0</v>
      </c>
      <c r="BF351" s="199">
        <f>IF(N351="snížená",J351,0)</f>
        <v>0</v>
      </c>
      <c r="BG351" s="199">
        <f>IF(N351="zákl. přenesená",J351,0)</f>
        <v>0</v>
      </c>
      <c r="BH351" s="199">
        <f>IF(N351="sníž. přenesená",J351,0)</f>
        <v>0</v>
      </c>
      <c r="BI351" s="199">
        <f>IF(N351="nulová",J351,0)</f>
        <v>0</v>
      </c>
      <c r="BJ351" s="16" t="s">
        <v>77</v>
      </c>
      <c r="BK351" s="199">
        <f>ROUND(I351*H351,2)</f>
        <v>0</v>
      </c>
      <c r="BL351" s="16" t="s">
        <v>138</v>
      </c>
      <c r="BM351" s="198" t="s">
        <v>350</v>
      </c>
    </row>
    <row r="352" spans="1:47" s="2" customFormat="1" ht="12">
      <c r="A352" s="37"/>
      <c r="B352" s="38"/>
      <c r="C352" s="39"/>
      <c r="D352" s="200" t="s">
        <v>196</v>
      </c>
      <c r="E352" s="39"/>
      <c r="F352" s="201" t="s">
        <v>1200</v>
      </c>
      <c r="G352" s="39"/>
      <c r="H352" s="39"/>
      <c r="I352" s="135"/>
      <c r="J352" s="39"/>
      <c r="K352" s="39"/>
      <c r="L352" s="43"/>
      <c r="M352" s="202"/>
      <c r="N352" s="203"/>
      <c r="O352" s="83"/>
      <c r="P352" s="83"/>
      <c r="Q352" s="83"/>
      <c r="R352" s="83"/>
      <c r="S352" s="83"/>
      <c r="T352" s="84"/>
      <c r="U352" s="37"/>
      <c r="V352" s="37"/>
      <c r="W352" s="37"/>
      <c r="X352" s="37"/>
      <c r="Y352" s="37"/>
      <c r="Z352" s="37"/>
      <c r="AA352" s="37"/>
      <c r="AB352" s="37"/>
      <c r="AC352" s="37"/>
      <c r="AD352" s="37"/>
      <c r="AE352" s="37"/>
      <c r="AT352" s="16" t="s">
        <v>196</v>
      </c>
      <c r="AU352" s="16" t="s">
        <v>79</v>
      </c>
    </row>
    <row r="353" spans="1:47" s="2" customFormat="1" ht="12">
      <c r="A353" s="37"/>
      <c r="B353" s="38"/>
      <c r="C353" s="39"/>
      <c r="D353" s="200" t="s">
        <v>134</v>
      </c>
      <c r="E353" s="39"/>
      <c r="F353" s="201" t="s">
        <v>1652</v>
      </c>
      <c r="G353" s="39"/>
      <c r="H353" s="39"/>
      <c r="I353" s="135"/>
      <c r="J353" s="39"/>
      <c r="K353" s="39"/>
      <c r="L353" s="43"/>
      <c r="M353" s="202"/>
      <c r="N353" s="203"/>
      <c r="O353" s="83"/>
      <c r="P353" s="83"/>
      <c r="Q353" s="83"/>
      <c r="R353" s="83"/>
      <c r="S353" s="83"/>
      <c r="T353" s="84"/>
      <c r="U353" s="37"/>
      <c r="V353" s="37"/>
      <c r="W353" s="37"/>
      <c r="X353" s="37"/>
      <c r="Y353" s="37"/>
      <c r="Z353" s="37"/>
      <c r="AA353" s="37"/>
      <c r="AB353" s="37"/>
      <c r="AC353" s="37"/>
      <c r="AD353" s="37"/>
      <c r="AE353" s="37"/>
      <c r="AT353" s="16" t="s">
        <v>134</v>
      </c>
      <c r="AU353" s="16" t="s">
        <v>79</v>
      </c>
    </row>
    <row r="354" spans="1:65" s="2" customFormat="1" ht="21.75" customHeight="1">
      <c r="A354" s="37"/>
      <c r="B354" s="38"/>
      <c r="C354" s="187" t="s">
        <v>466</v>
      </c>
      <c r="D354" s="187" t="s">
        <v>127</v>
      </c>
      <c r="E354" s="188" t="s">
        <v>1126</v>
      </c>
      <c r="F354" s="189" t="s">
        <v>1127</v>
      </c>
      <c r="G354" s="190" t="s">
        <v>485</v>
      </c>
      <c r="H354" s="191">
        <v>3.36</v>
      </c>
      <c r="I354" s="192"/>
      <c r="J354" s="193">
        <f>ROUND(I354*H354,2)</f>
        <v>0</v>
      </c>
      <c r="K354" s="189" t="s">
        <v>131</v>
      </c>
      <c r="L354" s="43"/>
      <c r="M354" s="194" t="s">
        <v>19</v>
      </c>
      <c r="N354" s="195" t="s">
        <v>40</v>
      </c>
      <c r="O354" s="83"/>
      <c r="P354" s="196">
        <f>O354*H354</f>
        <v>0</v>
      </c>
      <c r="Q354" s="196">
        <v>0</v>
      </c>
      <c r="R354" s="196">
        <f>Q354*H354</f>
        <v>0</v>
      </c>
      <c r="S354" s="196">
        <v>0</v>
      </c>
      <c r="T354" s="197">
        <f>S354*H354</f>
        <v>0</v>
      </c>
      <c r="U354" s="37"/>
      <c r="V354" s="37"/>
      <c r="W354" s="37"/>
      <c r="X354" s="37"/>
      <c r="Y354" s="37"/>
      <c r="Z354" s="37"/>
      <c r="AA354" s="37"/>
      <c r="AB354" s="37"/>
      <c r="AC354" s="37"/>
      <c r="AD354" s="37"/>
      <c r="AE354" s="37"/>
      <c r="AR354" s="198" t="s">
        <v>138</v>
      </c>
      <c r="AT354" s="198" t="s">
        <v>127</v>
      </c>
      <c r="AU354" s="198" t="s">
        <v>79</v>
      </c>
      <c r="AY354" s="16" t="s">
        <v>133</v>
      </c>
      <c r="BE354" s="199">
        <f>IF(N354="základní",J354,0)</f>
        <v>0</v>
      </c>
      <c r="BF354" s="199">
        <f>IF(N354="snížená",J354,0)</f>
        <v>0</v>
      </c>
      <c r="BG354" s="199">
        <f>IF(N354="zákl. přenesená",J354,0)</f>
        <v>0</v>
      </c>
      <c r="BH354" s="199">
        <f>IF(N354="sníž. přenesená",J354,0)</f>
        <v>0</v>
      </c>
      <c r="BI354" s="199">
        <f>IF(N354="nulová",J354,0)</f>
        <v>0</v>
      </c>
      <c r="BJ354" s="16" t="s">
        <v>77</v>
      </c>
      <c r="BK354" s="199">
        <f>ROUND(I354*H354,2)</f>
        <v>0</v>
      </c>
      <c r="BL354" s="16" t="s">
        <v>138</v>
      </c>
      <c r="BM354" s="198" t="s">
        <v>356</v>
      </c>
    </row>
    <row r="355" spans="1:47" s="2" customFormat="1" ht="12">
      <c r="A355" s="37"/>
      <c r="B355" s="38"/>
      <c r="C355" s="39"/>
      <c r="D355" s="200" t="s">
        <v>196</v>
      </c>
      <c r="E355" s="39"/>
      <c r="F355" s="201" t="s">
        <v>1124</v>
      </c>
      <c r="G355" s="39"/>
      <c r="H355" s="39"/>
      <c r="I355" s="135"/>
      <c r="J355" s="39"/>
      <c r="K355" s="39"/>
      <c r="L355" s="43"/>
      <c r="M355" s="202"/>
      <c r="N355" s="203"/>
      <c r="O355" s="83"/>
      <c r="P355" s="83"/>
      <c r="Q355" s="83"/>
      <c r="R355" s="83"/>
      <c r="S355" s="83"/>
      <c r="T355" s="84"/>
      <c r="U355" s="37"/>
      <c r="V355" s="37"/>
      <c r="W355" s="37"/>
      <c r="X355" s="37"/>
      <c r="Y355" s="37"/>
      <c r="Z355" s="37"/>
      <c r="AA355" s="37"/>
      <c r="AB355" s="37"/>
      <c r="AC355" s="37"/>
      <c r="AD355" s="37"/>
      <c r="AE355" s="37"/>
      <c r="AT355" s="16" t="s">
        <v>196</v>
      </c>
      <c r="AU355" s="16" t="s">
        <v>79</v>
      </c>
    </row>
    <row r="356" spans="1:65" s="2" customFormat="1" ht="16.5" customHeight="1">
      <c r="A356" s="37"/>
      <c r="B356" s="38"/>
      <c r="C356" s="187" t="s">
        <v>1478</v>
      </c>
      <c r="D356" s="187" t="s">
        <v>127</v>
      </c>
      <c r="E356" s="188" t="s">
        <v>1523</v>
      </c>
      <c r="F356" s="189" t="s">
        <v>1524</v>
      </c>
      <c r="G356" s="190" t="s">
        <v>485</v>
      </c>
      <c r="H356" s="191">
        <v>3.36</v>
      </c>
      <c r="I356" s="192"/>
      <c r="J356" s="193">
        <f>ROUND(I356*H356,2)</f>
        <v>0</v>
      </c>
      <c r="K356" s="189" t="s">
        <v>131</v>
      </c>
      <c r="L356" s="43"/>
      <c r="M356" s="194" t="s">
        <v>19</v>
      </c>
      <c r="N356" s="195" t="s">
        <v>40</v>
      </c>
      <c r="O356" s="83"/>
      <c r="P356" s="196">
        <f>O356*H356</f>
        <v>0</v>
      </c>
      <c r="Q356" s="196">
        <v>1.8E-05</v>
      </c>
      <c r="R356" s="196">
        <f>Q356*H356</f>
        <v>6.048E-05</v>
      </c>
      <c r="S356" s="196">
        <v>0</v>
      </c>
      <c r="T356" s="197">
        <f>S356*H356</f>
        <v>0</v>
      </c>
      <c r="U356" s="37"/>
      <c r="V356" s="37"/>
      <c r="W356" s="37"/>
      <c r="X356" s="37"/>
      <c r="Y356" s="37"/>
      <c r="Z356" s="37"/>
      <c r="AA356" s="37"/>
      <c r="AB356" s="37"/>
      <c r="AC356" s="37"/>
      <c r="AD356" s="37"/>
      <c r="AE356" s="37"/>
      <c r="AR356" s="198" t="s">
        <v>138</v>
      </c>
      <c r="AT356" s="198" t="s">
        <v>127</v>
      </c>
      <c r="AU356" s="198" t="s">
        <v>79</v>
      </c>
      <c r="AY356" s="16" t="s">
        <v>133</v>
      </c>
      <c r="BE356" s="199">
        <f>IF(N356="základní",J356,0)</f>
        <v>0</v>
      </c>
      <c r="BF356" s="199">
        <f>IF(N356="snížená",J356,0)</f>
        <v>0</v>
      </c>
      <c r="BG356" s="199">
        <f>IF(N356="zákl. přenesená",J356,0)</f>
        <v>0</v>
      </c>
      <c r="BH356" s="199">
        <f>IF(N356="sníž. přenesená",J356,0)</f>
        <v>0</v>
      </c>
      <c r="BI356" s="199">
        <f>IF(N356="nulová",J356,0)</f>
        <v>0</v>
      </c>
      <c r="BJ356" s="16" t="s">
        <v>77</v>
      </c>
      <c r="BK356" s="199">
        <f>ROUND(I356*H356,2)</f>
        <v>0</v>
      </c>
      <c r="BL356" s="16" t="s">
        <v>138</v>
      </c>
      <c r="BM356" s="198" t="s">
        <v>360</v>
      </c>
    </row>
    <row r="357" spans="1:47" s="2" customFormat="1" ht="12">
      <c r="A357" s="37"/>
      <c r="B357" s="38"/>
      <c r="C357" s="39"/>
      <c r="D357" s="200" t="s">
        <v>196</v>
      </c>
      <c r="E357" s="39"/>
      <c r="F357" s="201" t="s">
        <v>1525</v>
      </c>
      <c r="G357" s="39"/>
      <c r="H357" s="39"/>
      <c r="I357" s="135"/>
      <c r="J357" s="39"/>
      <c r="K357" s="39"/>
      <c r="L357" s="43"/>
      <c r="M357" s="202"/>
      <c r="N357" s="203"/>
      <c r="O357" s="83"/>
      <c r="P357" s="83"/>
      <c r="Q357" s="83"/>
      <c r="R357" s="83"/>
      <c r="S357" s="83"/>
      <c r="T357" s="84"/>
      <c r="U357" s="37"/>
      <c r="V357" s="37"/>
      <c r="W357" s="37"/>
      <c r="X357" s="37"/>
      <c r="Y357" s="37"/>
      <c r="Z357" s="37"/>
      <c r="AA357" s="37"/>
      <c r="AB357" s="37"/>
      <c r="AC357" s="37"/>
      <c r="AD357" s="37"/>
      <c r="AE357" s="37"/>
      <c r="AT357" s="16" t="s">
        <v>196</v>
      </c>
      <c r="AU357" s="16" t="s">
        <v>79</v>
      </c>
    </row>
    <row r="358" spans="1:47" s="2" customFormat="1" ht="12">
      <c r="A358" s="37"/>
      <c r="B358" s="38"/>
      <c r="C358" s="39"/>
      <c r="D358" s="200" t="s">
        <v>134</v>
      </c>
      <c r="E358" s="39"/>
      <c r="F358" s="201" t="s">
        <v>1653</v>
      </c>
      <c r="G358" s="39"/>
      <c r="H358" s="39"/>
      <c r="I358" s="135"/>
      <c r="J358" s="39"/>
      <c r="K358" s="39"/>
      <c r="L358" s="43"/>
      <c r="M358" s="202"/>
      <c r="N358" s="203"/>
      <c r="O358" s="83"/>
      <c r="P358" s="83"/>
      <c r="Q358" s="83"/>
      <c r="R358" s="83"/>
      <c r="S358" s="83"/>
      <c r="T358" s="84"/>
      <c r="U358" s="37"/>
      <c r="V358" s="37"/>
      <c r="W358" s="37"/>
      <c r="X358" s="37"/>
      <c r="Y358" s="37"/>
      <c r="Z358" s="37"/>
      <c r="AA358" s="37"/>
      <c r="AB358" s="37"/>
      <c r="AC358" s="37"/>
      <c r="AD358" s="37"/>
      <c r="AE358" s="37"/>
      <c r="AT358" s="16" t="s">
        <v>134</v>
      </c>
      <c r="AU358" s="16" t="s">
        <v>79</v>
      </c>
    </row>
    <row r="359" spans="1:63" s="11" customFormat="1" ht="22.8" customHeight="1">
      <c r="A359" s="11"/>
      <c r="B359" s="215"/>
      <c r="C359" s="216"/>
      <c r="D359" s="217" t="s">
        <v>68</v>
      </c>
      <c r="E359" s="261" t="s">
        <v>333</v>
      </c>
      <c r="F359" s="261" t="s">
        <v>1546</v>
      </c>
      <c r="G359" s="216"/>
      <c r="H359" s="216"/>
      <c r="I359" s="219"/>
      <c r="J359" s="262">
        <f>BK359</f>
        <v>0</v>
      </c>
      <c r="K359" s="216"/>
      <c r="L359" s="221"/>
      <c r="M359" s="222"/>
      <c r="N359" s="223"/>
      <c r="O359" s="223"/>
      <c r="P359" s="224">
        <f>SUM(P360:P365)</f>
        <v>0</v>
      </c>
      <c r="Q359" s="223"/>
      <c r="R359" s="224">
        <f>SUM(R360:R365)</f>
        <v>0</v>
      </c>
      <c r="S359" s="223"/>
      <c r="T359" s="225">
        <f>SUM(T360:T365)</f>
        <v>0</v>
      </c>
      <c r="U359" s="11"/>
      <c r="V359" s="11"/>
      <c r="W359" s="11"/>
      <c r="X359" s="11"/>
      <c r="Y359" s="11"/>
      <c r="Z359" s="11"/>
      <c r="AA359" s="11"/>
      <c r="AB359" s="11"/>
      <c r="AC359" s="11"/>
      <c r="AD359" s="11"/>
      <c r="AE359" s="11"/>
      <c r="AR359" s="226" t="s">
        <v>77</v>
      </c>
      <c r="AT359" s="227" t="s">
        <v>68</v>
      </c>
      <c r="AU359" s="227" t="s">
        <v>77</v>
      </c>
      <c r="AY359" s="226" t="s">
        <v>133</v>
      </c>
      <c r="BK359" s="228">
        <f>SUM(BK360:BK365)</f>
        <v>0</v>
      </c>
    </row>
    <row r="360" spans="1:65" s="2" customFormat="1" ht="16.5" customHeight="1">
      <c r="A360" s="37"/>
      <c r="B360" s="38"/>
      <c r="C360" s="187" t="s">
        <v>470</v>
      </c>
      <c r="D360" s="187" t="s">
        <v>127</v>
      </c>
      <c r="E360" s="188" t="s">
        <v>1163</v>
      </c>
      <c r="F360" s="189" t="s">
        <v>1164</v>
      </c>
      <c r="G360" s="190" t="s">
        <v>291</v>
      </c>
      <c r="H360" s="191">
        <v>41650</v>
      </c>
      <c r="I360" s="192"/>
      <c r="J360" s="193">
        <f>ROUND(I360*H360,2)</f>
        <v>0</v>
      </c>
      <c r="K360" s="189" t="s">
        <v>131</v>
      </c>
      <c r="L360" s="43"/>
      <c r="M360" s="194" t="s">
        <v>19</v>
      </c>
      <c r="N360" s="195" t="s">
        <v>40</v>
      </c>
      <c r="O360" s="83"/>
      <c r="P360" s="196">
        <f>O360*H360</f>
        <v>0</v>
      </c>
      <c r="Q360" s="196">
        <v>0</v>
      </c>
      <c r="R360" s="196">
        <f>Q360*H360</f>
        <v>0</v>
      </c>
      <c r="S360" s="196">
        <v>0</v>
      </c>
      <c r="T360" s="197">
        <f>S360*H360</f>
        <v>0</v>
      </c>
      <c r="U360" s="37"/>
      <c r="V360" s="37"/>
      <c r="W360" s="37"/>
      <c r="X360" s="37"/>
      <c r="Y360" s="37"/>
      <c r="Z360" s="37"/>
      <c r="AA360" s="37"/>
      <c r="AB360" s="37"/>
      <c r="AC360" s="37"/>
      <c r="AD360" s="37"/>
      <c r="AE360" s="37"/>
      <c r="AR360" s="198" t="s">
        <v>138</v>
      </c>
      <c r="AT360" s="198" t="s">
        <v>127</v>
      </c>
      <c r="AU360" s="198" t="s">
        <v>79</v>
      </c>
      <c r="AY360" s="16" t="s">
        <v>133</v>
      </c>
      <c r="BE360" s="199">
        <f>IF(N360="základní",J360,0)</f>
        <v>0</v>
      </c>
      <c r="BF360" s="199">
        <f>IF(N360="snížená",J360,0)</f>
        <v>0</v>
      </c>
      <c r="BG360" s="199">
        <f>IF(N360="zákl. přenesená",J360,0)</f>
        <v>0</v>
      </c>
      <c r="BH360" s="199">
        <f>IF(N360="sníž. přenesená",J360,0)</f>
        <v>0</v>
      </c>
      <c r="BI360" s="199">
        <f>IF(N360="nulová",J360,0)</f>
        <v>0</v>
      </c>
      <c r="BJ360" s="16" t="s">
        <v>77</v>
      </c>
      <c r="BK360" s="199">
        <f>ROUND(I360*H360,2)</f>
        <v>0</v>
      </c>
      <c r="BL360" s="16" t="s">
        <v>138</v>
      </c>
      <c r="BM360" s="198" t="s">
        <v>363</v>
      </c>
    </row>
    <row r="361" spans="1:47" s="2" customFormat="1" ht="12">
      <c r="A361" s="37"/>
      <c r="B361" s="38"/>
      <c r="C361" s="39"/>
      <c r="D361" s="200" t="s">
        <v>196</v>
      </c>
      <c r="E361" s="39"/>
      <c r="F361" s="201" t="s">
        <v>1165</v>
      </c>
      <c r="G361" s="39"/>
      <c r="H361" s="39"/>
      <c r="I361" s="135"/>
      <c r="J361" s="39"/>
      <c r="K361" s="39"/>
      <c r="L361" s="43"/>
      <c r="M361" s="202"/>
      <c r="N361" s="203"/>
      <c r="O361" s="83"/>
      <c r="P361" s="83"/>
      <c r="Q361" s="83"/>
      <c r="R361" s="83"/>
      <c r="S361" s="83"/>
      <c r="T361" s="84"/>
      <c r="U361" s="37"/>
      <c r="V361" s="37"/>
      <c r="W361" s="37"/>
      <c r="X361" s="37"/>
      <c r="Y361" s="37"/>
      <c r="Z361" s="37"/>
      <c r="AA361" s="37"/>
      <c r="AB361" s="37"/>
      <c r="AC361" s="37"/>
      <c r="AD361" s="37"/>
      <c r="AE361" s="37"/>
      <c r="AT361" s="16" t="s">
        <v>196</v>
      </c>
      <c r="AU361" s="16" t="s">
        <v>79</v>
      </c>
    </row>
    <row r="362" spans="1:47" s="2" customFormat="1" ht="12">
      <c r="A362" s="37"/>
      <c r="B362" s="38"/>
      <c r="C362" s="39"/>
      <c r="D362" s="200" t="s">
        <v>134</v>
      </c>
      <c r="E362" s="39"/>
      <c r="F362" s="201" t="s">
        <v>1547</v>
      </c>
      <c r="G362" s="39"/>
      <c r="H362" s="39"/>
      <c r="I362" s="135"/>
      <c r="J362" s="39"/>
      <c r="K362" s="39"/>
      <c r="L362" s="43"/>
      <c r="M362" s="202"/>
      <c r="N362" s="203"/>
      <c r="O362" s="83"/>
      <c r="P362" s="83"/>
      <c r="Q362" s="83"/>
      <c r="R362" s="83"/>
      <c r="S362" s="83"/>
      <c r="T362" s="84"/>
      <c r="U362" s="37"/>
      <c r="V362" s="37"/>
      <c r="W362" s="37"/>
      <c r="X362" s="37"/>
      <c r="Y362" s="37"/>
      <c r="Z362" s="37"/>
      <c r="AA362" s="37"/>
      <c r="AB362" s="37"/>
      <c r="AC362" s="37"/>
      <c r="AD362" s="37"/>
      <c r="AE362" s="37"/>
      <c r="AT362" s="16" t="s">
        <v>134</v>
      </c>
      <c r="AU362" s="16" t="s">
        <v>79</v>
      </c>
    </row>
    <row r="363" spans="1:65" s="2" customFormat="1" ht="16.5" customHeight="1">
      <c r="A363" s="37"/>
      <c r="B363" s="38"/>
      <c r="C363" s="187" t="s">
        <v>1483</v>
      </c>
      <c r="D363" s="187" t="s">
        <v>127</v>
      </c>
      <c r="E363" s="188" t="s">
        <v>1163</v>
      </c>
      <c r="F363" s="189" t="s">
        <v>1164</v>
      </c>
      <c r="G363" s="190" t="s">
        <v>291</v>
      </c>
      <c r="H363" s="191">
        <v>45600</v>
      </c>
      <c r="I363" s="192"/>
      <c r="J363" s="193">
        <f>ROUND(I363*H363,2)</f>
        <v>0</v>
      </c>
      <c r="K363" s="189" t="s">
        <v>131</v>
      </c>
      <c r="L363" s="43"/>
      <c r="M363" s="194" t="s">
        <v>19</v>
      </c>
      <c r="N363" s="195" t="s">
        <v>40</v>
      </c>
      <c r="O363" s="83"/>
      <c r="P363" s="196">
        <f>O363*H363</f>
        <v>0</v>
      </c>
      <c r="Q363" s="196">
        <v>0</v>
      </c>
      <c r="R363" s="196">
        <f>Q363*H363</f>
        <v>0</v>
      </c>
      <c r="S363" s="196">
        <v>0</v>
      </c>
      <c r="T363" s="197">
        <f>S363*H363</f>
        <v>0</v>
      </c>
      <c r="U363" s="37"/>
      <c r="V363" s="37"/>
      <c r="W363" s="37"/>
      <c r="X363" s="37"/>
      <c r="Y363" s="37"/>
      <c r="Z363" s="37"/>
      <c r="AA363" s="37"/>
      <c r="AB363" s="37"/>
      <c r="AC363" s="37"/>
      <c r="AD363" s="37"/>
      <c r="AE363" s="37"/>
      <c r="AR363" s="198" t="s">
        <v>138</v>
      </c>
      <c r="AT363" s="198" t="s">
        <v>127</v>
      </c>
      <c r="AU363" s="198" t="s">
        <v>79</v>
      </c>
      <c r="AY363" s="16" t="s">
        <v>133</v>
      </c>
      <c r="BE363" s="199">
        <f>IF(N363="základní",J363,0)</f>
        <v>0</v>
      </c>
      <c r="BF363" s="199">
        <f>IF(N363="snížená",J363,0)</f>
        <v>0</v>
      </c>
      <c r="BG363" s="199">
        <f>IF(N363="zákl. přenesená",J363,0)</f>
        <v>0</v>
      </c>
      <c r="BH363" s="199">
        <f>IF(N363="sníž. přenesená",J363,0)</f>
        <v>0</v>
      </c>
      <c r="BI363" s="199">
        <f>IF(N363="nulová",J363,0)</f>
        <v>0</v>
      </c>
      <c r="BJ363" s="16" t="s">
        <v>77</v>
      </c>
      <c r="BK363" s="199">
        <f>ROUND(I363*H363,2)</f>
        <v>0</v>
      </c>
      <c r="BL363" s="16" t="s">
        <v>138</v>
      </c>
      <c r="BM363" s="198" t="s">
        <v>369</v>
      </c>
    </row>
    <row r="364" spans="1:47" s="2" customFormat="1" ht="12">
      <c r="A364" s="37"/>
      <c r="B364" s="38"/>
      <c r="C364" s="39"/>
      <c r="D364" s="200" t="s">
        <v>196</v>
      </c>
      <c r="E364" s="39"/>
      <c r="F364" s="201" t="s">
        <v>1165</v>
      </c>
      <c r="G364" s="39"/>
      <c r="H364" s="39"/>
      <c r="I364" s="135"/>
      <c r="J364" s="39"/>
      <c r="K364" s="39"/>
      <c r="L364" s="43"/>
      <c r="M364" s="202"/>
      <c r="N364" s="203"/>
      <c r="O364" s="83"/>
      <c r="P364" s="83"/>
      <c r="Q364" s="83"/>
      <c r="R364" s="83"/>
      <c r="S364" s="83"/>
      <c r="T364" s="84"/>
      <c r="U364" s="37"/>
      <c r="V364" s="37"/>
      <c r="W364" s="37"/>
      <c r="X364" s="37"/>
      <c r="Y364" s="37"/>
      <c r="Z364" s="37"/>
      <c r="AA364" s="37"/>
      <c r="AB364" s="37"/>
      <c r="AC364" s="37"/>
      <c r="AD364" s="37"/>
      <c r="AE364" s="37"/>
      <c r="AT364" s="16" t="s">
        <v>196</v>
      </c>
      <c r="AU364" s="16" t="s">
        <v>79</v>
      </c>
    </row>
    <row r="365" spans="1:47" s="2" customFormat="1" ht="12">
      <c r="A365" s="37"/>
      <c r="B365" s="38"/>
      <c r="C365" s="39"/>
      <c r="D365" s="200" t="s">
        <v>134</v>
      </c>
      <c r="E365" s="39"/>
      <c r="F365" s="201" t="s">
        <v>1548</v>
      </c>
      <c r="G365" s="39"/>
      <c r="H365" s="39"/>
      <c r="I365" s="135"/>
      <c r="J365" s="39"/>
      <c r="K365" s="39"/>
      <c r="L365" s="43"/>
      <c r="M365" s="202"/>
      <c r="N365" s="203"/>
      <c r="O365" s="83"/>
      <c r="P365" s="83"/>
      <c r="Q365" s="83"/>
      <c r="R365" s="83"/>
      <c r="S365" s="83"/>
      <c r="T365" s="84"/>
      <c r="U365" s="37"/>
      <c r="V365" s="37"/>
      <c r="W365" s="37"/>
      <c r="X365" s="37"/>
      <c r="Y365" s="37"/>
      <c r="Z365" s="37"/>
      <c r="AA365" s="37"/>
      <c r="AB365" s="37"/>
      <c r="AC365" s="37"/>
      <c r="AD365" s="37"/>
      <c r="AE365" s="37"/>
      <c r="AT365" s="16" t="s">
        <v>134</v>
      </c>
      <c r="AU365" s="16" t="s">
        <v>79</v>
      </c>
    </row>
    <row r="366" spans="1:63" s="11" customFormat="1" ht="25.9" customHeight="1">
      <c r="A366" s="11"/>
      <c r="B366" s="215"/>
      <c r="C366" s="216"/>
      <c r="D366" s="217" t="s">
        <v>68</v>
      </c>
      <c r="E366" s="218" t="s">
        <v>140</v>
      </c>
      <c r="F366" s="218" t="s">
        <v>1654</v>
      </c>
      <c r="G366" s="216"/>
      <c r="H366" s="216"/>
      <c r="I366" s="219"/>
      <c r="J366" s="220">
        <f>BK366</f>
        <v>0</v>
      </c>
      <c r="K366" s="216"/>
      <c r="L366" s="221"/>
      <c r="M366" s="222"/>
      <c r="N366" s="223"/>
      <c r="O366" s="223"/>
      <c r="P366" s="224">
        <f>P367+P401</f>
        <v>0</v>
      </c>
      <c r="Q366" s="223"/>
      <c r="R366" s="224">
        <f>R367+R401</f>
        <v>0.30173199999999994</v>
      </c>
      <c r="S366" s="223"/>
      <c r="T366" s="225">
        <f>T367+T401</f>
        <v>0</v>
      </c>
      <c r="U366" s="11"/>
      <c r="V366" s="11"/>
      <c r="W366" s="11"/>
      <c r="X366" s="11"/>
      <c r="Y366" s="11"/>
      <c r="Z366" s="11"/>
      <c r="AA366" s="11"/>
      <c r="AB366" s="11"/>
      <c r="AC366" s="11"/>
      <c r="AD366" s="11"/>
      <c r="AE366" s="11"/>
      <c r="AR366" s="226" t="s">
        <v>77</v>
      </c>
      <c r="AT366" s="227" t="s">
        <v>68</v>
      </c>
      <c r="AU366" s="227" t="s">
        <v>69</v>
      </c>
      <c r="AY366" s="226" t="s">
        <v>133</v>
      </c>
      <c r="BK366" s="228">
        <f>BK367+BK401</f>
        <v>0</v>
      </c>
    </row>
    <row r="367" spans="1:63" s="11" customFormat="1" ht="22.8" customHeight="1">
      <c r="A367" s="11"/>
      <c r="B367" s="215"/>
      <c r="C367" s="216"/>
      <c r="D367" s="217" t="s">
        <v>68</v>
      </c>
      <c r="E367" s="261" t="s">
        <v>191</v>
      </c>
      <c r="F367" s="261" t="s">
        <v>1501</v>
      </c>
      <c r="G367" s="216"/>
      <c r="H367" s="216"/>
      <c r="I367" s="219"/>
      <c r="J367" s="262">
        <f>BK367</f>
        <v>0</v>
      </c>
      <c r="K367" s="216"/>
      <c r="L367" s="221"/>
      <c r="M367" s="222"/>
      <c r="N367" s="223"/>
      <c r="O367" s="223"/>
      <c r="P367" s="224">
        <f>SUM(P368:P400)</f>
        <v>0</v>
      </c>
      <c r="Q367" s="223"/>
      <c r="R367" s="224">
        <f>SUM(R368:R400)</f>
        <v>0.30173199999999994</v>
      </c>
      <c r="S367" s="223"/>
      <c r="T367" s="225">
        <f>SUM(T368:T400)</f>
        <v>0</v>
      </c>
      <c r="U367" s="11"/>
      <c r="V367" s="11"/>
      <c r="W367" s="11"/>
      <c r="X367" s="11"/>
      <c r="Y367" s="11"/>
      <c r="Z367" s="11"/>
      <c r="AA367" s="11"/>
      <c r="AB367" s="11"/>
      <c r="AC367" s="11"/>
      <c r="AD367" s="11"/>
      <c r="AE367" s="11"/>
      <c r="AR367" s="226" t="s">
        <v>77</v>
      </c>
      <c r="AT367" s="227" t="s">
        <v>68</v>
      </c>
      <c r="AU367" s="227" t="s">
        <v>77</v>
      </c>
      <c r="AY367" s="226" t="s">
        <v>133</v>
      </c>
      <c r="BK367" s="228">
        <f>SUM(BK368:BK400)</f>
        <v>0</v>
      </c>
    </row>
    <row r="368" spans="1:65" s="2" customFormat="1" ht="16.5" customHeight="1">
      <c r="A368" s="37"/>
      <c r="B368" s="38"/>
      <c r="C368" s="187" t="s">
        <v>476</v>
      </c>
      <c r="D368" s="187" t="s">
        <v>127</v>
      </c>
      <c r="E368" s="188" t="s">
        <v>1502</v>
      </c>
      <c r="F368" s="189" t="s">
        <v>1503</v>
      </c>
      <c r="G368" s="190" t="s">
        <v>1504</v>
      </c>
      <c r="H368" s="191">
        <v>307.695</v>
      </c>
      <c r="I368" s="192"/>
      <c r="J368" s="193">
        <f>ROUND(I368*H368,2)</f>
        <v>0</v>
      </c>
      <c r="K368" s="189" t="s">
        <v>131</v>
      </c>
      <c r="L368" s="43"/>
      <c r="M368" s="194" t="s">
        <v>19</v>
      </c>
      <c r="N368" s="195" t="s">
        <v>40</v>
      </c>
      <c r="O368" s="83"/>
      <c r="P368" s="196">
        <f>O368*H368</f>
        <v>0</v>
      </c>
      <c r="Q368" s="196">
        <v>0</v>
      </c>
      <c r="R368" s="196">
        <f>Q368*H368</f>
        <v>0</v>
      </c>
      <c r="S368" s="196">
        <v>0</v>
      </c>
      <c r="T368" s="197">
        <f>S368*H368</f>
        <v>0</v>
      </c>
      <c r="U368" s="37"/>
      <c r="V368" s="37"/>
      <c r="W368" s="37"/>
      <c r="X368" s="37"/>
      <c r="Y368" s="37"/>
      <c r="Z368" s="37"/>
      <c r="AA368" s="37"/>
      <c r="AB368" s="37"/>
      <c r="AC368" s="37"/>
      <c r="AD368" s="37"/>
      <c r="AE368" s="37"/>
      <c r="AR368" s="198" t="s">
        <v>138</v>
      </c>
      <c r="AT368" s="198" t="s">
        <v>127</v>
      </c>
      <c r="AU368" s="198" t="s">
        <v>79</v>
      </c>
      <c r="AY368" s="16" t="s">
        <v>133</v>
      </c>
      <c r="BE368" s="199">
        <f>IF(N368="základní",J368,0)</f>
        <v>0</v>
      </c>
      <c r="BF368" s="199">
        <f>IF(N368="snížená",J368,0)</f>
        <v>0</v>
      </c>
      <c r="BG368" s="199">
        <f>IF(N368="zákl. přenesená",J368,0)</f>
        <v>0</v>
      </c>
      <c r="BH368" s="199">
        <f>IF(N368="sníž. přenesená",J368,0)</f>
        <v>0</v>
      </c>
      <c r="BI368" s="199">
        <f>IF(N368="nulová",J368,0)</f>
        <v>0</v>
      </c>
      <c r="BJ368" s="16" t="s">
        <v>77</v>
      </c>
      <c r="BK368" s="199">
        <f>ROUND(I368*H368,2)</f>
        <v>0</v>
      </c>
      <c r="BL368" s="16" t="s">
        <v>138</v>
      </c>
      <c r="BM368" s="198" t="s">
        <v>374</v>
      </c>
    </row>
    <row r="369" spans="1:47" s="2" customFormat="1" ht="12">
      <c r="A369" s="37"/>
      <c r="B369" s="38"/>
      <c r="C369" s="39"/>
      <c r="D369" s="200" t="s">
        <v>196</v>
      </c>
      <c r="E369" s="39"/>
      <c r="F369" s="201" t="s">
        <v>1505</v>
      </c>
      <c r="G369" s="39"/>
      <c r="H369" s="39"/>
      <c r="I369" s="135"/>
      <c r="J369" s="39"/>
      <c r="K369" s="39"/>
      <c r="L369" s="43"/>
      <c r="M369" s="202"/>
      <c r="N369" s="203"/>
      <c r="O369" s="83"/>
      <c r="P369" s="83"/>
      <c r="Q369" s="83"/>
      <c r="R369" s="83"/>
      <c r="S369" s="83"/>
      <c r="T369" s="84"/>
      <c r="U369" s="37"/>
      <c r="V369" s="37"/>
      <c r="W369" s="37"/>
      <c r="X369" s="37"/>
      <c r="Y369" s="37"/>
      <c r="Z369" s="37"/>
      <c r="AA369" s="37"/>
      <c r="AB369" s="37"/>
      <c r="AC369" s="37"/>
      <c r="AD369" s="37"/>
      <c r="AE369" s="37"/>
      <c r="AT369" s="16" t="s">
        <v>196</v>
      </c>
      <c r="AU369" s="16" t="s">
        <v>79</v>
      </c>
    </row>
    <row r="370" spans="1:47" s="2" customFormat="1" ht="12">
      <c r="A370" s="37"/>
      <c r="B370" s="38"/>
      <c r="C370" s="39"/>
      <c r="D370" s="200" t="s">
        <v>134</v>
      </c>
      <c r="E370" s="39"/>
      <c r="F370" s="201" t="s">
        <v>1506</v>
      </c>
      <c r="G370" s="39"/>
      <c r="H370" s="39"/>
      <c r="I370" s="135"/>
      <c r="J370" s="39"/>
      <c r="K370" s="39"/>
      <c r="L370" s="43"/>
      <c r="M370" s="202"/>
      <c r="N370" s="203"/>
      <c r="O370" s="83"/>
      <c r="P370" s="83"/>
      <c r="Q370" s="83"/>
      <c r="R370" s="83"/>
      <c r="S370" s="83"/>
      <c r="T370" s="84"/>
      <c r="U370" s="37"/>
      <c r="V370" s="37"/>
      <c r="W370" s="37"/>
      <c r="X370" s="37"/>
      <c r="Y370" s="37"/>
      <c r="Z370" s="37"/>
      <c r="AA370" s="37"/>
      <c r="AB370" s="37"/>
      <c r="AC370" s="37"/>
      <c r="AD370" s="37"/>
      <c r="AE370" s="37"/>
      <c r="AT370" s="16" t="s">
        <v>134</v>
      </c>
      <c r="AU370" s="16" t="s">
        <v>79</v>
      </c>
    </row>
    <row r="371" spans="1:65" s="2" customFormat="1" ht="16.5" customHeight="1">
      <c r="A371" s="37"/>
      <c r="B371" s="38"/>
      <c r="C371" s="187" t="s">
        <v>1489</v>
      </c>
      <c r="D371" s="187" t="s">
        <v>127</v>
      </c>
      <c r="E371" s="188" t="s">
        <v>1507</v>
      </c>
      <c r="F371" s="189" t="s">
        <v>1508</v>
      </c>
      <c r="G371" s="190" t="s">
        <v>1504</v>
      </c>
      <c r="H371" s="191">
        <v>229.17</v>
      </c>
      <c r="I371" s="192"/>
      <c r="J371" s="193">
        <f>ROUND(I371*H371,2)</f>
        <v>0</v>
      </c>
      <c r="K371" s="189" t="s">
        <v>131</v>
      </c>
      <c r="L371" s="43"/>
      <c r="M371" s="194" t="s">
        <v>19</v>
      </c>
      <c r="N371" s="195" t="s">
        <v>40</v>
      </c>
      <c r="O371" s="83"/>
      <c r="P371" s="196">
        <f>O371*H371</f>
        <v>0</v>
      </c>
      <c r="Q371" s="196">
        <v>0</v>
      </c>
      <c r="R371" s="196">
        <f>Q371*H371</f>
        <v>0</v>
      </c>
      <c r="S371" s="196">
        <v>0</v>
      </c>
      <c r="T371" s="197">
        <f>S371*H371</f>
        <v>0</v>
      </c>
      <c r="U371" s="37"/>
      <c r="V371" s="37"/>
      <c r="W371" s="37"/>
      <c r="X371" s="37"/>
      <c r="Y371" s="37"/>
      <c r="Z371" s="37"/>
      <c r="AA371" s="37"/>
      <c r="AB371" s="37"/>
      <c r="AC371" s="37"/>
      <c r="AD371" s="37"/>
      <c r="AE371" s="37"/>
      <c r="AR371" s="198" t="s">
        <v>138</v>
      </c>
      <c r="AT371" s="198" t="s">
        <v>127</v>
      </c>
      <c r="AU371" s="198" t="s">
        <v>79</v>
      </c>
      <c r="AY371" s="16" t="s">
        <v>133</v>
      </c>
      <c r="BE371" s="199">
        <f>IF(N371="základní",J371,0)</f>
        <v>0</v>
      </c>
      <c r="BF371" s="199">
        <f>IF(N371="snížená",J371,0)</f>
        <v>0</v>
      </c>
      <c r="BG371" s="199">
        <f>IF(N371="zákl. přenesená",J371,0)</f>
        <v>0</v>
      </c>
      <c r="BH371" s="199">
        <f>IF(N371="sníž. přenesená",J371,0)</f>
        <v>0</v>
      </c>
      <c r="BI371" s="199">
        <f>IF(N371="nulová",J371,0)</f>
        <v>0</v>
      </c>
      <c r="BJ371" s="16" t="s">
        <v>77</v>
      </c>
      <c r="BK371" s="199">
        <f>ROUND(I371*H371,2)</f>
        <v>0</v>
      </c>
      <c r="BL371" s="16" t="s">
        <v>138</v>
      </c>
      <c r="BM371" s="198" t="s">
        <v>380</v>
      </c>
    </row>
    <row r="372" spans="1:47" s="2" customFormat="1" ht="12">
      <c r="A372" s="37"/>
      <c r="B372" s="38"/>
      <c r="C372" s="39"/>
      <c r="D372" s="200" t="s">
        <v>134</v>
      </c>
      <c r="E372" s="39"/>
      <c r="F372" s="201" t="s">
        <v>1509</v>
      </c>
      <c r="G372" s="39"/>
      <c r="H372" s="39"/>
      <c r="I372" s="135"/>
      <c r="J372" s="39"/>
      <c r="K372" s="39"/>
      <c r="L372" s="43"/>
      <c r="M372" s="202"/>
      <c r="N372" s="203"/>
      <c r="O372" s="83"/>
      <c r="P372" s="83"/>
      <c r="Q372" s="83"/>
      <c r="R372" s="83"/>
      <c r="S372" s="83"/>
      <c r="T372" s="84"/>
      <c r="U372" s="37"/>
      <c r="V372" s="37"/>
      <c r="W372" s="37"/>
      <c r="X372" s="37"/>
      <c r="Y372" s="37"/>
      <c r="Z372" s="37"/>
      <c r="AA372" s="37"/>
      <c r="AB372" s="37"/>
      <c r="AC372" s="37"/>
      <c r="AD372" s="37"/>
      <c r="AE372" s="37"/>
      <c r="AT372" s="16" t="s">
        <v>134</v>
      </c>
      <c r="AU372" s="16" t="s">
        <v>79</v>
      </c>
    </row>
    <row r="373" spans="1:65" s="2" customFormat="1" ht="16.5" customHeight="1">
      <c r="A373" s="37"/>
      <c r="B373" s="38"/>
      <c r="C373" s="187" t="s">
        <v>479</v>
      </c>
      <c r="D373" s="187" t="s">
        <v>127</v>
      </c>
      <c r="E373" s="188" t="s">
        <v>1655</v>
      </c>
      <c r="F373" s="189" t="s">
        <v>1511</v>
      </c>
      <c r="G373" s="190" t="s">
        <v>540</v>
      </c>
      <c r="H373" s="191">
        <v>1023</v>
      </c>
      <c r="I373" s="192"/>
      <c r="J373" s="193">
        <f>ROUND(I373*H373,2)</f>
        <v>0</v>
      </c>
      <c r="K373" s="189" t="s">
        <v>19</v>
      </c>
      <c r="L373" s="43"/>
      <c r="M373" s="194" t="s">
        <v>19</v>
      </c>
      <c r="N373" s="195" t="s">
        <v>40</v>
      </c>
      <c r="O373" s="83"/>
      <c r="P373" s="196">
        <f>O373*H373</f>
        <v>0</v>
      </c>
      <c r="Q373" s="196">
        <v>0</v>
      </c>
      <c r="R373" s="196">
        <f>Q373*H373</f>
        <v>0</v>
      </c>
      <c r="S373" s="196">
        <v>0</v>
      </c>
      <c r="T373" s="197">
        <f>S373*H373</f>
        <v>0</v>
      </c>
      <c r="U373" s="37"/>
      <c r="V373" s="37"/>
      <c r="W373" s="37"/>
      <c r="X373" s="37"/>
      <c r="Y373" s="37"/>
      <c r="Z373" s="37"/>
      <c r="AA373" s="37"/>
      <c r="AB373" s="37"/>
      <c r="AC373" s="37"/>
      <c r="AD373" s="37"/>
      <c r="AE373" s="37"/>
      <c r="AR373" s="198" t="s">
        <v>138</v>
      </c>
      <c r="AT373" s="198" t="s">
        <v>127</v>
      </c>
      <c r="AU373" s="198" t="s">
        <v>79</v>
      </c>
      <c r="AY373" s="16" t="s">
        <v>133</v>
      </c>
      <c r="BE373" s="199">
        <f>IF(N373="základní",J373,0)</f>
        <v>0</v>
      </c>
      <c r="BF373" s="199">
        <f>IF(N373="snížená",J373,0)</f>
        <v>0</v>
      </c>
      <c r="BG373" s="199">
        <f>IF(N373="zákl. přenesená",J373,0)</f>
        <v>0</v>
      </c>
      <c r="BH373" s="199">
        <f>IF(N373="sníž. přenesená",J373,0)</f>
        <v>0</v>
      </c>
      <c r="BI373" s="199">
        <f>IF(N373="nulová",J373,0)</f>
        <v>0</v>
      </c>
      <c r="BJ373" s="16" t="s">
        <v>77</v>
      </c>
      <c r="BK373" s="199">
        <f>ROUND(I373*H373,2)</f>
        <v>0</v>
      </c>
      <c r="BL373" s="16" t="s">
        <v>138</v>
      </c>
      <c r="BM373" s="198" t="s">
        <v>384</v>
      </c>
    </row>
    <row r="374" spans="1:47" s="2" customFormat="1" ht="12">
      <c r="A374" s="37"/>
      <c r="B374" s="38"/>
      <c r="C374" s="39"/>
      <c r="D374" s="200" t="s">
        <v>134</v>
      </c>
      <c r="E374" s="39"/>
      <c r="F374" s="201" t="s">
        <v>1512</v>
      </c>
      <c r="G374" s="39"/>
      <c r="H374" s="39"/>
      <c r="I374" s="135"/>
      <c r="J374" s="39"/>
      <c r="K374" s="39"/>
      <c r="L374" s="43"/>
      <c r="M374" s="202"/>
      <c r="N374" s="203"/>
      <c r="O374" s="83"/>
      <c r="P374" s="83"/>
      <c r="Q374" s="83"/>
      <c r="R374" s="83"/>
      <c r="S374" s="83"/>
      <c r="T374" s="84"/>
      <c r="U374" s="37"/>
      <c r="V374" s="37"/>
      <c r="W374" s="37"/>
      <c r="X374" s="37"/>
      <c r="Y374" s="37"/>
      <c r="Z374" s="37"/>
      <c r="AA374" s="37"/>
      <c r="AB374" s="37"/>
      <c r="AC374" s="37"/>
      <c r="AD374" s="37"/>
      <c r="AE374" s="37"/>
      <c r="AT374" s="16" t="s">
        <v>134</v>
      </c>
      <c r="AU374" s="16" t="s">
        <v>79</v>
      </c>
    </row>
    <row r="375" spans="1:65" s="2" customFormat="1" ht="16.5" customHeight="1">
      <c r="A375" s="37"/>
      <c r="B375" s="38"/>
      <c r="C375" s="187" t="s">
        <v>1656</v>
      </c>
      <c r="D375" s="187" t="s">
        <v>127</v>
      </c>
      <c r="E375" s="188" t="s">
        <v>1513</v>
      </c>
      <c r="F375" s="189" t="s">
        <v>1514</v>
      </c>
      <c r="G375" s="190" t="s">
        <v>485</v>
      </c>
      <c r="H375" s="191">
        <v>6504</v>
      </c>
      <c r="I375" s="192"/>
      <c r="J375" s="193">
        <f>ROUND(I375*H375,2)</f>
        <v>0</v>
      </c>
      <c r="K375" s="189" t="s">
        <v>131</v>
      </c>
      <c r="L375" s="43"/>
      <c r="M375" s="194" t="s">
        <v>19</v>
      </c>
      <c r="N375" s="195" t="s">
        <v>40</v>
      </c>
      <c r="O375" s="83"/>
      <c r="P375" s="196">
        <f>O375*H375</f>
        <v>0</v>
      </c>
      <c r="Q375" s="196">
        <v>0</v>
      </c>
      <c r="R375" s="196">
        <f>Q375*H375</f>
        <v>0</v>
      </c>
      <c r="S375" s="196">
        <v>0</v>
      </c>
      <c r="T375" s="197">
        <f>S375*H375</f>
        <v>0</v>
      </c>
      <c r="U375" s="37"/>
      <c r="V375" s="37"/>
      <c r="W375" s="37"/>
      <c r="X375" s="37"/>
      <c r="Y375" s="37"/>
      <c r="Z375" s="37"/>
      <c r="AA375" s="37"/>
      <c r="AB375" s="37"/>
      <c r="AC375" s="37"/>
      <c r="AD375" s="37"/>
      <c r="AE375" s="37"/>
      <c r="AR375" s="198" t="s">
        <v>138</v>
      </c>
      <c r="AT375" s="198" t="s">
        <v>127</v>
      </c>
      <c r="AU375" s="198" t="s">
        <v>79</v>
      </c>
      <c r="AY375" s="16" t="s">
        <v>133</v>
      </c>
      <c r="BE375" s="199">
        <f>IF(N375="základní",J375,0)</f>
        <v>0</v>
      </c>
      <c r="BF375" s="199">
        <f>IF(N375="snížená",J375,0)</f>
        <v>0</v>
      </c>
      <c r="BG375" s="199">
        <f>IF(N375="zákl. přenesená",J375,0)</f>
        <v>0</v>
      </c>
      <c r="BH375" s="199">
        <f>IF(N375="sníž. přenesená",J375,0)</f>
        <v>0</v>
      </c>
      <c r="BI375" s="199">
        <f>IF(N375="nulová",J375,0)</f>
        <v>0</v>
      </c>
      <c r="BJ375" s="16" t="s">
        <v>77</v>
      </c>
      <c r="BK375" s="199">
        <f>ROUND(I375*H375,2)</f>
        <v>0</v>
      </c>
      <c r="BL375" s="16" t="s">
        <v>138</v>
      </c>
      <c r="BM375" s="198" t="s">
        <v>390</v>
      </c>
    </row>
    <row r="376" spans="1:47" s="2" customFormat="1" ht="12">
      <c r="A376" s="37"/>
      <c r="B376" s="38"/>
      <c r="C376" s="39"/>
      <c r="D376" s="200" t="s">
        <v>196</v>
      </c>
      <c r="E376" s="39"/>
      <c r="F376" s="201" t="s">
        <v>1515</v>
      </c>
      <c r="G376" s="39"/>
      <c r="H376" s="39"/>
      <c r="I376" s="135"/>
      <c r="J376" s="39"/>
      <c r="K376" s="39"/>
      <c r="L376" s="43"/>
      <c r="M376" s="202"/>
      <c r="N376" s="203"/>
      <c r="O376" s="83"/>
      <c r="P376" s="83"/>
      <c r="Q376" s="83"/>
      <c r="R376" s="83"/>
      <c r="S376" s="83"/>
      <c r="T376" s="84"/>
      <c r="U376" s="37"/>
      <c r="V376" s="37"/>
      <c r="W376" s="37"/>
      <c r="X376" s="37"/>
      <c r="Y376" s="37"/>
      <c r="Z376" s="37"/>
      <c r="AA376" s="37"/>
      <c r="AB376" s="37"/>
      <c r="AC376" s="37"/>
      <c r="AD376" s="37"/>
      <c r="AE376" s="37"/>
      <c r="AT376" s="16" t="s">
        <v>196</v>
      </c>
      <c r="AU376" s="16" t="s">
        <v>79</v>
      </c>
    </row>
    <row r="377" spans="1:47" s="2" customFormat="1" ht="12">
      <c r="A377" s="37"/>
      <c r="B377" s="38"/>
      <c r="C377" s="39"/>
      <c r="D377" s="200" t="s">
        <v>134</v>
      </c>
      <c r="E377" s="39"/>
      <c r="F377" s="201" t="s">
        <v>1516</v>
      </c>
      <c r="G377" s="39"/>
      <c r="H377" s="39"/>
      <c r="I377" s="135"/>
      <c r="J377" s="39"/>
      <c r="K377" s="39"/>
      <c r="L377" s="43"/>
      <c r="M377" s="202"/>
      <c r="N377" s="203"/>
      <c r="O377" s="83"/>
      <c r="P377" s="83"/>
      <c r="Q377" s="83"/>
      <c r="R377" s="83"/>
      <c r="S377" s="83"/>
      <c r="T377" s="84"/>
      <c r="U377" s="37"/>
      <c r="V377" s="37"/>
      <c r="W377" s="37"/>
      <c r="X377" s="37"/>
      <c r="Y377" s="37"/>
      <c r="Z377" s="37"/>
      <c r="AA377" s="37"/>
      <c r="AB377" s="37"/>
      <c r="AC377" s="37"/>
      <c r="AD377" s="37"/>
      <c r="AE377" s="37"/>
      <c r="AT377" s="16" t="s">
        <v>134</v>
      </c>
      <c r="AU377" s="16" t="s">
        <v>79</v>
      </c>
    </row>
    <row r="378" spans="1:65" s="2" customFormat="1" ht="16.5" customHeight="1">
      <c r="A378" s="37"/>
      <c r="B378" s="38"/>
      <c r="C378" s="229" t="s">
        <v>486</v>
      </c>
      <c r="D378" s="229" t="s">
        <v>298</v>
      </c>
      <c r="E378" s="230" t="s">
        <v>1517</v>
      </c>
      <c r="F378" s="231" t="s">
        <v>1194</v>
      </c>
      <c r="G378" s="232" t="s">
        <v>301</v>
      </c>
      <c r="H378" s="233">
        <v>32.52</v>
      </c>
      <c r="I378" s="234"/>
      <c r="J378" s="235">
        <f>ROUND(I378*H378,2)</f>
        <v>0</v>
      </c>
      <c r="K378" s="231" t="s">
        <v>19</v>
      </c>
      <c r="L378" s="236"/>
      <c r="M378" s="237" t="s">
        <v>19</v>
      </c>
      <c r="N378" s="238" t="s">
        <v>40</v>
      </c>
      <c r="O378" s="83"/>
      <c r="P378" s="196">
        <f>O378*H378</f>
        <v>0</v>
      </c>
      <c r="Q378" s="196">
        <v>0</v>
      </c>
      <c r="R378" s="196">
        <f>Q378*H378</f>
        <v>0</v>
      </c>
      <c r="S378" s="196">
        <v>0</v>
      </c>
      <c r="T378" s="197">
        <f>S378*H378</f>
        <v>0</v>
      </c>
      <c r="U378" s="37"/>
      <c r="V378" s="37"/>
      <c r="W378" s="37"/>
      <c r="X378" s="37"/>
      <c r="Y378" s="37"/>
      <c r="Z378" s="37"/>
      <c r="AA378" s="37"/>
      <c r="AB378" s="37"/>
      <c r="AC378" s="37"/>
      <c r="AD378" s="37"/>
      <c r="AE378" s="37"/>
      <c r="AR378" s="198" t="s">
        <v>147</v>
      </c>
      <c r="AT378" s="198" t="s">
        <v>298</v>
      </c>
      <c r="AU378" s="198" t="s">
        <v>79</v>
      </c>
      <c r="AY378" s="16" t="s">
        <v>133</v>
      </c>
      <c r="BE378" s="199">
        <f>IF(N378="základní",J378,0)</f>
        <v>0</v>
      </c>
      <c r="BF378" s="199">
        <f>IF(N378="snížená",J378,0)</f>
        <v>0</v>
      </c>
      <c r="BG378" s="199">
        <f>IF(N378="zákl. přenesená",J378,0)</f>
        <v>0</v>
      </c>
      <c r="BH378" s="199">
        <f>IF(N378="sníž. přenesená",J378,0)</f>
        <v>0</v>
      </c>
      <c r="BI378" s="199">
        <f>IF(N378="nulová",J378,0)</f>
        <v>0</v>
      </c>
      <c r="BJ378" s="16" t="s">
        <v>77</v>
      </c>
      <c r="BK378" s="199">
        <f>ROUND(I378*H378,2)</f>
        <v>0</v>
      </c>
      <c r="BL378" s="16" t="s">
        <v>138</v>
      </c>
      <c r="BM378" s="198" t="s">
        <v>395</v>
      </c>
    </row>
    <row r="379" spans="1:47" s="2" customFormat="1" ht="12">
      <c r="A379" s="37"/>
      <c r="B379" s="38"/>
      <c r="C379" s="39"/>
      <c r="D379" s="200" t="s">
        <v>134</v>
      </c>
      <c r="E379" s="39"/>
      <c r="F379" s="201" t="s">
        <v>1518</v>
      </c>
      <c r="G379" s="39"/>
      <c r="H379" s="39"/>
      <c r="I379" s="135"/>
      <c r="J379" s="39"/>
      <c r="K379" s="39"/>
      <c r="L379" s="43"/>
      <c r="M379" s="202"/>
      <c r="N379" s="203"/>
      <c r="O379" s="83"/>
      <c r="P379" s="83"/>
      <c r="Q379" s="83"/>
      <c r="R379" s="83"/>
      <c r="S379" s="83"/>
      <c r="T379" s="84"/>
      <c r="U379" s="37"/>
      <c r="V379" s="37"/>
      <c r="W379" s="37"/>
      <c r="X379" s="37"/>
      <c r="Y379" s="37"/>
      <c r="Z379" s="37"/>
      <c r="AA379" s="37"/>
      <c r="AB379" s="37"/>
      <c r="AC379" s="37"/>
      <c r="AD379" s="37"/>
      <c r="AE379" s="37"/>
      <c r="AT379" s="16" t="s">
        <v>134</v>
      </c>
      <c r="AU379" s="16" t="s">
        <v>79</v>
      </c>
    </row>
    <row r="380" spans="1:65" s="2" customFormat="1" ht="16.5" customHeight="1">
      <c r="A380" s="37"/>
      <c r="B380" s="38"/>
      <c r="C380" s="187" t="s">
        <v>1657</v>
      </c>
      <c r="D380" s="187" t="s">
        <v>127</v>
      </c>
      <c r="E380" s="188" t="s">
        <v>1527</v>
      </c>
      <c r="F380" s="189" t="s">
        <v>1528</v>
      </c>
      <c r="G380" s="190" t="s">
        <v>485</v>
      </c>
      <c r="H380" s="191">
        <v>199</v>
      </c>
      <c r="I380" s="192"/>
      <c r="J380" s="193">
        <f>ROUND(I380*H380,2)</f>
        <v>0</v>
      </c>
      <c r="K380" s="189" t="s">
        <v>131</v>
      </c>
      <c r="L380" s="43"/>
      <c r="M380" s="194" t="s">
        <v>19</v>
      </c>
      <c r="N380" s="195" t="s">
        <v>40</v>
      </c>
      <c r="O380" s="83"/>
      <c r="P380" s="196">
        <f>O380*H380</f>
        <v>0</v>
      </c>
      <c r="Q380" s="196">
        <v>0</v>
      </c>
      <c r="R380" s="196">
        <f>Q380*H380</f>
        <v>0</v>
      </c>
      <c r="S380" s="196">
        <v>0</v>
      </c>
      <c r="T380" s="197">
        <f>S380*H380</f>
        <v>0</v>
      </c>
      <c r="U380" s="37"/>
      <c r="V380" s="37"/>
      <c r="W380" s="37"/>
      <c r="X380" s="37"/>
      <c r="Y380" s="37"/>
      <c r="Z380" s="37"/>
      <c r="AA380" s="37"/>
      <c r="AB380" s="37"/>
      <c r="AC380" s="37"/>
      <c r="AD380" s="37"/>
      <c r="AE380" s="37"/>
      <c r="AR380" s="198" t="s">
        <v>138</v>
      </c>
      <c r="AT380" s="198" t="s">
        <v>127</v>
      </c>
      <c r="AU380" s="198" t="s">
        <v>79</v>
      </c>
      <c r="AY380" s="16" t="s">
        <v>133</v>
      </c>
      <c r="BE380" s="199">
        <f>IF(N380="základní",J380,0)</f>
        <v>0</v>
      </c>
      <c r="BF380" s="199">
        <f>IF(N380="snížená",J380,0)</f>
        <v>0</v>
      </c>
      <c r="BG380" s="199">
        <f>IF(N380="zákl. přenesená",J380,0)</f>
        <v>0</v>
      </c>
      <c r="BH380" s="199">
        <f>IF(N380="sníž. přenesená",J380,0)</f>
        <v>0</v>
      </c>
      <c r="BI380" s="199">
        <f>IF(N380="nulová",J380,0)</f>
        <v>0</v>
      </c>
      <c r="BJ380" s="16" t="s">
        <v>77</v>
      </c>
      <c r="BK380" s="199">
        <f>ROUND(I380*H380,2)</f>
        <v>0</v>
      </c>
      <c r="BL380" s="16" t="s">
        <v>138</v>
      </c>
      <c r="BM380" s="198" t="s">
        <v>401</v>
      </c>
    </row>
    <row r="381" spans="1:47" s="2" customFormat="1" ht="12">
      <c r="A381" s="37"/>
      <c r="B381" s="38"/>
      <c r="C381" s="39"/>
      <c r="D381" s="200" t="s">
        <v>196</v>
      </c>
      <c r="E381" s="39"/>
      <c r="F381" s="201" t="s">
        <v>1529</v>
      </c>
      <c r="G381" s="39"/>
      <c r="H381" s="39"/>
      <c r="I381" s="135"/>
      <c r="J381" s="39"/>
      <c r="K381" s="39"/>
      <c r="L381" s="43"/>
      <c r="M381" s="202"/>
      <c r="N381" s="203"/>
      <c r="O381" s="83"/>
      <c r="P381" s="83"/>
      <c r="Q381" s="83"/>
      <c r="R381" s="83"/>
      <c r="S381" s="83"/>
      <c r="T381" s="84"/>
      <c r="U381" s="37"/>
      <c r="V381" s="37"/>
      <c r="W381" s="37"/>
      <c r="X381" s="37"/>
      <c r="Y381" s="37"/>
      <c r="Z381" s="37"/>
      <c r="AA381" s="37"/>
      <c r="AB381" s="37"/>
      <c r="AC381" s="37"/>
      <c r="AD381" s="37"/>
      <c r="AE381" s="37"/>
      <c r="AT381" s="16" t="s">
        <v>196</v>
      </c>
      <c r="AU381" s="16" t="s">
        <v>79</v>
      </c>
    </row>
    <row r="382" spans="1:47" s="2" customFormat="1" ht="12">
      <c r="A382" s="37"/>
      <c r="B382" s="38"/>
      <c r="C382" s="39"/>
      <c r="D382" s="200" t="s">
        <v>134</v>
      </c>
      <c r="E382" s="39"/>
      <c r="F382" s="201" t="s">
        <v>1658</v>
      </c>
      <c r="G382" s="39"/>
      <c r="H382" s="39"/>
      <c r="I382" s="135"/>
      <c r="J382" s="39"/>
      <c r="K382" s="39"/>
      <c r="L382" s="43"/>
      <c r="M382" s="202"/>
      <c r="N382" s="203"/>
      <c r="O382" s="83"/>
      <c r="P382" s="83"/>
      <c r="Q382" s="83"/>
      <c r="R382" s="83"/>
      <c r="S382" s="83"/>
      <c r="T382" s="84"/>
      <c r="U382" s="37"/>
      <c r="V382" s="37"/>
      <c r="W382" s="37"/>
      <c r="X382" s="37"/>
      <c r="Y382" s="37"/>
      <c r="Z382" s="37"/>
      <c r="AA382" s="37"/>
      <c r="AB382" s="37"/>
      <c r="AC382" s="37"/>
      <c r="AD382" s="37"/>
      <c r="AE382" s="37"/>
      <c r="AT382" s="16" t="s">
        <v>134</v>
      </c>
      <c r="AU382" s="16" t="s">
        <v>79</v>
      </c>
    </row>
    <row r="383" spans="1:65" s="2" customFormat="1" ht="16.5" customHeight="1">
      <c r="A383" s="37"/>
      <c r="B383" s="38"/>
      <c r="C383" s="187" t="s">
        <v>491</v>
      </c>
      <c r="D383" s="187" t="s">
        <v>127</v>
      </c>
      <c r="E383" s="188" t="s">
        <v>1519</v>
      </c>
      <c r="F383" s="189" t="s">
        <v>1520</v>
      </c>
      <c r="G383" s="190" t="s">
        <v>1521</v>
      </c>
      <c r="H383" s="191">
        <v>11760</v>
      </c>
      <c r="I383" s="192"/>
      <c r="J383" s="193">
        <f>ROUND(I383*H383,2)</f>
        <v>0</v>
      </c>
      <c r="K383" s="189" t="s">
        <v>19</v>
      </c>
      <c r="L383" s="43"/>
      <c r="M383" s="194" t="s">
        <v>19</v>
      </c>
      <c r="N383" s="195" t="s">
        <v>40</v>
      </c>
      <c r="O383" s="83"/>
      <c r="P383" s="196">
        <f>O383*H383</f>
        <v>0</v>
      </c>
      <c r="Q383" s="196">
        <v>0</v>
      </c>
      <c r="R383" s="196">
        <f>Q383*H383</f>
        <v>0</v>
      </c>
      <c r="S383" s="196">
        <v>0</v>
      </c>
      <c r="T383" s="197">
        <f>S383*H383</f>
        <v>0</v>
      </c>
      <c r="U383" s="37"/>
      <c r="V383" s="37"/>
      <c r="W383" s="37"/>
      <c r="X383" s="37"/>
      <c r="Y383" s="37"/>
      <c r="Z383" s="37"/>
      <c r="AA383" s="37"/>
      <c r="AB383" s="37"/>
      <c r="AC383" s="37"/>
      <c r="AD383" s="37"/>
      <c r="AE383" s="37"/>
      <c r="AR383" s="198" t="s">
        <v>138</v>
      </c>
      <c r="AT383" s="198" t="s">
        <v>127</v>
      </c>
      <c r="AU383" s="198" t="s">
        <v>79</v>
      </c>
      <c r="AY383" s="16" t="s">
        <v>133</v>
      </c>
      <c r="BE383" s="199">
        <f>IF(N383="základní",J383,0)</f>
        <v>0</v>
      </c>
      <c r="BF383" s="199">
        <f>IF(N383="snížená",J383,0)</f>
        <v>0</v>
      </c>
      <c r="BG383" s="199">
        <f>IF(N383="zákl. přenesená",J383,0)</f>
        <v>0</v>
      </c>
      <c r="BH383" s="199">
        <f>IF(N383="sníž. přenesená",J383,0)</f>
        <v>0</v>
      </c>
      <c r="BI383" s="199">
        <f>IF(N383="nulová",J383,0)</f>
        <v>0</v>
      </c>
      <c r="BJ383" s="16" t="s">
        <v>77</v>
      </c>
      <c r="BK383" s="199">
        <f>ROUND(I383*H383,2)</f>
        <v>0</v>
      </c>
      <c r="BL383" s="16" t="s">
        <v>138</v>
      </c>
      <c r="BM383" s="198" t="s">
        <v>405</v>
      </c>
    </row>
    <row r="384" spans="1:47" s="2" customFormat="1" ht="12">
      <c r="A384" s="37"/>
      <c r="B384" s="38"/>
      <c r="C384" s="39"/>
      <c r="D384" s="200" t="s">
        <v>134</v>
      </c>
      <c r="E384" s="39"/>
      <c r="F384" s="201" t="s">
        <v>1522</v>
      </c>
      <c r="G384" s="39"/>
      <c r="H384" s="39"/>
      <c r="I384" s="135"/>
      <c r="J384" s="39"/>
      <c r="K384" s="39"/>
      <c r="L384" s="43"/>
      <c r="M384" s="202"/>
      <c r="N384" s="203"/>
      <c r="O384" s="83"/>
      <c r="P384" s="83"/>
      <c r="Q384" s="83"/>
      <c r="R384" s="83"/>
      <c r="S384" s="83"/>
      <c r="T384" s="84"/>
      <c r="U384" s="37"/>
      <c r="V384" s="37"/>
      <c r="W384" s="37"/>
      <c r="X384" s="37"/>
      <c r="Y384" s="37"/>
      <c r="Z384" s="37"/>
      <c r="AA384" s="37"/>
      <c r="AB384" s="37"/>
      <c r="AC384" s="37"/>
      <c r="AD384" s="37"/>
      <c r="AE384" s="37"/>
      <c r="AT384" s="16" t="s">
        <v>134</v>
      </c>
      <c r="AU384" s="16" t="s">
        <v>79</v>
      </c>
    </row>
    <row r="385" spans="1:65" s="2" customFormat="1" ht="16.5" customHeight="1">
      <c r="A385" s="37"/>
      <c r="B385" s="38"/>
      <c r="C385" s="187" t="s">
        <v>1659</v>
      </c>
      <c r="D385" s="187" t="s">
        <v>127</v>
      </c>
      <c r="E385" s="188" t="s">
        <v>1523</v>
      </c>
      <c r="F385" s="189" t="s">
        <v>1524</v>
      </c>
      <c r="G385" s="190" t="s">
        <v>485</v>
      </c>
      <c r="H385" s="191">
        <v>224</v>
      </c>
      <c r="I385" s="192"/>
      <c r="J385" s="193">
        <f>ROUND(I385*H385,2)</f>
        <v>0</v>
      </c>
      <c r="K385" s="189" t="s">
        <v>131</v>
      </c>
      <c r="L385" s="43"/>
      <c r="M385" s="194" t="s">
        <v>19</v>
      </c>
      <c r="N385" s="195" t="s">
        <v>40</v>
      </c>
      <c r="O385" s="83"/>
      <c r="P385" s="196">
        <f>O385*H385</f>
        <v>0</v>
      </c>
      <c r="Q385" s="196">
        <v>1.8E-05</v>
      </c>
      <c r="R385" s="196">
        <f>Q385*H385</f>
        <v>0.004032</v>
      </c>
      <c r="S385" s="196">
        <v>0</v>
      </c>
      <c r="T385" s="197">
        <f>S385*H385</f>
        <v>0</v>
      </c>
      <c r="U385" s="37"/>
      <c r="V385" s="37"/>
      <c r="W385" s="37"/>
      <c r="X385" s="37"/>
      <c r="Y385" s="37"/>
      <c r="Z385" s="37"/>
      <c r="AA385" s="37"/>
      <c r="AB385" s="37"/>
      <c r="AC385" s="37"/>
      <c r="AD385" s="37"/>
      <c r="AE385" s="37"/>
      <c r="AR385" s="198" t="s">
        <v>138</v>
      </c>
      <c r="AT385" s="198" t="s">
        <v>127</v>
      </c>
      <c r="AU385" s="198" t="s">
        <v>79</v>
      </c>
      <c r="AY385" s="16" t="s">
        <v>133</v>
      </c>
      <c r="BE385" s="199">
        <f>IF(N385="základní",J385,0)</f>
        <v>0</v>
      </c>
      <c r="BF385" s="199">
        <f>IF(N385="snížená",J385,0)</f>
        <v>0</v>
      </c>
      <c r="BG385" s="199">
        <f>IF(N385="zákl. přenesená",J385,0)</f>
        <v>0</v>
      </c>
      <c r="BH385" s="199">
        <f>IF(N385="sníž. přenesená",J385,0)</f>
        <v>0</v>
      </c>
      <c r="BI385" s="199">
        <f>IF(N385="nulová",J385,0)</f>
        <v>0</v>
      </c>
      <c r="BJ385" s="16" t="s">
        <v>77</v>
      </c>
      <c r="BK385" s="199">
        <f>ROUND(I385*H385,2)</f>
        <v>0</v>
      </c>
      <c r="BL385" s="16" t="s">
        <v>138</v>
      </c>
      <c r="BM385" s="198" t="s">
        <v>411</v>
      </c>
    </row>
    <row r="386" spans="1:47" s="2" customFormat="1" ht="12">
      <c r="A386" s="37"/>
      <c r="B386" s="38"/>
      <c r="C386" s="39"/>
      <c r="D386" s="200" t="s">
        <v>196</v>
      </c>
      <c r="E386" s="39"/>
      <c r="F386" s="201" t="s">
        <v>1525</v>
      </c>
      <c r="G386" s="39"/>
      <c r="H386" s="39"/>
      <c r="I386" s="135"/>
      <c r="J386" s="39"/>
      <c r="K386" s="39"/>
      <c r="L386" s="43"/>
      <c r="M386" s="202"/>
      <c r="N386" s="203"/>
      <c r="O386" s="83"/>
      <c r="P386" s="83"/>
      <c r="Q386" s="83"/>
      <c r="R386" s="83"/>
      <c r="S386" s="83"/>
      <c r="T386" s="84"/>
      <c r="U386" s="37"/>
      <c r="V386" s="37"/>
      <c r="W386" s="37"/>
      <c r="X386" s="37"/>
      <c r="Y386" s="37"/>
      <c r="Z386" s="37"/>
      <c r="AA386" s="37"/>
      <c r="AB386" s="37"/>
      <c r="AC386" s="37"/>
      <c r="AD386" s="37"/>
      <c r="AE386" s="37"/>
      <c r="AT386" s="16" t="s">
        <v>196</v>
      </c>
      <c r="AU386" s="16" t="s">
        <v>79</v>
      </c>
    </row>
    <row r="387" spans="1:47" s="2" customFormat="1" ht="12">
      <c r="A387" s="37"/>
      <c r="B387" s="38"/>
      <c r="C387" s="39"/>
      <c r="D387" s="200" t="s">
        <v>134</v>
      </c>
      <c r="E387" s="39"/>
      <c r="F387" s="201" t="s">
        <v>1526</v>
      </c>
      <c r="G387" s="39"/>
      <c r="H387" s="39"/>
      <c r="I387" s="135"/>
      <c r="J387" s="39"/>
      <c r="K387" s="39"/>
      <c r="L387" s="43"/>
      <c r="M387" s="202"/>
      <c r="N387" s="203"/>
      <c r="O387" s="83"/>
      <c r="P387" s="83"/>
      <c r="Q387" s="83"/>
      <c r="R387" s="83"/>
      <c r="S387" s="83"/>
      <c r="T387" s="84"/>
      <c r="U387" s="37"/>
      <c r="V387" s="37"/>
      <c r="W387" s="37"/>
      <c r="X387" s="37"/>
      <c r="Y387" s="37"/>
      <c r="Z387" s="37"/>
      <c r="AA387" s="37"/>
      <c r="AB387" s="37"/>
      <c r="AC387" s="37"/>
      <c r="AD387" s="37"/>
      <c r="AE387" s="37"/>
      <c r="AT387" s="16" t="s">
        <v>134</v>
      </c>
      <c r="AU387" s="16" t="s">
        <v>79</v>
      </c>
    </row>
    <row r="388" spans="1:65" s="2" customFormat="1" ht="16.5" customHeight="1">
      <c r="A388" s="37"/>
      <c r="B388" s="38"/>
      <c r="C388" s="187" t="s">
        <v>497</v>
      </c>
      <c r="D388" s="187" t="s">
        <v>127</v>
      </c>
      <c r="E388" s="188" t="s">
        <v>1535</v>
      </c>
      <c r="F388" s="189" t="s">
        <v>1536</v>
      </c>
      <c r="G388" s="190" t="s">
        <v>540</v>
      </c>
      <c r="H388" s="191">
        <v>1986</v>
      </c>
      <c r="I388" s="192"/>
      <c r="J388" s="193">
        <f>ROUND(I388*H388,2)</f>
        <v>0</v>
      </c>
      <c r="K388" s="189" t="s">
        <v>19</v>
      </c>
      <c r="L388" s="43"/>
      <c r="M388" s="194" t="s">
        <v>19</v>
      </c>
      <c r="N388" s="195" t="s">
        <v>40</v>
      </c>
      <c r="O388" s="83"/>
      <c r="P388" s="196">
        <f>O388*H388</f>
        <v>0</v>
      </c>
      <c r="Q388" s="196">
        <v>0</v>
      </c>
      <c r="R388" s="196">
        <f>Q388*H388</f>
        <v>0</v>
      </c>
      <c r="S388" s="196">
        <v>0</v>
      </c>
      <c r="T388" s="197">
        <f>S388*H388</f>
        <v>0</v>
      </c>
      <c r="U388" s="37"/>
      <c r="V388" s="37"/>
      <c r="W388" s="37"/>
      <c r="X388" s="37"/>
      <c r="Y388" s="37"/>
      <c r="Z388" s="37"/>
      <c r="AA388" s="37"/>
      <c r="AB388" s="37"/>
      <c r="AC388" s="37"/>
      <c r="AD388" s="37"/>
      <c r="AE388" s="37"/>
      <c r="AR388" s="198" t="s">
        <v>138</v>
      </c>
      <c r="AT388" s="198" t="s">
        <v>127</v>
      </c>
      <c r="AU388" s="198" t="s">
        <v>79</v>
      </c>
      <c r="AY388" s="16" t="s">
        <v>133</v>
      </c>
      <c r="BE388" s="199">
        <f>IF(N388="základní",J388,0)</f>
        <v>0</v>
      </c>
      <c r="BF388" s="199">
        <f>IF(N388="snížená",J388,0)</f>
        <v>0</v>
      </c>
      <c r="BG388" s="199">
        <f>IF(N388="zákl. přenesená",J388,0)</f>
        <v>0</v>
      </c>
      <c r="BH388" s="199">
        <f>IF(N388="sníž. přenesená",J388,0)</f>
        <v>0</v>
      </c>
      <c r="BI388" s="199">
        <f>IF(N388="nulová",J388,0)</f>
        <v>0</v>
      </c>
      <c r="BJ388" s="16" t="s">
        <v>77</v>
      </c>
      <c r="BK388" s="199">
        <f>ROUND(I388*H388,2)</f>
        <v>0</v>
      </c>
      <c r="BL388" s="16" t="s">
        <v>138</v>
      </c>
      <c r="BM388" s="198" t="s">
        <v>414</v>
      </c>
    </row>
    <row r="389" spans="1:47" s="2" customFormat="1" ht="12">
      <c r="A389" s="37"/>
      <c r="B389" s="38"/>
      <c r="C389" s="39"/>
      <c r="D389" s="200" t="s">
        <v>134</v>
      </c>
      <c r="E389" s="39"/>
      <c r="F389" s="201" t="s">
        <v>1537</v>
      </c>
      <c r="G389" s="39"/>
      <c r="H389" s="39"/>
      <c r="I389" s="135"/>
      <c r="J389" s="39"/>
      <c r="K389" s="39"/>
      <c r="L389" s="43"/>
      <c r="M389" s="202"/>
      <c r="N389" s="203"/>
      <c r="O389" s="83"/>
      <c r="P389" s="83"/>
      <c r="Q389" s="83"/>
      <c r="R389" s="83"/>
      <c r="S389" s="83"/>
      <c r="T389" s="84"/>
      <c r="U389" s="37"/>
      <c r="V389" s="37"/>
      <c r="W389" s="37"/>
      <c r="X389" s="37"/>
      <c r="Y389" s="37"/>
      <c r="Z389" s="37"/>
      <c r="AA389" s="37"/>
      <c r="AB389" s="37"/>
      <c r="AC389" s="37"/>
      <c r="AD389" s="37"/>
      <c r="AE389" s="37"/>
      <c r="AT389" s="16" t="s">
        <v>134</v>
      </c>
      <c r="AU389" s="16" t="s">
        <v>79</v>
      </c>
    </row>
    <row r="390" spans="1:65" s="2" customFormat="1" ht="16.5" customHeight="1">
      <c r="A390" s="37"/>
      <c r="B390" s="38"/>
      <c r="C390" s="187" t="s">
        <v>1660</v>
      </c>
      <c r="D390" s="187" t="s">
        <v>127</v>
      </c>
      <c r="E390" s="188" t="s">
        <v>1538</v>
      </c>
      <c r="F390" s="189" t="s">
        <v>1539</v>
      </c>
      <c r="G390" s="190" t="s">
        <v>485</v>
      </c>
      <c r="H390" s="191">
        <v>458</v>
      </c>
      <c r="I390" s="192"/>
      <c r="J390" s="193">
        <f>ROUND(I390*H390,2)</f>
        <v>0</v>
      </c>
      <c r="K390" s="189" t="s">
        <v>131</v>
      </c>
      <c r="L390" s="43"/>
      <c r="M390" s="194" t="s">
        <v>19</v>
      </c>
      <c r="N390" s="195" t="s">
        <v>40</v>
      </c>
      <c r="O390" s="83"/>
      <c r="P390" s="196">
        <f>O390*H390</f>
        <v>0</v>
      </c>
      <c r="Q390" s="196">
        <v>0</v>
      </c>
      <c r="R390" s="196">
        <f>Q390*H390</f>
        <v>0</v>
      </c>
      <c r="S390" s="196">
        <v>0</v>
      </c>
      <c r="T390" s="197">
        <f>S390*H390</f>
        <v>0</v>
      </c>
      <c r="U390" s="37"/>
      <c r="V390" s="37"/>
      <c r="W390" s="37"/>
      <c r="X390" s="37"/>
      <c r="Y390" s="37"/>
      <c r="Z390" s="37"/>
      <c r="AA390" s="37"/>
      <c r="AB390" s="37"/>
      <c r="AC390" s="37"/>
      <c r="AD390" s="37"/>
      <c r="AE390" s="37"/>
      <c r="AR390" s="198" t="s">
        <v>138</v>
      </c>
      <c r="AT390" s="198" t="s">
        <v>127</v>
      </c>
      <c r="AU390" s="198" t="s">
        <v>79</v>
      </c>
      <c r="AY390" s="16" t="s">
        <v>133</v>
      </c>
      <c r="BE390" s="199">
        <f>IF(N390="základní",J390,0)</f>
        <v>0</v>
      </c>
      <c r="BF390" s="199">
        <f>IF(N390="snížená",J390,0)</f>
        <v>0</v>
      </c>
      <c r="BG390" s="199">
        <f>IF(N390="zákl. přenesená",J390,0)</f>
        <v>0</v>
      </c>
      <c r="BH390" s="199">
        <f>IF(N390="sníž. přenesená",J390,0)</f>
        <v>0</v>
      </c>
      <c r="BI390" s="199">
        <f>IF(N390="nulová",J390,0)</f>
        <v>0</v>
      </c>
      <c r="BJ390" s="16" t="s">
        <v>77</v>
      </c>
      <c r="BK390" s="199">
        <f>ROUND(I390*H390,2)</f>
        <v>0</v>
      </c>
      <c r="BL390" s="16" t="s">
        <v>138</v>
      </c>
      <c r="BM390" s="198" t="s">
        <v>417</v>
      </c>
    </row>
    <row r="391" spans="1:47" s="2" customFormat="1" ht="12">
      <c r="A391" s="37"/>
      <c r="B391" s="38"/>
      <c r="C391" s="39"/>
      <c r="D391" s="200" t="s">
        <v>196</v>
      </c>
      <c r="E391" s="39"/>
      <c r="F391" s="201" t="s">
        <v>1540</v>
      </c>
      <c r="G391" s="39"/>
      <c r="H391" s="39"/>
      <c r="I391" s="135"/>
      <c r="J391" s="39"/>
      <c r="K391" s="39"/>
      <c r="L391" s="43"/>
      <c r="M391" s="202"/>
      <c r="N391" s="203"/>
      <c r="O391" s="83"/>
      <c r="P391" s="83"/>
      <c r="Q391" s="83"/>
      <c r="R391" s="83"/>
      <c r="S391" s="83"/>
      <c r="T391" s="84"/>
      <c r="U391" s="37"/>
      <c r="V391" s="37"/>
      <c r="W391" s="37"/>
      <c r="X391" s="37"/>
      <c r="Y391" s="37"/>
      <c r="Z391" s="37"/>
      <c r="AA391" s="37"/>
      <c r="AB391" s="37"/>
      <c r="AC391" s="37"/>
      <c r="AD391" s="37"/>
      <c r="AE391" s="37"/>
      <c r="AT391" s="16" t="s">
        <v>196</v>
      </c>
      <c r="AU391" s="16" t="s">
        <v>79</v>
      </c>
    </row>
    <row r="392" spans="1:47" s="2" customFormat="1" ht="12">
      <c r="A392" s="37"/>
      <c r="B392" s="38"/>
      <c r="C392" s="39"/>
      <c r="D392" s="200" t="s">
        <v>134</v>
      </c>
      <c r="E392" s="39"/>
      <c r="F392" s="201" t="s">
        <v>1541</v>
      </c>
      <c r="G392" s="39"/>
      <c r="H392" s="39"/>
      <c r="I392" s="135"/>
      <c r="J392" s="39"/>
      <c r="K392" s="39"/>
      <c r="L392" s="43"/>
      <c r="M392" s="202"/>
      <c r="N392" s="203"/>
      <c r="O392" s="83"/>
      <c r="P392" s="83"/>
      <c r="Q392" s="83"/>
      <c r="R392" s="83"/>
      <c r="S392" s="83"/>
      <c r="T392" s="84"/>
      <c r="U392" s="37"/>
      <c r="V392" s="37"/>
      <c r="W392" s="37"/>
      <c r="X392" s="37"/>
      <c r="Y392" s="37"/>
      <c r="Z392" s="37"/>
      <c r="AA392" s="37"/>
      <c r="AB392" s="37"/>
      <c r="AC392" s="37"/>
      <c r="AD392" s="37"/>
      <c r="AE392" s="37"/>
      <c r="AT392" s="16" t="s">
        <v>134</v>
      </c>
      <c r="AU392" s="16" t="s">
        <v>79</v>
      </c>
    </row>
    <row r="393" spans="1:65" s="2" customFormat="1" ht="16.5" customHeight="1">
      <c r="A393" s="37"/>
      <c r="B393" s="38"/>
      <c r="C393" s="187" t="s">
        <v>500</v>
      </c>
      <c r="D393" s="187" t="s">
        <v>127</v>
      </c>
      <c r="E393" s="188" t="s">
        <v>1542</v>
      </c>
      <c r="F393" s="189" t="s">
        <v>1543</v>
      </c>
      <c r="G393" s="190" t="s">
        <v>485</v>
      </c>
      <c r="H393" s="191">
        <v>114.5</v>
      </c>
      <c r="I393" s="192"/>
      <c r="J393" s="193">
        <f>ROUND(I393*H393,2)</f>
        <v>0</v>
      </c>
      <c r="K393" s="189" t="s">
        <v>131</v>
      </c>
      <c r="L393" s="43"/>
      <c r="M393" s="194" t="s">
        <v>19</v>
      </c>
      <c r="N393" s="195" t="s">
        <v>40</v>
      </c>
      <c r="O393" s="83"/>
      <c r="P393" s="196">
        <f>O393*H393</f>
        <v>0</v>
      </c>
      <c r="Q393" s="196">
        <v>0.0026</v>
      </c>
      <c r="R393" s="196">
        <f>Q393*H393</f>
        <v>0.29769999999999996</v>
      </c>
      <c r="S393" s="196">
        <v>0</v>
      </c>
      <c r="T393" s="197">
        <f>S393*H393</f>
        <v>0</v>
      </c>
      <c r="U393" s="37"/>
      <c r="V393" s="37"/>
      <c r="W393" s="37"/>
      <c r="X393" s="37"/>
      <c r="Y393" s="37"/>
      <c r="Z393" s="37"/>
      <c r="AA393" s="37"/>
      <c r="AB393" s="37"/>
      <c r="AC393" s="37"/>
      <c r="AD393" s="37"/>
      <c r="AE393" s="37"/>
      <c r="AR393" s="198" t="s">
        <v>138</v>
      </c>
      <c r="AT393" s="198" t="s">
        <v>127</v>
      </c>
      <c r="AU393" s="198" t="s">
        <v>79</v>
      </c>
      <c r="AY393" s="16" t="s">
        <v>133</v>
      </c>
      <c r="BE393" s="199">
        <f>IF(N393="základní",J393,0)</f>
        <v>0</v>
      </c>
      <c r="BF393" s="199">
        <f>IF(N393="snížená",J393,0)</f>
        <v>0</v>
      </c>
      <c r="BG393" s="199">
        <f>IF(N393="zákl. přenesená",J393,0)</f>
        <v>0</v>
      </c>
      <c r="BH393" s="199">
        <f>IF(N393="sníž. přenesená",J393,0)</f>
        <v>0</v>
      </c>
      <c r="BI393" s="199">
        <f>IF(N393="nulová",J393,0)</f>
        <v>0</v>
      </c>
      <c r="BJ393" s="16" t="s">
        <v>77</v>
      </c>
      <c r="BK393" s="199">
        <f>ROUND(I393*H393,2)</f>
        <v>0</v>
      </c>
      <c r="BL393" s="16" t="s">
        <v>138</v>
      </c>
      <c r="BM393" s="198" t="s">
        <v>419</v>
      </c>
    </row>
    <row r="394" spans="1:47" s="2" customFormat="1" ht="12">
      <c r="A394" s="37"/>
      <c r="B394" s="38"/>
      <c r="C394" s="39"/>
      <c r="D394" s="200" t="s">
        <v>196</v>
      </c>
      <c r="E394" s="39"/>
      <c r="F394" s="201" t="s">
        <v>1540</v>
      </c>
      <c r="G394" s="39"/>
      <c r="H394" s="39"/>
      <c r="I394" s="135"/>
      <c r="J394" s="39"/>
      <c r="K394" s="39"/>
      <c r="L394" s="43"/>
      <c r="M394" s="202"/>
      <c r="N394" s="203"/>
      <c r="O394" s="83"/>
      <c r="P394" s="83"/>
      <c r="Q394" s="83"/>
      <c r="R394" s="83"/>
      <c r="S394" s="83"/>
      <c r="T394" s="84"/>
      <c r="U394" s="37"/>
      <c r="V394" s="37"/>
      <c r="W394" s="37"/>
      <c r="X394" s="37"/>
      <c r="Y394" s="37"/>
      <c r="Z394" s="37"/>
      <c r="AA394" s="37"/>
      <c r="AB394" s="37"/>
      <c r="AC394" s="37"/>
      <c r="AD394" s="37"/>
      <c r="AE394" s="37"/>
      <c r="AT394" s="16" t="s">
        <v>196</v>
      </c>
      <c r="AU394" s="16" t="s">
        <v>79</v>
      </c>
    </row>
    <row r="395" spans="1:47" s="2" customFormat="1" ht="12">
      <c r="A395" s="37"/>
      <c r="B395" s="38"/>
      <c r="C395" s="39"/>
      <c r="D395" s="200" t="s">
        <v>134</v>
      </c>
      <c r="E395" s="39"/>
      <c r="F395" s="201" t="s">
        <v>1544</v>
      </c>
      <c r="G395" s="39"/>
      <c r="H395" s="39"/>
      <c r="I395" s="135"/>
      <c r="J395" s="39"/>
      <c r="K395" s="39"/>
      <c r="L395" s="43"/>
      <c r="M395" s="202"/>
      <c r="N395" s="203"/>
      <c r="O395" s="83"/>
      <c r="P395" s="83"/>
      <c r="Q395" s="83"/>
      <c r="R395" s="83"/>
      <c r="S395" s="83"/>
      <c r="T395" s="84"/>
      <c r="U395" s="37"/>
      <c r="V395" s="37"/>
      <c r="W395" s="37"/>
      <c r="X395" s="37"/>
      <c r="Y395" s="37"/>
      <c r="Z395" s="37"/>
      <c r="AA395" s="37"/>
      <c r="AB395" s="37"/>
      <c r="AC395" s="37"/>
      <c r="AD395" s="37"/>
      <c r="AE395" s="37"/>
      <c r="AT395" s="16" t="s">
        <v>134</v>
      </c>
      <c r="AU395" s="16" t="s">
        <v>79</v>
      </c>
    </row>
    <row r="396" spans="1:65" s="2" customFormat="1" ht="16.5" customHeight="1">
      <c r="A396" s="37"/>
      <c r="B396" s="38"/>
      <c r="C396" s="187" t="s">
        <v>1661</v>
      </c>
      <c r="D396" s="187" t="s">
        <v>127</v>
      </c>
      <c r="E396" s="188" t="s">
        <v>1156</v>
      </c>
      <c r="F396" s="189" t="s">
        <v>1157</v>
      </c>
      <c r="G396" s="190" t="s">
        <v>205</v>
      </c>
      <c r="H396" s="191">
        <v>40.72</v>
      </c>
      <c r="I396" s="192"/>
      <c r="J396" s="193">
        <f>ROUND(I396*H396,2)</f>
        <v>0</v>
      </c>
      <c r="K396" s="189" t="s">
        <v>131</v>
      </c>
      <c r="L396" s="43"/>
      <c r="M396" s="194" t="s">
        <v>19</v>
      </c>
      <c r="N396" s="195" t="s">
        <v>40</v>
      </c>
      <c r="O396" s="83"/>
      <c r="P396" s="196">
        <f>O396*H396</f>
        <v>0</v>
      </c>
      <c r="Q396" s="196">
        <v>0</v>
      </c>
      <c r="R396" s="196">
        <f>Q396*H396</f>
        <v>0</v>
      </c>
      <c r="S396" s="196">
        <v>0</v>
      </c>
      <c r="T396" s="197">
        <f>S396*H396</f>
        <v>0</v>
      </c>
      <c r="U396" s="37"/>
      <c r="V396" s="37"/>
      <c r="W396" s="37"/>
      <c r="X396" s="37"/>
      <c r="Y396" s="37"/>
      <c r="Z396" s="37"/>
      <c r="AA396" s="37"/>
      <c r="AB396" s="37"/>
      <c r="AC396" s="37"/>
      <c r="AD396" s="37"/>
      <c r="AE396" s="37"/>
      <c r="AR396" s="198" t="s">
        <v>138</v>
      </c>
      <c r="AT396" s="198" t="s">
        <v>127</v>
      </c>
      <c r="AU396" s="198" t="s">
        <v>79</v>
      </c>
      <c r="AY396" s="16" t="s">
        <v>133</v>
      </c>
      <c r="BE396" s="199">
        <f>IF(N396="základní",J396,0)</f>
        <v>0</v>
      </c>
      <c r="BF396" s="199">
        <f>IF(N396="snížená",J396,0)</f>
        <v>0</v>
      </c>
      <c r="BG396" s="199">
        <f>IF(N396="zákl. přenesená",J396,0)</f>
        <v>0</v>
      </c>
      <c r="BH396" s="199">
        <f>IF(N396="sníž. přenesená",J396,0)</f>
        <v>0</v>
      </c>
      <c r="BI396" s="199">
        <f>IF(N396="nulová",J396,0)</f>
        <v>0</v>
      </c>
      <c r="BJ396" s="16" t="s">
        <v>77</v>
      </c>
      <c r="BK396" s="199">
        <f>ROUND(I396*H396,2)</f>
        <v>0</v>
      </c>
      <c r="BL396" s="16" t="s">
        <v>138</v>
      </c>
      <c r="BM396" s="198" t="s">
        <v>425</v>
      </c>
    </row>
    <row r="397" spans="1:47" s="2" customFormat="1" ht="12">
      <c r="A397" s="37"/>
      <c r="B397" s="38"/>
      <c r="C397" s="39"/>
      <c r="D397" s="200" t="s">
        <v>134</v>
      </c>
      <c r="E397" s="39"/>
      <c r="F397" s="201" t="s">
        <v>1512</v>
      </c>
      <c r="G397" s="39"/>
      <c r="H397" s="39"/>
      <c r="I397" s="135"/>
      <c r="J397" s="39"/>
      <c r="K397" s="39"/>
      <c r="L397" s="43"/>
      <c r="M397" s="202"/>
      <c r="N397" s="203"/>
      <c r="O397" s="83"/>
      <c r="P397" s="83"/>
      <c r="Q397" s="83"/>
      <c r="R397" s="83"/>
      <c r="S397" s="83"/>
      <c r="T397" s="84"/>
      <c r="U397" s="37"/>
      <c r="V397" s="37"/>
      <c r="W397" s="37"/>
      <c r="X397" s="37"/>
      <c r="Y397" s="37"/>
      <c r="Z397" s="37"/>
      <c r="AA397" s="37"/>
      <c r="AB397" s="37"/>
      <c r="AC397" s="37"/>
      <c r="AD397" s="37"/>
      <c r="AE397" s="37"/>
      <c r="AT397" s="16" t="s">
        <v>134</v>
      </c>
      <c r="AU397" s="16" t="s">
        <v>79</v>
      </c>
    </row>
    <row r="398" spans="1:65" s="2" customFormat="1" ht="16.5" customHeight="1">
      <c r="A398" s="37"/>
      <c r="B398" s="38"/>
      <c r="C398" s="187" t="s">
        <v>503</v>
      </c>
      <c r="D398" s="187" t="s">
        <v>127</v>
      </c>
      <c r="E398" s="188" t="s">
        <v>1159</v>
      </c>
      <c r="F398" s="189" t="s">
        <v>1160</v>
      </c>
      <c r="G398" s="190" t="s">
        <v>205</v>
      </c>
      <c r="H398" s="191">
        <v>40.72</v>
      </c>
      <c r="I398" s="192"/>
      <c r="J398" s="193">
        <f>ROUND(I398*H398,2)</f>
        <v>0</v>
      </c>
      <c r="K398" s="189" t="s">
        <v>131</v>
      </c>
      <c r="L398" s="43"/>
      <c r="M398" s="194" t="s">
        <v>19</v>
      </c>
      <c r="N398" s="195" t="s">
        <v>40</v>
      </c>
      <c r="O398" s="83"/>
      <c r="P398" s="196">
        <f>O398*H398</f>
        <v>0</v>
      </c>
      <c r="Q398" s="196">
        <v>0</v>
      </c>
      <c r="R398" s="196">
        <f>Q398*H398</f>
        <v>0</v>
      </c>
      <c r="S398" s="196">
        <v>0</v>
      </c>
      <c r="T398" s="197">
        <f>S398*H398</f>
        <v>0</v>
      </c>
      <c r="U398" s="37"/>
      <c r="V398" s="37"/>
      <c r="W398" s="37"/>
      <c r="X398" s="37"/>
      <c r="Y398" s="37"/>
      <c r="Z398" s="37"/>
      <c r="AA398" s="37"/>
      <c r="AB398" s="37"/>
      <c r="AC398" s="37"/>
      <c r="AD398" s="37"/>
      <c r="AE398" s="37"/>
      <c r="AR398" s="198" t="s">
        <v>138</v>
      </c>
      <c r="AT398" s="198" t="s">
        <v>127</v>
      </c>
      <c r="AU398" s="198" t="s">
        <v>79</v>
      </c>
      <c r="AY398" s="16" t="s">
        <v>133</v>
      </c>
      <c r="BE398" s="199">
        <f>IF(N398="základní",J398,0)</f>
        <v>0</v>
      </c>
      <c r="BF398" s="199">
        <f>IF(N398="snížená",J398,0)</f>
        <v>0</v>
      </c>
      <c r="BG398" s="199">
        <f>IF(N398="zákl. přenesená",J398,0)</f>
        <v>0</v>
      </c>
      <c r="BH398" s="199">
        <f>IF(N398="sníž. přenesená",J398,0)</f>
        <v>0</v>
      </c>
      <c r="BI398" s="199">
        <f>IF(N398="nulová",J398,0)</f>
        <v>0</v>
      </c>
      <c r="BJ398" s="16" t="s">
        <v>77</v>
      </c>
      <c r="BK398" s="199">
        <f>ROUND(I398*H398,2)</f>
        <v>0</v>
      </c>
      <c r="BL398" s="16" t="s">
        <v>138</v>
      </c>
      <c r="BM398" s="198" t="s">
        <v>430</v>
      </c>
    </row>
    <row r="399" spans="1:47" s="2" customFormat="1" ht="12">
      <c r="A399" s="37"/>
      <c r="B399" s="38"/>
      <c r="C399" s="39"/>
      <c r="D399" s="200" t="s">
        <v>196</v>
      </c>
      <c r="E399" s="39"/>
      <c r="F399" s="201" t="s">
        <v>1161</v>
      </c>
      <c r="G399" s="39"/>
      <c r="H399" s="39"/>
      <c r="I399" s="135"/>
      <c r="J399" s="39"/>
      <c r="K399" s="39"/>
      <c r="L399" s="43"/>
      <c r="M399" s="202"/>
      <c r="N399" s="203"/>
      <c r="O399" s="83"/>
      <c r="P399" s="83"/>
      <c r="Q399" s="83"/>
      <c r="R399" s="83"/>
      <c r="S399" s="83"/>
      <c r="T399" s="84"/>
      <c r="U399" s="37"/>
      <c r="V399" s="37"/>
      <c r="W399" s="37"/>
      <c r="X399" s="37"/>
      <c r="Y399" s="37"/>
      <c r="Z399" s="37"/>
      <c r="AA399" s="37"/>
      <c r="AB399" s="37"/>
      <c r="AC399" s="37"/>
      <c r="AD399" s="37"/>
      <c r="AE399" s="37"/>
      <c r="AT399" s="16" t="s">
        <v>196</v>
      </c>
      <c r="AU399" s="16" t="s">
        <v>79</v>
      </c>
    </row>
    <row r="400" spans="1:47" s="2" customFormat="1" ht="12">
      <c r="A400" s="37"/>
      <c r="B400" s="38"/>
      <c r="C400" s="39"/>
      <c r="D400" s="200" t="s">
        <v>134</v>
      </c>
      <c r="E400" s="39"/>
      <c r="F400" s="201" t="s">
        <v>1545</v>
      </c>
      <c r="G400" s="39"/>
      <c r="H400" s="39"/>
      <c r="I400" s="135"/>
      <c r="J400" s="39"/>
      <c r="K400" s="39"/>
      <c r="L400" s="43"/>
      <c r="M400" s="202"/>
      <c r="N400" s="203"/>
      <c r="O400" s="83"/>
      <c r="P400" s="83"/>
      <c r="Q400" s="83"/>
      <c r="R400" s="83"/>
      <c r="S400" s="83"/>
      <c r="T400" s="84"/>
      <c r="U400" s="37"/>
      <c r="V400" s="37"/>
      <c r="W400" s="37"/>
      <c r="X400" s="37"/>
      <c r="Y400" s="37"/>
      <c r="Z400" s="37"/>
      <c r="AA400" s="37"/>
      <c r="AB400" s="37"/>
      <c r="AC400" s="37"/>
      <c r="AD400" s="37"/>
      <c r="AE400" s="37"/>
      <c r="AT400" s="16" t="s">
        <v>134</v>
      </c>
      <c r="AU400" s="16" t="s">
        <v>79</v>
      </c>
    </row>
    <row r="401" spans="1:63" s="11" customFormat="1" ht="22.8" customHeight="1">
      <c r="A401" s="11"/>
      <c r="B401" s="215"/>
      <c r="C401" s="216"/>
      <c r="D401" s="217" t="s">
        <v>68</v>
      </c>
      <c r="E401" s="261" t="s">
        <v>333</v>
      </c>
      <c r="F401" s="261" t="s">
        <v>1546</v>
      </c>
      <c r="G401" s="216"/>
      <c r="H401" s="216"/>
      <c r="I401" s="219"/>
      <c r="J401" s="262">
        <f>BK401</f>
        <v>0</v>
      </c>
      <c r="K401" s="216"/>
      <c r="L401" s="221"/>
      <c r="M401" s="222"/>
      <c r="N401" s="223"/>
      <c r="O401" s="223"/>
      <c r="P401" s="224">
        <f>SUM(P402:P407)</f>
        <v>0</v>
      </c>
      <c r="Q401" s="223"/>
      <c r="R401" s="224">
        <f>SUM(R402:R407)</f>
        <v>0</v>
      </c>
      <c r="S401" s="223"/>
      <c r="T401" s="225">
        <f>SUM(T402:T407)</f>
        <v>0</v>
      </c>
      <c r="U401" s="11"/>
      <c r="V401" s="11"/>
      <c r="W401" s="11"/>
      <c r="X401" s="11"/>
      <c r="Y401" s="11"/>
      <c r="Z401" s="11"/>
      <c r="AA401" s="11"/>
      <c r="AB401" s="11"/>
      <c r="AC401" s="11"/>
      <c r="AD401" s="11"/>
      <c r="AE401" s="11"/>
      <c r="AR401" s="226" t="s">
        <v>77</v>
      </c>
      <c r="AT401" s="227" t="s">
        <v>68</v>
      </c>
      <c r="AU401" s="227" t="s">
        <v>77</v>
      </c>
      <c r="AY401" s="226" t="s">
        <v>133</v>
      </c>
      <c r="BK401" s="228">
        <f>SUM(BK402:BK407)</f>
        <v>0</v>
      </c>
    </row>
    <row r="402" spans="1:65" s="2" customFormat="1" ht="16.5" customHeight="1">
      <c r="A402" s="37"/>
      <c r="B402" s="38"/>
      <c r="C402" s="187" t="s">
        <v>1662</v>
      </c>
      <c r="D402" s="187" t="s">
        <v>127</v>
      </c>
      <c r="E402" s="188" t="s">
        <v>1163</v>
      </c>
      <c r="F402" s="189" t="s">
        <v>1164</v>
      </c>
      <c r="G402" s="190" t="s">
        <v>291</v>
      </c>
      <c r="H402" s="191">
        <v>41650</v>
      </c>
      <c r="I402" s="192"/>
      <c r="J402" s="193">
        <f>ROUND(I402*H402,2)</f>
        <v>0</v>
      </c>
      <c r="K402" s="189" t="s">
        <v>131</v>
      </c>
      <c r="L402" s="43"/>
      <c r="M402" s="194" t="s">
        <v>19</v>
      </c>
      <c r="N402" s="195" t="s">
        <v>40</v>
      </c>
      <c r="O402" s="83"/>
      <c r="P402" s="196">
        <f>O402*H402</f>
        <v>0</v>
      </c>
      <c r="Q402" s="196">
        <v>0</v>
      </c>
      <c r="R402" s="196">
        <f>Q402*H402</f>
        <v>0</v>
      </c>
      <c r="S402" s="196">
        <v>0</v>
      </c>
      <c r="T402" s="197">
        <f>S402*H402</f>
        <v>0</v>
      </c>
      <c r="U402" s="37"/>
      <c r="V402" s="37"/>
      <c r="W402" s="37"/>
      <c r="X402" s="37"/>
      <c r="Y402" s="37"/>
      <c r="Z402" s="37"/>
      <c r="AA402" s="37"/>
      <c r="AB402" s="37"/>
      <c r="AC402" s="37"/>
      <c r="AD402" s="37"/>
      <c r="AE402" s="37"/>
      <c r="AR402" s="198" t="s">
        <v>138</v>
      </c>
      <c r="AT402" s="198" t="s">
        <v>127</v>
      </c>
      <c r="AU402" s="198" t="s">
        <v>79</v>
      </c>
      <c r="AY402" s="16" t="s">
        <v>133</v>
      </c>
      <c r="BE402" s="199">
        <f>IF(N402="základní",J402,0)</f>
        <v>0</v>
      </c>
      <c r="BF402" s="199">
        <f>IF(N402="snížená",J402,0)</f>
        <v>0</v>
      </c>
      <c r="BG402" s="199">
        <f>IF(N402="zákl. přenesená",J402,0)</f>
        <v>0</v>
      </c>
      <c r="BH402" s="199">
        <f>IF(N402="sníž. přenesená",J402,0)</f>
        <v>0</v>
      </c>
      <c r="BI402" s="199">
        <f>IF(N402="nulová",J402,0)</f>
        <v>0</v>
      </c>
      <c r="BJ402" s="16" t="s">
        <v>77</v>
      </c>
      <c r="BK402" s="199">
        <f>ROUND(I402*H402,2)</f>
        <v>0</v>
      </c>
      <c r="BL402" s="16" t="s">
        <v>138</v>
      </c>
      <c r="BM402" s="198" t="s">
        <v>436</v>
      </c>
    </row>
    <row r="403" spans="1:47" s="2" customFormat="1" ht="12">
      <c r="A403" s="37"/>
      <c r="B403" s="38"/>
      <c r="C403" s="39"/>
      <c r="D403" s="200" t="s">
        <v>196</v>
      </c>
      <c r="E403" s="39"/>
      <c r="F403" s="201" t="s">
        <v>1165</v>
      </c>
      <c r="G403" s="39"/>
      <c r="H403" s="39"/>
      <c r="I403" s="135"/>
      <c r="J403" s="39"/>
      <c r="K403" s="39"/>
      <c r="L403" s="43"/>
      <c r="M403" s="202"/>
      <c r="N403" s="203"/>
      <c r="O403" s="83"/>
      <c r="P403" s="83"/>
      <c r="Q403" s="83"/>
      <c r="R403" s="83"/>
      <c r="S403" s="83"/>
      <c r="T403" s="84"/>
      <c r="U403" s="37"/>
      <c r="V403" s="37"/>
      <c r="W403" s="37"/>
      <c r="X403" s="37"/>
      <c r="Y403" s="37"/>
      <c r="Z403" s="37"/>
      <c r="AA403" s="37"/>
      <c r="AB403" s="37"/>
      <c r="AC403" s="37"/>
      <c r="AD403" s="37"/>
      <c r="AE403" s="37"/>
      <c r="AT403" s="16" t="s">
        <v>196</v>
      </c>
      <c r="AU403" s="16" t="s">
        <v>79</v>
      </c>
    </row>
    <row r="404" spans="1:47" s="2" customFormat="1" ht="12">
      <c r="A404" s="37"/>
      <c r="B404" s="38"/>
      <c r="C404" s="39"/>
      <c r="D404" s="200" t="s">
        <v>134</v>
      </c>
      <c r="E404" s="39"/>
      <c r="F404" s="201" t="s">
        <v>1547</v>
      </c>
      <c r="G404" s="39"/>
      <c r="H404" s="39"/>
      <c r="I404" s="135"/>
      <c r="J404" s="39"/>
      <c r="K404" s="39"/>
      <c r="L404" s="43"/>
      <c r="M404" s="202"/>
      <c r="N404" s="203"/>
      <c r="O404" s="83"/>
      <c r="P404" s="83"/>
      <c r="Q404" s="83"/>
      <c r="R404" s="83"/>
      <c r="S404" s="83"/>
      <c r="T404" s="84"/>
      <c r="U404" s="37"/>
      <c r="V404" s="37"/>
      <c r="W404" s="37"/>
      <c r="X404" s="37"/>
      <c r="Y404" s="37"/>
      <c r="Z404" s="37"/>
      <c r="AA404" s="37"/>
      <c r="AB404" s="37"/>
      <c r="AC404" s="37"/>
      <c r="AD404" s="37"/>
      <c r="AE404" s="37"/>
      <c r="AT404" s="16" t="s">
        <v>134</v>
      </c>
      <c r="AU404" s="16" t="s">
        <v>79</v>
      </c>
    </row>
    <row r="405" spans="1:65" s="2" customFormat="1" ht="16.5" customHeight="1">
      <c r="A405" s="37"/>
      <c r="B405" s="38"/>
      <c r="C405" s="187" t="s">
        <v>504</v>
      </c>
      <c r="D405" s="187" t="s">
        <v>127</v>
      </c>
      <c r="E405" s="188" t="s">
        <v>1163</v>
      </c>
      <c r="F405" s="189" t="s">
        <v>1164</v>
      </c>
      <c r="G405" s="190" t="s">
        <v>291</v>
      </c>
      <c r="H405" s="191">
        <v>45600</v>
      </c>
      <c r="I405" s="192"/>
      <c r="J405" s="193">
        <f>ROUND(I405*H405,2)</f>
        <v>0</v>
      </c>
      <c r="K405" s="189" t="s">
        <v>131</v>
      </c>
      <c r="L405" s="43"/>
      <c r="M405" s="194" t="s">
        <v>19</v>
      </c>
      <c r="N405" s="195" t="s">
        <v>40</v>
      </c>
      <c r="O405" s="83"/>
      <c r="P405" s="196">
        <f>O405*H405</f>
        <v>0</v>
      </c>
      <c r="Q405" s="196">
        <v>0</v>
      </c>
      <c r="R405" s="196">
        <f>Q405*H405</f>
        <v>0</v>
      </c>
      <c r="S405" s="196">
        <v>0</v>
      </c>
      <c r="T405" s="197">
        <f>S405*H405</f>
        <v>0</v>
      </c>
      <c r="U405" s="37"/>
      <c r="V405" s="37"/>
      <c r="W405" s="37"/>
      <c r="X405" s="37"/>
      <c r="Y405" s="37"/>
      <c r="Z405" s="37"/>
      <c r="AA405" s="37"/>
      <c r="AB405" s="37"/>
      <c r="AC405" s="37"/>
      <c r="AD405" s="37"/>
      <c r="AE405" s="37"/>
      <c r="AR405" s="198" t="s">
        <v>138</v>
      </c>
      <c r="AT405" s="198" t="s">
        <v>127</v>
      </c>
      <c r="AU405" s="198" t="s">
        <v>79</v>
      </c>
      <c r="AY405" s="16" t="s">
        <v>133</v>
      </c>
      <c r="BE405" s="199">
        <f>IF(N405="základní",J405,0)</f>
        <v>0</v>
      </c>
      <c r="BF405" s="199">
        <f>IF(N405="snížená",J405,0)</f>
        <v>0</v>
      </c>
      <c r="BG405" s="199">
        <f>IF(N405="zákl. přenesená",J405,0)</f>
        <v>0</v>
      </c>
      <c r="BH405" s="199">
        <f>IF(N405="sníž. přenesená",J405,0)</f>
        <v>0</v>
      </c>
      <c r="BI405" s="199">
        <f>IF(N405="nulová",J405,0)</f>
        <v>0</v>
      </c>
      <c r="BJ405" s="16" t="s">
        <v>77</v>
      </c>
      <c r="BK405" s="199">
        <f>ROUND(I405*H405,2)</f>
        <v>0</v>
      </c>
      <c r="BL405" s="16" t="s">
        <v>138</v>
      </c>
      <c r="BM405" s="198" t="s">
        <v>441</v>
      </c>
    </row>
    <row r="406" spans="1:47" s="2" customFormat="1" ht="12">
      <c r="A406" s="37"/>
      <c r="B406" s="38"/>
      <c r="C406" s="39"/>
      <c r="D406" s="200" t="s">
        <v>196</v>
      </c>
      <c r="E406" s="39"/>
      <c r="F406" s="201" t="s">
        <v>1165</v>
      </c>
      <c r="G406" s="39"/>
      <c r="H406" s="39"/>
      <c r="I406" s="135"/>
      <c r="J406" s="39"/>
      <c r="K406" s="39"/>
      <c r="L406" s="43"/>
      <c r="M406" s="202"/>
      <c r="N406" s="203"/>
      <c r="O406" s="83"/>
      <c r="P406" s="83"/>
      <c r="Q406" s="83"/>
      <c r="R406" s="83"/>
      <c r="S406" s="83"/>
      <c r="T406" s="84"/>
      <c r="U406" s="37"/>
      <c r="V406" s="37"/>
      <c r="W406" s="37"/>
      <c r="X406" s="37"/>
      <c r="Y406" s="37"/>
      <c r="Z406" s="37"/>
      <c r="AA406" s="37"/>
      <c r="AB406" s="37"/>
      <c r="AC406" s="37"/>
      <c r="AD406" s="37"/>
      <c r="AE406" s="37"/>
      <c r="AT406" s="16" t="s">
        <v>196</v>
      </c>
      <c r="AU406" s="16" t="s">
        <v>79</v>
      </c>
    </row>
    <row r="407" spans="1:47" s="2" customFormat="1" ht="12">
      <c r="A407" s="37"/>
      <c r="B407" s="38"/>
      <c r="C407" s="39"/>
      <c r="D407" s="200" t="s">
        <v>134</v>
      </c>
      <c r="E407" s="39"/>
      <c r="F407" s="201" t="s">
        <v>1548</v>
      </c>
      <c r="G407" s="39"/>
      <c r="H407" s="39"/>
      <c r="I407" s="135"/>
      <c r="J407" s="39"/>
      <c r="K407" s="39"/>
      <c r="L407" s="43"/>
      <c r="M407" s="204"/>
      <c r="N407" s="205"/>
      <c r="O407" s="206"/>
      <c r="P407" s="206"/>
      <c r="Q407" s="206"/>
      <c r="R407" s="206"/>
      <c r="S407" s="206"/>
      <c r="T407" s="207"/>
      <c r="U407" s="37"/>
      <c r="V407" s="37"/>
      <c r="W407" s="37"/>
      <c r="X407" s="37"/>
      <c r="Y407" s="37"/>
      <c r="Z407" s="37"/>
      <c r="AA407" s="37"/>
      <c r="AB407" s="37"/>
      <c r="AC407" s="37"/>
      <c r="AD407" s="37"/>
      <c r="AE407" s="37"/>
      <c r="AT407" s="16" t="s">
        <v>134</v>
      </c>
      <c r="AU407" s="16" t="s">
        <v>79</v>
      </c>
    </row>
    <row r="408" spans="1:31" s="2" customFormat="1" ht="6.95" customHeight="1">
      <c r="A408" s="37"/>
      <c r="B408" s="58"/>
      <c r="C408" s="59"/>
      <c r="D408" s="59"/>
      <c r="E408" s="59"/>
      <c r="F408" s="59"/>
      <c r="G408" s="59"/>
      <c r="H408" s="59"/>
      <c r="I408" s="165"/>
      <c r="J408" s="59"/>
      <c r="K408" s="59"/>
      <c r="L408" s="43"/>
      <c r="M408" s="37"/>
      <c r="O408" s="37"/>
      <c r="P408" s="37"/>
      <c r="Q408" s="37"/>
      <c r="R408" s="37"/>
      <c r="S408" s="37"/>
      <c r="T408" s="37"/>
      <c r="U408" s="37"/>
      <c r="V408" s="37"/>
      <c r="W408" s="37"/>
      <c r="X408" s="37"/>
      <c r="Y408" s="37"/>
      <c r="Z408" s="37"/>
      <c r="AA408" s="37"/>
      <c r="AB408" s="37"/>
      <c r="AC408" s="37"/>
      <c r="AD408" s="37"/>
      <c r="AE408" s="37"/>
    </row>
  </sheetData>
  <sheetProtection password="CC35" sheet="1" objects="1" scenarios="1" formatColumns="0" formatRows="0" autoFilter="0"/>
  <autoFilter ref="C89:K407"/>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Blaha, Ing.</dc:creator>
  <cp:keywords/>
  <dc:description/>
  <cp:lastModifiedBy>Josef Blaha, Ing.</cp:lastModifiedBy>
  <dcterms:created xsi:type="dcterms:W3CDTF">2020-05-15T12:49:17Z</dcterms:created>
  <dcterms:modified xsi:type="dcterms:W3CDTF">2020-05-15T12:49:31Z</dcterms:modified>
  <cp:category/>
  <cp:version/>
  <cp:contentType/>
  <cp:contentStatus/>
</cp:coreProperties>
</file>