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0" yWindow="0" windowWidth="19200" windowHeight="6930" firstSheet="1" activeTab="2"/>
  </bookViews>
  <sheets>
    <sheet name="Rekapitulace stavby" sheetId="1" r:id="rId1"/>
    <sheet name="1-2020 - Údržba HOZ  Mlad..." sheetId="2" r:id="rId2"/>
    <sheet name="2-2020 - Sečení HOZ Český..." sheetId="3" r:id="rId3"/>
  </sheets>
  <definedNames>
    <definedName name="_xlnm._FilterDatabase" localSheetId="1" hidden="1">'1-2020 - Údržba HOZ  Mlad...'!$C$80:$K$146</definedName>
    <definedName name="_xlnm._FilterDatabase" localSheetId="2" hidden="1">'2-2020 - Sečení HOZ Český...'!$C$80:$K$118</definedName>
    <definedName name="_xlnm.Print_Area" localSheetId="1">'1-2020 - Údržba HOZ  Mlad...'!$C$4:$J$39,'1-2020 - Údržba HOZ  Mlad...'!$C$45:$J$62,'1-2020 - Údržba HOZ  Mlad...'!$C$68:$K$146</definedName>
    <definedName name="_xlnm.Print_Area" localSheetId="2">'2-2020 - Sečení HOZ Český...'!$C$4:$J$39,'2-2020 - Sečení HOZ Český...'!$C$45:$J$62,'2-2020 - Sečení HOZ Český...'!$C$68:$K$118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'1-2020 - Údržba HOZ  Mlad...'!$80:$80</definedName>
    <definedName name="_xlnm.Print_Titles" localSheetId="2">'2-2020 - Sečení HOZ Český...'!$80:$80</definedName>
  </definedNames>
  <calcPr calcId="191029"/>
  <extLst/>
</workbook>
</file>

<file path=xl/sharedStrings.xml><?xml version="1.0" encoding="utf-8"?>
<sst xmlns="http://schemas.openxmlformats.org/spreadsheetml/2006/main" count="1275" uniqueCount="277">
  <si>
    <t>Export Komplet</t>
  </si>
  <si>
    <t>VZ</t>
  </si>
  <si>
    <t>2.0</t>
  </si>
  <si>
    <t>ZAMOK</t>
  </si>
  <si>
    <t>False</t>
  </si>
  <si>
    <t>{7166fa8d-90fc-4b27-845b-95e3dd670cd6}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</si>
  <si>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</si>
  <si>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</si>
  <si>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</si>
  <si>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</si>
  <si>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</si>
  <si>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</si>
  <si>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</si>
  <si>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</si>
  <si>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</si>
  <si>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</si>
  <si>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</si>
  <si>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Mladoboleslavsko a Český ráj</t>
  </si>
  <si>
    <t>KSO:</t>
  </si>
  <si>
    <t/>
  </si>
  <si>
    <t>CC-CZ:</t>
  </si>
  <si>
    <t>Místo:</t>
  </si>
  <si>
    <t xml:space="preserve"> </t>
  </si>
  <si>
    <t>Datum:</t>
  </si>
  <si>
    <t>23. 3. 2020</t>
  </si>
  <si>
    <t>Zadavatel:</t>
  </si>
  <si>
    <t>IČ:</t>
  </si>
  <si>
    <t>SPÚ, OVHS</t>
  </si>
  <si>
    <t>DIČ:</t>
  </si>
  <si>
    <t>Uchazeč:</t>
  </si>
  <si>
    <t>Vyplň údaj</t>
  </si>
  <si>
    <t>Projektant: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</si>
  <si>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</si>
  <si>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</si>
  <si>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</si>
  <si>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</si>
  <si>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</si>
  <si>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</si>
  <si>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</si>
  <si>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</si>
  <si>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</si>
  <si>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</si>
  <si>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</si>
  <si>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</si>
  <si>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</si>
  <si>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</si>
  <si>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</si>
  <si>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</si>
  <si>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</si>
  <si>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</si>
  <si>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</si>
  <si>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</si>
  <si>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</si>
  <si>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</si>
  <si>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</si>
  <si>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</si>
  <si>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</si>
  <si>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</si>
  <si>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</si>
  <si>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</si>
  <si>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</si>
  <si>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</si>
  <si>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</si>
  <si>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</si>
  <si>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</si>
  <si>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</si>
  <si>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</si>
  <si>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</si>
  <si>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</si>
  <si>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</si>
  <si>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</si>
  <si>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</si>
  <si>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</si>
  <si>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</si>
  <si>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</si>
  <si>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</si>
  <si>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1-2020</t>
  </si>
  <si>
    <t>Údržba HOZ  Mladobolelavsko</t>
  </si>
  <si>
    <t>STA</t>
  </si>
  <si>
    <t>1</t>
  </si>
  <si>
    <t>{8c057fc5-3e82-46f8-850d-adaeaff9240a}</t>
  </si>
  <si>
    <t>2</t>
  </si>
  <si>
    <t>2-2020</t>
  </si>
  <si>
    <t>Sečení HOZ Český ráj</t>
  </si>
  <si>
    <t>{d7f04005-067c-4781-a831-d42fa2fe8756}</t>
  </si>
  <si>
    <t>KRYCÍ LIST SOUPISU PRACÍ</t>
  </si>
  <si>
    <t>Objekt:</t>
  </si>
  <si>
    <t>1-2020 - Údržba HOZ  Mladobolelavsko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</si>
  <si>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</si>
  <si>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</si>
  <si>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</si>
  <si>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</si>
  <si>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</si>
  <si>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</si>
  <si>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</si>
  <si>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</si>
  <si>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</si>
  <si>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</si>
  <si>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</si>
  <si>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</si>
  <si>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</si>
  <si>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</si>
  <si>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</si>
  <si>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</si>
  <si>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</si>
  <si>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</si>
  <si>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</si>
  <si>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</si>
  <si>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</si>
  <si>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</si>
  <si>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</si>
  <si>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</si>
  <si>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111103213.1</t>
  </si>
  <si>
    <t>SO 1 Kosení travin a vodních rostlin ve vegetačním období divokého porostu hustého (1,700 km)</t>
  </si>
  <si>
    <t>ha</t>
  </si>
  <si>
    <t>CS ÚRS 2020 01</t>
  </si>
  <si>
    <t>4</t>
  </si>
  <si>
    <t>409282373</t>
  </si>
  <si>
    <t>P</t>
  </si>
  <si>
    <t xml:space="preserve">Poznámka k položce:
"Poznámka k souboru cen:
1. Ceny nelze použít pro odstranění plazivých vodních rostlin; tyto práce se oceňují cenami souboru cen 111 10-34 Odstranění rákosu a plevele.
2. V cenách nejsou započteny náklady na další manipulaci s pokoseným travním porostem (divokým porostem, vodním rostlinstvem), tyto práce se oceňují cenami souboru cen 185 80-31 Shrabání a odvoz pokoseného porostu a organických naplavenin.
3. Množství jednotek se určí v hektarech plochy (vodní hladiny) na níž (pod níž) má být provedeno kosení.
"
</t>
  </si>
  <si>
    <t>VV</t>
  </si>
  <si>
    <t>8*1700/10000*0,7</t>
  </si>
  <si>
    <t>111103213.1A</t>
  </si>
  <si>
    <t>SO 1 Kosení travin a vodních rostlin ve vegetačním období divokého porostu hustého (část 0,0 - 0,280 km - viz TZ)</t>
  </si>
  <si>
    <t>900508015</t>
  </si>
  <si>
    <t xml:space="preserve">Poznámka k položce:
"Poznámka k souboru cen:
1. Ceny nelze použít pro odstranění plazivých vodních rostlin; tyto práce se oceňují cenami souboru cen 111 10-34 Odstranění rákosu a plevele.
2. V cenách nejsou započteny náklady na další manipulaci s pokoseným travním porostem (divokým porostem, vodním rostlinstvem), tyto práce se oceňují cenami souboru cen 185 80-31 Shrabání a odvoz pokoseného porostu a organických naplavenin.
3. Množství jednotek se určí v hektarech plochy (vodní hladiny) na níž (pod níž) má být provedeno kosení.
"
</t>
  </si>
  <si>
    <t>8*280/10000</t>
  </si>
  <si>
    <t>16</t>
  </si>
  <si>
    <t>111103213.3 A</t>
  </si>
  <si>
    <t>SO 3 Kosení travin a vodních rostlin ve vegetačním období divokého porostu hustého (1,360 km)</t>
  </si>
  <si>
    <t>-922243971</t>
  </si>
  <si>
    <t>9*1360/10000*0,3</t>
  </si>
  <si>
    <t>22</t>
  </si>
  <si>
    <t>111103213.4</t>
  </si>
  <si>
    <t>SO 4 Kosení travin a vodních rostlin ve vegetačním období divokého porostu hustého (0,845 km)</t>
  </si>
  <si>
    <t>2034599695</t>
  </si>
  <si>
    <t>9*845/10000*0,6</t>
  </si>
  <si>
    <t>3</t>
  </si>
  <si>
    <t>111103213.5</t>
  </si>
  <si>
    <t>SO 5 Kosení travin a vodních rostlin ve vegetačním období divokého porostu hustého (0,150 km)</t>
  </si>
  <si>
    <t>-1846207248</t>
  </si>
  <si>
    <t>7*148/10000</t>
  </si>
  <si>
    <t>5</t>
  </si>
  <si>
    <t>111103222.1</t>
  </si>
  <si>
    <t>SO 1 Kosení travin a vodních rostlin ve vegetačním období vodního rostlinstva na břehu středně hustého (1,700 km)</t>
  </si>
  <si>
    <t>1958476174</t>
  </si>
  <si>
    <t>8*1700/10000*0,3</t>
  </si>
  <si>
    <t>111103222.2</t>
  </si>
  <si>
    <t>SO 2 Kosení travin a vodních rostlin ve vegetačním období vodního rostlinstva na břehu středně hustého (0,222 km)</t>
  </si>
  <si>
    <t>724530203</t>
  </si>
  <si>
    <t>8*222/10000</t>
  </si>
  <si>
    <t>17</t>
  </si>
  <si>
    <t>111103223.3</t>
  </si>
  <si>
    <t>SO 3 Kosení travin a vodních rostlin ve vegetačním období vodního rostlinstva na břehu hustého (1,360 km)</t>
  </si>
  <si>
    <t>269326303</t>
  </si>
  <si>
    <t>9*1360/10000*0,7</t>
  </si>
  <si>
    <t>23</t>
  </si>
  <si>
    <t>111103223.4</t>
  </si>
  <si>
    <t>SO 4 Kosení travin a vodních rostlin ve vegetačním období vodního rostlinstva na břehu hustého (0,845 km)</t>
  </si>
  <si>
    <t>403901566</t>
  </si>
  <si>
    <t>9*845/10000*0,4</t>
  </si>
  <si>
    <t>7</t>
  </si>
  <si>
    <t>185803106.1</t>
  </si>
  <si>
    <t>SO 1 Shrabání a odvoz pokoseného porostu a organických naplavenin divokého porostu (1,700 km)</t>
  </si>
  <si>
    <t>-403568548</t>
  </si>
  <si>
    <t xml:space="preserve">Poznámka k položce:
"Poznámka k souboru cen:
1. Množství jednotek se určí v hektarech plochy, ze které byl porost shrabán.
2. Cenou 185 80-3108 organických naplavenin, jsou myšleny naplaveniny na břehových plochách po záplavách.
3. V cenách 185 03-3105 až -3107 jsou započteny i náklady na shrábání porostu na hromady na vzdálenost 30 m od okraje hladiny a následné naložení na dopravní prostředek a odvoz shrabu na skládku do 20 km.
4. V ceně 185 03-3108 jsou započteny i náklady na shrábání porostu na hromady na vzdálenost 20 m od okraje hladiny a následné naložení na dopravní prostředek a odvoz shrabu na skládku do 20 km. .
5. V cenách nejsou započteny náklady na uložení shrabu na skládce.
"
</t>
  </si>
  <si>
    <t>6</t>
  </si>
  <si>
    <t>185803106.1 A</t>
  </si>
  <si>
    <t>SO 1 Shrabání a odvoz pokoseného porostu a organických naplavenin divokého porostu (část 0,0 - 0,280 km)</t>
  </si>
  <si>
    <t>-1605309952</t>
  </si>
  <si>
    <t xml:space="preserve">Poznámka k položce:
"Poznámka k souboru cen:
1. Množství jednotek se určí v hektarech plochy, ze které byl porost shrabán.
2. Cenou 185 80-3108 organických naplavenin, jsou myšleny naplaveniny na břehových plochách po záplavách.
3. V cenách 185 03-3105 až -3107 jsou započteny i náklady na shrábání porostu na hromady na vzdálenost 30 m od okraje hladiny a následné naložení na dopravní prostředek a odvoz shrabu na skládku do 20 km.
4. V ceně 185 03-3108 jsou započteny i náklady na shrábání porostu na hromady na vzdálenost 20 m od okraje hladiny a následné naložení na dopravní prostředek a odvoz shrabu na skládku do 20 km. .
5. V cenách nejsou započteny náklady na uložení shrabu na skládce.
"
</t>
  </si>
  <si>
    <t>18</t>
  </si>
  <si>
    <t>185803106.3</t>
  </si>
  <si>
    <t>SO 3 Shrabání a odvoz pokoseného porostu a organických naplavenin divokého porostu (1,360 km)</t>
  </si>
  <si>
    <t>-1669790420</t>
  </si>
  <si>
    <t>24</t>
  </si>
  <si>
    <t>185803106.4</t>
  </si>
  <si>
    <t>SO 4 Shrabání a odvoz pokoseného porostu a organických naplavenin divokého porostu (0,845 km)</t>
  </si>
  <si>
    <t>800423567</t>
  </si>
  <si>
    <t>8</t>
  </si>
  <si>
    <t>185803106.5</t>
  </si>
  <si>
    <t>SO 5 Shrabání a odvoz pokoseného porostu a organických naplavenin divokého porostu (0,150 km)</t>
  </si>
  <si>
    <t>-1730930666</t>
  </si>
  <si>
    <t>9</t>
  </si>
  <si>
    <t>185803107.1</t>
  </si>
  <si>
    <t>SO 1 Shrabání a odvoz pokoseného porostu a organických naplavenin vodního rostlinstva z břehu i z vody (1,700 km)</t>
  </si>
  <si>
    <t>-1203116355</t>
  </si>
  <si>
    <t>14</t>
  </si>
  <si>
    <t>185803107.2</t>
  </si>
  <si>
    <t>SO 2 Shrabání a odvoz pokoseného porostu a organických naplavenin vodního rostlinstva z břehu i z vody (0,222 km)</t>
  </si>
  <si>
    <t>1483376501</t>
  </si>
  <si>
    <t>19</t>
  </si>
  <si>
    <t>185803107.3</t>
  </si>
  <si>
    <t>SO 3 Shrabání a odvoz pokoseného porostu a organických naplavenin vodního rostlinstva z břehu i z vody (1,360 km)</t>
  </si>
  <si>
    <t>-1968269911</t>
  </si>
  <si>
    <t>25</t>
  </si>
  <si>
    <t>185803107.4</t>
  </si>
  <si>
    <t>SO 4 Shrabání a odvoz pokoseného porostu a organických naplavenin vodního rostlinstva z břehu i z vody (0,845 km)</t>
  </si>
  <si>
    <t>-1514202320</t>
  </si>
  <si>
    <t>11</t>
  </si>
  <si>
    <t>R-032.1</t>
  </si>
  <si>
    <t xml:space="preserve">SO 1 Ekologická likvidace divokého porostu - v souladu se zákonem o odpadech č.185/2001 Sb.v platném znění (1,700 km) </t>
  </si>
  <si>
    <t>-45797653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</si>
  <si>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</si>
  <si>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10</t>
  </si>
  <si>
    <t>R-032.1 A</t>
  </si>
  <si>
    <t>SO 1 - Ekologická likvidace divokého porostu - v souladu se zákonem o odpadech č.185/2001 Sb.v platném znění (část 0,00 - 0,280 km)</t>
  </si>
  <si>
    <t>-2027484045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</si>
  <si>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</si>
  <si>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20</t>
  </si>
  <si>
    <t>R-032.3</t>
  </si>
  <si>
    <t xml:space="preserve">SO 3 Ekologická likvidace divokého porostu - v souladu se zákonem o odpadech č.185/2001 Sb.v platném znění (1,36 km) </t>
  </si>
  <si>
    <t>2132369174</t>
  </si>
  <si>
    <t>26</t>
  </si>
  <si>
    <t>R-032.4</t>
  </si>
  <si>
    <t>SO 4 Ekologická likvidace divokého porostu - v souladu se zákonem o odpadech č.185/2001 Sb.v platném znění (0,845 km)</t>
  </si>
  <si>
    <t>2032591785</t>
  </si>
  <si>
    <t>12</t>
  </si>
  <si>
    <t>R-032.5</t>
  </si>
  <si>
    <t xml:space="preserve">SO 5 Ekologická likvidace divokého porostu - v souladu se zákonem o odpadech č.185/2001 Sb.v platném znění (0,150 km) </t>
  </si>
  <si>
    <t>-42224886</t>
  </si>
  <si>
    <t>13</t>
  </si>
  <si>
    <t>R-033.1</t>
  </si>
  <si>
    <t>-789219166</t>
  </si>
  <si>
    <t>Poznámka k položce:
Porost bude zlikvidován např. uložením na skládce TKO, odvozem na bioplynovou stanici, uložením na polní hnojiště apod., položka neřeší vodorovné přemístění porostu.</t>
  </si>
  <si>
    <t>R-033.2</t>
  </si>
  <si>
    <t xml:space="preserve">SO 2 Ekologická likvidace vodního porostu - v souladu se zákonem o odpadech č.185/2001 Sb.v platném znění (0,222 km) </t>
  </si>
  <si>
    <t>803138937</t>
  </si>
  <si>
    <t>R-033.3</t>
  </si>
  <si>
    <t>SO 3 Ekologická likvidace vodního porostu - v souladu se zákonem o odpadech č.185/2001 Sb.v platném znění (1,36 km)</t>
  </si>
  <si>
    <t>759188738</t>
  </si>
  <si>
    <t>27</t>
  </si>
  <si>
    <t>R-033.4</t>
  </si>
  <si>
    <t>SO 4 Ekologická likvidace vodního porostu - v souladu se zákonem o odpadech č.185/2001 Sb.v platném znění (0,845 km)</t>
  </si>
  <si>
    <t>1845652548</t>
  </si>
  <si>
    <t>2-2020 - Sečení HOZ Český ráj</t>
  </si>
  <si>
    <t>SO 1 Kosení travin a vodních rostlin ve vegetačním období divokého porostu hustého (0,685 km)</t>
  </si>
  <si>
    <t>-1931390314</t>
  </si>
  <si>
    <t>PSC</t>
  </si>
  <si>
    <t xml:space="preserve">Poznámka k souboru cen:
1. Ceny nelze použít pro odstranění plazivých vodních rostlin; tyto práce se oceňují cenami souboru cen 111 10-34 Odstranění rákosu a plevele.
2. V cenách nejsou započteny náklady na další manipulaci s pokoseným travním porostem (divokým porostem, vodním rostlinstvem), tyto práce se oceňují cenami souboru cen 185 80-31 Shrabání a odvoz pokoseného porostu a organických naplavenin.
3. Množství jednotek se určí v hektarech plochy (vodní hladiny) na níž (pod níž) má být provedeno kosení.
</t>
  </si>
  <si>
    <t>8*685/10000*0,3</t>
  </si>
  <si>
    <t>111103222.4</t>
  </si>
  <si>
    <t>SO 4 Kosení travin a vodních rostlin ve vegetačním období vodního rostlinstva na břehu středně hustého (0,125 km)</t>
  </si>
  <si>
    <t>-1265126818</t>
  </si>
  <si>
    <t>8*125/10000</t>
  </si>
  <si>
    <t>SO 1 Kosení travin a vodních rostlin ve vegetačním období vodního rostlinstva na břehu středně hustého (0,685 km)</t>
  </si>
  <si>
    <t>-1313791638</t>
  </si>
  <si>
    <t>8*686/10000*0,7</t>
  </si>
  <si>
    <t>111103222.3</t>
  </si>
  <si>
    <t>SO 3 Kosení travin a vodních rostlin ve vegetačním období vodního rostlinstva na břehu středně hustého (0,130 km)</t>
  </si>
  <si>
    <t>-1546504764</t>
  </si>
  <si>
    <t>7*130/10000</t>
  </si>
  <si>
    <t>SO 1 Shrabání a odvoz pokoseného porostu a organických naplavenin divokého porostu (0,685 km)</t>
  </si>
  <si>
    <t>1393650562</t>
  </si>
  <si>
    <t xml:space="preserve">Poznámka k souboru cen:
1. Množství jednotek se určí v hektarech plochy, ze které byl porost shrabán.
2. Cenou 185 80-3108 organických naplavenin, jsou myšleny naplaveniny na břehových plochách po záplavách.
3. V cenách 185 03-3105 až -3107 jsou započteny i náklady na shrábání porostu na hromady na vzdálenost 30 m od okraje hladiny a následné naložení na dopravní prostředek a odvoz shrabu na skládku do 20 km.
4. V ceně 185 03-3108 jsou započteny i náklady na shrábání porostu na hromady na vzdálenost 20 m od okraje hladiny a následné naložení na dopravní prostředek a odvoz shrabu na skládku do 20 km. .
5. V cenách nejsou započteny náklady na uložení shrabu na skládce.
</t>
  </si>
  <si>
    <t>SO 4 Shrabání a odvoz pokoseného porostu a organických naplavenin vodního rostlinstva z břehu i z vody (0,125 km)</t>
  </si>
  <si>
    <t>532669717</t>
  </si>
  <si>
    <t>SO 3 Shrabání a odvoz pokoseného porostu a organických naplavenin vodního rostlinstva z břehu i z vody (0,130 km)</t>
  </si>
  <si>
    <t>-176796340</t>
  </si>
  <si>
    <t>SO 1 Shrabání a odvoz pokoseného porostu a organických naplavenin vodního rostlinstva z břehu i z vody (0,685 km)</t>
  </si>
  <si>
    <t>774316584</t>
  </si>
  <si>
    <t>111103223.2</t>
  </si>
  <si>
    <t>SO 2 Kosení travin a vodních rostlin ve vegetačním období vodního rostlinstva na břehu hustého (0,240 km)</t>
  </si>
  <si>
    <t>-1381277515</t>
  </si>
  <si>
    <t>7*240/10000</t>
  </si>
  <si>
    <t>SO 2 Shrabání a odvoz pokoseného porostu a organických naplavenin vodního rostlinstva z břehu i z vody (0,240 km)</t>
  </si>
  <si>
    <t>-1779068524</t>
  </si>
  <si>
    <t xml:space="preserve">SO 1 Ekologická likvidace vodního porostu - v souladu se zákonem o odpadech č.185/2001 Sb.v platném znění (0,685 km) </t>
  </si>
  <si>
    <t>-1567024019</t>
  </si>
  <si>
    <t xml:space="preserve">SO 1 Ekologická likvidace divokého porostu - v souladu se zákonem o odpadech č.185/2001 Sb.v platném znění (0,685 km) </t>
  </si>
  <si>
    <t>1716814558</t>
  </si>
  <si>
    <t xml:space="preserve">SO 2 Ekologická likvidace vodního porostu - v souladu se zákonem o odpadech č.185/2001 Sb.v platném znění (0,240 km) </t>
  </si>
  <si>
    <t>-119398965</t>
  </si>
  <si>
    <t xml:space="preserve">SO 3 Ekologická likvidace vodního porostu - v souladu se zákonem o odpadech č.185/2001 Sb.v platném znění (0,130 km) </t>
  </si>
  <si>
    <t>-355922005</t>
  </si>
  <si>
    <t xml:space="preserve">SO 4 Ekologická likvidace vodního porostu - v souladu se zákonem o odpadech č.185/2001 Sb.v platném znění (0,125 km) </t>
  </si>
  <si>
    <t>1995337877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</si>
</sst>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7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5" t="s">
        <v>6</v>
      </c>
      <c r="BT2" s="15" t="s">
        <v>7</v>
      </c>
    </row>
    <row r="3" spans="2:72" s="1" customFormat="1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0"/>
      <c r="AQ5" s="20"/>
      <c r="AR5" s="18"/>
      <c r="BE5" s="217" t="s">
        <v>15</v>
      </c>
      <c r="BS5" s="15" t="s">
        <v>6</v>
      </c>
    </row>
    <row r="6" spans="2:71" s="1" customFormat="1" ht="37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0"/>
      <c r="AQ6" s="20"/>
      <c r="AR6" s="18"/>
      <c r="BE6" s="218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18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18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18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18"/>
      <c r="BS10" s="15" t="s">
        <v>6</v>
      </c>
    </row>
    <row r="11" spans="2:71" s="1" customFormat="1" ht="18.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18"/>
      <c r="BS11" s="15" t="s">
        <v>6</v>
      </c>
    </row>
    <row r="12" spans="2:71" s="1" customFormat="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18"/>
      <c r="BS12" s="15" t="s">
        <v>6</v>
      </c>
    </row>
    <row r="13" spans="2:71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18"/>
      <c r="BS13" s="15" t="s">
        <v>6</v>
      </c>
    </row>
    <row r="14" spans="2:71" ht="12.5">
      <c r="B14" s="19"/>
      <c r="C14" s="20"/>
      <c r="D14" s="20"/>
      <c r="E14" s="223" t="s">
        <v>30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18"/>
      <c r="BS14" s="15" t="s">
        <v>6</v>
      </c>
    </row>
    <row r="15" spans="2:71" s="1" customFormat="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18"/>
      <c r="BS15" s="15" t="s">
        <v>4</v>
      </c>
    </row>
    <row r="16" spans="2:71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18"/>
      <c r="BS16" s="15" t="s">
        <v>4</v>
      </c>
    </row>
    <row r="17" spans="2:71" s="1" customFormat="1" ht="18.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18"/>
      <c r="BS17" s="15" t="s">
        <v>32</v>
      </c>
    </row>
    <row r="18" spans="2:71" s="1" customFormat="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18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18"/>
      <c r="BS19" s="15" t="s">
        <v>6</v>
      </c>
    </row>
    <row r="20" spans="2:71" s="1" customFormat="1" ht="18.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18"/>
      <c r="BS20" s="15" t="s">
        <v>4</v>
      </c>
    </row>
    <row r="21" spans="2:57" s="1" customFormat="1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18"/>
    </row>
    <row r="22" spans="2:57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18"/>
    </row>
    <row r="23" spans="2:57" s="1" customFormat="1" ht="47.25" customHeight="1">
      <c r="B23" s="19"/>
      <c r="C23" s="20"/>
      <c r="D23" s="20"/>
      <c r="E23" s="225" t="s">
        <v>36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0"/>
      <c r="AP23" s="20"/>
      <c r="AQ23" s="20"/>
      <c r="AR23" s="18"/>
      <c r="BE23" s="218"/>
    </row>
    <row r="24" spans="2:57" s="1" customFormat="1" ht="7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18"/>
    </row>
    <row r="25" spans="2:57" s="1" customFormat="1" ht="7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18"/>
    </row>
    <row r="26" spans="1:57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6">
        <f>ROUND(AG54,2)</f>
        <v>0</v>
      </c>
      <c r="AL26" s="227"/>
      <c r="AM26" s="227"/>
      <c r="AN26" s="227"/>
      <c r="AO26" s="227"/>
      <c r="AP26" s="34"/>
      <c r="AQ26" s="34"/>
      <c r="AR26" s="37"/>
      <c r="BE26" s="218"/>
    </row>
    <row r="27" spans="1:57" s="2" customFormat="1" ht="7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18"/>
    </row>
    <row r="28" spans="1:57" s="2" customFormat="1" ht="12.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28" t="s">
        <v>38</v>
      </c>
      <c r="M28" s="228"/>
      <c r="N28" s="228"/>
      <c r="O28" s="228"/>
      <c r="P28" s="228"/>
      <c r="Q28" s="34"/>
      <c r="R28" s="34"/>
      <c r="S28" s="34"/>
      <c r="T28" s="34"/>
      <c r="U28" s="34"/>
      <c r="V28" s="34"/>
      <c r="W28" s="228" t="s">
        <v>39</v>
      </c>
      <c r="X28" s="228"/>
      <c r="Y28" s="228"/>
      <c r="Z28" s="228"/>
      <c r="AA28" s="228"/>
      <c r="AB28" s="228"/>
      <c r="AC28" s="228"/>
      <c r="AD28" s="228"/>
      <c r="AE28" s="228"/>
      <c r="AF28" s="34"/>
      <c r="AG28" s="34"/>
      <c r="AH28" s="34"/>
      <c r="AI28" s="34"/>
      <c r="AJ28" s="34"/>
      <c r="AK28" s="228" t="s">
        <v>40</v>
      </c>
      <c r="AL28" s="228"/>
      <c r="AM28" s="228"/>
      <c r="AN28" s="228"/>
      <c r="AO28" s="228"/>
      <c r="AP28" s="34"/>
      <c r="AQ28" s="34"/>
      <c r="AR28" s="37"/>
      <c r="BE28" s="218"/>
    </row>
    <row r="29" spans="2:57" s="3" customFormat="1" ht="14.4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31">
        <v>0.21</v>
      </c>
      <c r="M29" s="230"/>
      <c r="N29" s="230"/>
      <c r="O29" s="230"/>
      <c r="P29" s="230"/>
      <c r="Q29" s="39"/>
      <c r="R29" s="39"/>
      <c r="S29" s="39"/>
      <c r="T29" s="39"/>
      <c r="U29" s="39"/>
      <c r="V29" s="39"/>
      <c r="W29" s="229">
        <f>ROUND(AZ54,2)</f>
        <v>0</v>
      </c>
      <c r="X29" s="230"/>
      <c r="Y29" s="230"/>
      <c r="Z29" s="230"/>
      <c r="AA29" s="230"/>
      <c r="AB29" s="230"/>
      <c r="AC29" s="230"/>
      <c r="AD29" s="230"/>
      <c r="AE29" s="230"/>
      <c r="AF29" s="39"/>
      <c r="AG29" s="39"/>
      <c r="AH29" s="39"/>
      <c r="AI29" s="39"/>
      <c r="AJ29" s="39"/>
      <c r="AK29" s="229">
        <f>ROUND(AV54,2)</f>
        <v>0</v>
      </c>
      <c r="AL29" s="230"/>
      <c r="AM29" s="230"/>
      <c r="AN29" s="230"/>
      <c r="AO29" s="230"/>
      <c r="AP29" s="39"/>
      <c r="AQ29" s="39"/>
      <c r="AR29" s="40"/>
      <c r="BE29" s="219"/>
    </row>
    <row r="30" spans="2:57" s="3" customFormat="1" ht="14.4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31">
        <v>0.15</v>
      </c>
      <c r="M30" s="230"/>
      <c r="N30" s="230"/>
      <c r="O30" s="230"/>
      <c r="P30" s="230"/>
      <c r="Q30" s="39"/>
      <c r="R30" s="39"/>
      <c r="S30" s="39"/>
      <c r="T30" s="39"/>
      <c r="U30" s="39"/>
      <c r="V30" s="39"/>
      <c r="W30" s="229">
        <f>ROUND(BA54,2)</f>
        <v>0</v>
      </c>
      <c r="X30" s="230"/>
      <c r="Y30" s="230"/>
      <c r="Z30" s="230"/>
      <c r="AA30" s="230"/>
      <c r="AB30" s="230"/>
      <c r="AC30" s="230"/>
      <c r="AD30" s="230"/>
      <c r="AE30" s="230"/>
      <c r="AF30" s="39"/>
      <c r="AG30" s="39"/>
      <c r="AH30" s="39"/>
      <c r="AI30" s="39"/>
      <c r="AJ30" s="39"/>
      <c r="AK30" s="229">
        <f>ROUND(AW54,2)</f>
        <v>0</v>
      </c>
      <c r="AL30" s="230"/>
      <c r="AM30" s="230"/>
      <c r="AN30" s="230"/>
      <c r="AO30" s="230"/>
      <c r="AP30" s="39"/>
      <c r="AQ30" s="39"/>
      <c r="AR30" s="40"/>
      <c r="BE30" s="219"/>
    </row>
    <row r="31" spans="2:57" s="3" customFormat="1" ht="14.4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31">
        <v>0.21</v>
      </c>
      <c r="M31" s="230"/>
      <c r="N31" s="230"/>
      <c r="O31" s="230"/>
      <c r="P31" s="230"/>
      <c r="Q31" s="39"/>
      <c r="R31" s="39"/>
      <c r="S31" s="39"/>
      <c r="T31" s="39"/>
      <c r="U31" s="39"/>
      <c r="V31" s="39"/>
      <c r="W31" s="229">
        <f>ROUND(BB54,2)</f>
        <v>0</v>
      </c>
      <c r="X31" s="230"/>
      <c r="Y31" s="230"/>
      <c r="Z31" s="230"/>
      <c r="AA31" s="230"/>
      <c r="AB31" s="230"/>
      <c r="AC31" s="230"/>
      <c r="AD31" s="230"/>
      <c r="AE31" s="230"/>
      <c r="AF31" s="39"/>
      <c r="AG31" s="39"/>
      <c r="AH31" s="39"/>
      <c r="AI31" s="39"/>
      <c r="AJ31" s="39"/>
      <c r="AK31" s="229">
        <v>0</v>
      </c>
      <c r="AL31" s="230"/>
      <c r="AM31" s="230"/>
      <c r="AN31" s="230"/>
      <c r="AO31" s="230"/>
      <c r="AP31" s="39"/>
      <c r="AQ31" s="39"/>
      <c r="AR31" s="40"/>
      <c r="BE31" s="219"/>
    </row>
    <row r="32" spans="2:57" s="3" customFormat="1" ht="14.4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31">
        <v>0.15</v>
      </c>
      <c r="M32" s="230"/>
      <c r="N32" s="230"/>
      <c r="O32" s="230"/>
      <c r="P32" s="230"/>
      <c r="Q32" s="39"/>
      <c r="R32" s="39"/>
      <c r="S32" s="39"/>
      <c r="T32" s="39"/>
      <c r="U32" s="39"/>
      <c r="V32" s="39"/>
      <c r="W32" s="229">
        <f>ROUND(BC54,2)</f>
        <v>0</v>
      </c>
      <c r="X32" s="230"/>
      <c r="Y32" s="230"/>
      <c r="Z32" s="230"/>
      <c r="AA32" s="230"/>
      <c r="AB32" s="230"/>
      <c r="AC32" s="230"/>
      <c r="AD32" s="230"/>
      <c r="AE32" s="230"/>
      <c r="AF32" s="39"/>
      <c r="AG32" s="39"/>
      <c r="AH32" s="39"/>
      <c r="AI32" s="39"/>
      <c r="AJ32" s="39"/>
      <c r="AK32" s="229">
        <v>0</v>
      </c>
      <c r="AL32" s="230"/>
      <c r="AM32" s="230"/>
      <c r="AN32" s="230"/>
      <c r="AO32" s="230"/>
      <c r="AP32" s="39"/>
      <c r="AQ32" s="39"/>
      <c r="AR32" s="40"/>
      <c r="BE32" s="219"/>
    </row>
    <row r="33" spans="2:44" s="3" customFormat="1" ht="14.4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31">
        <v>0</v>
      </c>
      <c r="M33" s="230"/>
      <c r="N33" s="230"/>
      <c r="O33" s="230"/>
      <c r="P33" s="230"/>
      <c r="Q33" s="39"/>
      <c r="R33" s="39"/>
      <c r="S33" s="39"/>
      <c r="T33" s="39"/>
      <c r="U33" s="39"/>
      <c r="V33" s="39"/>
      <c r="W33" s="229">
        <f>ROUND(BD54,2)</f>
        <v>0</v>
      </c>
      <c r="X33" s="230"/>
      <c r="Y33" s="230"/>
      <c r="Z33" s="230"/>
      <c r="AA33" s="230"/>
      <c r="AB33" s="230"/>
      <c r="AC33" s="230"/>
      <c r="AD33" s="230"/>
      <c r="AE33" s="230"/>
      <c r="AF33" s="39"/>
      <c r="AG33" s="39"/>
      <c r="AH33" s="39"/>
      <c r="AI33" s="39"/>
      <c r="AJ33" s="39"/>
      <c r="AK33" s="229">
        <v>0</v>
      </c>
      <c r="AL33" s="230"/>
      <c r="AM33" s="230"/>
      <c r="AN33" s="230"/>
      <c r="AO33" s="230"/>
      <c r="AP33" s="39"/>
      <c r="AQ33" s="39"/>
      <c r="AR33" s="40"/>
    </row>
    <row r="34" spans="1:57" s="2" customFormat="1" ht="7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32" t="s">
        <v>49</v>
      </c>
      <c r="Y35" s="233"/>
      <c r="Z35" s="233"/>
      <c r="AA35" s="233"/>
      <c r="AB35" s="233"/>
      <c r="AC35" s="43"/>
      <c r="AD35" s="43"/>
      <c r="AE35" s="43"/>
      <c r="AF35" s="43"/>
      <c r="AG35" s="43"/>
      <c r="AH35" s="43"/>
      <c r="AI35" s="43"/>
      <c r="AJ35" s="43"/>
      <c r="AK35" s="234">
        <f>SUM(AK26:AK33)</f>
        <v>0</v>
      </c>
      <c r="AL35" s="233"/>
      <c r="AM35" s="233"/>
      <c r="AN35" s="233"/>
      <c r="AO35" s="235"/>
      <c r="AP35" s="41"/>
      <c r="AQ35" s="41"/>
      <c r="AR35" s="37"/>
      <c r="BE35" s="32"/>
    </row>
    <row r="36" spans="1:57" s="2" customFormat="1" ht="7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7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7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5" customHeight="1">
      <c r="A42" s="32"/>
      <c r="B42" s="33"/>
      <c r="C42" s="21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7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2020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7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36" t="str">
        <f>K6</f>
        <v>Údržba HOZ Mladoboleslavsko a Český ráj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54"/>
      <c r="AQ45" s="54"/>
      <c r="AR45" s="55"/>
    </row>
    <row r="46" spans="1:57" s="2" customFormat="1" ht="7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38" t="str">
        <f>IF(AN8="","",AN8)</f>
        <v>23. 3. 2020</v>
      </c>
      <c r="AN47" s="238"/>
      <c r="AO47" s="34"/>
      <c r="AP47" s="34"/>
      <c r="AQ47" s="34"/>
      <c r="AR47" s="37"/>
      <c r="BE47" s="32"/>
    </row>
    <row r="48" spans="1:57" s="2" customFormat="1" ht="7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15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SPÚ, OVHS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31</v>
      </c>
      <c r="AJ49" s="34"/>
      <c r="AK49" s="34"/>
      <c r="AL49" s="34"/>
      <c r="AM49" s="239" t="str">
        <f>IF(E17="","",E17)</f>
        <v xml:space="preserve"> </v>
      </c>
      <c r="AN49" s="240"/>
      <c r="AO49" s="240"/>
      <c r="AP49" s="240"/>
      <c r="AQ49" s="34"/>
      <c r="AR49" s="37"/>
      <c r="AS49" s="241" t="s">
        <v>51</v>
      </c>
      <c r="AT49" s="242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15" customHeight="1">
      <c r="A50" s="32"/>
      <c r="B50" s="33"/>
      <c r="C50" s="27" t="s">
        <v>29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239" t="str">
        <f>IF(E20="","",E20)</f>
        <v>Ing. Jana Křivská</v>
      </c>
      <c r="AN50" s="240"/>
      <c r="AO50" s="240"/>
      <c r="AP50" s="240"/>
      <c r="AQ50" s="34"/>
      <c r="AR50" s="37"/>
      <c r="AS50" s="243"/>
      <c r="AT50" s="244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75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45"/>
      <c r="AT51" s="246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247" t="s">
        <v>52</v>
      </c>
      <c r="D52" s="248"/>
      <c r="E52" s="248"/>
      <c r="F52" s="248"/>
      <c r="G52" s="248"/>
      <c r="H52" s="64"/>
      <c r="I52" s="249" t="s">
        <v>53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50" t="s">
        <v>54</v>
      </c>
      <c r="AH52" s="248"/>
      <c r="AI52" s="248"/>
      <c r="AJ52" s="248"/>
      <c r="AK52" s="248"/>
      <c r="AL52" s="248"/>
      <c r="AM52" s="248"/>
      <c r="AN52" s="249" t="s">
        <v>55</v>
      </c>
      <c r="AO52" s="248"/>
      <c r="AP52" s="248"/>
      <c r="AQ52" s="65" t="s">
        <v>56</v>
      </c>
      <c r="AR52" s="37"/>
      <c r="AS52" s="66" t="s">
        <v>57</v>
      </c>
      <c r="AT52" s="67" t="s">
        <v>58</v>
      </c>
      <c r="AU52" s="67" t="s">
        <v>59</v>
      </c>
      <c r="AV52" s="67" t="s">
        <v>60</v>
      </c>
      <c r="AW52" s="67" t="s">
        <v>61</v>
      </c>
      <c r="AX52" s="67" t="s">
        <v>62</v>
      </c>
      <c r="AY52" s="67" t="s">
        <v>63</v>
      </c>
      <c r="AZ52" s="67" t="s">
        <v>64</v>
      </c>
      <c r="BA52" s="67" t="s">
        <v>65</v>
      </c>
      <c r="BB52" s="67" t="s">
        <v>66</v>
      </c>
      <c r="BC52" s="67" t="s">
        <v>67</v>
      </c>
      <c r="BD52" s="68" t="s">
        <v>68</v>
      </c>
      <c r="BE52" s="32"/>
    </row>
    <row r="53" spans="1:57" s="2" customFormat="1" ht="10.75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" customHeight="1">
      <c r="B54" s="72"/>
      <c r="C54" s="73" t="s">
        <v>69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54">
        <f>ROUND(SUM(AG55:AG56),2)</f>
        <v>0</v>
      </c>
      <c r="AH54" s="254"/>
      <c r="AI54" s="254"/>
      <c r="AJ54" s="254"/>
      <c r="AK54" s="254"/>
      <c r="AL54" s="254"/>
      <c r="AM54" s="254"/>
      <c r="AN54" s="255">
        <f>SUM(AG54,AT54)</f>
        <v>0</v>
      </c>
      <c r="AO54" s="255"/>
      <c r="AP54" s="255"/>
      <c r="AQ54" s="76" t="s">
        <v>19</v>
      </c>
      <c r="AR54" s="77"/>
      <c r="AS54" s="78">
        <f>ROUND(SUM(AS55:AS56),2)</f>
        <v>0</v>
      </c>
      <c r="AT54" s="79">
        <f>ROUND(SUM(AV54:AW54),2)</f>
        <v>0</v>
      </c>
      <c r="AU54" s="80">
        <f>ROUND(SUM(AU55:AU56),5)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ROUND(SUM(AZ55:AZ56),2)</f>
        <v>0</v>
      </c>
      <c r="BA54" s="79">
        <f>ROUND(SUM(BA55:BA56),2)</f>
        <v>0</v>
      </c>
      <c r="BB54" s="79">
        <f>ROUND(SUM(BB55:BB56),2)</f>
        <v>0</v>
      </c>
      <c r="BC54" s="79">
        <f>ROUND(SUM(BC55:BC56),2)</f>
        <v>0</v>
      </c>
      <c r="BD54" s="81">
        <f>ROUND(SUM(BD55:BD56),2)</f>
        <v>0</v>
      </c>
      <c r="BS54" s="82" t="s">
        <v>70</v>
      </c>
      <c r="BT54" s="82" t="s">
        <v>71</v>
      </c>
      <c r="BU54" s="83" t="s">
        <v>72</v>
      </c>
      <c r="BV54" s="82" t="s">
        <v>73</v>
      </c>
      <c r="BW54" s="82" t="s">
        <v>5</v>
      </c>
      <c r="BX54" s="82" t="s">
        <v>74</v>
      </c>
      <c r="CL54" s="82" t="s">
        <v>19</v>
      </c>
    </row>
    <row r="55" spans="1:91" s="7" customFormat="1" ht="16.5" customHeight="1">
      <c r="A55" s="84" t="s">
        <v>75</v>
      </c>
      <c r="B55" s="85"/>
      <c r="C55" s="86"/>
      <c r="D55" s="253" t="s">
        <v>76</v>
      </c>
      <c r="E55" s="253"/>
      <c r="F55" s="253"/>
      <c r="G55" s="253"/>
      <c r="H55" s="253"/>
      <c r="I55" s="87"/>
      <c r="J55" s="253" t="s">
        <v>77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1">
        <f>'1-2020 - Údržba HOZ  Mlad...'!J30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88" t="s">
        <v>78</v>
      </c>
      <c r="AR55" s="89"/>
      <c r="AS55" s="90">
        <v>0</v>
      </c>
      <c r="AT55" s="91">
        <f>ROUND(SUM(AV55:AW55),2)</f>
        <v>0</v>
      </c>
      <c r="AU55" s="92">
        <f>'1-2020 - Údržba HOZ  Mlad...'!P81</f>
        <v>0</v>
      </c>
      <c r="AV55" s="91">
        <f>'1-2020 - Údržba HOZ  Mlad...'!J33</f>
        <v>0</v>
      </c>
      <c r="AW55" s="91">
        <f>'1-2020 - Údržba HOZ  Mlad...'!J34</f>
        <v>0</v>
      </c>
      <c r="AX55" s="91">
        <f>'1-2020 - Údržba HOZ  Mlad...'!J35</f>
        <v>0</v>
      </c>
      <c r="AY55" s="91">
        <f>'1-2020 - Údržba HOZ  Mlad...'!J36</f>
        <v>0</v>
      </c>
      <c r="AZ55" s="91">
        <f>'1-2020 - Údržba HOZ  Mlad...'!F33</f>
        <v>0</v>
      </c>
      <c r="BA55" s="91">
        <f>'1-2020 - Údržba HOZ  Mlad...'!F34</f>
        <v>0</v>
      </c>
      <c r="BB55" s="91">
        <f>'1-2020 - Údržba HOZ  Mlad...'!F35</f>
        <v>0</v>
      </c>
      <c r="BC55" s="91">
        <f>'1-2020 - Údržba HOZ  Mlad...'!F36</f>
        <v>0</v>
      </c>
      <c r="BD55" s="93">
        <f>'1-2020 - Údržba HOZ  Mlad...'!F37</f>
        <v>0</v>
      </c>
      <c r="BT55" s="94" t="s">
        <v>79</v>
      </c>
      <c r="BV55" s="94" t="s">
        <v>73</v>
      </c>
      <c r="BW55" s="94" t="s">
        <v>80</v>
      </c>
      <c r="BX55" s="94" t="s">
        <v>5</v>
      </c>
      <c r="CL55" s="94" t="s">
        <v>19</v>
      </c>
      <c r="CM55" s="94" t="s">
        <v>81</v>
      </c>
    </row>
    <row r="56" spans="1:91" s="7" customFormat="1" ht="16.5" customHeight="1">
      <c r="A56" s="84" t="s">
        <v>75</v>
      </c>
      <c r="B56" s="85"/>
      <c r="C56" s="86"/>
      <c r="D56" s="253" t="s">
        <v>82</v>
      </c>
      <c r="E56" s="253"/>
      <c r="F56" s="253"/>
      <c r="G56" s="253"/>
      <c r="H56" s="253"/>
      <c r="I56" s="87"/>
      <c r="J56" s="253" t="s">
        <v>83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1">
        <f>'2-2020 - Sečení HOZ Český...'!J30</f>
        <v>0</v>
      </c>
      <c r="AH56" s="252"/>
      <c r="AI56" s="252"/>
      <c r="AJ56" s="252"/>
      <c r="AK56" s="252"/>
      <c r="AL56" s="252"/>
      <c r="AM56" s="252"/>
      <c r="AN56" s="251">
        <f>SUM(AG56,AT56)</f>
        <v>0</v>
      </c>
      <c r="AO56" s="252"/>
      <c r="AP56" s="252"/>
      <c r="AQ56" s="88" t="s">
        <v>78</v>
      </c>
      <c r="AR56" s="89"/>
      <c r="AS56" s="95">
        <v>0</v>
      </c>
      <c r="AT56" s="96">
        <f>ROUND(SUM(AV56:AW56),2)</f>
        <v>0</v>
      </c>
      <c r="AU56" s="97">
        <f>'2-2020 - Sečení HOZ Český...'!P81</f>
        <v>0</v>
      </c>
      <c r="AV56" s="96">
        <f>'2-2020 - Sečení HOZ Český...'!J33</f>
        <v>0</v>
      </c>
      <c r="AW56" s="96">
        <f>'2-2020 - Sečení HOZ Český...'!J34</f>
        <v>0</v>
      </c>
      <c r="AX56" s="96">
        <f>'2-2020 - Sečení HOZ Český...'!J35</f>
        <v>0</v>
      </c>
      <c r="AY56" s="96">
        <f>'2-2020 - Sečení HOZ Český...'!J36</f>
        <v>0</v>
      </c>
      <c r="AZ56" s="96">
        <f>'2-2020 - Sečení HOZ Český...'!F33</f>
        <v>0</v>
      </c>
      <c r="BA56" s="96">
        <f>'2-2020 - Sečení HOZ Český...'!F34</f>
        <v>0</v>
      </c>
      <c r="BB56" s="96">
        <f>'2-2020 - Sečení HOZ Český...'!F35</f>
        <v>0</v>
      </c>
      <c r="BC56" s="96">
        <f>'2-2020 - Sečení HOZ Český...'!F36</f>
        <v>0</v>
      </c>
      <c r="BD56" s="98">
        <f>'2-2020 - Sečení HOZ Český...'!F37</f>
        <v>0</v>
      </c>
      <c r="BT56" s="94" t="s">
        <v>79</v>
      </c>
      <c r="BV56" s="94" t="s">
        <v>73</v>
      </c>
      <c r="BW56" s="94" t="s">
        <v>84</v>
      </c>
      <c r="BX56" s="94" t="s">
        <v>5</v>
      </c>
      <c r="CL56" s="94" t="s">
        <v>19</v>
      </c>
      <c r="CM56" s="94" t="s">
        <v>81</v>
      </c>
    </row>
    <row r="57" spans="1:57" s="2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2" customFormat="1" ht="7" customHeight="1">
      <c r="A58" s="32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 algorithmName="SHA-512" hashValue="jiCvje844XqQnvq0kibqgIzgKoKsZSwGBMdXGU6oMAVLIyu8KovvSpIQ+h3HpzEMnYz4MVaOke4vt7SEyd0xww==" saltValue="x5UXN5cpybN7JT6kyD0u+Gb8EpLxL6BEWVQWopbWRBWG2VfmpK0oVAqQ4Gt7A+EUJf+04SUzmX0BoW/Ld4qtL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-2020 - Údržba HOZ  Mlad...'!C2" display="/"/>
    <hyperlink ref="A56" location="'2-2020 - Sečení HOZ Český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9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5" t="s">
        <v>80</v>
      </c>
    </row>
    <row r="3" spans="2:46" s="1" customFormat="1" ht="7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8"/>
      <c r="AT3" s="15" t="s">
        <v>81</v>
      </c>
    </row>
    <row r="4" spans="2:46" s="1" customFormat="1" ht="25" customHeight="1">
      <c r="B4" s="18"/>
      <c r="D4" s="103" t="s">
        <v>85</v>
      </c>
      <c r="I4" s="99"/>
      <c r="L4" s="18"/>
      <c r="M4" s="104" t="s">
        <v>10</v>
      </c>
      <c r="AT4" s="15" t="s">
        <v>4</v>
      </c>
    </row>
    <row r="5" spans="2:12" s="1" customFormat="1" ht="7" customHeight="1">
      <c r="B5" s="18"/>
      <c r="I5" s="99"/>
      <c r="L5" s="18"/>
    </row>
    <row r="6" spans="2:12" s="1" customFormat="1" ht="12" customHeight="1">
      <c r="B6" s="18"/>
      <c r="D6" s="105" t="s">
        <v>16</v>
      </c>
      <c r="I6" s="99"/>
      <c r="L6" s="18"/>
    </row>
    <row r="7" spans="2:12" s="1" customFormat="1" ht="16.5" customHeight="1">
      <c r="B7" s="18"/>
      <c r="E7" s="257" t="str">
        <f>'Rekapitulace stavby'!K6</f>
        <v>Údržba HOZ Mladoboleslavsko a Český ráj</v>
      </c>
      <c r="F7" s="258"/>
      <c r="G7" s="258"/>
      <c r="H7" s="258"/>
      <c r="I7" s="99"/>
      <c r="L7" s="18"/>
    </row>
    <row r="8" spans="1:31" s="2" customFormat="1" ht="12" customHeight="1">
      <c r="A8" s="32"/>
      <c r="B8" s="37"/>
      <c r="C8" s="32"/>
      <c r="D8" s="105" t="s">
        <v>86</v>
      </c>
      <c r="E8" s="32"/>
      <c r="F8" s="32"/>
      <c r="G8" s="32"/>
      <c r="H8" s="32"/>
      <c r="I8" s="106"/>
      <c r="J8" s="32"/>
      <c r="K8" s="32"/>
      <c r="L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59" t="s">
        <v>87</v>
      </c>
      <c r="F9" s="260"/>
      <c r="G9" s="260"/>
      <c r="H9" s="260"/>
      <c r="I9" s="106"/>
      <c r="J9" s="32"/>
      <c r="K9" s="32"/>
      <c r="L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7"/>
      <c r="C10" s="32"/>
      <c r="D10" s="32"/>
      <c r="E10" s="32"/>
      <c r="F10" s="32"/>
      <c r="G10" s="32"/>
      <c r="H10" s="32"/>
      <c r="I10" s="106"/>
      <c r="J10" s="32"/>
      <c r="K10" s="32"/>
      <c r="L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5" t="s">
        <v>18</v>
      </c>
      <c r="E11" s="32"/>
      <c r="F11" s="108" t="s">
        <v>19</v>
      </c>
      <c r="G11" s="32"/>
      <c r="H11" s="32"/>
      <c r="I11" s="109" t="s">
        <v>20</v>
      </c>
      <c r="J11" s="108" t="s">
        <v>19</v>
      </c>
      <c r="K11" s="32"/>
      <c r="L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21</v>
      </c>
      <c r="E12" s="32"/>
      <c r="F12" s="108" t="s">
        <v>22</v>
      </c>
      <c r="G12" s="32"/>
      <c r="H12" s="32"/>
      <c r="I12" s="109" t="s">
        <v>23</v>
      </c>
      <c r="J12" s="110" t="str">
        <f>'Rekapitulace stavby'!AN8</f>
        <v>23. 3. 2020</v>
      </c>
      <c r="K12" s="32"/>
      <c r="L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7"/>
      <c r="C13" s="32"/>
      <c r="D13" s="32"/>
      <c r="E13" s="32"/>
      <c r="F13" s="32"/>
      <c r="G13" s="32"/>
      <c r="H13" s="32"/>
      <c r="I13" s="106"/>
      <c r="J13" s="32"/>
      <c r="K13" s="32"/>
      <c r="L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5" t="s">
        <v>25</v>
      </c>
      <c r="E14" s="32"/>
      <c r="F14" s="32"/>
      <c r="G14" s="32"/>
      <c r="H14" s="32"/>
      <c r="I14" s="109" t="s">
        <v>26</v>
      </c>
      <c r="J14" s="108" t="s">
        <v>19</v>
      </c>
      <c r="K14" s="32"/>
      <c r="L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09" t="s">
        <v>28</v>
      </c>
      <c r="J15" s="108" t="s">
        <v>19</v>
      </c>
      <c r="K15" s="32"/>
      <c r="L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7"/>
      <c r="C16" s="32"/>
      <c r="D16" s="32"/>
      <c r="E16" s="32"/>
      <c r="F16" s="32"/>
      <c r="G16" s="32"/>
      <c r="H16" s="32"/>
      <c r="I16" s="106"/>
      <c r="J16" s="32"/>
      <c r="K16" s="32"/>
      <c r="L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26</v>
      </c>
      <c r="J17" s="28" t="str">
        <f>'Rekapitulace stavby'!AN13</f>
        <v>Vyplň údaj</v>
      </c>
      <c r="K17" s="32"/>
      <c r="L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1" t="str">
        <f>'Rekapitulace stavby'!E14</f>
        <v>Vyplň údaj</v>
      </c>
      <c r="F18" s="262"/>
      <c r="G18" s="262"/>
      <c r="H18" s="262"/>
      <c r="I18" s="109" t="s">
        <v>28</v>
      </c>
      <c r="J18" s="28" t="str">
        <f>'Rekapitulace stavby'!AN14</f>
        <v>Vyplň údaj</v>
      </c>
      <c r="K18" s="32"/>
      <c r="L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7"/>
      <c r="C19" s="32"/>
      <c r="D19" s="32"/>
      <c r="E19" s="32"/>
      <c r="F19" s="32"/>
      <c r="G19" s="32"/>
      <c r="H19" s="32"/>
      <c r="I19" s="106"/>
      <c r="J19" s="32"/>
      <c r="K19" s="32"/>
      <c r="L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26</v>
      </c>
      <c r="J20" s="108" t="str">
        <f>IF('Rekapitulace stavby'!AN16="","",'Rekapitulace stavby'!AN16)</f>
        <v/>
      </c>
      <c r="K20" s="32"/>
      <c r="L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tr">
        <f>IF('Rekapitulace stavby'!E17="","",'Rekapitulace stavby'!E17)</f>
        <v xml:space="preserve"> </v>
      </c>
      <c r="F21" s="32"/>
      <c r="G21" s="32"/>
      <c r="H21" s="32"/>
      <c r="I21" s="109" t="s">
        <v>28</v>
      </c>
      <c r="J21" s="108" t="str">
        <f>IF('Rekapitulace stavby'!AN17="","",'Rekapitulace stavby'!AN17)</f>
        <v/>
      </c>
      <c r="K21" s="32"/>
      <c r="L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7"/>
      <c r="C22" s="32"/>
      <c r="D22" s="32"/>
      <c r="E22" s="32"/>
      <c r="F22" s="32"/>
      <c r="G22" s="32"/>
      <c r="H22" s="32"/>
      <c r="I22" s="106"/>
      <c r="J22" s="32"/>
      <c r="K22" s="32"/>
      <c r="L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26</v>
      </c>
      <c r="J23" s="108" t="s">
        <v>19</v>
      </c>
      <c r="K23" s="32"/>
      <c r="L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">
        <v>34</v>
      </c>
      <c r="F24" s="32"/>
      <c r="G24" s="32"/>
      <c r="H24" s="32"/>
      <c r="I24" s="109" t="s">
        <v>28</v>
      </c>
      <c r="J24" s="108" t="s">
        <v>19</v>
      </c>
      <c r="K24" s="32"/>
      <c r="L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7"/>
      <c r="C25" s="32"/>
      <c r="D25" s="32"/>
      <c r="E25" s="32"/>
      <c r="F25" s="32"/>
      <c r="G25" s="32"/>
      <c r="H25" s="32"/>
      <c r="I25" s="106"/>
      <c r="J25" s="32"/>
      <c r="K25" s="32"/>
      <c r="L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5" t="s">
        <v>35</v>
      </c>
      <c r="E26" s="32"/>
      <c r="F26" s="32"/>
      <c r="G26" s="32"/>
      <c r="H26" s="32"/>
      <c r="I26" s="106"/>
      <c r="J26" s="32"/>
      <c r="K26" s="32"/>
      <c r="L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1"/>
      <c r="B27" s="112"/>
      <c r="C27" s="111"/>
      <c r="D27" s="111"/>
      <c r="E27" s="263" t="s">
        <v>19</v>
      </c>
      <c r="F27" s="263"/>
      <c r="G27" s="263"/>
      <c r="H27" s="26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2"/>
      <c r="B28" s="37"/>
      <c r="C28" s="32"/>
      <c r="D28" s="32"/>
      <c r="E28" s="32"/>
      <c r="F28" s="32"/>
      <c r="G28" s="32"/>
      <c r="H28" s="32"/>
      <c r="I28" s="106"/>
      <c r="J28" s="32"/>
      <c r="K28" s="32"/>
      <c r="L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15"/>
      <c r="E29" s="115"/>
      <c r="F29" s="115"/>
      <c r="G29" s="115"/>
      <c r="H29" s="115"/>
      <c r="I29" s="116"/>
      <c r="J29" s="115"/>
      <c r="K29" s="115"/>
      <c r="L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7"/>
      <c r="C30" s="32"/>
      <c r="D30" s="117" t="s">
        <v>37</v>
      </c>
      <c r="E30" s="32"/>
      <c r="F30" s="32"/>
      <c r="G30" s="32"/>
      <c r="H30" s="32"/>
      <c r="I30" s="106"/>
      <c r="J30" s="118">
        <f>ROUND(J81,2)</f>
        <v>0</v>
      </c>
      <c r="K30" s="32"/>
      <c r="L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7"/>
      <c r="C31" s="32"/>
      <c r="D31" s="115"/>
      <c r="E31" s="115"/>
      <c r="F31" s="115"/>
      <c r="G31" s="115"/>
      <c r="H31" s="115"/>
      <c r="I31" s="116"/>
      <c r="J31" s="115"/>
      <c r="K31" s="115"/>
      <c r="L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39</v>
      </c>
      <c r="G32" s="32"/>
      <c r="H32" s="32"/>
      <c r="I32" s="120" t="s">
        <v>38</v>
      </c>
      <c r="J32" s="119" t="s">
        <v>40</v>
      </c>
      <c r="K32" s="32"/>
      <c r="L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1" t="s">
        <v>41</v>
      </c>
      <c r="E33" s="105" t="s">
        <v>42</v>
      </c>
      <c r="F33" s="122">
        <f>ROUND((SUM(BE81:BE146)),2)</f>
        <v>0</v>
      </c>
      <c r="G33" s="32"/>
      <c r="H33" s="32"/>
      <c r="I33" s="123">
        <v>0.21</v>
      </c>
      <c r="J33" s="122">
        <f>ROUND(((SUM(BE81:BE146))*I33),2)</f>
        <v>0</v>
      </c>
      <c r="K33" s="32"/>
      <c r="L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05" t="s">
        <v>43</v>
      </c>
      <c r="F34" s="122">
        <f>ROUND((SUM(BF81:BF146)),2)</f>
        <v>0</v>
      </c>
      <c r="G34" s="32"/>
      <c r="H34" s="32"/>
      <c r="I34" s="123">
        <v>0.15</v>
      </c>
      <c r="J34" s="122">
        <f>ROUND(((SUM(BF81:BF146))*I34),2)</f>
        <v>0</v>
      </c>
      <c r="K34" s="32"/>
      <c r="L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5" t="s">
        <v>44</v>
      </c>
      <c r="F35" s="122">
        <f>ROUND((SUM(BG81:BG146)),2)</f>
        <v>0</v>
      </c>
      <c r="G35" s="32"/>
      <c r="H35" s="32"/>
      <c r="I35" s="123">
        <v>0.21</v>
      </c>
      <c r="J35" s="122">
        <f>0</f>
        <v>0</v>
      </c>
      <c r="K35" s="32"/>
      <c r="L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5" t="s">
        <v>45</v>
      </c>
      <c r="F36" s="122">
        <f>ROUND((SUM(BH81:BH146)),2)</f>
        <v>0</v>
      </c>
      <c r="G36" s="32"/>
      <c r="H36" s="32"/>
      <c r="I36" s="123">
        <v>0.15</v>
      </c>
      <c r="J36" s="122">
        <f>0</f>
        <v>0</v>
      </c>
      <c r="K36" s="32"/>
      <c r="L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5" t="s">
        <v>46</v>
      </c>
      <c r="F37" s="122">
        <f>ROUND((SUM(BI81:BI146)),2)</f>
        <v>0</v>
      </c>
      <c r="G37" s="32"/>
      <c r="H37" s="32"/>
      <c r="I37" s="123">
        <v>0</v>
      </c>
      <c r="J37" s="122">
        <f>0</f>
        <v>0</v>
      </c>
      <c r="K37" s="32"/>
      <c r="L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7"/>
      <c r="C38" s="32"/>
      <c r="D38" s="32"/>
      <c r="E38" s="32"/>
      <c r="F38" s="32"/>
      <c r="G38" s="32"/>
      <c r="H38" s="32"/>
      <c r="I38" s="106"/>
      <c r="J38" s="32"/>
      <c r="K38" s="32"/>
      <c r="L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7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7" customHeight="1">
      <c r="A44" s="32"/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10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" customHeight="1">
      <c r="A45" s="32"/>
      <c r="B45" s="33"/>
      <c r="C45" s="21" t="s">
        <v>88</v>
      </c>
      <c r="D45" s="34"/>
      <c r="E45" s="34"/>
      <c r="F45" s="34"/>
      <c r="G45" s="34"/>
      <c r="H45" s="34"/>
      <c r="I45" s="106"/>
      <c r="J45" s="34"/>
      <c r="K45" s="34"/>
      <c r="L45" s="10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7" customHeight="1">
      <c r="A46" s="32"/>
      <c r="B46" s="33"/>
      <c r="C46" s="34"/>
      <c r="D46" s="34"/>
      <c r="E46" s="34"/>
      <c r="F46" s="34"/>
      <c r="G46" s="34"/>
      <c r="H46" s="34"/>
      <c r="I46" s="106"/>
      <c r="J46" s="34"/>
      <c r="K46" s="34"/>
      <c r="L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16</v>
      </c>
      <c r="D47" s="34"/>
      <c r="E47" s="34"/>
      <c r="F47" s="34"/>
      <c r="G47" s="34"/>
      <c r="H47" s="34"/>
      <c r="I47" s="106"/>
      <c r="J47" s="34"/>
      <c r="K47" s="34"/>
      <c r="L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4"/>
      <c r="D48" s="34"/>
      <c r="E48" s="264" t="str">
        <f>E7</f>
        <v>Údržba HOZ Mladoboleslavsko a Český ráj</v>
      </c>
      <c r="F48" s="265"/>
      <c r="G48" s="265"/>
      <c r="H48" s="265"/>
      <c r="I48" s="106"/>
      <c r="J48" s="34"/>
      <c r="K48" s="34"/>
      <c r="L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86</v>
      </c>
      <c r="D49" s="34"/>
      <c r="E49" s="34"/>
      <c r="F49" s="34"/>
      <c r="G49" s="34"/>
      <c r="H49" s="34"/>
      <c r="I49" s="106"/>
      <c r="J49" s="34"/>
      <c r="K49" s="34"/>
      <c r="L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4"/>
      <c r="D50" s="34"/>
      <c r="E50" s="236" t="str">
        <f>E9</f>
        <v>1-2020 - Údržba HOZ  Mladobolelavsko</v>
      </c>
      <c r="F50" s="266"/>
      <c r="G50" s="266"/>
      <c r="H50" s="266"/>
      <c r="I50" s="106"/>
      <c r="J50" s="34"/>
      <c r="K50" s="34"/>
      <c r="L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7" customHeight="1">
      <c r="A51" s="32"/>
      <c r="B51" s="33"/>
      <c r="C51" s="34"/>
      <c r="D51" s="34"/>
      <c r="E51" s="34"/>
      <c r="F51" s="34"/>
      <c r="G51" s="34"/>
      <c r="H51" s="34"/>
      <c r="I51" s="106"/>
      <c r="J51" s="34"/>
      <c r="K51" s="34"/>
      <c r="L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4"/>
      <c r="E52" s="34"/>
      <c r="F52" s="25" t="str">
        <f>F12</f>
        <v xml:space="preserve"> </v>
      </c>
      <c r="G52" s="34"/>
      <c r="H52" s="34"/>
      <c r="I52" s="109" t="s">
        <v>23</v>
      </c>
      <c r="J52" s="57" t="str">
        <f>IF(J12="","",J12)</f>
        <v>23. 3. 2020</v>
      </c>
      <c r="K52" s="34"/>
      <c r="L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7" customHeight="1">
      <c r="A53" s="32"/>
      <c r="B53" s="33"/>
      <c r="C53" s="34"/>
      <c r="D53" s="34"/>
      <c r="E53" s="34"/>
      <c r="F53" s="34"/>
      <c r="G53" s="34"/>
      <c r="H53" s="34"/>
      <c r="I53" s="106"/>
      <c r="J53" s="34"/>
      <c r="K53" s="34"/>
      <c r="L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>
      <c r="A54" s="32"/>
      <c r="B54" s="33"/>
      <c r="C54" s="27" t="s">
        <v>25</v>
      </c>
      <c r="D54" s="34"/>
      <c r="E54" s="34"/>
      <c r="F54" s="25" t="str">
        <f>E15</f>
        <v>SPÚ, OVHS</v>
      </c>
      <c r="G54" s="34"/>
      <c r="H54" s="34"/>
      <c r="I54" s="109" t="s">
        <v>31</v>
      </c>
      <c r="J54" s="30" t="str">
        <f>E21</f>
        <v xml:space="preserve"> </v>
      </c>
      <c r="K54" s="34"/>
      <c r="L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>
      <c r="A55" s="32"/>
      <c r="B55" s="33"/>
      <c r="C55" s="27" t="s">
        <v>29</v>
      </c>
      <c r="D55" s="34"/>
      <c r="E55" s="34"/>
      <c r="F55" s="25" t="str">
        <f>IF(E18="","",E18)</f>
        <v>Vyplň údaj</v>
      </c>
      <c r="G55" s="34"/>
      <c r="H55" s="34"/>
      <c r="I55" s="109" t="s">
        <v>33</v>
      </c>
      <c r="J55" s="30" t="str">
        <f>E24</f>
        <v>Ing. Jana Křivská</v>
      </c>
      <c r="K55" s="34"/>
      <c r="L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25" customHeight="1">
      <c r="A56" s="32"/>
      <c r="B56" s="33"/>
      <c r="C56" s="34"/>
      <c r="D56" s="34"/>
      <c r="E56" s="34"/>
      <c r="F56" s="34"/>
      <c r="G56" s="34"/>
      <c r="H56" s="34"/>
      <c r="I56" s="106"/>
      <c r="J56" s="34"/>
      <c r="K56" s="34"/>
      <c r="L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38" t="s">
        <v>89</v>
      </c>
      <c r="D57" s="139"/>
      <c r="E57" s="139"/>
      <c r="F57" s="139"/>
      <c r="G57" s="139"/>
      <c r="H57" s="139"/>
      <c r="I57" s="140"/>
      <c r="J57" s="141" t="s">
        <v>90</v>
      </c>
      <c r="K57" s="139"/>
      <c r="L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25" customHeight="1">
      <c r="A58" s="32"/>
      <c r="B58" s="33"/>
      <c r="C58" s="34"/>
      <c r="D58" s="34"/>
      <c r="E58" s="34"/>
      <c r="F58" s="34"/>
      <c r="G58" s="34"/>
      <c r="H58" s="34"/>
      <c r="I58" s="106"/>
      <c r="J58" s="34"/>
      <c r="K58" s="34"/>
      <c r="L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75" customHeight="1">
      <c r="A59" s="32"/>
      <c r="B59" s="33"/>
      <c r="C59" s="142" t="s">
        <v>69</v>
      </c>
      <c r="D59" s="34"/>
      <c r="E59" s="34"/>
      <c r="F59" s="34"/>
      <c r="G59" s="34"/>
      <c r="H59" s="34"/>
      <c r="I59" s="106"/>
      <c r="J59" s="75">
        <f>J81</f>
        <v>0</v>
      </c>
      <c r="K59" s="34"/>
      <c r="L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91</v>
      </c>
    </row>
    <row r="60" spans="2:12" s="9" customFormat="1" ht="25" customHeight="1">
      <c r="B60" s="143"/>
      <c r="C60" s="144"/>
      <c r="D60" s="145" t="s">
        <v>92</v>
      </c>
      <c r="E60" s="146"/>
      <c r="F60" s="146"/>
      <c r="G60" s="146"/>
      <c r="H60" s="146"/>
      <c r="I60" s="147"/>
      <c r="J60" s="148">
        <f>J82</f>
        <v>0</v>
      </c>
      <c r="K60" s="144"/>
      <c r="L60" s="149"/>
    </row>
    <row r="61" spans="2:12" s="10" customFormat="1" ht="19.9" customHeight="1">
      <c r="B61" s="150"/>
      <c r="C61" s="151"/>
      <c r="D61" s="152" t="s">
        <v>93</v>
      </c>
      <c r="E61" s="153"/>
      <c r="F61" s="153"/>
      <c r="G61" s="153"/>
      <c r="H61" s="153"/>
      <c r="I61" s="154"/>
      <c r="J61" s="155">
        <f>J83</f>
        <v>0</v>
      </c>
      <c r="K61" s="151"/>
      <c r="L61" s="156"/>
    </row>
    <row r="62" spans="1:31" s="2" customFormat="1" ht="21.75" customHeight="1">
      <c r="A62" s="32"/>
      <c r="B62" s="33"/>
      <c r="C62" s="34"/>
      <c r="D62" s="34"/>
      <c r="E62" s="34"/>
      <c r="F62" s="34"/>
      <c r="G62" s="34"/>
      <c r="H62" s="34"/>
      <c r="I62" s="106"/>
      <c r="J62" s="34"/>
      <c r="K62" s="34"/>
      <c r="L62" s="10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7" customHeight="1">
      <c r="A63" s="32"/>
      <c r="B63" s="45"/>
      <c r="C63" s="46"/>
      <c r="D63" s="46"/>
      <c r="E63" s="46"/>
      <c r="F63" s="46"/>
      <c r="G63" s="46"/>
      <c r="H63" s="46"/>
      <c r="I63" s="134"/>
      <c r="J63" s="46"/>
      <c r="K63" s="46"/>
      <c r="L63" s="10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7" spans="1:31" s="2" customFormat="1" ht="7" customHeight="1">
      <c r="A67" s="32"/>
      <c r="B67" s="47"/>
      <c r="C67" s="48"/>
      <c r="D67" s="48"/>
      <c r="E67" s="48"/>
      <c r="F67" s="48"/>
      <c r="G67" s="48"/>
      <c r="H67" s="48"/>
      <c r="I67" s="137"/>
      <c r="J67" s="48"/>
      <c r="K67" s="48"/>
      <c r="L67" s="10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5" customHeight="1">
      <c r="A68" s="32"/>
      <c r="B68" s="33"/>
      <c r="C68" s="21" t="s">
        <v>94</v>
      </c>
      <c r="D68" s="34"/>
      <c r="E68" s="34"/>
      <c r="F68" s="34"/>
      <c r="G68" s="34"/>
      <c r="H68" s="34"/>
      <c r="I68" s="106"/>
      <c r="J68" s="34"/>
      <c r="K68" s="34"/>
      <c r="L68" s="10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7" customHeight="1">
      <c r="A69" s="32"/>
      <c r="B69" s="33"/>
      <c r="C69" s="34"/>
      <c r="D69" s="34"/>
      <c r="E69" s="34"/>
      <c r="F69" s="34"/>
      <c r="G69" s="34"/>
      <c r="H69" s="34"/>
      <c r="I69" s="106"/>
      <c r="J69" s="34"/>
      <c r="K69" s="34"/>
      <c r="L69" s="10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16</v>
      </c>
      <c r="D70" s="34"/>
      <c r="E70" s="34"/>
      <c r="F70" s="34"/>
      <c r="G70" s="34"/>
      <c r="H70" s="34"/>
      <c r="I70" s="106"/>
      <c r="J70" s="34"/>
      <c r="K70" s="34"/>
      <c r="L70" s="10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64" t="str">
        <f>E7</f>
        <v>Údržba HOZ Mladoboleslavsko a Český ráj</v>
      </c>
      <c r="F71" s="265"/>
      <c r="G71" s="265"/>
      <c r="H71" s="265"/>
      <c r="I71" s="106"/>
      <c r="J71" s="34"/>
      <c r="K71" s="34"/>
      <c r="L71" s="10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86</v>
      </c>
      <c r="D72" s="34"/>
      <c r="E72" s="34"/>
      <c r="F72" s="34"/>
      <c r="G72" s="34"/>
      <c r="H72" s="34"/>
      <c r="I72" s="106"/>
      <c r="J72" s="34"/>
      <c r="K72" s="34"/>
      <c r="L72" s="10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4"/>
      <c r="D73" s="34"/>
      <c r="E73" s="236" t="str">
        <f>E9</f>
        <v>1-2020 - Údržba HOZ  Mladobolelavsko</v>
      </c>
      <c r="F73" s="266"/>
      <c r="G73" s="266"/>
      <c r="H73" s="266"/>
      <c r="I73" s="106"/>
      <c r="J73" s="34"/>
      <c r="K73" s="34"/>
      <c r="L73" s="10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7" customHeight="1">
      <c r="A74" s="32"/>
      <c r="B74" s="33"/>
      <c r="C74" s="34"/>
      <c r="D74" s="34"/>
      <c r="E74" s="34"/>
      <c r="F74" s="34"/>
      <c r="G74" s="34"/>
      <c r="H74" s="34"/>
      <c r="I74" s="106"/>
      <c r="J74" s="34"/>
      <c r="K74" s="34"/>
      <c r="L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4"/>
      <c r="E75" s="34"/>
      <c r="F75" s="25" t="str">
        <f>F12</f>
        <v xml:space="preserve"> </v>
      </c>
      <c r="G75" s="34"/>
      <c r="H75" s="34"/>
      <c r="I75" s="109" t="s">
        <v>23</v>
      </c>
      <c r="J75" s="57" t="str">
        <f>IF(J12="","",J12)</f>
        <v>23. 3. 2020</v>
      </c>
      <c r="K75" s="34"/>
      <c r="L75" s="10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7" customHeight="1">
      <c r="A76" s="32"/>
      <c r="B76" s="33"/>
      <c r="C76" s="34"/>
      <c r="D76" s="34"/>
      <c r="E76" s="34"/>
      <c r="F76" s="34"/>
      <c r="G76" s="34"/>
      <c r="H76" s="34"/>
      <c r="I76" s="106"/>
      <c r="J76" s="34"/>
      <c r="K76" s="34"/>
      <c r="L76" s="10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15" customHeight="1">
      <c r="A77" s="32"/>
      <c r="B77" s="33"/>
      <c r="C77" s="27" t="s">
        <v>25</v>
      </c>
      <c r="D77" s="34"/>
      <c r="E77" s="34"/>
      <c r="F77" s="25" t="str">
        <f>E15</f>
        <v>SPÚ, OVHS</v>
      </c>
      <c r="G77" s="34"/>
      <c r="H77" s="34"/>
      <c r="I77" s="109" t="s">
        <v>31</v>
      </c>
      <c r="J77" s="30" t="str">
        <f>E21</f>
        <v xml:space="preserve"> </v>
      </c>
      <c r="K77" s="34"/>
      <c r="L77" s="10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5.15" customHeight="1">
      <c r="A78" s="32"/>
      <c r="B78" s="33"/>
      <c r="C78" s="27" t="s">
        <v>29</v>
      </c>
      <c r="D78" s="34"/>
      <c r="E78" s="34"/>
      <c r="F78" s="25" t="str">
        <f>IF(E18="","",E18)</f>
        <v>Vyplň údaj</v>
      </c>
      <c r="G78" s="34"/>
      <c r="H78" s="34"/>
      <c r="I78" s="109" t="s">
        <v>33</v>
      </c>
      <c r="J78" s="30" t="str">
        <f>E24</f>
        <v>Ing. Jana Křivská</v>
      </c>
      <c r="K78" s="34"/>
      <c r="L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25" customHeight="1">
      <c r="A79" s="32"/>
      <c r="B79" s="33"/>
      <c r="C79" s="34"/>
      <c r="D79" s="34"/>
      <c r="E79" s="34"/>
      <c r="F79" s="34"/>
      <c r="G79" s="34"/>
      <c r="H79" s="34"/>
      <c r="I79" s="106"/>
      <c r="J79" s="34"/>
      <c r="K79" s="34"/>
      <c r="L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1" customFormat="1" ht="29.25" customHeight="1">
      <c r="A80" s="157"/>
      <c r="B80" s="158"/>
      <c r="C80" s="159" t="s">
        <v>95</v>
      </c>
      <c r="D80" s="160" t="s">
        <v>56</v>
      </c>
      <c r="E80" s="160" t="s">
        <v>52</v>
      </c>
      <c r="F80" s="160" t="s">
        <v>53</v>
      </c>
      <c r="G80" s="160" t="s">
        <v>96</v>
      </c>
      <c r="H80" s="160" t="s">
        <v>97</v>
      </c>
      <c r="I80" s="161" t="s">
        <v>98</v>
      </c>
      <c r="J80" s="160" t="s">
        <v>90</v>
      </c>
      <c r="K80" s="162" t="s">
        <v>99</v>
      </c>
      <c r="L80" s="163"/>
      <c r="M80" s="66" t="s">
        <v>19</v>
      </c>
      <c r="N80" s="67" t="s">
        <v>41</v>
      </c>
      <c r="O80" s="67" t="s">
        <v>100</v>
      </c>
      <c r="P80" s="67" t="s">
        <v>101</v>
      </c>
      <c r="Q80" s="67" t="s">
        <v>102</v>
      </c>
      <c r="R80" s="67" t="s">
        <v>103</v>
      </c>
      <c r="S80" s="67" t="s">
        <v>104</v>
      </c>
      <c r="T80" s="68" t="s">
        <v>105</v>
      </c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</row>
    <row r="81" spans="1:63" s="2" customFormat="1" ht="22.75" customHeight="1">
      <c r="A81" s="32"/>
      <c r="B81" s="33"/>
      <c r="C81" s="73" t="s">
        <v>106</v>
      </c>
      <c r="D81" s="34"/>
      <c r="E81" s="34"/>
      <c r="F81" s="34"/>
      <c r="G81" s="34"/>
      <c r="H81" s="34"/>
      <c r="I81" s="106"/>
      <c r="J81" s="164">
        <f>BK81</f>
        <v>0</v>
      </c>
      <c r="K81" s="34"/>
      <c r="L81" s="37"/>
      <c r="M81" s="69"/>
      <c r="N81" s="165"/>
      <c r="O81" s="70"/>
      <c r="P81" s="166">
        <f>P82</f>
        <v>0</v>
      </c>
      <c r="Q81" s="70"/>
      <c r="R81" s="166">
        <f>R82</f>
        <v>0</v>
      </c>
      <c r="S81" s="70"/>
      <c r="T81" s="167">
        <f>T82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5" t="s">
        <v>70</v>
      </c>
      <c r="AU81" s="15" t="s">
        <v>91</v>
      </c>
      <c r="BK81" s="168">
        <f>BK82</f>
        <v>0</v>
      </c>
    </row>
    <row r="82" spans="2:63" s="12" customFormat="1" ht="25.9" customHeight="1">
      <c r="B82" s="169"/>
      <c r="C82" s="170"/>
      <c r="D82" s="171" t="s">
        <v>70</v>
      </c>
      <c r="E82" s="172" t="s">
        <v>107</v>
      </c>
      <c r="F82" s="172" t="s">
        <v>108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</f>
        <v>0</v>
      </c>
      <c r="Q82" s="177"/>
      <c r="R82" s="178">
        <f>R83</f>
        <v>0</v>
      </c>
      <c r="S82" s="177"/>
      <c r="T82" s="179">
        <f>T83</f>
        <v>0</v>
      </c>
      <c r="AR82" s="180" t="s">
        <v>79</v>
      </c>
      <c r="AT82" s="181" t="s">
        <v>70</v>
      </c>
      <c r="AU82" s="181" t="s">
        <v>71</v>
      </c>
      <c r="AY82" s="180" t="s">
        <v>109</v>
      </c>
      <c r="BK82" s="182">
        <f>BK83</f>
        <v>0</v>
      </c>
    </row>
    <row r="83" spans="2:63" s="12" customFormat="1" ht="22.75" customHeight="1">
      <c r="B83" s="169"/>
      <c r="C83" s="170"/>
      <c r="D83" s="171" t="s">
        <v>70</v>
      </c>
      <c r="E83" s="183" t="s">
        <v>79</v>
      </c>
      <c r="F83" s="183" t="s">
        <v>110</v>
      </c>
      <c r="G83" s="170"/>
      <c r="H83" s="170"/>
      <c r="I83" s="173"/>
      <c r="J83" s="184">
        <f>BK83</f>
        <v>0</v>
      </c>
      <c r="K83" s="170"/>
      <c r="L83" s="175"/>
      <c r="M83" s="176"/>
      <c r="N83" s="177"/>
      <c r="O83" s="177"/>
      <c r="P83" s="178">
        <f>SUM(P84:P146)</f>
        <v>0</v>
      </c>
      <c r="Q83" s="177"/>
      <c r="R83" s="178">
        <f>SUM(R84:R146)</f>
        <v>0</v>
      </c>
      <c r="S83" s="177"/>
      <c r="T83" s="179">
        <f>SUM(T84:T146)</f>
        <v>0</v>
      </c>
      <c r="AR83" s="180" t="s">
        <v>79</v>
      </c>
      <c r="AT83" s="181" t="s">
        <v>70</v>
      </c>
      <c r="AU83" s="181" t="s">
        <v>79</v>
      </c>
      <c r="AY83" s="180" t="s">
        <v>109</v>
      </c>
      <c r="BK83" s="182">
        <f>SUM(BK84:BK146)</f>
        <v>0</v>
      </c>
    </row>
    <row r="84" spans="1:65" s="2" customFormat="1" ht="16.5" customHeight="1">
      <c r="A84" s="32"/>
      <c r="B84" s="33"/>
      <c r="C84" s="185" t="s">
        <v>81</v>
      </c>
      <c r="D84" s="185" t="s">
        <v>111</v>
      </c>
      <c r="E84" s="186" t="s">
        <v>112</v>
      </c>
      <c r="F84" s="187" t="s">
        <v>113</v>
      </c>
      <c r="G84" s="188" t="s">
        <v>114</v>
      </c>
      <c r="H84" s="189">
        <v>0.952</v>
      </c>
      <c r="I84" s="190"/>
      <c r="J84" s="191">
        <f>ROUND(I84*H84,2)</f>
        <v>0</v>
      </c>
      <c r="K84" s="187" t="s">
        <v>115</v>
      </c>
      <c r="L84" s="37"/>
      <c r="M84" s="192" t="s">
        <v>19</v>
      </c>
      <c r="N84" s="193" t="s">
        <v>42</v>
      </c>
      <c r="O84" s="62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96" t="s">
        <v>116</v>
      </c>
      <c r="AT84" s="196" t="s">
        <v>111</v>
      </c>
      <c r="AU84" s="196" t="s">
        <v>81</v>
      </c>
      <c r="AY84" s="15" t="s">
        <v>109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15" t="s">
        <v>79</v>
      </c>
      <c r="BK84" s="197">
        <f>ROUND(I84*H84,2)</f>
        <v>0</v>
      </c>
      <c r="BL84" s="15" t="s">
        <v>116</v>
      </c>
      <c r="BM84" s="196" t="s">
        <v>117</v>
      </c>
    </row>
    <row r="85" spans="1:47" s="2" customFormat="1" ht="90">
      <c r="A85" s="32"/>
      <c r="B85" s="33"/>
      <c r="C85" s="34"/>
      <c r="D85" s="198" t="s">
        <v>118</v>
      </c>
      <c r="E85" s="34"/>
      <c r="F85" s="199" t="s">
        <v>119</v>
      </c>
      <c r="G85" s="34"/>
      <c r="H85" s="34"/>
      <c r="I85" s="106"/>
      <c r="J85" s="34"/>
      <c r="K85" s="34"/>
      <c r="L85" s="37"/>
      <c r="M85" s="200"/>
      <c r="N85" s="201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118</v>
      </c>
      <c r="AU85" s="15" t="s">
        <v>81</v>
      </c>
    </row>
    <row r="86" spans="2:51" s="13" customFormat="1" ht="10">
      <c r="B86" s="202"/>
      <c r="C86" s="203"/>
      <c r="D86" s="198" t="s">
        <v>120</v>
      </c>
      <c r="E86" s="204" t="s">
        <v>19</v>
      </c>
      <c r="F86" s="205" t="s">
        <v>121</v>
      </c>
      <c r="G86" s="203"/>
      <c r="H86" s="206">
        <v>0.952</v>
      </c>
      <c r="I86" s="207"/>
      <c r="J86" s="203"/>
      <c r="K86" s="203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120</v>
      </c>
      <c r="AU86" s="212" t="s">
        <v>81</v>
      </c>
      <c r="AV86" s="13" t="s">
        <v>81</v>
      </c>
      <c r="AW86" s="13" t="s">
        <v>32</v>
      </c>
      <c r="AX86" s="13" t="s">
        <v>79</v>
      </c>
      <c r="AY86" s="212" t="s">
        <v>109</v>
      </c>
    </row>
    <row r="87" spans="1:65" s="2" customFormat="1" ht="21.75" customHeight="1">
      <c r="A87" s="32"/>
      <c r="B87" s="33"/>
      <c r="C87" s="185" t="s">
        <v>79</v>
      </c>
      <c r="D87" s="185" t="s">
        <v>111</v>
      </c>
      <c r="E87" s="186" t="s">
        <v>122</v>
      </c>
      <c r="F87" s="187" t="s">
        <v>123</v>
      </c>
      <c r="G87" s="188" t="s">
        <v>114</v>
      </c>
      <c r="H87" s="189">
        <v>0.224</v>
      </c>
      <c r="I87" s="190"/>
      <c r="J87" s="191">
        <f>ROUND(I87*H87,2)</f>
        <v>0</v>
      </c>
      <c r="K87" s="187" t="s">
        <v>115</v>
      </c>
      <c r="L87" s="37"/>
      <c r="M87" s="192" t="s">
        <v>19</v>
      </c>
      <c r="N87" s="193" t="s">
        <v>42</v>
      </c>
      <c r="O87" s="62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96" t="s">
        <v>116</v>
      </c>
      <c r="AT87" s="196" t="s">
        <v>111</v>
      </c>
      <c r="AU87" s="196" t="s">
        <v>81</v>
      </c>
      <c r="AY87" s="15" t="s">
        <v>109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15" t="s">
        <v>79</v>
      </c>
      <c r="BK87" s="197">
        <f>ROUND(I87*H87,2)</f>
        <v>0</v>
      </c>
      <c r="BL87" s="15" t="s">
        <v>116</v>
      </c>
      <c r="BM87" s="196" t="s">
        <v>124</v>
      </c>
    </row>
    <row r="88" spans="1:47" s="2" customFormat="1" ht="81">
      <c r="A88" s="32"/>
      <c r="B88" s="33"/>
      <c r="C88" s="34"/>
      <c r="D88" s="198" t="s">
        <v>118</v>
      </c>
      <c r="E88" s="34"/>
      <c r="F88" s="199" t="s">
        <v>125</v>
      </c>
      <c r="G88" s="34"/>
      <c r="H88" s="34"/>
      <c r="I88" s="106"/>
      <c r="J88" s="34"/>
      <c r="K88" s="34"/>
      <c r="L88" s="37"/>
      <c r="M88" s="200"/>
      <c r="N88" s="201"/>
      <c r="O88" s="62"/>
      <c r="P88" s="62"/>
      <c r="Q88" s="62"/>
      <c r="R88" s="62"/>
      <c r="S88" s="62"/>
      <c r="T88" s="63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118</v>
      </c>
      <c r="AU88" s="15" t="s">
        <v>81</v>
      </c>
    </row>
    <row r="89" spans="2:51" s="13" customFormat="1" ht="10">
      <c r="B89" s="202"/>
      <c r="C89" s="203"/>
      <c r="D89" s="198" t="s">
        <v>120</v>
      </c>
      <c r="E89" s="204" t="s">
        <v>19</v>
      </c>
      <c r="F89" s="205" t="s">
        <v>126</v>
      </c>
      <c r="G89" s="203"/>
      <c r="H89" s="206">
        <v>0.224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120</v>
      </c>
      <c r="AU89" s="212" t="s">
        <v>81</v>
      </c>
      <c r="AV89" s="13" t="s">
        <v>81</v>
      </c>
      <c r="AW89" s="13" t="s">
        <v>32</v>
      </c>
      <c r="AX89" s="13" t="s">
        <v>79</v>
      </c>
      <c r="AY89" s="212" t="s">
        <v>109</v>
      </c>
    </row>
    <row r="90" spans="1:65" s="2" customFormat="1" ht="16.5" customHeight="1">
      <c r="A90" s="32"/>
      <c r="B90" s="33"/>
      <c r="C90" s="185" t="s">
        <v>127</v>
      </c>
      <c r="D90" s="185" t="s">
        <v>111</v>
      </c>
      <c r="E90" s="186" t="s">
        <v>128</v>
      </c>
      <c r="F90" s="187" t="s">
        <v>129</v>
      </c>
      <c r="G90" s="188" t="s">
        <v>114</v>
      </c>
      <c r="H90" s="189">
        <v>0.367</v>
      </c>
      <c r="I90" s="190"/>
      <c r="J90" s="191">
        <f>ROUND(I90*H90,2)</f>
        <v>0</v>
      </c>
      <c r="K90" s="187" t="s">
        <v>115</v>
      </c>
      <c r="L90" s="37"/>
      <c r="M90" s="192" t="s">
        <v>19</v>
      </c>
      <c r="N90" s="193" t="s">
        <v>42</v>
      </c>
      <c r="O90" s="62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96" t="s">
        <v>116</v>
      </c>
      <c r="AT90" s="196" t="s">
        <v>111</v>
      </c>
      <c r="AU90" s="196" t="s">
        <v>81</v>
      </c>
      <c r="AY90" s="15" t="s">
        <v>109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5" t="s">
        <v>79</v>
      </c>
      <c r="BK90" s="197">
        <f>ROUND(I90*H90,2)</f>
        <v>0</v>
      </c>
      <c r="BL90" s="15" t="s">
        <v>116</v>
      </c>
      <c r="BM90" s="196" t="s">
        <v>130</v>
      </c>
    </row>
    <row r="91" spans="1:47" s="2" customFormat="1" ht="81">
      <c r="A91" s="32"/>
      <c r="B91" s="33"/>
      <c r="C91" s="34"/>
      <c r="D91" s="198" t="s">
        <v>118</v>
      </c>
      <c r="E91" s="34"/>
      <c r="F91" s="199" t="s">
        <v>125</v>
      </c>
      <c r="G91" s="34"/>
      <c r="H91" s="34"/>
      <c r="I91" s="106"/>
      <c r="J91" s="34"/>
      <c r="K91" s="34"/>
      <c r="L91" s="37"/>
      <c r="M91" s="200"/>
      <c r="N91" s="201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118</v>
      </c>
      <c r="AU91" s="15" t="s">
        <v>81</v>
      </c>
    </row>
    <row r="92" spans="2:51" s="13" customFormat="1" ht="10">
      <c r="B92" s="202"/>
      <c r="C92" s="203"/>
      <c r="D92" s="198" t="s">
        <v>120</v>
      </c>
      <c r="E92" s="204" t="s">
        <v>19</v>
      </c>
      <c r="F92" s="205" t="s">
        <v>131</v>
      </c>
      <c r="G92" s="203"/>
      <c r="H92" s="206">
        <v>0.367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120</v>
      </c>
      <c r="AU92" s="212" t="s">
        <v>81</v>
      </c>
      <c r="AV92" s="13" t="s">
        <v>81</v>
      </c>
      <c r="AW92" s="13" t="s">
        <v>32</v>
      </c>
      <c r="AX92" s="13" t="s">
        <v>79</v>
      </c>
      <c r="AY92" s="212" t="s">
        <v>109</v>
      </c>
    </row>
    <row r="93" spans="1:65" s="2" customFormat="1" ht="16.5" customHeight="1">
      <c r="A93" s="32"/>
      <c r="B93" s="33"/>
      <c r="C93" s="185" t="s">
        <v>132</v>
      </c>
      <c r="D93" s="185" t="s">
        <v>111</v>
      </c>
      <c r="E93" s="186" t="s">
        <v>133</v>
      </c>
      <c r="F93" s="187" t="s">
        <v>134</v>
      </c>
      <c r="G93" s="188" t="s">
        <v>114</v>
      </c>
      <c r="H93" s="189">
        <v>0.456</v>
      </c>
      <c r="I93" s="190"/>
      <c r="J93" s="191">
        <f>ROUND(I93*H93,2)</f>
        <v>0</v>
      </c>
      <c r="K93" s="187" t="s">
        <v>115</v>
      </c>
      <c r="L93" s="37"/>
      <c r="M93" s="192" t="s">
        <v>19</v>
      </c>
      <c r="N93" s="193" t="s">
        <v>42</v>
      </c>
      <c r="O93" s="62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96" t="s">
        <v>116</v>
      </c>
      <c r="AT93" s="196" t="s">
        <v>111</v>
      </c>
      <c r="AU93" s="196" t="s">
        <v>81</v>
      </c>
      <c r="AY93" s="15" t="s">
        <v>109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5" t="s">
        <v>79</v>
      </c>
      <c r="BK93" s="197">
        <f>ROUND(I93*H93,2)</f>
        <v>0</v>
      </c>
      <c r="BL93" s="15" t="s">
        <v>116</v>
      </c>
      <c r="BM93" s="196" t="s">
        <v>135</v>
      </c>
    </row>
    <row r="94" spans="1:47" s="2" customFormat="1" ht="81">
      <c r="A94" s="32"/>
      <c r="B94" s="33"/>
      <c r="C94" s="34"/>
      <c r="D94" s="198" t="s">
        <v>118</v>
      </c>
      <c r="E94" s="34"/>
      <c r="F94" s="199" t="s">
        <v>125</v>
      </c>
      <c r="G94" s="34"/>
      <c r="H94" s="34"/>
      <c r="I94" s="106"/>
      <c r="J94" s="34"/>
      <c r="K94" s="34"/>
      <c r="L94" s="37"/>
      <c r="M94" s="200"/>
      <c r="N94" s="201"/>
      <c r="O94" s="62"/>
      <c r="P94" s="62"/>
      <c r="Q94" s="62"/>
      <c r="R94" s="62"/>
      <c r="S94" s="62"/>
      <c r="T94" s="63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5" t="s">
        <v>118</v>
      </c>
      <c r="AU94" s="15" t="s">
        <v>81</v>
      </c>
    </row>
    <row r="95" spans="2:51" s="13" customFormat="1" ht="10">
      <c r="B95" s="202"/>
      <c r="C95" s="203"/>
      <c r="D95" s="198" t="s">
        <v>120</v>
      </c>
      <c r="E95" s="204" t="s">
        <v>19</v>
      </c>
      <c r="F95" s="205" t="s">
        <v>136</v>
      </c>
      <c r="G95" s="203"/>
      <c r="H95" s="206">
        <v>0.456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120</v>
      </c>
      <c r="AU95" s="212" t="s">
        <v>81</v>
      </c>
      <c r="AV95" s="13" t="s">
        <v>81</v>
      </c>
      <c r="AW95" s="13" t="s">
        <v>32</v>
      </c>
      <c r="AX95" s="13" t="s">
        <v>79</v>
      </c>
      <c r="AY95" s="212" t="s">
        <v>109</v>
      </c>
    </row>
    <row r="96" spans="1:65" s="2" customFormat="1" ht="16.5" customHeight="1">
      <c r="A96" s="32"/>
      <c r="B96" s="33"/>
      <c r="C96" s="185" t="s">
        <v>137</v>
      </c>
      <c r="D96" s="185" t="s">
        <v>111</v>
      </c>
      <c r="E96" s="186" t="s">
        <v>138</v>
      </c>
      <c r="F96" s="187" t="s">
        <v>139</v>
      </c>
      <c r="G96" s="188" t="s">
        <v>114</v>
      </c>
      <c r="H96" s="189">
        <v>0.104</v>
      </c>
      <c r="I96" s="190"/>
      <c r="J96" s="191">
        <f>ROUND(I96*H96,2)</f>
        <v>0</v>
      </c>
      <c r="K96" s="187" t="s">
        <v>19</v>
      </c>
      <c r="L96" s="37"/>
      <c r="M96" s="192" t="s">
        <v>19</v>
      </c>
      <c r="N96" s="193" t="s">
        <v>42</v>
      </c>
      <c r="O96" s="62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96" t="s">
        <v>116</v>
      </c>
      <c r="AT96" s="196" t="s">
        <v>111</v>
      </c>
      <c r="AU96" s="196" t="s">
        <v>81</v>
      </c>
      <c r="AY96" s="15" t="s">
        <v>109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15" t="s">
        <v>79</v>
      </c>
      <c r="BK96" s="197">
        <f>ROUND(I96*H96,2)</f>
        <v>0</v>
      </c>
      <c r="BL96" s="15" t="s">
        <v>116</v>
      </c>
      <c r="BM96" s="196" t="s">
        <v>140</v>
      </c>
    </row>
    <row r="97" spans="1:47" s="2" customFormat="1" ht="81">
      <c r="A97" s="32"/>
      <c r="B97" s="33"/>
      <c r="C97" s="34"/>
      <c r="D97" s="198" t="s">
        <v>118</v>
      </c>
      <c r="E97" s="34"/>
      <c r="F97" s="199" t="s">
        <v>125</v>
      </c>
      <c r="G97" s="34"/>
      <c r="H97" s="34"/>
      <c r="I97" s="106"/>
      <c r="J97" s="34"/>
      <c r="K97" s="34"/>
      <c r="L97" s="37"/>
      <c r="M97" s="200"/>
      <c r="N97" s="201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118</v>
      </c>
      <c r="AU97" s="15" t="s">
        <v>81</v>
      </c>
    </row>
    <row r="98" spans="2:51" s="13" customFormat="1" ht="10">
      <c r="B98" s="202"/>
      <c r="C98" s="203"/>
      <c r="D98" s="198" t="s">
        <v>120</v>
      </c>
      <c r="E98" s="204" t="s">
        <v>19</v>
      </c>
      <c r="F98" s="205" t="s">
        <v>141</v>
      </c>
      <c r="G98" s="203"/>
      <c r="H98" s="206">
        <v>0.104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120</v>
      </c>
      <c r="AU98" s="212" t="s">
        <v>81</v>
      </c>
      <c r="AV98" s="13" t="s">
        <v>81</v>
      </c>
      <c r="AW98" s="13" t="s">
        <v>32</v>
      </c>
      <c r="AX98" s="13" t="s">
        <v>79</v>
      </c>
      <c r="AY98" s="212" t="s">
        <v>109</v>
      </c>
    </row>
    <row r="99" spans="1:65" s="2" customFormat="1" ht="21.75" customHeight="1">
      <c r="A99" s="32"/>
      <c r="B99" s="33"/>
      <c r="C99" s="185" t="s">
        <v>142</v>
      </c>
      <c r="D99" s="185" t="s">
        <v>111</v>
      </c>
      <c r="E99" s="186" t="s">
        <v>143</v>
      </c>
      <c r="F99" s="187" t="s">
        <v>144</v>
      </c>
      <c r="G99" s="188" t="s">
        <v>114</v>
      </c>
      <c r="H99" s="189">
        <v>0.408</v>
      </c>
      <c r="I99" s="190"/>
      <c r="J99" s="191">
        <f>ROUND(I99*H99,2)</f>
        <v>0</v>
      </c>
      <c r="K99" s="187" t="s">
        <v>115</v>
      </c>
      <c r="L99" s="37"/>
      <c r="M99" s="192" t="s">
        <v>19</v>
      </c>
      <c r="N99" s="193" t="s">
        <v>42</v>
      </c>
      <c r="O99" s="62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96" t="s">
        <v>116</v>
      </c>
      <c r="AT99" s="196" t="s">
        <v>111</v>
      </c>
      <c r="AU99" s="196" t="s">
        <v>81</v>
      </c>
      <c r="AY99" s="15" t="s">
        <v>109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5" t="s">
        <v>79</v>
      </c>
      <c r="BK99" s="197">
        <f>ROUND(I99*H99,2)</f>
        <v>0</v>
      </c>
      <c r="BL99" s="15" t="s">
        <v>116</v>
      </c>
      <c r="BM99" s="196" t="s">
        <v>145</v>
      </c>
    </row>
    <row r="100" spans="1:47" s="2" customFormat="1" ht="90">
      <c r="A100" s="32"/>
      <c r="B100" s="33"/>
      <c r="C100" s="34"/>
      <c r="D100" s="198" t="s">
        <v>118</v>
      </c>
      <c r="E100" s="34"/>
      <c r="F100" s="199" t="s">
        <v>119</v>
      </c>
      <c r="G100" s="34"/>
      <c r="H100" s="34"/>
      <c r="I100" s="106"/>
      <c r="J100" s="34"/>
      <c r="K100" s="34"/>
      <c r="L100" s="37"/>
      <c r="M100" s="200"/>
      <c r="N100" s="201"/>
      <c r="O100" s="62"/>
      <c r="P100" s="62"/>
      <c r="Q100" s="62"/>
      <c r="R100" s="62"/>
      <c r="S100" s="62"/>
      <c r="T100" s="63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5" t="s">
        <v>118</v>
      </c>
      <c r="AU100" s="15" t="s">
        <v>81</v>
      </c>
    </row>
    <row r="101" spans="2:51" s="13" customFormat="1" ht="10">
      <c r="B101" s="202"/>
      <c r="C101" s="203"/>
      <c r="D101" s="198" t="s">
        <v>120</v>
      </c>
      <c r="E101" s="204" t="s">
        <v>19</v>
      </c>
      <c r="F101" s="205" t="s">
        <v>146</v>
      </c>
      <c r="G101" s="203"/>
      <c r="H101" s="206">
        <v>0.408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120</v>
      </c>
      <c r="AU101" s="212" t="s">
        <v>81</v>
      </c>
      <c r="AV101" s="13" t="s">
        <v>81</v>
      </c>
      <c r="AW101" s="13" t="s">
        <v>32</v>
      </c>
      <c r="AX101" s="13" t="s">
        <v>79</v>
      </c>
      <c r="AY101" s="212" t="s">
        <v>109</v>
      </c>
    </row>
    <row r="102" spans="1:65" s="2" customFormat="1" ht="21.75" customHeight="1">
      <c r="A102" s="32"/>
      <c r="B102" s="33"/>
      <c r="C102" s="185" t="s">
        <v>116</v>
      </c>
      <c r="D102" s="185" t="s">
        <v>111</v>
      </c>
      <c r="E102" s="186" t="s">
        <v>147</v>
      </c>
      <c r="F102" s="187" t="s">
        <v>148</v>
      </c>
      <c r="G102" s="188" t="s">
        <v>114</v>
      </c>
      <c r="H102" s="189">
        <v>0.178</v>
      </c>
      <c r="I102" s="190"/>
      <c r="J102" s="191">
        <f>ROUND(I102*H102,2)</f>
        <v>0</v>
      </c>
      <c r="K102" s="187" t="s">
        <v>115</v>
      </c>
      <c r="L102" s="37"/>
      <c r="M102" s="192" t="s">
        <v>19</v>
      </c>
      <c r="N102" s="193" t="s">
        <v>42</v>
      </c>
      <c r="O102" s="62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6" t="s">
        <v>116</v>
      </c>
      <c r="AT102" s="196" t="s">
        <v>111</v>
      </c>
      <c r="AU102" s="196" t="s">
        <v>81</v>
      </c>
      <c r="AY102" s="15" t="s">
        <v>109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5" t="s">
        <v>79</v>
      </c>
      <c r="BK102" s="197">
        <f>ROUND(I102*H102,2)</f>
        <v>0</v>
      </c>
      <c r="BL102" s="15" t="s">
        <v>116</v>
      </c>
      <c r="BM102" s="196" t="s">
        <v>149</v>
      </c>
    </row>
    <row r="103" spans="1:47" s="2" customFormat="1" ht="81">
      <c r="A103" s="32"/>
      <c r="B103" s="33"/>
      <c r="C103" s="34"/>
      <c r="D103" s="198" t="s">
        <v>118</v>
      </c>
      <c r="E103" s="34"/>
      <c r="F103" s="199" t="s">
        <v>125</v>
      </c>
      <c r="G103" s="34"/>
      <c r="H103" s="34"/>
      <c r="I103" s="106"/>
      <c r="J103" s="34"/>
      <c r="K103" s="34"/>
      <c r="L103" s="37"/>
      <c r="M103" s="200"/>
      <c r="N103" s="201"/>
      <c r="O103" s="62"/>
      <c r="P103" s="62"/>
      <c r="Q103" s="62"/>
      <c r="R103" s="62"/>
      <c r="S103" s="62"/>
      <c r="T103" s="63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5" t="s">
        <v>118</v>
      </c>
      <c r="AU103" s="15" t="s">
        <v>81</v>
      </c>
    </row>
    <row r="104" spans="2:51" s="13" customFormat="1" ht="10">
      <c r="B104" s="202"/>
      <c r="C104" s="203"/>
      <c r="D104" s="198" t="s">
        <v>120</v>
      </c>
      <c r="E104" s="204" t="s">
        <v>19</v>
      </c>
      <c r="F104" s="205" t="s">
        <v>150</v>
      </c>
      <c r="G104" s="203"/>
      <c r="H104" s="206">
        <v>0.178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120</v>
      </c>
      <c r="AU104" s="212" t="s">
        <v>81</v>
      </c>
      <c r="AV104" s="13" t="s">
        <v>81</v>
      </c>
      <c r="AW104" s="13" t="s">
        <v>32</v>
      </c>
      <c r="AX104" s="13" t="s">
        <v>79</v>
      </c>
      <c r="AY104" s="212" t="s">
        <v>109</v>
      </c>
    </row>
    <row r="105" spans="1:65" s="2" customFormat="1" ht="16.5" customHeight="1">
      <c r="A105" s="32"/>
      <c r="B105" s="33"/>
      <c r="C105" s="185" t="s">
        <v>151</v>
      </c>
      <c r="D105" s="185" t="s">
        <v>111</v>
      </c>
      <c r="E105" s="186" t="s">
        <v>152</v>
      </c>
      <c r="F105" s="187" t="s">
        <v>153</v>
      </c>
      <c r="G105" s="188" t="s">
        <v>114</v>
      </c>
      <c r="H105" s="189">
        <v>0.857</v>
      </c>
      <c r="I105" s="190"/>
      <c r="J105" s="191">
        <f>ROUND(I105*H105,2)</f>
        <v>0</v>
      </c>
      <c r="K105" s="187" t="s">
        <v>115</v>
      </c>
      <c r="L105" s="37"/>
      <c r="M105" s="192" t="s">
        <v>19</v>
      </c>
      <c r="N105" s="193" t="s">
        <v>42</v>
      </c>
      <c r="O105" s="62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96" t="s">
        <v>116</v>
      </c>
      <c r="AT105" s="196" t="s">
        <v>111</v>
      </c>
      <c r="AU105" s="196" t="s">
        <v>81</v>
      </c>
      <c r="AY105" s="15" t="s">
        <v>109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15" t="s">
        <v>79</v>
      </c>
      <c r="BK105" s="197">
        <f>ROUND(I105*H105,2)</f>
        <v>0</v>
      </c>
      <c r="BL105" s="15" t="s">
        <v>116</v>
      </c>
      <c r="BM105" s="196" t="s">
        <v>154</v>
      </c>
    </row>
    <row r="106" spans="1:47" s="2" customFormat="1" ht="81">
      <c r="A106" s="32"/>
      <c r="B106" s="33"/>
      <c r="C106" s="34"/>
      <c r="D106" s="198" t="s">
        <v>118</v>
      </c>
      <c r="E106" s="34"/>
      <c r="F106" s="199" t="s">
        <v>125</v>
      </c>
      <c r="G106" s="34"/>
      <c r="H106" s="34"/>
      <c r="I106" s="106"/>
      <c r="J106" s="34"/>
      <c r="K106" s="34"/>
      <c r="L106" s="37"/>
      <c r="M106" s="200"/>
      <c r="N106" s="201"/>
      <c r="O106" s="62"/>
      <c r="P106" s="62"/>
      <c r="Q106" s="62"/>
      <c r="R106" s="62"/>
      <c r="S106" s="62"/>
      <c r="T106" s="63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5" t="s">
        <v>118</v>
      </c>
      <c r="AU106" s="15" t="s">
        <v>81</v>
      </c>
    </row>
    <row r="107" spans="2:51" s="13" customFormat="1" ht="10">
      <c r="B107" s="202"/>
      <c r="C107" s="203"/>
      <c r="D107" s="198" t="s">
        <v>120</v>
      </c>
      <c r="E107" s="204" t="s">
        <v>19</v>
      </c>
      <c r="F107" s="205" t="s">
        <v>155</v>
      </c>
      <c r="G107" s="203"/>
      <c r="H107" s="206">
        <v>0.857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120</v>
      </c>
      <c r="AU107" s="212" t="s">
        <v>81</v>
      </c>
      <c r="AV107" s="13" t="s">
        <v>81</v>
      </c>
      <c r="AW107" s="13" t="s">
        <v>32</v>
      </c>
      <c r="AX107" s="13" t="s">
        <v>79</v>
      </c>
      <c r="AY107" s="212" t="s">
        <v>109</v>
      </c>
    </row>
    <row r="108" spans="1:65" s="2" customFormat="1" ht="16.5" customHeight="1">
      <c r="A108" s="32"/>
      <c r="B108" s="33"/>
      <c r="C108" s="185" t="s">
        <v>156</v>
      </c>
      <c r="D108" s="185" t="s">
        <v>111</v>
      </c>
      <c r="E108" s="186" t="s">
        <v>157</v>
      </c>
      <c r="F108" s="187" t="s">
        <v>158</v>
      </c>
      <c r="G108" s="188" t="s">
        <v>114</v>
      </c>
      <c r="H108" s="189">
        <v>0.304</v>
      </c>
      <c r="I108" s="190"/>
      <c r="J108" s="191">
        <f>ROUND(I108*H108,2)</f>
        <v>0</v>
      </c>
      <c r="K108" s="187" t="s">
        <v>115</v>
      </c>
      <c r="L108" s="37"/>
      <c r="M108" s="192" t="s">
        <v>19</v>
      </c>
      <c r="N108" s="193" t="s">
        <v>42</v>
      </c>
      <c r="O108" s="62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96" t="s">
        <v>116</v>
      </c>
      <c r="AT108" s="196" t="s">
        <v>111</v>
      </c>
      <c r="AU108" s="196" t="s">
        <v>81</v>
      </c>
      <c r="AY108" s="15" t="s">
        <v>109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5" t="s">
        <v>79</v>
      </c>
      <c r="BK108" s="197">
        <f>ROUND(I108*H108,2)</f>
        <v>0</v>
      </c>
      <c r="BL108" s="15" t="s">
        <v>116</v>
      </c>
      <c r="BM108" s="196" t="s">
        <v>159</v>
      </c>
    </row>
    <row r="109" spans="1:47" s="2" customFormat="1" ht="81">
      <c r="A109" s="32"/>
      <c r="B109" s="33"/>
      <c r="C109" s="34"/>
      <c r="D109" s="198" t="s">
        <v>118</v>
      </c>
      <c r="E109" s="34"/>
      <c r="F109" s="199" t="s">
        <v>125</v>
      </c>
      <c r="G109" s="34"/>
      <c r="H109" s="34"/>
      <c r="I109" s="106"/>
      <c r="J109" s="34"/>
      <c r="K109" s="34"/>
      <c r="L109" s="37"/>
      <c r="M109" s="200"/>
      <c r="N109" s="201"/>
      <c r="O109" s="62"/>
      <c r="P109" s="62"/>
      <c r="Q109" s="62"/>
      <c r="R109" s="62"/>
      <c r="S109" s="62"/>
      <c r="T109" s="63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5" t="s">
        <v>118</v>
      </c>
      <c r="AU109" s="15" t="s">
        <v>81</v>
      </c>
    </row>
    <row r="110" spans="2:51" s="13" customFormat="1" ht="10">
      <c r="B110" s="202"/>
      <c r="C110" s="203"/>
      <c r="D110" s="198" t="s">
        <v>120</v>
      </c>
      <c r="E110" s="204" t="s">
        <v>19</v>
      </c>
      <c r="F110" s="205" t="s">
        <v>160</v>
      </c>
      <c r="G110" s="203"/>
      <c r="H110" s="206">
        <v>0.304</v>
      </c>
      <c r="I110" s="207"/>
      <c r="J110" s="203"/>
      <c r="K110" s="203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120</v>
      </c>
      <c r="AU110" s="212" t="s">
        <v>81</v>
      </c>
      <c r="AV110" s="13" t="s">
        <v>81</v>
      </c>
      <c r="AW110" s="13" t="s">
        <v>32</v>
      </c>
      <c r="AX110" s="13" t="s">
        <v>79</v>
      </c>
      <c r="AY110" s="212" t="s">
        <v>109</v>
      </c>
    </row>
    <row r="111" spans="1:65" s="2" customFormat="1" ht="16.5" customHeight="1">
      <c r="A111" s="32"/>
      <c r="B111" s="33"/>
      <c r="C111" s="185" t="s">
        <v>161</v>
      </c>
      <c r="D111" s="185" t="s">
        <v>111</v>
      </c>
      <c r="E111" s="186" t="s">
        <v>162</v>
      </c>
      <c r="F111" s="187" t="s">
        <v>163</v>
      </c>
      <c r="G111" s="188" t="s">
        <v>114</v>
      </c>
      <c r="H111" s="189">
        <v>0.952</v>
      </c>
      <c r="I111" s="190"/>
      <c r="J111" s="191">
        <f>ROUND(I111*H111,2)</f>
        <v>0</v>
      </c>
      <c r="K111" s="187" t="s">
        <v>115</v>
      </c>
      <c r="L111" s="37"/>
      <c r="M111" s="192" t="s">
        <v>19</v>
      </c>
      <c r="N111" s="193" t="s">
        <v>42</v>
      </c>
      <c r="O111" s="62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96" t="s">
        <v>116</v>
      </c>
      <c r="AT111" s="196" t="s">
        <v>111</v>
      </c>
      <c r="AU111" s="196" t="s">
        <v>81</v>
      </c>
      <c r="AY111" s="15" t="s">
        <v>109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5" t="s">
        <v>79</v>
      </c>
      <c r="BK111" s="197">
        <f>ROUND(I111*H111,2)</f>
        <v>0</v>
      </c>
      <c r="BL111" s="15" t="s">
        <v>116</v>
      </c>
      <c r="BM111" s="196" t="s">
        <v>164</v>
      </c>
    </row>
    <row r="112" spans="1:47" s="2" customFormat="1" ht="99">
      <c r="A112" s="32"/>
      <c r="B112" s="33"/>
      <c r="C112" s="34"/>
      <c r="D112" s="198" t="s">
        <v>118</v>
      </c>
      <c r="E112" s="34"/>
      <c r="F112" s="199" t="s">
        <v>165</v>
      </c>
      <c r="G112" s="34"/>
      <c r="H112" s="34"/>
      <c r="I112" s="106"/>
      <c r="J112" s="34"/>
      <c r="K112" s="34"/>
      <c r="L112" s="37"/>
      <c r="M112" s="200"/>
      <c r="N112" s="201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5" t="s">
        <v>118</v>
      </c>
      <c r="AU112" s="15" t="s">
        <v>81</v>
      </c>
    </row>
    <row r="113" spans="1:65" s="2" customFormat="1" ht="16.5" customHeight="1">
      <c r="A113" s="32"/>
      <c r="B113" s="33"/>
      <c r="C113" s="185" t="s">
        <v>166</v>
      </c>
      <c r="D113" s="185" t="s">
        <v>111</v>
      </c>
      <c r="E113" s="186" t="s">
        <v>167</v>
      </c>
      <c r="F113" s="187" t="s">
        <v>168</v>
      </c>
      <c r="G113" s="188" t="s">
        <v>114</v>
      </c>
      <c r="H113" s="189">
        <v>0.224</v>
      </c>
      <c r="I113" s="190"/>
      <c r="J113" s="191">
        <f>ROUND(I113*H113,2)</f>
        <v>0</v>
      </c>
      <c r="K113" s="187" t="s">
        <v>115</v>
      </c>
      <c r="L113" s="37"/>
      <c r="M113" s="192" t="s">
        <v>19</v>
      </c>
      <c r="N113" s="193" t="s">
        <v>42</v>
      </c>
      <c r="O113" s="62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96" t="s">
        <v>116</v>
      </c>
      <c r="AT113" s="196" t="s">
        <v>111</v>
      </c>
      <c r="AU113" s="196" t="s">
        <v>81</v>
      </c>
      <c r="AY113" s="15" t="s">
        <v>109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5" t="s">
        <v>79</v>
      </c>
      <c r="BK113" s="197">
        <f>ROUND(I113*H113,2)</f>
        <v>0</v>
      </c>
      <c r="BL113" s="15" t="s">
        <v>116</v>
      </c>
      <c r="BM113" s="196" t="s">
        <v>169</v>
      </c>
    </row>
    <row r="114" spans="1:47" s="2" customFormat="1" ht="108">
      <c r="A114" s="32"/>
      <c r="B114" s="33"/>
      <c r="C114" s="34"/>
      <c r="D114" s="198" t="s">
        <v>118</v>
      </c>
      <c r="E114" s="34"/>
      <c r="F114" s="199" t="s">
        <v>170</v>
      </c>
      <c r="G114" s="34"/>
      <c r="H114" s="34"/>
      <c r="I114" s="106"/>
      <c r="J114" s="34"/>
      <c r="K114" s="34"/>
      <c r="L114" s="37"/>
      <c r="M114" s="200"/>
      <c r="N114" s="201"/>
      <c r="O114" s="62"/>
      <c r="P114" s="62"/>
      <c r="Q114" s="62"/>
      <c r="R114" s="62"/>
      <c r="S114" s="62"/>
      <c r="T114" s="63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5" t="s">
        <v>118</v>
      </c>
      <c r="AU114" s="15" t="s">
        <v>81</v>
      </c>
    </row>
    <row r="115" spans="1:65" s="2" customFormat="1" ht="16.5" customHeight="1">
      <c r="A115" s="32"/>
      <c r="B115" s="33"/>
      <c r="C115" s="185" t="s">
        <v>171</v>
      </c>
      <c r="D115" s="185" t="s">
        <v>111</v>
      </c>
      <c r="E115" s="186" t="s">
        <v>172</v>
      </c>
      <c r="F115" s="187" t="s">
        <v>173</v>
      </c>
      <c r="G115" s="188" t="s">
        <v>114</v>
      </c>
      <c r="H115" s="189">
        <v>0.367</v>
      </c>
      <c r="I115" s="190"/>
      <c r="J115" s="191">
        <f>ROUND(I115*H115,2)</f>
        <v>0</v>
      </c>
      <c r="K115" s="187" t="s">
        <v>115</v>
      </c>
      <c r="L115" s="37"/>
      <c r="M115" s="192" t="s">
        <v>19</v>
      </c>
      <c r="N115" s="193" t="s">
        <v>42</v>
      </c>
      <c r="O115" s="62"/>
      <c r="P115" s="194">
        <f>O115*H115</f>
        <v>0</v>
      </c>
      <c r="Q115" s="194">
        <v>0</v>
      </c>
      <c r="R115" s="194">
        <f>Q115*H115</f>
        <v>0</v>
      </c>
      <c r="S115" s="194">
        <v>0</v>
      </c>
      <c r="T115" s="195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96" t="s">
        <v>116</v>
      </c>
      <c r="AT115" s="196" t="s">
        <v>111</v>
      </c>
      <c r="AU115" s="196" t="s">
        <v>81</v>
      </c>
      <c r="AY115" s="15" t="s">
        <v>109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15" t="s">
        <v>79</v>
      </c>
      <c r="BK115" s="197">
        <f>ROUND(I115*H115,2)</f>
        <v>0</v>
      </c>
      <c r="BL115" s="15" t="s">
        <v>116</v>
      </c>
      <c r="BM115" s="196" t="s">
        <v>174</v>
      </c>
    </row>
    <row r="116" spans="1:47" s="2" customFormat="1" ht="99">
      <c r="A116" s="32"/>
      <c r="B116" s="33"/>
      <c r="C116" s="34"/>
      <c r="D116" s="198" t="s">
        <v>118</v>
      </c>
      <c r="E116" s="34"/>
      <c r="F116" s="199" t="s">
        <v>165</v>
      </c>
      <c r="G116" s="34"/>
      <c r="H116" s="34"/>
      <c r="I116" s="106"/>
      <c r="J116" s="34"/>
      <c r="K116" s="34"/>
      <c r="L116" s="37"/>
      <c r="M116" s="200"/>
      <c r="N116" s="201"/>
      <c r="O116" s="62"/>
      <c r="P116" s="62"/>
      <c r="Q116" s="62"/>
      <c r="R116" s="62"/>
      <c r="S116" s="62"/>
      <c r="T116" s="63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5" t="s">
        <v>118</v>
      </c>
      <c r="AU116" s="15" t="s">
        <v>81</v>
      </c>
    </row>
    <row r="117" spans="1:65" s="2" customFormat="1" ht="16.5" customHeight="1">
      <c r="A117" s="32"/>
      <c r="B117" s="33"/>
      <c r="C117" s="185" t="s">
        <v>175</v>
      </c>
      <c r="D117" s="185" t="s">
        <v>111</v>
      </c>
      <c r="E117" s="186" t="s">
        <v>176</v>
      </c>
      <c r="F117" s="187" t="s">
        <v>177</v>
      </c>
      <c r="G117" s="188" t="s">
        <v>114</v>
      </c>
      <c r="H117" s="189">
        <v>0.456</v>
      </c>
      <c r="I117" s="190"/>
      <c r="J117" s="191">
        <f>ROUND(I117*H117,2)</f>
        <v>0</v>
      </c>
      <c r="K117" s="187" t="s">
        <v>115</v>
      </c>
      <c r="L117" s="37"/>
      <c r="M117" s="192" t="s">
        <v>19</v>
      </c>
      <c r="N117" s="193" t="s">
        <v>42</v>
      </c>
      <c r="O117" s="62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6" t="s">
        <v>116</v>
      </c>
      <c r="AT117" s="196" t="s">
        <v>111</v>
      </c>
      <c r="AU117" s="196" t="s">
        <v>81</v>
      </c>
      <c r="AY117" s="15" t="s">
        <v>109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5" t="s">
        <v>79</v>
      </c>
      <c r="BK117" s="197">
        <f>ROUND(I117*H117,2)</f>
        <v>0</v>
      </c>
      <c r="BL117" s="15" t="s">
        <v>116</v>
      </c>
      <c r="BM117" s="196" t="s">
        <v>178</v>
      </c>
    </row>
    <row r="118" spans="1:47" s="2" customFormat="1" ht="99">
      <c r="A118" s="32"/>
      <c r="B118" s="33"/>
      <c r="C118" s="34"/>
      <c r="D118" s="198" t="s">
        <v>118</v>
      </c>
      <c r="E118" s="34"/>
      <c r="F118" s="199" t="s">
        <v>165</v>
      </c>
      <c r="G118" s="34"/>
      <c r="H118" s="34"/>
      <c r="I118" s="106"/>
      <c r="J118" s="34"/>
      <c r="K118" s="34"/>
      <c r="L118" s="37"/>
      <c r="M118" s="200"/>
      <c r="N118" s="201"/>
      <c r="O118" s="62"/>
      <c r="P118" s="62"/>
      <c r="Q118" s="62"/>
      <c r="R118" s="62"/>
      <c r="S118" s="62"/>
      <c r="T118" s="63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118</v>
      </c>
      <c r="AU118" s="15" t="s">
        <v>81</v>
      </c>
    </row>
    <row r="119" spans="1:65" s="2" customFormat="1" ht="16.5" customHeight="1">
      <c r="A119" s="32"/>
      <c r="B119" s="33"/>
      <c r="C119" s="185" t="s">
        <v>179</v>
      </c>
      <c r="D119" s="185" t="s">
        <v>111</v>
      </c>
      <c r="E119" s="186" t="s">
        <v>180</v>
      </c>
      <c r="F119" s="187" t="s">
        <v>181</v>
      </c>
      <c r="G119" s="188" t="s">
        <v>114</v>
      </c>
      <c r="H119" s="189">
        <v>0.104</v>
      </c>
      <c r="I119" s="190"/>
      <c r="J119" s="191">
        <f>ROUND(I119*H119,2)</f>
        <v>0</v>
      </c>
      <c r="K119" s="187" t="s">
        <v>19</v>
      </c>
      <c r="L119" s="37"/>
      <c r="M119" s="192" t="s">
        <v>19</v>
      </c>
      <c r="N119" s="193" t="s">
        <v>42</v>
      </c>
      <c r="O119" s="62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96" t="s">
        <v>116</v>
      </c>
      <c r="AT119" s="196" t="s">
        <v>111</v>
      </c>
      <c r="AU119" s="196" t="s">
        <v>81</v>
      </c>
      <c r="AY119" s="15" t="s">
        <v>109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5" t="s">
        <v>79</v>
      </c>
      <c r="BK119" s="197">
        <f>ROUND(I119*H119,2)</f>
        <v>0</v>
      </c>
      <c r="BL119" s="15" t="s">
        <v>116</v>
      </c>
      <c r="BM119" s="196" t="s">
        <v>182</v>
      </c>
    </row>
    <row r="120" spans="1:47" s="2" customFormat="1" ht="99">
      <c r="A120" s="32"/>
      <c r="B120" s="33"/>
      <c r="C120" s="34"/>
      <c r="D120" s="198" t="s">
        <v>118</v>
      </c>
      <c r="E120" s="34"/>
      <c r="F120" s="199" t="s">
        <v>165</v>
      </c>
      <c r="G120" s="34"/>
      <c r="H120" s="34"/>
      <c r="I120" s="106"/>
      <c r="J120" s="34"/>
      <c r="K120" s="34"/>
      <c r="L120" s="37"/>
      <c r="M120" s="200"/>
      <c r="N120" s="201"/>
      <c r="O120" s="62"/>
      <c r="P120" s="62"/>
      <c r="Q120" s="62"/>
      <c r="R120" s="62"/>
      <c r="S120" s="62"/>
      <c r="T120" s="63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118</v>
      </c>
      <c r="AU120" s="15" t="s">
        <v>81</v>
      </c>
    </row>
    <row r="121" spans="1:65" s="2" customFormat="1" ht="21.75" customHeight="1">
      <c r="A121" s="32"/>
      <c r="B121" s="33"/>
      <c r="C121" s="185" t="s">
        <v>183</v>
      </c>
      <c r="D121" s="185" t="s">
        <v>111</v>
      </c>
      <c r="E121" s="186" t="s">
        <v>184</v>
      </c>
      <c r="F121" s="187" t="s">
        <v>185</v>
      </c>
      <c r="G121" s="188" t="s">
        <v>114</v>
      </c>
      <c r="H121" s="189">
        <v>0.408</v>
      </c>
      <c r="I121" s="190"/>
      <c r="J121" s="191">
        <f>ROUND(I121*H121,2)</f>
        <v>0</v>
      </c>
      <c r="K121" s="187" t="s">
        <v>115</v>
      </c>
      <c r="L121" s="37"/>
      <c r="M121" s="192" t="s">
        <v>19</v>
      </c>
      <c r="N121" s="193" t="s">
        <v>42</v>
      </c>
      <c r="O121" s="62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6" t="s">
        <v>116</v>
      </c>
      <c r="AT121" s="196" t="s">
        <v>111</v>
      </c>
      <c r="AU121" s="196" t="s">
        <v>81</v>
      </c>
      <c r="AY121" s="15" t="s">
        <v>109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5" t="s">
        <v>79</v>
      </c>
      <c r="BK121" s="197">
        <f>ROUND(I121*H121,2)</f>
        <v>0</v>
      </c>
      <c r="BL121" s="15" t="s">
        <v>116</v>
      </c>
      <c r="BM121" s="196" t="s">
        <v>186</v>
      </c>
    </row>
    <row r="122" spans="1:47" s="2" customFormat="1" ht="99">
      <c r="A122" s="32"/>
      <c r="B122" s="33"/>
      <c r="C122" s="34"/>
      <c r="D122" s="198" t="s">
        <v>118</v>
      </c>
      <c r="E122" s="34"/>
      <c r="F122" s="199" t="s">
        <v>165</v>
      </c>
      <c r="G122" s="34"/>
      <c r="H122" s="34"/>
      <c r="I122" s="106"/>
      <c r="J122" s="34"/>
      <c r="K122" s="34"/>
      <c r="L122" s="37"/>
      <c r="M122" s="200"/>
      <c r="N122" s="201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118</v>
      </c>
      <c r="AU122" s="15" t="s">
        <v>81</v>
      </c>
    </row>
    <row r="123" spans="1:65" s="2" customFormat="1" ht="21.75" customHeight="1">
      <c r="A123" s="32"/>
      <c r="B123" s="33"/>
      <c r="C123" s="185" t="s">
        <v>187</v>
      </c>
      <c r="D123" s="185" t="s">
        <v>111</v>
      </c>
      <c r="E123" s="186" t="s">
        <v>188</v>
      </c>
      <c r="F123" s="187" t="s">
        <v>189</v>
      </c>
      <c r="G123" s="188" t="s">
        <v>114</v>
      </c>
      <c r="H123" s="189">
        <v>0.178</v>
      </c>
      <c r="I123" s="190"/>
      <c r="J123" s="191">
        <f>ROUND(I123*H123,2)</f>
        <v>0</v>
      </c>
      <c r="K123" s="187" t="s">
        <v>115</v>
      </c>
      <c r="L123" s="37"/>
      <c r="M123" s="192" t="s">
        <v>19</v>
      </c>
      <c r="N123" s="193" t="s">
        <v>42</v>
      </c>
      <c r="O123" s="62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6" t="s">
        <v>116</v>
      </c>
      <c r="AT123" s="196" t="s">
        <v>111</v>
      </c>
      <c r="AU123" s="196" t="s">
        <v>81</v>
      </c>
      <c r="AY123" s="15" t="s">
        <v>109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5" t="s">
        <v>79</v>
      </c>
      <c r="BK123" s="197">
        <f>ROUND(I123*H123,2)</f>
        <v>0</v>
      </c>
      <c r="BL123" s="15" t="s">
        <v>116</v>
      </c>
      <c r="BM123" s="196" t="s">
        <v>190</v>
      </c>
    </row>
    <row r="124" spans="1:47" s="2" customFormat="1" ht="99">
      <c r="A124" s="32"/>
      <c r="B124" s="33"/>
      <c r="C124" s="34"/>
      <c r="D124" s="198" t="s">
        <v>118</v>
      </c>
      <c r="E124" s="34"/>
      <c r="F124" s="199" t="s">
        <v>165</v>
      </c>
      <c r="G124" s="34"/>
      <c r="H124" s="34"/>
      <c r="I124" s="106"/>
      <c r="J124" s="34"/>
      <c r="K124" s="34"/>
      <c r="L124" s="37"/>
      <c r="M124" s="200"/>
      <c r="N124" s="201"/>
      <c r="O124" s="62"/>
      <c r="P124" s="62"/>
      <c r="Q124" s="62"/>
      <c r="R124" s="62"/>
      <c r="S124" s="62"/>
      <c r="T124" s="63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118</v>
      </c>
      <c r="AU124" s="15" t="s">
        <v>81</v>
      </c>
    </row>
    <row r="125" spans="1:65" s="2" customFormat="1" ht="21.75" customHeight="1">
      <c r="A125" s="32"/>
      <c r="B125" s="33"/>
      <c r="C125" s="185" t="s">
        <v>191</v>
      </c>
      <c r="D125" s="185" t="s">
        <v>111</v>
      </c>
      <c r="E125" s="186" t="s">
        <v>192</v>
      </c>
      <c r="F125" s="187" t="s">
        <v>193</v>
      </c>
      <c r="G125" s="188" t="s">
        <v>114</v>
      </c>
      <c r="H125" s="189">
        <v>0.857</v>
      </c>
      <c r="I125" s="190"/>
      <c r="J125" s="191">
        <f>ROUND(I125*H125,2)</f>
        <v>0</v>
      </c>
      <c r="K125" s="187" t="s">
        <v>115</v>
      </c>
      <c r="L125" s="37"/>
      <c r="M125" s="192" t="s">
        <v>19</v>
      </c>
      <c r="N125" s="193" t="s">
        <v>42</v>
      </c>
      <c r="O125" s="62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6" t="s">
        <v>116</v>
      </c>
      <c r="AT125" s="196" t="s">
        <v>111</v>
      </c>
      <c r="AU125" s="196" t="s">
        <v>81</v>
      </c>
      <c r="AY125" s="15" t="s">
        <v>109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5" t="s">
        <v>79</v>
      </c>
      <c r="BK125" s="197">
        <f>ROUND(I125*H125,2)</f>
        <v>0</v>
      </c>
      <c r="BL125" s="15" t="s">
        <v>116</v>
      </c>
      <c r="BM125" s="196" t="s">
        <v>194</v>
      </c>
    </row>
    <row r="126" spans="1:47" s="2" customFormat="1" ht="99">
      <c r="A126" s="32"/>
      <c r="B126" s="33"/>
      <c r="C126" s="34"/>
      <c r="D126" s="198" t="s">
        <v>118</v>
      </c>
      <c r="E126" s="34"/>
      <c r="F126" s="199" t="s">
        <v>165</v>
      </c>
      <c r="G126" s="34"/>
      <c r="H126" s="34"/>
      <c r="I126" s="106"/>
      <c r="J126" s="34"/>
      <c r="K126" s="34"/>
      <c r="L126" s="37"/>
      <c r="M126" s="200"/>
      <c r="N126" s="201"/>
      <c r="O126" s="62"/>
      <c r="P126" s="62"/>
      <c r="Q126" s="62"/>
      <c r="R126" s="62"/>
      <c r="S126" s="62"/>
      <c r="T126" s="63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118</v>
      </c>
      <c r="AU126" s="15" t="s">
        <v>81</v>
      </c>
    </row>
    <row r="127" spans="1:65" s="2" customFormat="1" ht="21.75" customHeight="1">
      <c r="A127" s="32"/>
      <c r="B127" s="33"/>
      <c r="C127" s="185" t="s">
        <v>195</v>
      </c>
      <c r="D127" s="185" t="s">
        <v>111</v>
      </c>
      <c r="E127" s="186" t="s">
        <v>196</v>
      </c>
      <c r="F127" s="187" t="s">
        <v>197</v>
      </c>
      <c r="G127" s="188" t="s">
        <v>114</v>
      </c>
      <c r="H127" s="189">
        <v>0.304</v>
      </c>
      <c r="I127" s="190"/>
      <c r="J127" s="191">
        <f>ROUND(I127*H127,2)</f>
        <v>0</v>
      </c>
      <c r="K127" s="187" t="s">
        <v>115</v>
      </c>
      <c r="L127" s="37"/>
      <c r="M127" s="192" t="s">
        <v>19</v>
      </c>
      <c r="N127" s="193" t="s">
        <v>42</v>
      </c>
      <c r="O127" s="62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6" t="s">
        <v>116</v>
      </c>
      <c r="AT127" s="196" t="s">
        <v>111</v>
      </c>
      <c r="AU127" s="196" t="s">
        <v>81</v>
      </c>
      <c r="AY127" s="15" t="s">
        <v>109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5" t="s">
        <v>79</v>
      </c>
      <c r="BK127" s="197">
        <f>ROUND(I127*H127,2)</f>
        <v>0</v>
      </c>
      <c r="BL127" s="15" t="s">
        <v>116</v>
      </c>
      <c r="BM127" s="196" t="s">
        <v>198</v>
      </c>
    </row>
    <row r="128" spans="1:47" s="2" customFormat="1" ht="99">
      <c r="A128" s="32"/>
      <c r="B128" s="33"/>
      <c r="C128" s="34"/>
      <c r="D128" s="198" t="s">
        <v>118</v>
      </c>
      <c r="E128" s="34"/>
      <c r="F128" s="199" t="s">
        <v>165</v>
      </c>
      <c r="G128" s="34"/>
      <c r="H128" s="34"/>
      <c r="I128" s="106"/>
      <c r="J128" s="34"/>
      <c r="K128" s="34"/>
      <c r="L128" s="37"/>
      <c r="M128" s="200"/>
      <c r="N128" s="201"/>
      <c r="O128" s="62"/>
      <c r="P128" s="62"/>
      <c r="Q128" s="62"/>
      <c r="R128" s="62"/>
      <c r="S128" s="62"/>
      <c r="T128" s="63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118</v>
      </c>
      <c r="AU128" s="15" t="s">
        <v>81</v>
      </c>
    </row>
    <row r="129" spans="1:65" s="2" customFormat="1" ht="21.75" customHeight="1">
      <c r="A129" s="32"/>
      <c r="B129" s="33"/>
      <c r="C129" s="185" t="s">
        <v>199</v>
      </c>
      <c r="D129" s="185" t="s">
        <v>111</v>
      </c>
      <c r="E129" s="186" t="s">
        <v>200</v>
      </c>
      <c r="F129" s="187" t="s">
        <v>201</v>
      </c>
      <c r="G129" s="188" t="s">
        <v>114</v>
      </c>
      <c r="H129" s="189">
        <v>0.952</v>
      </c>
      <c r="I129" s="190"/>
      <c r="J129" s="191">
        <f>ROUND(I129*H129,2)</f>
        <v>0</v>
      </c>
      <c r="K129" s="187" t="s">
        <v>19</v>
      </c>
      <c r="L129" s="37"/>
      <c r="M129" s="192" t="s">
        <v>19</v>
      </c>
      <c r="N129" s="193" t="s">
        <v>42</v>
      </c>
      <c r="O129" s="62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6" t="s">
        <v>116</v>
      </c>
      <c r="AT129" s="196" t="s">
        <v>111</v>
      </c>
      <c r="AU129" s="196" t="s">
        <v>81</v>
      </c>
      <c r="AY129" s="15" t="s">
        <v>109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5" t="s">
        <v>79</v>
      </c>
      <c r="BK129" s="197">
        <f>ROUND(I129*H129,2)</f>
        <v>0</v>
      </c>
      <c r="BL129" s="15" t="s">
        <v>116</v>
      </c>
      <c r="BM129" s="196" t="s">
        <v>202</v>
      </c>
    </row>
    <row r="130" spans="1:47" s="2" customFormat="1" ht="36">
      <c r="A130" s="32"/>
      <c r="B130" s="33"/>
      <c r="C130" s="34"/>
      <c r="D130" s="198" t="s">
        <v>118</v>
      </c>
      <c r="E130" s="34"/>
      <c r="F130" s="199" t="s">
        <v>203</v>
      </c>
      <c r="G130" s="34"/>
      <c r="H130" s="34"/>
      <c r="I130" s="106"/>
      <c r="J130" s="34"/>
      <c r="K130" s="34"/>
      <c r="L130" s="37"/>
      <c r="M130" s="200"/>
      <c r="N130" s="201"/>
      <c r="O130" s="62"/>
      <c r="P130" s="62"/>
      <c r="Q130" s="62"/>
      <c r="R130" s="62"/>
      <c r="S130" s="62"/>
      <c r="T130" s="63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118</v>
      </c>
      <c r="AU130" s="15" t="s">
        <v>81</v>
      </c>
    </row>
    <row r="131" spans="1:65" s="2" customFormat="1" ht="21.75" customHeight="1">
      <c r="A131" s="32"/>
      <c r="B131" s="33"/>
      <c r="C131" s="185" t="s">
        <v>204</v>
      </c>
      <c r="D131" s="185" t="s">
        <v>111</v>
      </c>
      <c r="E131" s="186" t="s">
        <v>205</v>
      </c>
      <c r="F131" s="187" t="s">
        <v>206</v>
      </c>
      <c r="G131" s="188" t="s">
        <v>114</v>
      </c>
      <c r="H131" s="189">
        <v>0.224</v>
      </c>
      <c r="I131" s="190"/>
      <c r="J131" s="191">
        <f>ROUND(I131*H131,2)</f>
        <v>0</v>
      </c>
      <c r="K131" s="187" t="s">
        <v>19</v>
      </c>
      <c r="L131" s="37"/>
      <c r="M131" s="192" t="s">
        <v>19</v>
      </c>
      <c r="N131" s="193" t="s">
        <v>42</v>
      </c>
      <c r="O131" s="62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6" t="s">
        <v>116</v>
      </c>
      <c r="AT131" s="196" t="s">
        <v>111</v>
      </c>
      <c r="AU131" s="196" t="s">
        <v>81</v>
      </c>
      <c r="AY131" s="15" t="s">
        <v>109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5" t="s">
        <v>79</v>
      </c>
      <c r="BK131" s="197">
        <f>ROUND(I131*H131,2)</f>
        <v>0</v>
      </c>
      <c r="BL131" s="15" t="s">
        <v>116</v>
      </c>
      <c r="BM131" s="196" t="s">
        <v>207</v>
      </c>
    </row>
    <row r="132" spans="1:47" s="2" customFormat="1" ht="36">
      <c r="A132" s="32"/>
      <c r="B132" s="33"/>
      <c r="C132" s="34"/>
      <c r="D132" s="198" t="s">
        <v>118</v>
      </c>
      <c r="E132" s="34"/>
      <c r="F132" s="199" t="s">
        <v>208</v>
      </c>
      <c r="G132" s="34"/>
      <c r="H132" s="34"/>
      <c r="I132" s="106"/>
      <c r="J132" s="34"/>
      <c r="K132" s="34"/>
      <c r="L132" s="37"/>
      <c r="M132" s="200"/>
      <c r="N132" s="201"/>
      <c r="O132" s="62"/>
      <c r="P132" s="62"/>
      <c r="Q132" s="62"/>
      <c r="R132" s="62"/>
      <c r="S132" s="62"/>
      <c r="T132" s="63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118</v>
      </c>
      <c r="AU132" s="15" t="s">
        <v>81</v>
      </c>
    </row>
    <row r="133" spans="1:65" s="2" customFormat="1" ht="21.75" customHeight="1">
      <c r="A133" s="32"/>
      <c r="B133" s="33"/>
      <c r="C133" s="185" t="s">
        <v>209</v>
      </c>
      <c r="D133" s="185" t="s">
        <v>111</v>
      </c>
      <c r="E133" s="186" t="s">
        <v>210</v>
      </c>
      <c r="F133" s="187" t="s">
        <v>211</v>
      </c>
      <c r="G133" s="188" t="s">
        <v>114</v>
      </c>
      <c r="H133" s="189">
        <v>0.367</v>
      </c>
      <c r="I133" s="190"/>
      <c r="J133" s="191">
        <f>ROUND(I133*H133,2)</f>
        <v>0</v>
      </c>
      <c r="K133" s="187" t="s">
        <v>19</v>
      </c>
      <c r="L133" s="37"/>
      <c r="M133" s="192" t="s">
        <v>19</v>
      </c>
      <c r="N133" s="193" t="s">
        <v>42</v>
      </c>
      <c r="O133" s="62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6" t="s">
        <v>116</v>
      </c>
      <c r="AT133" s="196" t="s">
        <v>111</v>
      </c>
      <c r="AU133" s="196" t="s">
        <v>81</v>
      </c>
      <c r="AY133" s="15" t="s">
        <v>109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5" t="s">
        <v>79</v>
      </c>
      <c r="BK133" s="197">
        <f>ROUND(I133*H133,2)</f>
        <v>0</v>
      </c>
      <c r="BL133" s="15" t="s">
        <v>116</v>
      </c>
      <c r="BM133" s="196" t="s">
        <v>212</v>
      </c>
    </row>
    <row r="134" spans="1:47" s="2" customFormat="1" ht="36">
      <c r="A134" s="32"/>
      <c r="B134" s="33"/>
      <c r="C134" s="34"/>
      <c r="D134" s="198" t="s">
        <v>118</v>
      </c>
      <c r="E134" s="34"/>
      <c r="F134" s="199" t="s">
        <v>208</v>
      </c>
      <c r="G134" s="34"/>
      <c r="H134" s="34"/>
      <c r="I134" s="106"/>
      <c r="J134" s="34"/>
      <c r="K134" s="34"/>
      <c r="L134" s="37"/>
      <c r="M134" s="200"/>
      <c r="N134" s="201"/>
      <c r="O134" s="62"/>
      <c r="P134" s="62"/>
      <c r="Q134" s="62"/>
      <c r="R134" s="62"/>
      <c r="S134" s="62"/>
      <c r="T134" s="63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118</v>
      </c>
      <c r="AU134" s="15" t="s">
        <v>81</v>
      </c>
    </row>
    <row r="135" spans="1:65" s="2" customFormat="1" ht="21.75" customHeight="1">
      <c r="A135" s="32"/>
      <c r="B135" s="33"/>
      <c r="C135" s="185" t="s">
        <v>213</v>
      </c>
      <c r="D135" s="185" t="s">
        <v>111</v>
      </c>
      <c r="E135" s="186" t="s">
        <v>214</v>
      </c>
      <c r="F135" s="187" t="s">
        <v>215</v>
      </c>
      <c r="G135" s="188" t="s">
        <v>114</v>
      </c>
      <c r="H135" s="189">
        <v>0.456</v>
      </c>
      <c r="I135" s="190"/>
      <c r="J135" s="191">
        <f>ROUND(I135*H135,2)</f>
        <v>0</v>
      </c>
      <c r="K135" s="187" t="s">
        <v>19</v>
      </c>
      <c r="L135" s="37"/>
      <c r="M135" s="192" t="s">
        <v>19</v>
      </c>
      <c r="N135" s="193" t="s">
        <v>42</v>
      </c>
      <c r="O135" s="62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6" t="s">
        <v>116</v>
      </c>
      <c r="AT135" s="196" t="s">
        <v>111</v>
      </c>
      <c r="AU135" s="196" t="s">
        <v>81</v>
      </c>
      <c r="AY135" s="15" t="s">
        <v>109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5" t="s">
        <v>79</v>
      </c>
      <c r="BK135" s="197">
        <f>ROUND(I135*H135,2)</f>
        <v>0</v>
      </c>
      <c r="BL135" s="15" t="s">
        <v>116</v>
      </c>
      <c r="BM135" s="196" t="s">
        <v>216</v>
      </c>
    </row>
    <row r="136" spans="1:47" s="2" customFormat="1" ht="36">
      <c r="A136" s="32"/>
      <c r="B136" s="33"/>
      <c r="C136" s="34"/>
      <c r="D136" s="198" t="s">
        <v>118</v>
      </c>
      <c r="E136" s="34"/>
      <c r="F136" s="199" t="s">
        <v>208</v>
      </c>
      <c r="G136" s="34"/>
      <c r="H136" s="34"/>
      <c r="I136" s="106"/>
      <c r="J136" s="34"/>
      <c r="K136" s="34"/>
      <c r="L136" s="37"/>
      <c r="M136" s="200"/>
      <c r="N136" s="201"/>
      <c r="O136" s="62"/>
      <c r="P136" s="62"/>
      <c r="Q136" s="62"/>
      <c r="R136" s="62"/>
      <c r="S136" s="62"/>
      <c r="T136" s="63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118</v>
      </c>
      <c r="AU136" s="15" t="s">
        <v>81</v>
      </c>
    </row>
    <row r="137" spans="1:65" s="2" customFormat="1" ht="21.75" customHeight="1">
      <c r="A137" s="32"/>
      <c r="B137" s="33"/>
      <c r="C137" s="185" t="s">
        <v>217</v>
      </c>
      <c r="D137" s="185" t="s">
        <v>111</v>
      </c>
      <c r="E137" s="186" t="s">
        <v>218</v>
      </c>
      <c r="F137" s="187" t="s">
        <v>219</v>
      </c>
      <c r="G137" s="188" t="s">
        <v>114</v>
      </c>
      <c r="H137" s="189">
        <v>0.104</v>
      </c>
      <c r="I137" s="190"/>
      <c r="J137" s="191">
        <f>ROUND(I137*H137,2)</f>
        <v>0</v>
      </c>
      <c r="K137" s="187" t="s">
        <v>19</v>
      </c>
      <c r="L137" s="37"/>
      <c r="M137" s="192" t="s">
        <v>19</v>
      </c>
      <c r="N137" s="193" t="s">
        <v>42</v>
      </c>
      <c r="O137" s="62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6" t="s">
        <v>116</v>
      </c>
      <c r="AT137" s="196" t="s">
        <v>111</v>
      </c>
      <c r="AU137" s="196" t="s">
        <v>81</v>
      </c>
      <c r="AY137" s="15" t="s">
        <v>109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5" t="s">
        <v>79</v>
      </c>
      <c r="BK137" s="197">
        <f>ROUND(I137*H137,2)</f>
        <v>0</v>
      </c>
      <c r="BL137" s="15" t="s">
        <v>116</v>
      </c>
      <c r="BM137" s="196" t="s">
        <v>220</v>
      </c>
    </row>
    <row r="138" spans="1:47" s="2" customFormat="1" ht="36">
      <c r="A138" s="32"/>
      <c r="B138" s="33"/>
      <c r="C138" s="34"/>
      <c r="D138" s="198" t="s">
        <v>118</v>
      </c>
      <c r="E138" s="34"/>
      <c r="F138" s="199" t="s">
        <v>208</v>
      </c>
      <c r="G138" s="34"/>
      <c r="H138" s="34"/>
      <c r="I138" s="106"/>
      <c r="J138" s="34"/>
      <c r="K138" s="34"/>
      <c r="L138" s="37"/>
      <c r="M138" s="200"/>
      <c r="N138" s="201"/>
      <c r="O138" s="62"/>
      <c r="P138" s="62"/>
      <c r="Q138" s="62"/>
      <c r="R138" s="62"/>
      <c r="S138" s="62"/>
      <c r="T138" s="63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118</v>
      </c>
      <c r="AU138" s="15" t="s">
        <v>81</v>
      </c>
    </row>
    <row r="139" spans="1:65" s="2" customFormat="1" ht="21.75" customHeight="1">
      <c r="A139" s="32"/>
      <c r="B139" s="33"/>
      <c r="C139" s="185" t="s">
        <v>221</v>
      </c>
      <c r="D139" s="185" t="s">
        <v>111</v>
      </c>
      <c r="E139" s="186" t="s">
        <v>222</v>
      </c>
      <c r="F139" s="187" t="s">
        <v>201</v>
      </c>
      <c r="G139" s="188" t="s">
        <v>114</v>
      </c>
      <c r="H139" s="189">
        <v>0.408</v>
      </c>
      <c r="I139" s="190"/>
      <c r="J139" s="191">
        <f>ROUND(I139*H139,2)</f>
        <v>0</v>
      </c>
      <c r="K139" s="187" t="s">
        <v>19</v>
      </c>
      <c r="L139" s="37"/>
      <c r="M139" s="192" t="s">
        <v>19</v>
      </c>
      <c r="N139" s="193" t="s">
        <v>42</v>
      </c>
      <c r="O139" s="62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6" t="s">
        <v>116</v>
      </c>
      <c r="AT139" s="196" t="s">
        <v>111</v>
      </c>
      <c r="AU139" s="196" t="s">
        <v>81</v>
      </c>
      <c r="AY139" s="15" t="s">
        <v>109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5" t="s">
        <v>79</v>
      </c>
      <c r="BK139" s="197">
        <f>ROUND(I139*H139,2)</f>
        <v>0</v>
      </c>
      <c r="BL139" s="15" t="s">
        <v>116</v>
      </c>
      <c r="BM139" s="196" t="s">
        <v>223</v>
      </c>
    </row>
    <row r="140" spans="1:47" s="2" customFormat="1" ht="27">
      <c r="A140" s="32"/>
      <c r="B140" s="33"/>
      <c r="C140" s="34"/>
      <c r="D140" s="198" t="s">
        <v>118</v>
      </c>
      <c r="E140" s="34"/>
      <c r="F140" s="199" t="s">
        <v>224</v>
      </c>
      <c r="G140" s="34"/>
      <c r="H140" s="34"/>
      <c r="I140" s="106"/>
      <c r="J140" s="34"/>
      <c r="K140" s="34"/>
      <c r="L140" s="37"/>
      <c r="M140" s="200"/>
      <c r="N140" s="201"/>
      <c r="O140" s="62"/>
      <c r="P140" s="62"/>
      <c r="Q140" s="62"/>
      <c r="R140" s="62"/>
      <c r="S140" s="62"/>
      <c r="T140" s="63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118</v>
      </c>
      <c r="AU140" s="15" t="s">
        <v>81</v>
      </c>
    </row>
    <row r="141" spans="1:65" s="2" customFormat="1" ht="21.75" customHeight="1">
      <c r="A141" s="32"/>
      <c r="B141" s="33"/>
      <c r="C141" s="185" t="s">
        <v>8</v>
      </c>
      <c r="D141" s="185" t="s">
        <v>111</v>
      </c>
      <c r="E141" s="186" t="s">
        <v>225</v>
      </c>
      <c r="F141" s="187" t="s">
        <v>226</v>
      </c>
      <c r="G141" s="188" t="s">
        <v>114</v>
      </c>
      <c r="H141" s="189">
        <v>0.178</v>
      </c>
      <c r="I141" s="190"/>
      <c r="J141" s="191">
        <f>ROUND(I141*H141,2)</f>
        <v>0</v>
      </c>
      <c r="K141" s="187" t="s">
        <v>19</v>
      </c>
      <c r="L141" s="37"/>
      <c r="M141" s="192" t="s">
        <v>19</v>
      </c>
      <c r="N141" s="193" t="s">
        <v>42</v>
      </c>
      <c r="O141" s="62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6" t="s">
        <v>116</v>
      </c>
      <c r="AT141" s="196" t="s">
        <v>111</v>
      </c>
      <c r="AU141" s="196" t="s">
        <v>81</v>
      </c>
      <c r="AY141" s="15" t="s">
        <v>109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5" t="s">
        <v>79</v>
      </c>
      <c r="BK141" s="197">
        <f>ROUND(I141*H141,2)</f>
        <v>0</v>
      </c>
      <c r="BL141" s="15" t="s">
        <v>116</v>
      </c>
      <c r="BM141" s="196" t="s">
        <v>227</v>
      </c>
    </row>
    <row r="142" spans="1:47" s="2" customFormat="1" ht="27">
      <c r="A142" s="32"/>
      <c r="B142" s="33"/>
      <c r="C142" s="34"/>
      <c r="D142" s="198" t="s">
        <v>118</v>
      </c>
      <c r="E142" s="34"/>
      <c r="F142" s="199" t="s">
        <v>224</v>
      </c>
      <c r="G142" s="34"/>
      <c r="H142" s="34"/>
      <c r="I142" s="106"/>
      <c r="J142" s="34"/>
      <c r="K142" s="34"/>
      <c r="L142" s="37"/>
      <c r="M142" s="200"/>
      <c r="N142" s="201"/>
      <c r="O142" s="62"/>
      <c r="P142" s="62"/>
      <c r="Q142" s="62"/>
      <c r="R142" s="62"/>
      <c r="S142" s="62"/>
      <c r="T142" s="63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118</v>
      </c>
      <c r="AU142" s="15" t="s">
        <v>81</v>
      </c>
    </row>
    <row r="143" spans="1:65" s="2" customFormat="1" ht="21.75" customHeight="1">
      <c r="A143" s="32"/>
      <c r="B143" s="33"/>
      <c r="C143" s="185" t="s">
        <v>7</v>
      </c>
      <c r="D143" s="185" t="s">
        <v>111</v>
      </c>
      <c r="E143" s="186" t="s">
        <v>228</v>
      </c>
      <c r="F143" s="187" t="s">
        <v>229</v>
      </c>
      <c r="G143" s="188" t="s">
        <v>114</v>
      </c>
      <c r="H143" s="189">
        <v>0.857</v>
      </c>
      <c r="I143" s="190"/>
      <c r="J143" s="191">
        <f>ROUND(I143*H143,2)</f>
        <v>0</v>
      </c>
      <c r="K143" s="187" t="s">
        <v>19</v>
      </c>
      <c r="L143" s="37"/>
      <c r="M143" s="192" t="s">
        <v>19</v>
      </c>
      <c r="N143" s="193" t="s">
        <v>42</v>
      </c>
      <c r="O143" s="62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6" t="s">
        <v>116</v>
      </c>
      <c r="AT143" s="196" t="s">
        <v>111</v>
      </c>
      <c r="AU143" s="196" t="s">
        <v>81</v>
      </c>
      <c r="AY143" s="15" t="s">
        <v>109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5" t="s">
        <v>79</v>
      </c>
      <c r="BK143" s="197">
        <f>ROUND(I143*H143,2)</f>
        <v>0</v>
      </c>
      <c r="BL143" s="15" t="s">
        <v>116</v>
      </c>
      <c r="BM143" s="196" t="s">
        <v>230</v>
      </c>
    </row>
    <row r="144" spans="1:47" s="2" customFormat="1" ht="36">
      <c r="A144" s="32"/>
      <c r="B144" s="33"/>
      <c r="C144" s="34"/>
      <c r="D144" s="198" t="s">
        <v>118</v>
      </c>
      <c r="E144" s="34"/>
      <c r="F144" s="199" t="s">
        <v>208</v>
      </c>
      <c r="G144" s="34"/>
      <c r="H144" s="34"/>
      <c r="I144" s="106"/>
      <c r="J144" s="34"/>
      <c r="K144" s="34"/>
      <c r="L144" s="37"/>
      <c r="M144" s="200"/>
      <c r="N144" s="201"/>
      <c r="O144" s="62"/>
      <c r="P144" s="62"/>
      <c r="Q144" s="62"/>
      <c r="R144" s="62"/>
      <c r="S144" s="62"/>
      <c r="T144" s="63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118</v>
      </c>
      <c r="AU144" s="15" t="s">
        <v>81</v>
      </c>
    </row>
    <row r="145" spans="1:65" s="2" customFormat="1" ht="21.75" customHeight="1">
      <c r="A145" s="32"/>
      <c r="B145" s="33"/>
      <c r="C145" s="185" t="s">
        <v>231</v>
      </c>
      <c r="D145" s="185" t="s">
        <v>111</v>
      </c>
      <c r="E145" s="186" t="s">
        <v>232</v>
      </c>
      <c r="F145" s="187" t="s">
        <v>233</v>
      </c>
      <c r="G145" s="188" t="s">
        <v>114</v>
      </c>
      <c r="H145" s="189">
        <v>0.304</v>
      </c>
      <c r="I145" s="190"/>
      <c r="J145" s="191">
        <f>ROUND(I145*H145,2)</f>
        <v>0</v>
      </c>
      <c r="K145" s="187" t="s">
        <v>19</v>
      </c>
      <c r="L145" s="37"/>
      <c r="M145" s="192" t="s">
        <v>19</v>
      </c>
      <c r="N145" s="193" t="s">
        <v>42</v>
      </c>
      <c r="O145" s="62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6" t="s">
        <v>116</v>
      </c>
      <c r="AT145" s="196" t="s">
        <v>111</v>
      </c>
      <c r="AU145" s="196" t="s">
        <v>81</v>
      </c>
      <c r="AY145" s="15" t="s">
        <v>109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5" t="s">
        <v>79</v>
      </c>
      <c r="BK145" s="197">
        <f>ROUND(I145*H145,2)</f>
        <v>0</v>
      </c>
      <c r="BL145" s="15" t="s">
        <v>116</v>
      </c>
      <c r="BM145" s="196" t="s">
        <v>234</v>
      </c>
    </row>
    <row r="146" spans="1:47" s="2" customFormat="1" ht="36">
      <c r="A146" s="32"/>
      <c r="B146" s="33"/>
      <c r="C146" s="34"/>
      <c r="D146" s="198" t="s">
        <v>118</v>
      </c>
      <c r="E146" s="34"/>
      <c r="F146" s="199" t="s">
        <v>208</v>
      </c>
      <c r="G146" s="34"/>
      <c r="H146" s="34"/>
      <c r="I146" s="106"/>
      <c r="J146" s="34"/>
      <c r="K146" s="34"/>
      <c r="L146" s="37"/>
      <c r="M146" s="213"/>
      <c r="N146" s="214"/>
      <c r="O146" s="215"/>
      <c r="P146" s="215"/>
      <c r="Q146" s="215"/>
      <c r="R146" s="215"/>
      <c r="S146" s="215"/>
      <c r="T146" s="216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118</v>
      </c>
      <c r="AU146" s="15" t="s">
        <v>81</v>
      </c>
    </row>
    <row r="147" spans="1:31" s="2" customFormat="1" ht="7" customHeight="1">
      <c r="A147" s="32"/>
      <c r="B147" s="45"/>
      <c r="C147" s="46"/>
      <c r="D147" s="46"/>
      <c r="E147" s="46"/>
      <c r="F147" s="46"/>
      <c r="G147" s="46"/>
      <c r="H147" s="46"/>
      <c r="I147" s="134"/>
      <c r="J147" s="46"/>
      <c r="K147" s="46"/>
      <c r="L147" s="37"/>
      <c r="M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</sheetData>
  <sheetProtection algorithmName="SHA-512" hashValue="QXJ4yxIdDfHUsqTKBiTVxBhyAhE7d8PMsJEI7OQNr1uBYktf9RI1iu0823h0tvoFBEJkLnqZHQwMXuTlNzyg+g==" saltValue="vZ2PFxzU5HzXQvuycGRj00E760ItiHNxstoH70HoYbja5WDXWP4MoGIhAnKyZe0PuCPiBSkh3gNe9Cym5RlUuQ==" spinCount="100000" sheet="1" objects="1" scenarios="1" formatColumns="0" formatRows="0" autoFilter="0"/>
  <autoFilter ref="C80:K14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9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5" t="s">
        <v>84</v>
      </c>
    </row>
    <row r="3" spans="2:46" s="1" customFormat="1" ht="7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8"/>
      <c r="AT3" s="15" t="s">
        <v>81</v>
      </c>
    </row>
    <row r="4" spans="2:46" s="1" customFormat="1" ht="25" customHeight="1">
      <c r="B4" s="18"/>
      <c r="D4" s="103" t="s">
        <v>85</v>
      </c>
      <c r="I4" s="99"/>
      <c r="L4" s="18"/>
      <c r="M4" s="104" t="s">
        <v>10</v>
      </c>
      <c r="AT4" s="15" t="s">
        <v>4</v>
      </c>
    </row>
    <row r="5" spans="2:12" s="1" customFormat="1" ht="7" customHeight="1">
      <c r="B5" s="18"/>
      <c r="I5" s="99"/>
      <c r="L5" s="18"/>
    </row>
    <row r="6" spans="2:12" s="1" customFormat="1" ht="12" customHeight="1">
      <c r="B6" s="18"/>
      <c r="D6" s="105" t="s">
        <v>16</v>
      </c>
      <c r="I6" s="99"/>
      <c r="L6" s="18"/>
    </row>
    <row r="7" spans="2:12" s="1" customFormat="1" ht="16.5" customHeight="1">
      <c r="B7" s="18"/>
      <c r="E7" s="257" t="str">
        <f>'Rekapitulace stavby'!K6</f>
        <v>Údržba HOZ Mladoboleslavsko a Český ráj</v>
      </c>
      <c r="F7" s="258"/>
      <c r="G7" s="258"/>
      <c r="H7" s="258"/>
      <c r="I7" s="99"/>
      <c r="L7" s="18"/>
    </row>
    <row r="8" spans="1:31" s="2" customFormat="1" ht="12" customHeight="1">
      <c r="A8" s="32"/>
      <c r="B8" s="37"/>
      <c r="C8" s="32"/>
      <c r="D8" s="105" t="s">
        <v>86</v>
      </c>
      <c r="E8" s="32"/>
      <c r="F8" s="32"/>
      <c r="G8" s="32"/>
      <c r="H8" s="32"/>
      <c r="I8" s="106"/>
      <c r="J8" s="32"/>
      <c r="K8" s="32"/>
      <c r="L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59" t="s">
        <v>235</v>
      </c>
      <c r="F9" s="260"/>
      <c r="G9" s="260"/>
      <c r="H9" s="260"/>
      <c r="I9" s="106"/>
      <c r="J9" s="32"/>
      <c r="K9" s="32"/>
      <c r="L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7"/>
      <c r="C10" s="32"/>
      <c r="D10" s="32"/>
      <c r="E10" s="32"/>
      <c r="F10" s="32"/>
      <c r="G10" s="32"/>
      <c r="H10" s="32"/>
      <c r="I10" s="106"/>
      <c r="J10" s="32"/>
      <c r="K10" s="32"/>
      <c r="L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5" t="s">
        <v>18</v>
      </c>
      <c r="E11" s="32"/>
      <c r="F11" s="108" t="s">
        <v>19</v>
      </c>
      <c r="G11" s="32"/>
      <c r="H11" s="32"/>
      <c r="I11" s="109" t="s">
        <v>20</v>
      </c>
      <c r="J11" s="108" t="s">
        <v>19</v>
      </c>
      <c r="K11" s="32"/>
      <c r="L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21</v>
      </c>
      <c r="E12" s="32"/>
      <c r="F12" s="108" t="s">
        <v>22</v>
      </c>
      <c r="G12" s="32"/>
      <c r="H12" s="32"/>
      <c r="I12" s="109" t="s">
        <v>23</v>
      </c>
      <c r="J12" s="110" t="str">
        <f>'Rekapitulace stavby'!AN8</f>
        <v>23. 3. 2020</v>
      </c>
      <c r="K12" s="32"/>
      <c r="L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7"/>
      <c r="C13" s="32"/>
      <c r="D13" s="32"/>
      <c r="E13" s="32"/>
      <c r="F13" s="32"/>
      <c r="G13" s="32"/>
      <c r="H13" s="32"/>
      <c r="I13" s="106"/>
      <c r="J13" s="32"/>
      <c r="K13" s="32"/>
      <c r="L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5" t="s">
        <v>25</v>
      </c>
      <c r="E14" s="32"/>
      <c r="F14" s="32"/>
      <c r="G14" s="32"/>
      <c r="H14" s="32"/>
      <c r="I14" s="109" t="s">
        <v>26</v>
      </c>
      <c r="J14" s="108" t="s">
        <v>19</v>
      </c>
      <c r="K14" s="32"/>
      <c r="L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09" t="s">
        <v>28</v>
      </c>
      <c r="J15" s="108" t="s">
        <v>19</v>
      </c>
      <c r="K15" s="32"/>
      <c r="L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7"/>
      <c r="C16" s="32"/>
      <c r="D16" s="32"/>
      <c r="E16" s="32"/>
      <c r="F16" s="32"/>
      <c r="G16" s="32"/>
      <c r="H16" s="32"/>
      <c r="I16" s="106"/>
      <c r="J16" s="32"/>
      <c r="K16" s="32"/>
      <c r="L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26</v>
      </c>
      <c r="J17" s="28" t="str">
        <f>'Rekapitulace stavby'!AN13</f>
        <v>Vyplň údaj</v>
      </c>
      <c r="K17" s="32"/>
      <c r="L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1" t="str">
        <f>'Rekapitulace stavby'!E14</f>
        <v>Vyplň údaj</v>
      </c>
      <c r="F18" s="262"/>
      <c r="G18" s="262"/>
      <c r="H18" s="262"/>
      <c r="I18" s="109" t="s">
        <v>28</v>
      </c>
      <c r="J18" s="28" t="str">
        <f>'Rekapitulace stavby'!AN14</f>
        <v>Vyplň údaj</v>
      </c>
      <c r="K18" s="32"/>
      <c r="L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7"/>
      <c r="C19" s="32"/>
      <c r="D19" s="32"/>
      <c r="E19" s="32"/>
      <c r="F19" s="32"/>
      <c r="G19" s="32"/>
      <c r="H19" s="32"/>
      <c r="I19" s="106"/>
      <c r="J19" s="32"/>
      <c r="K19" s="32"/>
      <c r="L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26</v>
      </c>
      <c r="J20" s="108" t="str">
        <f>IF('Rekapitulace stavby'!AN16="","",'Rekapitulace stavby'!AN16)</f>
        <v/>
      </c>
      <c r="K20" s="32"/>
      <c r="L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tr">
        <f>IF('Rekapitulace stavby'!E17="","",'Rekapitulace stavby'!E17)</f>
        <v xml:space="preserve"> </v>
      </c>
      <c r="F21" s="32"/>
      <c r="G21" s="32"/>
      <c r="H21" s="32"/>
      <c r="I21" s="109" t="s">
        <v>28</v>
      </c>
      <c r="J21" s="108" t="str">
        <f>IF('Rekapitulace stavby'!AN17="","",'Rekapitulace stavby'!AN17)</f>
        <v/>
      </c>
      <c r="K21" s="32"/>
      <c r="L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7"/>
      <c r="C22" s="32"/>
      <c r="D22" s="32"/>
      <c r="E22" s="32"/>
      <c r="F22" s="32"/>
      <c r="G22" s="32"/>
      <c r="H22" s="32"/>
      <c r="I22" s="106"/>
      <c r="J22" s="32"/>
      <c r="K22" s="32"/>
      <c r="L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26</v>
      </c>
      <c r="J23" s="108" t="s">
        <v>19</v>
      </c>
      <c r="K23" s="32"/>
      <c r="L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">
        <v>34</v>
      </c>
      <c r="F24" s="32"/>
      <c r="G24" s="32"/>
      <c r="H24" s="32"/>
      <c r="I24" s="109" t="s">
        <v>28</v>
      </c>
      <c r="J24" s="108" t="s">
        <v>19</v>
      </c>
      <c r="K24" s="32"/>
      <c r="L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7"/>
      <c r="C25" s="32"/>
      <c r="D25" s="32"/>
      <c r="E25" s="32"/>
      <c r="F25" s="32"/>
      <c r="G25" s="32"/>
      <c r="H25" s="32"/>
      <c r="I25" s="106"/>
      <c r="J25" s="32"/>
      <c r="K25" s="32"/>
      <c r="L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5" t="s">
        <v>35</v>
      </c>
      <c r="E26" s="32"/>
      <c r="F26" s="32"/>
      <c r="G26" s="32"/>
      <c r="H26" s="32"/>
      <c r="I26" s="106"/>
      <c r="J26" s="32"/>
      <c r="K26" s="32"/>
      <c r="L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1"/>
      <c r="B27" s="112"/>
      <c r="C27" s="111"/>
      <c r="D27" s="111"/>
      <c r="E27" s="263" t="s">
        <v>19</v>
      </c>
      <c r="F27" s="263"/>
      <c r="G27" s="263"/>
      <c r="H27" s="26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2"/>
      <c r="B28" s="37"/>
      <c r="C28" s="32"/>
      <c r="D28" s="32"/>
      <c r="E28" s="32"/>
      <c r="F28" s="32"/>
      <c r="G28" s="32"/>
      <c r="H28" s="32"/>
      <c r="I28" s="106"/>
      <c r="J28" s="32"/>
      <c r="K28" s="32"/>
      <c r="L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15"/>
      <c r="E29" s="115"/>
      <c r="F29" s="115"/>
      <c r="G29" s="115"/>
      <c r="H29" s="115"/>
      <c r="I29" s="116"/>
      <c r="J29" s="115"/>
      <c r="K29" s="115"/>
      <c r="L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7"/>
      <c r="C30" s="32"/>
      <c r="D30" s="117" t="s">
        <v>37</v>
      </c>
      <c r="E30" s="32"/>
      <c r="F30" s="32"/>
      <c r="G30" s="32"/>
      <c r="H30" s="32"/>
      <c r="I30" s="106"/>
      <c r="J30" s="118">
        <f>ROUND(J81,2)</f>
        <v>0</v>
      </c>
      <c r="K30" s="32"/>
      <c r="L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7"/>
      <c r="C31" s="32"/>
      <c r="D31" s="115"/>
      <c r="E31" s="115"/>
      <c r="F31" s="115"/>
      <c r="G31" s="115"/>
      <c r="H31" s="115"/>
      <c r="I31" s="116"/>
      <c r="J31" s="115"/>
      <c r="K31" s="115"/>
      <c r="L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39</v>
      </c>
      <c r="G32" s="32"/>
      <c r="H32" s="32"/>
      <c r="I32" s="120" t="s">
        <v>38</v>
      </c>
      <c r="J32" s="119" t="s">
        <v>40</v>
      </c>
      <c r="K32" s="32"/>
      <c r="L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1" t="s">
        <v>41</v>
      </c>
      <c r="E33" s="105" t="s">
        <v>42</v>
      </c>
      <c r="F33" s="122">
        <f>ROUND((SUM(BE81:BE118)),2)</f>
        <v>0</v>
      </c>
      <c r="G33" s="32"/>
      <c r="H33" s="32"/>
      <c r="I33" s="123">
        <v>0.21</v>
      </c>
      <c r="J33" s="122">
        <f>ROUND(((SUM(BE81:BE118))*I33),2)</f>
        <v>0</v>
      </c>
      <c r="K33" s="32"/>
      <c r="L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05" t="s">
        <v>43</v>
      </c>
      <c r="F34" s="122">
        <f>ROUND((SUM(BF81:BF118)),2)</f>
        <v>0</v>
      </c>
      <c r="G34" s="32"/>
      <c r="H34" s="32"/>
      <c r="I34" s="123">
        <v>0.15</v>
      </c>
      <c r="J34" s="122">
        <f>ROUND(((SUM(BF81:BF118))*I34),2)</f>
        <v>0</v>
      </c>
      <c r="K34" s="32"/>
      <c r="L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5" t="s">
        <v>44</v>
      </c>
      <c r="F35" s="122">
        <f>ROUND((SUM(BG81:BG118)),2)</f>
        <v>0</v>
      </c>
      <c r="G35" s="32"/>
      <c r="H35" s="32"/>
      <c r="I35" s="123">
        <v>0.21</v>
      </c>
      <c r="J35" s="122">
        <f>0</f>
        <v>0</v>
      </c>
      <c r="K35" s="32"/>
      <c r="L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5" t="s">
        <v>45</v>
      </c>
      <c r="F36" s="122">
        <f>ROUND((SUM(BH81:BH118)),2)</f>
        <v>0</v>
      </c>
      <c r="G36" s="32"/>
      <c r="H36" s="32"/>
      <c r="I36" s="123">
        <v>0.15</v>
      </c>
      <c r="J36" s="122">
        <f>0</f>
        <v>0</v>
      </c>
      <c r="K36" s="32"/>
      <c r="L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5" t="s">
        <v>46</v>
      </c>
      <c r="F37" s="122">
        <f>ROUND((SUM(BI81:BI118)),2)</f>
        <v>0</v>
      </c>
      <c r="G37" s="32"/>
      <c r="H37" s="32"/>
      <c r="I37" s="123">
        <v>0</v>
      </c>
      <c r="J37" s="122">
        <f>0</f>
        <v>0</v>
      </c>
      <c r="K37" s="32"/>
      <c r="L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7"/>
      <c r="C38" s="32"/>
      <c r="D38" s="32"/>
      <c r="E38" s="32"/>
      <c r="F38" s="32"/>
      <c r="G38" s="32"/>
      <c r="H38" s="32"/>
      <c r="I38" s="106"/>
      <c r="J38" s="32"/>
      <c r="K38" s="32"/>
      <c r="L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7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7" customHeight="1">
      <c r="A44" s="32"/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10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" customHeight="1">
      <c r="A45" s="32"/>
      <c r="B45" s="33"/>
      <c r="C45" s="21" t="s">
        <v>88</v>
      </c>
      <c r="D45" s="34"/>
      <c r="E45" s="34"/>
      <c r="F45" s="34"/>
      <c r="G45" s="34"/>
      <c r="H45" s="34"/>
      <c r="I45" s="106"/>
      <c r="J45" s="34"/>
      <c r="K45" s="34"/>
      <c r="L45" s="10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7" customHeight="1">
      <c r="A46" s="32"/>
      <c r="B46" s="33"/>
      <c r="C46" s="34"/>
      <c r="D46" s="34"/>
      <c r="E46" s="34"/>
      <c r="F46" s="34"/>
      <c r="G46" s="34"/>
      <c r="H46" s="34"/>
      <c r="I46" s="106"/>
      <c r="J46" s="34"/>
      <c r="K46" s="34"/>
      <c r="L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16</v>
      </c>
      <c r="D47" s="34"/>
      <c r="E47" s="34"/>
      <c r="F47" s="34"/>
      <c r="G47" s="34"/>
      <c r="H47" s="34"/>
      <c r="I47" s="106"/>
      <c r="J47" s="34"/>
      <c r="K47" s="34"/>
      <c r="L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4"/>
      <c r="D48" s="34"/>
      <c r="E48" s="264" t="str">
        <f>E7</f>
        <v>Údržba HOZ Mladoboleslavsko a Český ráj</v>
      </c>
      <c r="F48" s="265"/>
      <c r="G48" s="265"/>
      <c r="H48" s="265"/>
      <c r="I48" s="106"/>
      <c r="J48" s="34"/>
      <c r="K48" s="34"/>
      <c r="L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86</v>
      </c>
      <c r="D49" s="34"/>
      <c r="E49" s="34"/>
      <c r="F49" s="34"/>
      <c r="G49" s="34"/>
      <c r="H49" s="34"/>
      <c r="I49" s="106"/>
      <c r="J49" s="34"/>
      <c r="K49" s="34"/>
      <c r="L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4"/>
      <c r="D50" s="34"/>
      <c r="E50" s="236" t="str">
        <f>E9</f>
        <v>2-2020 - Sečení HOZ Český ráj</v>
      </c>
      <c r="F50" s="266"/>
      <c r="G50" s="266"/>
      <c r="H50" s="266"/>
      <c r="I50" s="106"/>
      <c r="J50" s="34"/>
      <c r="K50" s="34"/>
      <c r="L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7" customHeight="1">
      <c r="A51" s="32"/>
      <c r="B51" s="33"/>
      <c r="C51" s="34"/>
      <c r="D51" s="34"/>
      <c r="E51" s="34"/>
      <c r="F51" s="34"/>
      <c r="G51" s="34"/>
      <c r="H51" s="34"/>
      <c r="I51" s="106"/>
      <c r="J51" s="34"/>
      <c r="K51" s="34"/>
      <c r="L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4"/>
      <c r="E52" s="34"/>
      <c r="F52" s="25" t="str">
        <f>F12</f>
        <v xml:space="preserve"> </v>
      </c>
      <c r="G52" s="34"/>
      <c r="H52" s="34"/>
      <c r="I52" s="109" t="s">
        <v>23</v>
      </c>
      <c r="J52" s="57" t="str">
        <f>IF(J12="","",J12)</f>
        <v>23. 3. 2020</v>
      </c>
      <c r="K52" s="34"/>
      <c r="L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7" customHeight="1">
      <c r="A53" s="32"/>
      <c r="B53" s="33"/>
      <c r="C53" s="34"/>
      <c r="D53" s="34"/>
      <c r="E53" s="34"/>
      <c r="F53" s="34"/>
      <c r="G53" s="34"/>
      <c r="H53" s="34"/>
      <c r="I53" s="106"/>
      <c r="J53" s="34"/>
      <c r="K53" s="34"/>
      <c r="L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>
      <c r="A54" s="32"/>
      <c r="B54" s="33"/>
      <c r="C54" s="27" t="s">
        <v>25</v>
      </c>
      <c r="D54" s="34"/>
      <c r="E54" s="34"/>
      <c r="F54" s="25" t="str">
        <f>E15</f>
        <v>SPÚ, OVHS</v>
      </c>
      <c r="G54" s="34"/>
      <c r="H54" s="34"/>
      <c r="I54" s="109" t="s">
        <v>31</v>
      </c>
      <c r="J54" s="30" t="str">
        <f>E21</f>
        <v xml:space="preserve"> </v>
      </c>
      <c r="K54" s="34"/>
      <c r="L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>
      <c r="A55" s="32"/>
      <c r="B55" s="33"/>
      <c r="C55" s="27" t="s">
        <v>29</v>
      </c>
      <c r="D55" s="34"/>
      <c r="E55" s="34"/>
      <c r="F55" s="25" t="str">
        <f>IF(E18="","",E18)</f>
        <v>Vyplň údaj</v>
      </c>
      <c r="G55" s="34"/>
      <c r="H55" s="34"/>
      <c r="I55" s="109" t="s">
        <v>33</v>
      </c>
      <c r="J55" s="30" t="str">
        <f>E24</f>
        <v>Ing. Jana Křivská</v>
      </c>
      <c r="K55" s="34"/>
      <c r="L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25" customHeight="1">
      <c r="A56" s="32"/>
      <c r="B56" s="33"/>
      <c r="C56" s="34"/>
      <c r="D56" s="34"/>
      <c r="E56" s="34"/>
      <c r="F56" s="34"/>
      <c r="G56" s="34"/>
      <c r="H56" s="34"/>
      <c r="I56" s="106"/>
      <c r="J56" s="34"/>
      <c r="K56" s="34"/>
      <c r="L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38" t="s">
        <v>89</v>
      </c>
      <c r="D57" s="139"/>
      <c r="E57" s="139"/>
      <c r="F57" s="139"/>
      <c r="G57" s="139"/>
      <c r="H57" s="139"/>
      <c r="I57" s="140"/>
      <c r="J57" s="141" t="s">
        <v>90</v>
      </c>
      <c r="K57" s="139"/>
      <c r="L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25" customHeight="1">
      <c r="A58" s="32"/>
      <c r="B58" s="33"/>
      <c r="C58" s="34"/>
      <c r="D58" s="34"/>
      <c r="E58" s="34"/>
      <c r="F58" s="34"/>
      <c r="G58" s="34"/>
      <c r="H58" s="34"/>
      <c r="I58" s="106"/>
      <c r="J58" s="34"/>
      <c r="K58" s="34"/>
      <c r="L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75" customHeight="1">
      <c r="A59" s="32"/>
      <c r="B59" s="33"/>
      <c r="C59" s="142" t="s">
        <v>69</v>
      </c>
      <c r="D59" s="34"/>
      <c r="E59" s="34"/>
      <c r="F59" s="34"/>
      <c r="G59" s="34"/>
      <c r="H59" s="34"/>
      <c r="I59" s="106"/>
      <c r="J59" s="75">
        <f>J81</f>
        <v>0</v>
      </c>
      <c r="K59" s="34"/>
      <c r="L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91</v>
      </c>
    </row>
    <row r="60" spans="2:12" s="9" customFormat="1" ht="25" customHeight="1">
      <c r="B60" s="143"/>
      <c r="C60" s="144"/>
      <c r="D60" s="145" t="s">
        <v>92</v>
      </c>
      <c r="E60" s="146"/>
      <c r="F60" s="146"/>
      <c r="G60" s="146"/>
      <c r="H60" s="146"/>
      <c r="I60" s="147"/>
      <c r="J60" s="148">
        <f>J82</f>
        <v>0</v>
      </c>
      <c r="K60" s="144"/>
      <c r="L60" s="149"/>
    </row>
    <row r="61" spans="2:12" s="10" customFormat="1" ht="19.9" customHeight="1">
      <c r="B61" s="150"/>
      <c r="C61" s="151"/>
      <c r="D61" s="152" t="s">
        <v>93</v>
      </c>
      <c r="E61" s="153"/>
      <c r="F61" s="153"/>
      <c r="G61" s="153"/>
      <c r="H61" s="153"/>
      <c r="I61" s="154"/>
      <c r="J61" s="155">
        <f>J83</f>
        <v>0</v>
      </c>
      <c r="K61" s="151"/>
      <c r="L61" s="156"/>
    </row>
    <row r="62" spans="1:31" s="2" customFormat="1" ht="21.75" customHeight="1">
      <c r="A62" s="32"/>
      <c r="B62" s="33"/>
      <c r="C62" s="34"/>
      <c r="D62" s="34"/>
      <c r="E62" s="34"/>
      <c r="F62" s="34"/>
      <c r="G62" s="34"/>
      <c r="H62" s="34"/>
      <c r="I62" s="106"/>
      <c r="J62" s="34"/>
      <c r="K62" s="34"/>
      <c r="L62" s="10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7" customHeight="1">
      <c r="A63" s="32"/>
      <c r="B63" s="45"/>
      <c r="C63" s="46"/>
      <c r="D63" s="46"/>
      <c r="E63" s="46"/>
      <c r="F63" s="46"/>
      <c r="G63" s="46"/>
      <c r="H63" s="46"/>
      <c r="I63" s="134"/>
      <c r="J63" s="46"/>
      <c r="K63" s="46"/>
      <c r="L63" s="10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7" spans="1:31" s="2" customFormat="1" ht="7" customHeight="1">
      <c r="A67" s="32"/>
      <c r="B67" s="47"/>
      <c r="C67" s="48"/>
      <c r="D67" s="48"/>
      <c r="E67" s="48"/>
      <c r="F67" s="48"/>
      <c r="G67" s="48"/>
      <c r="H67" s="48"/>
      <c r="I67" s="137"/>
      <c r="J67" s="48"/>
      <c r="K67" s="48"/>
      <c r="L67" s="10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5" customHeight="1">
      <c r="A68" s="32"/>
      <c r="B68" s="33"/>
      <c r="C68" s="21" t="s">
        <v>94</v>
      </c>
      <c r="D68" s="34"/>
      <c r="E68" s="34"/>
      <c r="F68" s="34"/>
      <c r="G68" s="34"/>
      <c r="H68" s="34"/>
      <c r="I68" s="106"/>
      <c r="J68" s="34"/>
      <c r="K68" s="34"/>
      <c r="L68" s="10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7" customHeight="1">
      <c r="A69" s="32"/>
      <c r="B69" s="33"/>
      <c r="C69" s="34"/>
      <c r="D69" s="34"/>
      <c r="E69" s="34"/>
      <c r="F69" s="34"/>
      <c r="G69" s="34"/>
      <c r="H69" s="34"/>
      <c r="I69" s="106"/>
      <c r="J69" s="34"/>
      <c r="K69" s="34"/>
      <c r="L69" s="10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16</v>
      </c>
      <c r="D70" s="34"/>
      <c r="E70" s="34"/>
      <c r="F70" s="34"/>
      <c r="G70" s="34"/>
      <c r="H70" s="34"/>
      <c r="I70" s="106"/>
      <c r="J70" s="34"/>
      <c r="K70" s="34"/>
      <c r="L70" s="10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64" t="str">
        <f>E7</f>
        <v>Údržba HOZ Mladoboleslavsko a Český ráj</v>
      </c>
      <c r="F71" s="265"/>
      <c r="G71" s="265"/>
      <c r="H71" s="265"/>
      <c r="I71" s="106"/>
      <c r="J71" s="34"/>
      <c r="K71" s="34"/>
      <c r="L71" s="10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86</v>
      </c>
      <c r="D72" s="34"/>
      <c r="E72" s="34"/>
      <c r="F72" s="34"/>
      <c r="G72" s="34"/>
      <c r="H72" s="34"/>
      <c r="I72" s="106"/>
      <c r="J72" s="34"/>
      <c r="K72" s="34"/>
      <c r="L72" s="10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4"/>
      <c r="D73" s="34"/>
      <c r="E73" s="236" t="str">
        <f>E9</f>
        <v>2-2020 - Sečení HOZ Český ráj</v>
      </c>
      <c r="F73" s="266"/>
      <c r="G73" s="266"/>
      <c r="H73" s="266"/>
      <c r="I73" s="106"/>
      <c r="J73" s="34"/>
      <c r="K73" s="34"/>
      <c r="L73" s="10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7" customHeight="1">
      <c r="A74" s="32"/>
      <c r="B74" s="33"/>
      <c r="C74" s="34"/>
      <c r="D74" s="34"/>
      <c r="E74" s="34"/>
      <c r="F74" s="34"/>
      <c r="G74" s="34"/>
      <c r="H74" s="34"/>
      <c r="I74" s="106"/>
      <c r="J74" s="34"/>
      <c r="K74" s="34"/>
      <c r="L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4"/>
      <c r="E75" s="34"/>
      <c r="F75" s="25" t="str">
        <f>F12</f>
        <v xml:space="preserve"> </v>
      </c>
      <c r="G75" s="34"/>
      <c r="H75" s="34"/>
      <c r="I75" s="109" t="s">
        <v>23</v>
      </c>
      <c r="J75" s="57" t="str">
        <f>IF(J12="","",J12)</f>
        <v>23. 3. 2020</v>
      </c>
      <c r="K75" s="34"/>
      <c r="L75" s="10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7" customHeight="1">
      <c r="A76" s="32"/>
      <c r="B76" s="33"/>
      <c r="C76" s="34"/>
      <c r="D76" s="34"/>
      <c r="E76" s="34"/>
      <c r="F76" s="34"/>
      <c r="G76" s="34"/>
      <c r="H76" s="34"/>
      <c r="I76" s="106"/>
      <c r="J76" s="34"/>
      <c r="K76" s="34"/>
      <c r="L76" s="10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15" customHeight="1">
      <c r="A77" s="32"/>
      <c r="B77" s="33"/>
      <c r="C77" s="27" t="s">
        <v>25</v>
      </c>
      <c r="D77" s="34"/>
      <c r="E77" s="34"/>
      <c r="F77" s="25" t="str">
        <f>E15</f>
        <v>SPÚ, OVHS</v>
      </c>
      <c r="G77" s="34"/>
      <c r="H77" s="34"/>
      <c r="I77" s="109" t="s">
        <v>31</v>
      </c>
      <c r="J77" s="30" t="str">
        <f>E21</f>
        <v xml:space="preserve"> </v>
      </c>
      <c r="K77" s="34"/>
      <c r="L77" s="10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5.15" customHeight="1">
      <c r="A78" s="32"/>
      <c r="B78" s="33"/>
      <c r="C78" s="27" t="s">
        <v>29</v>
      </c>
      <c r="D78" s="34"/>
      <c r="E78" s="34"/>
      <c r="F78" s="25" t="str">
        <f>IF(E18="","",E18)</f>
        <v>Vyplň údaj</v>
      </c>
      <c r="G78" s="34"/>
      <c r="H78" s="34"/>
      <c r="I78" s="109" t="s">
        <v>33</v>
      </c>
      <c r="J78" s="30" t="str">
        <f>E24</f>
        <v>Ing. Jana Křivská</v>
      </c>
      <c r="K78" s="34"/>
      <c r="L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25" customHeight="1">
      <c r="A79" s="32"/>
      <c r="B79" s="33"/>
      <c r="C79" s="34"/>
      <c r="D79" s="34"/>
      <c r="E79" s="34"/>
      <c r="F79" s="34"/>
      <c r="G79" s="34"/>
      <c r="H79" s="34"/>
      <c r="I79" s="106"/>
      <c r="J79" s="34"/>
      <c r="K79" s="34"/>
      <c r="L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1" customFormat="1" ht="29.25" customHeight="1">
      <c r="A80" s="157"/>
      <c r="B80" s="158"/>
      <c r="C80" s="159" t="s">
        <v>95</v>
      </c>
      <c r="D80" s="160" t="s">
        <v>56</v>
      </c>
      <c r="E80" s="160" t="s">
        <v>52</v>
      </c>
      <c r="F80" s="160" t="s">
        <v>53</v>
      </c>
      <c r="G80" s="160" t="s">
        <v>96</v>
      </c>
      <c r="H80" s="160" t="s">
        <v>97</v>
      </c>
      <c r="I80" s="161" t="s">
        <v>98</v>
      </c>
      <c r="J80" s="160" t="s">
        <v>90</v>
      </c>
      <c r="K80" s="162" t="s">
        <v>99</v>
      </c>
      <c r="L80" s="163"/>
      <c r="M80" s="66" t="s">
        <v>19</v>
      </c>
      <c r="N80" s="67" t="s">
        <v>41</v>
      </c>
      <c r="O80" s="67" t="s">
        <v>100</v>
      </c>
      <c r="P80" s="67" t="s">
        <v>101</v>
      </c>
      <c r="Q80" s="67" t="s">
        <v>102</v>
      </c>
      <c r="R80" s="67" t="s">
        <v>103</v>
      </c>
      <c r="S80" s="67" t="s">
        <v>104</v>
      </c>
      <c r="T80" s="68" t="s">
        <v>105</v>
      </c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</row>
    <row r="81" spans="1:63" s="2" customFormat="1" ht="22.75" customHeight="1">
      <c r="A81" s="32"/>
      <c r="B81" s="33"/>
      <c r="C81" s="73" t="s">
        <v>106</v>
      </c>
      <c r="D81" s="34"/>
      <c r="E81" s="34"/>
      <c r="F81" s="34"/>
      <c r="G81" s="34"/>
      <c r="H81" s="34"/>
      <c r="I81" s="106"/>
      <c r="J81" s="164">
        <f>BK81</f>
        <v>0</v>
      </c>
      <c r="K81" s="34"/>
      <c r="L81" s="37"/>
      <c r="M81" s="69"/>
      <c r="N81" s="165"/>
      <c r="O81" s="70"/>
      <c r="P81" s="166">
        <f>P82</f>
        <v>0</v>
      </c>
      <c r="Q81" s="70"/>
      <c r="R81" s="166">
        <f>R82</f>
        <v>0</v>
      </c>
      <c r="S81" s="70"/>
      <c r="T81" s="167">
        <f>T82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5" t="s">
        <v>70</v>
      </c>
      <c r="AU81" s="15" t="s">
        <v>91</v>
      </c>
      <c r="BK81" s="168">
        <f>BK82</f>
        <v>0</v>
      </c>
    </row>
    <row r="82" spans="2:63" s="12" customFormat="1" ht="25.9" customHeight="1">
      <c r="B82" s="169"/>
      <c r="C82" s="170"/>
      <c r="D82" s="171" t="s">
        <v>70</v>
      </c>
      <c r="E82" s="172" t="s">
        <v>107</v>
      </c>
      <c r="F82" s="172" t="s">
        <v>108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</f>
        <v>0</v>
      </c>
      <c r="Q82" s="177"/>
      <c r="R82" s="178">
        <f>R83</f>
        <v>0</v>
      </c>
      <c r="S82" s="177"/>
      <c r="T82" s="179">
        <f>T83</f>
        <v>0</v>
      </c>
      <c r="AR82" s="180" t="s">
        <v>79</v>
      </c>
      <c r="AT82" s="181" t="s">
        <v>70</v>
      </c>
      <c r="AU82" s="181" t="s">
        <v>71</v>
      </c>
      <c r="AY82" s="180" t="s">
        <v>109</v>
      </c>
      <c r="BK82" s="182">
        <f>BK83</f>
        <v>0</v>
      </c>
    </row>
    <row r="83" spans="2:63" s="12" customFormat="1" ht="22.75" customHeight="1">
      <c r="B83" s="169"/>
      <c r="C83" s="170"/>
      <c r="D83" s="171" t="s">
        <v>70</v>
      </c>
      <c r="E83" s="183" t="s">
        <v>79</v>
      </c>
      <c r="F83" s="183" t="s">
        <v>110</v>
      </c>
      <c r="G83" s="170"/>
      <c r="H83" s="170"/>
      <c r="I83" s="173"/>
      <c r="J83" s="184">
        <f>BK83</f>
        <v>0</v>
      </c>
      <c r="K83" s="170"/>
      <c r="L83" s="175"/>
      <c r="M83" s="176"/>
      <c r="N83" s="177"/>
      <c r="O83" s="177"/>
      <c r="P83" s="178">
        <f>SUM(P84:P118)</f>
        <v>0</v>
      </c>
      <c r="Q83" s="177"/>
      <c r="R83" s="178">
        <f>SUM(R84:R118)</f>
        <v>0</v>
      </c>
      <c r="S83" s="177"/>
      <c r="T83" s="179">
        <f>SUM(T84:T118)</f>
        <v>0</v>
      </c>
      <c r="AR83" s="180" t="s">
        <v>79</v>
      </c>
      <c r="AT83" s="181" t="s">
        <v>70</v>
      </c>
      <c r="AU83" s="181" t="s">
        <v>79</v>
      </c>
      <c r="AY83" s="180" t="s">
        <v>109</v>
      </c>
      <c r="BK83" s="182">
        <f>SUM(BK84:BK118)</f>
        <v>0</v>
      </c>
    </row>
    <row r="84" spans="1:65" s="2" customFormat="1" ht="16.5" customHeight="1">
      <c r="A84" s="32"/>
      <c r="B84" s="33"/>
      <c r="C84" s="185" t="s">
        <v>79</v>
      </c>
      <c r="D84" s="185" t="s">
        <v>111</v>
      </c>
      <c r="E84" s="186" t="s">
        <v>112</v>
      </c>
      <c r="F84" s="187" t="s">
        <v>236</v>
      </c>
      <c r="G84" s="188" t="s">
        <v>114</v>
      </c>
      <c r="H84" s="189">
        <v>0.164</v>
      </c>
      <c r="I84" s="190"/>
      <c r="J84" s="191">
        <f>ROUND(I84*H84,2)</f>
        <v>0</v>
      </c>
      <c r="K84" s="187" t="s">
        <v>115</v>
      </c>
      <c r="L84" s="37"/>
      <c r="M84" s="192" t="s">
        <v>19</v>
      </c>
      <c r="N84" s="193" t="s">
        <v>42</v>
      </c>
      <c r="O84" s="62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96" t="s">
        <v>116</v>
      </c>
      <c r="AT84" s="196" t="s">
        <v>111</v>
      </c>
      <c r="AU84" s="196" t="s">
        <v>81</v>
      </c>
      <c r="AY84" s="15" t="s">
        <v>109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15" t="s">
        <v>79</v>
      </c>
      <c r="BK84" s="197">
        <f>ROUND(I84*H84,2)</f>
        <v>0</v>
      </c>
      <c r="BL84" s="15" t="s">
        <v>116</v>
      </c>
      <c r="BM84" s="196" t="s">
        <v>237</v>
      </c>
    </row>
    <row r="85" spans="1:47" s="2" customFormat="1" ht="63">
      <c r="A85" s="32"/>
      <c r="B85" s="33"/>
      <c r="C85" s="34"/>
      <c r="D85" s="198" t="s">
        <v>238</v>
      </c>
      <c r="E85" s="34"/>
      <c r="F85" s="199" t="s">
        <v>239</v>
      </c>
      <c r="G85" s="34"/>
      <c r="H85" s="34"/>
      <c r="I85" s="106"/>
      <c r="J85" s="34"/>
      <c r="K85" s="34"/>
      <c r="L85" s="37"/>
      <c r="M85" s="200"/>
      <c r="N85" s="201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238</v>
      </c>
      <c r="AU85" s="15" t="s">
        <v>81</v>
      </c>
    </row>
    <row r="86" spans="2:51" s="13" customFormat="1" ht="10">
      <c r="B86" s="202"/>
      <c r="C86" s="203"/>
      <c r="D86" s="198" t="s">
        <v>120</v>
      </c>
      <c r="E86" s="204" t="s">
        <v>19</v>
      </c>
      <c r="F86" s="205" t="s">
        <v>240</v>
      </c>
      <c r="G86" s="203"/>
      <c r="H86" s="206">
        <v>0.164</v>
      </c>
      <c r="I86" s="207"/>
      <c r="J86" s="203"/>
      <c r="K86" s="203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120</v>
      </c>
      <c r="AU86" s="212" t="s">
        <v>81</v>
      </c>
      <c r="AV86" s="13" t="s">
        <v>81</v>
      </c>
      <c r="AW86" s="13" t="s">
        <v>32</v>
      </c>
      <c r="AX86" s="13" t="s">
        <v>71</v>
      </c>
      <c r="AY86" s="212" t="s">
        <v>109</v>
      </c>
    </row>
    <row r="87" spans="1:65" s="2" customFormat="1" ht="21.75" customHeight="1">
      <c r="A87" s="32"/>
      <c r="B87" s="33"/>
      <c r="C87" s="185" t="s">
        <v>8</v>
      </c>
      <c r="D87" s="185" t="s">
        <v>111</v>
      </c>
      <c r="E87" s="186" t="s">
        <v>241</v>
      </c>
      <c r="F87" s="187" t="s">
        <v>242</v>
      </c>
      <c r="G87" s="188" t="s">
        <v>114</v>
      </c>
      <c r="H87" s="189">
        <v>0.1</v>
      </c>
      <c r="I87" s="190"/>
      <c r="J87" s="191">
        <f>ROUND(I87*H87,2)</f>
        <v>0</v>
      </c>
      <c r="K87" s="187" t="s">
        <v>115</v>
      </c>
      <c r="L87" s="37"/>
      <c r="M87" s="192" t="s">
        <v>19</v>
      </c>
      <c r="N87" s="193" t="s">
        <v>42</v>
      </c>
      <c r="O87" s="62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96" t="s">
        <v>116</v>
      </c>
      <c r="AT87" s="196" t="s">
        <v>111</v>
      </c>
      <c r="AU87" s="196" t="s">
        <v>81</v>
      </c>
      <c r="AY87" s="15" t="s">
        <v>109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15" t="s">
        <v>79</v>
      </c>
      <c r="BK87" s="197">
        <f>ROUND(I87*H87,2)</f>
        <v>0</v>
      </c>
      <c r="BL87" s="15" t="s">
        <v>116</v>
      </c>
      <c r="BM87" s="196" t="s">
        <v>243</v>
      </c>
    </row>
    <row r="88" spans="1:47" s="2" customFormat="1" ht="63">
      <c r="A88" s="32"/>
      <c r="B88" s="33"/>
      <c r="C88" s="34"/>
      <c r="D88" s="198" t="s">
        <v>238</v>
      </c>
      <c r="E88" s="34"/>
      <c r="F88" s="199" t="s">
        <v>239</v>
      </c>
      <c r="G88" s="34"/>
      <c r="H88" s="34"/>
      <c r="I88" s="106"/>
      <c r="J88" s="34"/>
      <c r="K88" s="34"/>
      <c r="L88" s="37"/>
      <c r="M88" s="200"/>
      <c r="N88" s="201"/>
      <c r="O88" s="62"/>
      <c r="P88" s="62"/>
      <c r="Q88" s="62"/>
      <c r="R88" s="62"/>
      <c r="S88" s="62"/>
      <c r="T88" s="63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238</v>
      </c>
      <c r="AU88" s="15" t="s">
        <v>81</v>
      </c>
    </row>
    <row r="89" spans="2:51" s="13" customFormat="1" ht="10">
      <c r="B89" s="202"/>
      <c r="C89" s="203"/>
      <c r="D89" s="198" t="s">
        <v>120</v>
      </c>
      <c r="E89" s="204" t="s">
        <v>19</v>
      </c>
      <c r="F89" s="205" t="s">
        <v>244</v>
      </c>
      <c r="G89" s="203"/>
      <c r="H89" s="206">
        <v>0.1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120</v>
      </c>
      <c r="AU89" s="212" t="s">
        <v>81</v>
      </c>
      <c r="AV89" s="13" t="s">
        <v>81</v>
      </c>
      <c r="AW89" s="13" t="s">
        <v>32</v>
      </c>
      <c r="AX89" s="13" t="s">
        <v>71</v>
      </c>
      <c r="AY89" s="212" t="s">
        <v>109</v>
      </c>
    </row>
    <row r="90" spans="1:65" s="2" customFormat="1" ht="21.75" customHeight="1">
      <c r="A90" s="32"/>
      <c r="B90" s="33"/>
      <c r="C90" s="185" t="s">
        <v>81</v>
      </c>
      <c r="D90" s="185" t="s">
        <v>111</v>
      </c>
      <c r="E90" s="186" t="s">
        <v>143</v>
      </c>
      <c r="F90" s="187" t="s">
        <v>245</v>
      </c>
      <c r="G90" s="188" t="s">
        <v>114</v>
      </c>
      <c r="H90" s="189">
        <v>0.384</v>
      </c>
      <c r="I90" s="190"/>
      <c r="J90" s="191">
        <f>ROUND(I90*H90,2)</f>
        <v>0</v>
      </c>
      <c r="K90" s="187" t="s">
        <v>115</v>
      </c>
      <c r="L90" s="37"/>
      <c r="M90" s="192" t="s">
        <v>19</v>
      </c>
      <c r="N90" s="193" t="s">
        <v>42</v>
      </c>
      <c r="O90" s="62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96" t="s">
        <v>116</v>
      </c>
      <c r="AT90" s="196" t="s">
        <v>111</v>
      </c>
      <c r="AU90" s="196" t="s">
        <v>81</v>
      </c>
      <c r="AY90" s="15" t="s">
        <v>109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5" t="s">
        <v>79</v>
      </c>
      <c r="BK90" s="197">
        <f>ROUND(I90*H90,2)</f>
        <v>0</v>
      </c>
      <c r="BL90" s="15" t="s">
        <v>116</v>
      </c>
      <c r="BM90" s="196" t="s">
        <v>246</v>
      </c>
    </row>
    <row r="91" spans="1:47" s="2" customFormat="1" ht="63">
      <c r="A91" s="32"/>
      <c r="B91" s="33"/>
      <c r="C91" s="34"/>
      <c r="D91" s="198" t="s">
        <v>238</v>
      </c>
      <c r="E91" s="34"/>
      <c r="F91" s="199" t="s">
        <v>239</v>
      </c>
      <c r="G91" s="34"/>
      <c r="H91" s="34"/>
      <c r="I91" s="106"/>
      <c r="J91" s="34"/>
      <c r="K91" s="34"/>
      <c r="L91" s="37"/>
      <c r="M91" s="200"/>
      <c r="N91" s="201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238</v>
      </c>
      <c r="AU91" s="15" t="s">
        <v>81</v>
      </c>
    </row>
    <row r="92" spans="2:51" s="13" customFormat="1" ht="10">
      <c r="B92" s="202"/>
      <c r="C92" s="203"/>
      <c r="D92" s="198" t="s">
        <v>120</v>
      </c>
      <c r="E92" s="204" t="s">
        <v>19</v>
      </c>
      <c r="F92" s="205" t="s">
        <v>247</v>
      </c>
      <c r="G92" s="203"/>
      <c r="H92" s="206">
        <v>0.384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120</v>
      </c>
      <c r="AU92" s="212" t="s">
        <v>81</v>
      </c>
      <c r="AV92" s="13" t="s">
        <v>81</v>
      </c>
      <c r="AW92" s="13" t="s">
        <v>32</v>
      </c>
      <c r="AX92" s="13" t="s">
        <v>71</v>
      </c>
      <c r="AY92" s="212" t="s">
        <v>109</v>
      </c>
    </row>
    <row r="93" spans="1:65" s="2" customFormat="1" ht="21.75" customHeight="1">
      <c r="A93" s="32"/>
      <c r="B93" s="33"/>
      <c r="C93" s="185" t="s">
        <v>217</v>
      </c>
      <c r="D93" s="185" t="s">
        <v>111</v>
      </c>
      <c r="E93" s="186" t="s">
        <v>248</v>
      </c>
      <c r="F93" s="187" t="s">
        <v>249</v>
      </c>
      <c r="G93" s="188" t="s">
        <v>114</v>
      </c>
      <c r="H93" s="189">
        <v>0.091</v>
      </c>
      <c r="I93" s="190"/>
      <c r="J93" s="191">
        <f>ROUND(I93*H93,2)</f>
        <v>0</v>
      </c>
      <c r="K93" s="187" t="s">
        <v>115</v>
      </c>
      <c r="L93" s="37"/>
      <c r="M93" s="192" t="s">
        <v>19</v>
      </c>
      <c r="N93" s="193" t="s">
        <v>42</v>
      </c>
      <c r="O93" s="62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96" t="s">
        <v>116</v>
      </c>
      <c r="AT93" s="196" t="s">
        <v>111</v>
      </c>
      <c r="AU93" s="196" t="s">
        <v>81</v>
      </c>
      <c r="AY93" s="15" t="s">
        <v>109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5" t="s">
        <v>79</v>
      </c>
      <c r="BK93" s="197">
        <f>ROUND(I93*H93,2)</f>
        <v>0</v>
      </c>
      <c r="BL93" s="15" t="s">
        <v>116</v>
      </c>
      <c r="BM93" s="196" t="s">
        <v>250</v>
      </c>
    </row>
    <row r="94" spans="1:47" s="2" customFormat="1" ht="63">
      <c r="A94" s="32"/>
      <c r="B94" s="33"/>
      <c r="C94" s="34"/>
      <c r="D94" s="198" t="s">
        <v>238</v>
      </c>
      <c r="E94" s="34"/>
      <c r="F94" s="199" t="s">
        <v>239</v>
      </c>
      <c r="G94" s="34"/>
      <c r="H94" s="34"/>
      <c r="I94" s="106"/>
      <c r="J94" s="34"/>
      <c r="K94" s="34"/>
      <c r="L94" s="37"/>
      <c r="M94" s="200"/>
      <c r="N94" s="201"/>
      <c r="O94" s="62"/>
      <c r="P94" s="62"/>
      <c r="Q94" s="62"/>
      <c r="R94" s="62"/>
      <c r="S94" s="62"/>
      <c r="T94" s="63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5" t="s">
        <v>238</v>
      </c>
      <c r="AU94" s="15" t="s">
        <v>81</v>
      </c>
    </row>
    <row r="95" spans="2:51" s="13" customFormat="1" ht="10">
      <c r="B95" s="202"/>
      <c r="C95" s="203"/>
      <c r="D95" s="198" t="s">
        <v>120</v>
      </c>
      <c r="E95" s="204" t="s">
        <v>19</v>
      </c>
      <c r="F95" s="205" t="s">
        <v>251</v>
      </c>
      <c r="G95" s="203"/>
      <c r="H95" s="206">
        <v>0.091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120</v>
      </c>
      <c r="AU95" s="212" t="s">
        <v>81</v>
      </c>
      <c r="AV95" s="13" t="s">
        <v>81</v>
      </c>
      <c r="AW95" s="13" t="s">
        <v>32</v>
      </c>
      <c r="AX95" s="13" t="s">
        <v>71</v>
      </c>
      <c r="AY95" s="212" t="s">
        <v>109</v>
      </c>
    </row>
    <row r="96" spans="1:65" s="2" customFormat="1" ht="16.5" customHeight="1">
      <c r="A96" s="32"/>
      <c r="B96" s="33"/>
      <c r="C96" s="185" t="s">
        <v>161</v>
      </c>
      <c r="D96" s="185" t="s">
        <v>111</v>
      </c>
      <c r="E96" s="186" t="s">
        <v>162</v>
      </c>
      <c r="F96" s="187" t="s">
        <v>252</v>
      </c>
      <c r="G96" s="188" t="s">
        <v>114</v>
      </c>
      <c r="H96" s="189">
        <v>0.164</v>
      </c>
      <c r="I96" s="190"/>
      <c r="J96" s="191">
        <f>ROUND(I96*H96,2)</f>
        <v>0</v>
      </c>
      <c r="K96" s="187" t="s">
        <v>115</v>
      </c>
      <c r="L96" s="37"/>
      <c r="M96" s="192" t="s">
        <v>19</v>
      </c>
      <c r="N96" s="193" t="s">
        <v>42</v>
      </c>
      <c r="O96" s="62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96" t="s">
        <v>116</v>
      </c>
      <c r="AT96" s="196" t="s">
        <v>111</v>
      </c>
      <c r="AU96" s="196" t="s">
        <v>81</v>
      </c>
      <c r="AY96" s="15" t="s">
        <v>109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15" t="s">
        <v>79</v>
      </c>
      <c r="BK96" s="197">
        <f>ROUND(I96*H96,2)</f>
        <v>0</v>
      </c>
      <c r="BL96" s="15" t="s">
        <v>116</v>
      </c>
      <c r="BM96" s="196" t="s">
        <v>253</v>
      </c>
    </row>
    <row r="97" spans="1:47" s="2" customFormat="1" ht="81">
      <c r="A97" s="32"/>
      <c r="B97" s="33"/>
      <c r="C97" s="34"/>
      <c r="D97" s="198" t="s">
        <v>238</v>
      </c>
      <c r="E97" s="34"/>
      <c r="F97" s="199" t="s">
        <v>254</v>
      </c>
      <c r="G97" s="34"/>
      <c r="H97" s="34"/>
      <c r="I97" s="106"/>
      <c r="J97" s="34"/>
      <c r="K97" s="34"/>
      <c r="L97" s="37"/>
      <c r="M97" s="200"/>
      <c r="N97" s="201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238</v>
      </c>
      <c r="AU97" s="15" t="s">
        <v>81</v>
      </c>
    </row>
    <row r="98" spans="1:65" s="2" customFormat="1" ht="21.75" customHeight="1">
      <c r="A98" s="32"/>
      <c r="B98" s="33"/>
      <c r="C98" s="185" t="s">
        <v>127</v>
      </c>
      <c r="D98" s="185" t="s">
        <v>111</v>
      </c>
      <c r="E98" s="186" t="s">
        <v>196</v>
      </c>
      <c r="F98" s="187" t="s">
        <v>255</v>
      </c>
      <c r="G98" s="188" t="s">
        <v>114</v>
      </c>
      <c r="H98" s="189">
        <v>0.1</v>
      </c>
      <c r="I98" s="190"/>
      <c r="J98" s="191">
        <f>ROUND(I98*H98,2)</f>
        <v>0</v>
      </c>
      <c r="K98" s="187" t="s">
        <v>115</v>
      </c>
      <c r="L98" s="37"/>
      <c r="M98" s="192" t="s">
        <v>19</v>
      </c>
      <c r="N98" s="193" t="s">
        <v>42</v>
      </c>
      <c r="O98" s="62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6" t="s">
        <v>116</v>
      </c>
      <c r="AT98" s="196" t="s">
        <v>111</v>
      </c>
      <c r="AU98" s="196" t="s">
        <v>81</v>
      </c>
      <c r="AY98" s="15" t="s">
        <v>109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5" t="s">
        <v>79</v>
      </c>
      <c r="BK98" s="197">
        <f>ROUND(I98*H98,2)</f>
        <v>0</v>
      </c>
      <c r="BL98" s="15" t="s">
        <v>116</v>
      </c>
      <c r="BM98" s="196" t="s">
        <v>256</v>
      </c>
    </row>
    <row r="99" spans="1:47" s="2" customFormat="1" ht="81">
      <c r="A99" s="32"/>
      <c r="B99" s="33"/>
      <c r="C99" s="34"/>
      <c r="D99" s="198" t="s">
        <v>238</v>
      </c>
      <c r="E99" s="34"/>
      <c r="F99" s="199" t="s">
        <v>254</v>
      </c>
      <c r="G99" s="34"/>
      <c r="H99" s="34"/>
      <c r="I99" s="106"/>
      <c r="J99" s="34"/>
      <c r="K99" s="34"/>
      <c r="L99" s="37"/>
      <c r="M99" s="200"/>
      <c r="N99" s="201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238</v>
      </c>
      <c r="AU99" s="15" t="s">
        <v>81</v>
      </c>
    </row>
    <row r="100" spans="1:65" s="2" customFormat="1" ht="21.75" customHeight="1">
      <c r="A100" s="32"/>
      <c r="B100" s="33"/>
      <c r="C100" s="185" t="s">
        <v>221</v>
      </c>
      <c r="D100" s="185" t="s">
        <v>111</v>
      </c>
      <c r="E100" s="186" t="s">
        <v>192</v>
      </c>
      <c r="F100" s="187" t="s">
        <v>257</v>
      </c>
      <c r="G100" s="188" t="s">
        <v>114</v>
      </c>
      <c r="H100" s="189">
        <v>0.091</v>
      </c>
      <c r="I100" s="190"/>
      <c r="J100" s="191">
        <f>ROUND(I100*H100,2)</f>
        <v>0</v>
      </c>
      <c r="K100" s="187" t="s">
        <v>115</v>
      </c>
      <c r="L100" s="37"/>
      <c r="M100" s="192" t="s">
        <v>19</v>
      </c>
      <c r="N100" s="193" t="s">
        <v>42</v>
      </c>
      <c r="O100" s="62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96" t="s">
        <v>116</v>
      </c>
      <c r="AT100" s="196" t="s">
        <v>111</v>
      </c>
      <c r="AU100" s="196" t="s">
        <v>81</v>
      </c>
      <c r="AY100" s="15" t="s">
        <v>109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15" t="s">
        <v>79</v>
      </c>
      <c r="BK100" s="197">
        <f>ROUND(I100*H100,2)</f>
        <v>0</v>
      </c>
      <c r="BL100" s="15" t="s">
        <v>116</v>
      </c>
      <c r="BM100" s="196" t="s">
        <v>258</v>
      </c>
    </row>
    <row r="101" spans="1:47" s="2" customFormat="1" ht="81">
      <c r="A101" s="32"/>
      <c r="B101" s="33"/>
      <c r="C101" s="34"/>
      <c r="D101" s="198" t="s">
        <v>238</v>
      </c>
      <c r="E101" s="34"/>
      <c r="F101" s="199" t="s">
        <v>254</v>
      </c>
      <c r="G101" s="34"/>
      <c r="H101" s="34"/>
      <c r="I101" s="106"/>
      <c r="J101" s="34"/>
      <c r="K101" s="34"/>
      <c r="L101" s="37"/>
      <c r="M101" s="200"/>
      <c r="N101" s="201"/>
      <c r="O101" s="62"/>
      <c r="P101" s="62"/>
      <c r="Q101" s="62"/>
      <c r="R101" s="62"/>
      <c r="S101" s="62"/>
      <c r="T101" s="63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5" t="s">
        <v>238</v>
      </c>
      <c r="AU101" s="15" t="s">
        <v>81</v>
      </c>
    </row>
    <row r="102" spans="1:65" s="2" customFormat="1" ht="21.75" customHeight="1">
      <c r="A102" s="32"/>
      <c r="B102" s="33"/>
      <c r="C102" s="185" t="s">
        <v>166</v>
      </c>
      <c r="D102" s="185" t="s">
        <v>111</v>
      </c>
      <c r="E102" s="186" t="s">
        <v>184</v>
      </c>
      <c r="F102" s="187" t="s">
        <v>259</v>
      </c>
      <c r="G102" s="188" t="s">
        <v>114</v>
      </c>
      <c r="H102" s="189">
        <v>0.384</v>
      </c>
      <c r="I102" s="190"/>
      <c r="J102" s="191">
        <f>ROUND(I102*H102,2)</f>
        <v>0</v>
      </c>
      <c r="K102" s="187" t="s">
        <v>115</v>
      </c>
      <c r="L102" s="37"/>
      <c r="M102" s="192" t="s">
        <v>19</v>
      </c>
      <c r="N102" s="193" t="s">
        <v>42</v>
      </c>
      <c r="O102" s="62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6" t="s">
        <v>116</v>
      </c>
      <c r="AT102" s="196" t="s">
        <v>111</v>
      </c>
      <c r="AU102" s="196" t="s">
        <v>81</v>
      </c>
      <c r="AY102" s="15" t="s">
        <v>109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5" t="s">
        <v>79</v>
      </c>
      <c r="BK102" s="197">
        <f>ROUND(I102*H102,2)</f>
        <v>0</v>
      </c>
      <c r="BL102" s="15" t="s">
        <v>116</v>
      </c>
      <c r="BM102" s="196" t="s">
        <v>260</v>
      </c>
    </row>
    <row r="103" spans="1:47" s="2" customFormat="1" ht="81">
      <c r="A103" s="32"/>
      <c r="B103" s="33"/>
      <c r="C103" s="34"/>
      <c r="D103" s="198" t="s">
        <v>238</v>
      </c>
      <c r="E103" s="34"/>
      <c r="F103" s="199" t="s">
        <v>254</v>
      </c>
      <c r="G103" s="34"/>
      <c r="H103" s="34"/>
      <c r="I103" s="106"/>
      <c r="J103" s="34"/>
      <c r="K103" s="34"/>
      <c r="L103" s="37"/>
      <c r="M103" s="200"/>
      <c r="N103" s="201"/>
      <c r="O103" s="62"/>
      <c r="P103" s="62"/>
      <c r="Q103" s="62"/>
      <c r="R103" s="62"/>
      <c r="S103" s="62"/>
      <c r="T103" s="63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5" t="s">
        <v>238</v>
      </c>
      <c r="AU103" s="15" t="s">
        <v>81</v>
      </c>
    </row>
    <row r="104" spans="1:65" s="2" customFormat="1" ht="16.5" customHeight="1">
      <c r="A104" s="32"/>
      <c r="B104" s="33"/>
      <c r="C104" s="185" t="s">
        <v>142</v>
      </c>
      <c r="D104" s="185" t="s">
        <v>111</v>
      </c>
      <c r="E104" s="186" t="s">
        <v>261</v>
      </c>
      <c r="F104" s="187" t="s">
        <v>262</v>
      </c>
      <c r="G104" s="188" t="s">
        <v>114</v>
      </c>
      <c r="H104" s="189">
        <v>0.168</v>
      </c>
      <c r="I104" s="190"/>
      <c r="J104" s="191">
        <f>ROUND(I104*H104,2)</f>
        <v>0</v>
      </c>
      <c r="K104" s="187" t="s">
        <v>115</v>
      </c>
      <c r="L104" s="37"/>
      <c r="M104" s="192" t="s">
        <v>19</v>
      </c>
      <c r="N104" s="193" t="s">
        <v>42</v>
      </c>
      <c r="O104" s="62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96" t="s">
        <v>116</v>
      </c>
      <c r="AT104" s="196" t="s">
        <v>111</v>
      </c>
      <c r="AU104" s="196" t="s">
        <v>81</v>
      </c>
      <c r="AY104" s="15" t="s">
        <v>109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5" t="s">
        <v>79</v>
      </c>
      <c r="BK104" s="197">
        <f>ROUND(I104*H104,2)</f>
        <v>0</v>
      </c>
      <c r="BL104" s="15" t="s">
        <v>116</v>
      </c>
      <c r="BM104" s="196" t="s">
        <v>263</v>
      </c>
    </row>
    <row r="105" spans="1:47" s="2" customFormat="1" ht="63">
      <c r="A105" s="32"/>
      <c r="B105" s="33"/>
      <c r="C105" s="34"/>
      <c r="D105" s="198" t="s">
        <v>238</v>
      </c>
      <c r="E105" s="34"/>
      <c r="F105" s="199" t="s">
        <v>239</v>
      </c>
      <c r="G105" s="34"/>
      <c r="H105" s="34"/>
      <c r="I105" s="106"/>
      <c r="J105" s="34"/>
      <c r="K105" s="34"/>
      <c r="L105" s="37"/>
      <c r="M105" s="200"/>
      <c r="N105" s="201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5" t="s">
        <v>238</v>
      </c>
      <c r="AU105" s="15" t="s">
        <v>81</v>
      </c>
    </row>
    <row r="106" spans="2:51" s="13" customFormat="1" ht="10">
      <c r="B106" s="202"/>
      <c r="C106" s="203"/>
      <c r="D106" s="198" t="s">
        <v>120</v>
      </c>
      <c r="E106" s="204" t="s">
        <v>19</v>
      </c>
      <c r="F106" s="205" t="s">
        <v>264</v>
      </c>
      <c r="G106" s="203"/>
      <c r="H106" s="206">
        <v>0.168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120</v>
      </c>
      <c r="AU106" s="212" t="s">
        <v>81</v>
      </c>
      <c r="AV106" s="13" t="s">
        <v>81</v>
      </c>
      <c r="AW106" s="13" t="s">
        <v>32</v>
      </c>
      <c r="AX106" s="13" t="s">
        <v>71</v>
      </c>
      <c r="AY106" s="212" t="s">
        <v>109</v>
      </c>
    </row>
    <row r="107" spans="1:65" s="2" customFormat="1" ht="21.75" customHeight="1">
      <c r="A107" s="32"/>
      <c r="B107" s="33"/>
      <c r="C107" s="185" t="s">
        <v>179</v>
      </c>
      <c r="D107" s="185" t="s">
        <v>111</v>
      </c>
      <c r="E107" s="186" t="s">
        <v>188</v>
      </c>
      <c r="F107" s="187" t="s">
        <v>265</v>
      </c>
      <c r="G107" s="188" t="s">
        <v>114</v>
      </c>
      <c r="H107" s="189">
        <v>0.168</v>
      </c>
      <c r="I107" s="190"/>
      <c r="J107" s="191">
        <f>ROUND(I107*H107,2)</f>
        <v>0</v>
      </c>
      <c r="K107" s="187" t="s">
        <v>115</v>
      </c>
      <c r="L107" s="37"/>
      <c r="M107" s="192" t="s">
        <v>19</v>
      </c>
      <c r="N107" s="193" t="s">
        <v>42</v>
      </c>
      <c r="O107" s="62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96" t="s">
        <v>116</v>
      </c>
      <c r="AT107" s="196" t="s">
        <v>111</v>
      </c>
      <c r="AU107" s="196" t="s">
        <v>81</v>
      </c>
      <c r="AY107" s="15" t="s">
        <v>109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5" t="s">
        <v>79</v>
      </c>
      <c r="BK107" s="197">
        <f>ROUND(I107*H107,2)</f>
        <v>0</v>
      </c>
      <c r="BL107" s="15" t="s">
        <v>116</v>
      </c>
      <c r="BM107" s="196" t="s">
        <v>266</v>
      </c>
    </row>
    <row r="108" spans="1:47" s="2" customFormat="1" ht="81">
      <c r="A108" s="32"/>
      <c r="B108" s="33"/>
      <c r="C108" s="34"/>
      <c r="D108" s="198" t="s">
        <v>238</v>
      </c>
      <c r="E108" s="34"/>
      <c r="F108" s="199" t="s">
        <v>254</v>
      </c>
      <c r="G108" s="34"/>
      <c r="H108" s="34"/>
      <c r="I108" s="106"/>
      <c r="J108" s="34"/>
      <c r="K108" s="34"/>
      <c r="L108" s="37"/>
      <c r="M108" s="200"/>
      <c r="N108" s="201"/>
      <c r="O108" s="62"/>
      <c r="P108" s="62"/>
      <c r="Q108" s="62"/>
      <c r="R108" s="62"/>
      <c r="S108" s="62"/>
      <c r="T108" s="6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5" t="s">
        <v>238</v>
      </c>
      <c r="AU108" s="15" t="s">
        <v>81</v>
      </c>
    </row>
    <row r="109" spans="1:65" s="2" customFormat="1" ht="21.75" customHeight="1">
      <c r="A109" s="32"/>
      <c r="B109" s="33"/>
      <c r="C109" s="185" t="s">
        <v>204</v>
      </c>
      <c r="D109" s="185" t="s">
        <v>111</v>
      </c>
      <c r="E109" s="186" t="s">
        <v>222</v>
      </c>
      <c r="F109" s="187" t="s">
        <v>267</v>
      </c>
      <c r="G109" s="188" t="s">
        <v>114</v>
      </c>
      <c r="H109" s="189">
        <v>0.384</v>
      </c>
      <c r="I109" s="190"/>
      <c r="J109" s="191">
        <f>ROUND(I109*H109,2)</f>
        <v>0</v>
      </c>
      <c r="K109" s="187" t="s">
        <v>19</v>
      </c>
      <c r="L109" s="37"/>
      <c r="M109" s="192" t="s">
        <v>19</v>
      </c>
      <c r="N109" s="193" t="s">
        <v>42</v>
      </c>
      <c r="O109" s="62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6" t="s">
        <v>116</v>
      </c>
      <c r="AT109" s="196" t="s">
        <v>111</v>
      </c>
      <c r="AU109" s="196" t="s">
        <v>81</v>
      </c>
      <c r="AY109" s="15" t="s">
        <v>109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15" t="s">
        <v>79</v>
      </c>
      <c r="BK109" s="197">
        <f>ROUND(I109*H109,2)</f>
        <v>0</v>
      </c>
      <c r="BL109" s="15" t="s">
        <v>116</v>
      </c>
      <c r="BM109" s="196" t="s">
        <v>268</v>
      </c>
    </row>
    <row r="110" spans="1:47" s="2" customFormat="1" ht="27">
      <c r="A110" s="32"/>
      <c r="B110" s="33"/>
      <c r="C110" s="34"/>
      <c r="D110" s="198" t="s">
        <v>118</v>
      </c>
      <c r="E110" s="34"/>
      <c r="F110" s="199" t="s">
        <v>224</v>
      </c>
      <c r="G110" s="34"/>
      <c r="H110" s="34"/>
      <c r="I110" s="106"/>
      <c r="J110" s="34"/>
      <c r="K110" s="34"/>
      <c r="L110" s="37"/>
      <c r="M110" s="200"/>
      <c r="N110" s="201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5" t="s">
        <v>118</v>
      </c>
      <c r="AU110" s="15" t="s">
        <v>81</v>
      </c>
    </row>
    <row r="111" spans="1:65" s="2" customFormat="1" ht="21.75" customHeight="1">
      <c r="A111" s="32"/>
      <c r="B111" s="33"/>
      <c r="C111" s="185" t="s">
        <v>183</v>
      </c>
      <c r="D111" s="185" t="s">
        <v>111</v>
      </c>
      <c r="E111" s="186" t="s">
        <v>200</v>
      </c>
      <c r="F111" s="187" t="s">
        <v>269</v>
      </c>
      <c r="G111" s="188" t="s">
        <v>114</v>
      </c>
      <c r="H111" s="189">
        <v>0.164</v>
      </c>
      <c r="I111" s="190"/>
      <c r="J111" s="191">
        <f>ROUND(I111*H111,2)</f>
        <v>0</v>
      </c>
      <c r="K111" s="187" t="s">
        <v>19</v>
      </c>
      <c r="L111" s="37"/>
      <c r="M111" s="192" t="s">
        <v>19</v>
      </c>
      <c r="N111" s="193" t="s">
        <v>42</v>
      </c>
      <c r="O111" s="62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96" t="s">
        <v>116</v>
      </c>
      <c r="AT111" s="196" t="s">
        <v>111</v>
      </c>
      <c r="AU111" s="196" t="s">
        <v>81</v>
      </c>
      <c r="AY111" s="15" t="s">
        <v>109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5" t="s">
        <v>79</v>
      </c>
      <c r="BK111" s="197">
        <f>ROUND(I111*H111,2)</f>
        <v>0</v>
      </c>
      <c r="BL111" s="15" t="s">
        <v>116</v>
      </c>
      <c r="BM111" s="196" t="s">
        <v>270</v>
      </c>
    </row>
    <row r="112" spans="1:47" s="2" customFormat="1" ht="36">
      <c r="A112" s="32"/>
      <c r="B112" s="33"/>
      <c r="C112" s="34"/>
      <c r="D112" s="198" t="s">
        <v>118</v>
      </c>
      <c r="E112" s="34"/>
      <c r="F112" s="199" t="s">
        <v>203</v>
      </c>
      <c r="G112" s="34"/>
      <c r="H112" s="34"/>
      <c r="I112" s="106"/>
      <c r="J112" s="34"/>
      <c r="K112" s="34"/>
      <c r="L112" s="37"/>
      <c r="M112" s="200"/>
      <c r="N112" s="201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5" t="s">
        <v>118</v>
      </c>
      <c r="AU112" s="15" t="s">
        <v>81</v>
      </c>
    </row>
    <row r="113" spans="1:65" s="2" customFormat="1" ht="21.75" customHeight="1">
      <c r="A113" s="32"/>
      <c r="B113" s="33"/>
      <c r="C113" s="185" t="s">
        <v>199</v>
      </c>
      <c r="D113" s="185" t="s">
        <v>111</v>
      </c>
      <c r="E113" s="186" t="s">
        <v>225</v>
      </c>
      <c r="F113" s="187" t="s">
        <v>271</v>
      </c>
      <c r="G113" s="188" t="s">
        <v>114</v>
      </c>
      <c r="H113" s="189">
        <v>0.168</v>
      </c>
      <c r="I113" s="190"/>
      <c r="J113" s="191">
        <f>ROUND(I113*H113,2)</f>
        <v>0</v>
      </c>
      <c r="K113" s="187" t="s">
        <v>19</v>
      </c>
      <c r="L113" s="37"/>
      <c r="M113" s="192" t="s">
        <v>19</v>
      </c>
      <c r="N113" s="193" t="s">
        <v>42</v>
      </c>
      <c r="O113" s="62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96" t="s">
        <v>116</v>
      </c>
      <c r="AT113" s="196" t="s">
        <v>111</v>
      </c>
      <c r="AU113" s="196" t="s">
        <v>81</v>
      </c>
      <c r="AY113" s="15" t="s">
        <v>109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5" t="s">
        <v>79</v>
      </c>
      <c r="BK113" s="197">
        <f>ROUND(I113*H113,2)</f>
        <v>0</v>
      </c>
      <c r="BL113" s="15" t="s">
        <v>116</v>
      </c>
      <c r="BM113" s="196" t="s">
        <v>272</v>
      </c>
    </row>
    <row r="114" spans="1:47" s="2" customFormat="1" ht="27">
      <c r="A114" s="32"/>
      <c r="B114" s="33"/>
      <c r="C114" s="34"/>
      <c r="D114" s="198" t="s">
        <v>118</v>
      </c>
      <c r="E114" s="34"/>
      <c r="F114" s="199" t="s">
        <v>224</v>
      </c>
      <c r="G114" s="34"/>
      <c r="H114" s="34"/>
      <c r="I114" s="106"/>
      <c r="J114" s="34"/>
      <c r="K114" s="34"/>
      <c r="L114" s="37"/>
      <c r="M114" s="200"/>
      <c r="N114" s="201"/>
      <c r="O114" s="62"/>
      <c r="P114" s="62"/>
      <c r="Q114" s="62"/>
      <c r="R114" s="62"/>
      <c r="S114" s="62"/>
      <c r="T114" s="63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5" t="s">
        <v>118</v>
      </c>
      <c r="AU114" s="15" t="s">
        <v>81</v>
      </c>
    </row>
    <row r="115" spans="1:65" s="2" customFormat="1" ht="21.75" customHeight="1">
      <c r="A115" s="32"/>
      <c r="B115" s="33"/>
      <c r="C115" s="185" t="s">
        <v>187</v>
      </c>
      <c r="D115" s="185" t="s">
        <v>111</v>
      </c>
      <c r="E115" s="186" t="s">
        <v>228</v>
      </c>
      <c r="F115" s="187" t="s">
        <v>273</v>
      </c>
      <c r="G115" s="188" t="s">
        <v>114</v>
      </c>
      <c r="H115" s="189">
        <v>0.091</v>
      </c>
      <c r="I115" s="190"/>
      <c r="J115" s="191">
        <f>ROUND(I115*H115,2)</f>
        <v>0</v>
      </c>
      <c r="K115" s="187" t="s">
        <v>19</v>
      </c>
      <c r="L115" s="37"/>
      <c r="M115" s="192" t="s">
        <v>19</v>
      </c>
      <c r="N115" s="193" t="s">
        <v>42</v>
      </c>
      <c r="O115" s="62"/>
      <c r="P115" s="194">
        <f>O115*H115</f>
        <v>0</v>
      </c>
      <c r="Q115" s="194">
        <v>0</v>
      </c>
      <c r="R115" s="194">
        <f>Q115*H115</f>
        <v>0</v>
      </c>
      <c r="S115" s="194">
        <v>0</v>
      </c>
      <c r="T115" s="195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96" t="s">
        <v>116</v>
      </c>
      <c r="AT115" s="196" t="s">
        <v>111</v>
      </c>
      <c r="AU115" s="196" t="s">
        <v>81</v>
      </c>
      <c r="AY115" s="15" t="s">
        <v>109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15" t="s">
        <v>79</v>
      </c>
      <c r="BK115" s="197">
        <f>ROUND(I115*H115,2)</f>
        <v>0</v>
      </c>
      <c r="BL115" s="15" t="s">
        <v>116</v>
      </c>
      <c r="BM115" s="196" t="s">
        <v>274</v>
      </c>
    </row>
    <row r="116" spans="1:47" s="2" customFormat="1" ht="27">
      <c r="A116" s="32"/>
      <c r="B116" s="33"/>
      <c r="C116" s="34"/>
      <c r="D116" s="198" t="s">
        <v>118</v>
      </c>
      <c r="E116" s="34"/>
      <c r="F116" s="199" t="s">
        <v>224</v>
      </c>
      <c r="G116" s="34"/>
      <c r="H116" s="34"/>
      <c r="I116" s="106"/>
      <c r="J116" s="34"/>
      <c r="K116" s="34"/>
      <c r="L116" s="37"/>
      <c r="M116" s="200"/>
      <c r="N116" s="201"/>
      <c r="O116" s="62"/>
      <c r="P116" s="62"/>
      <c r="Q116" s="62"/>
      <c r="R116" s="62"/>
      <c r="S116" s="62"/>
      <c r="T116" s="63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5" t="s">
        <v>118</v>
      </c>
      <c r="AU116" s="15" t="s">
        <v>81</v>
      </c>
    </row>
    <row r="117" spans="1:65" s="2" customFormat="1" ht="21.75" customHeight="1">
      <c r="A117" s="32"/>
      <c r="B117" s="33"/>
      <c r="C117" s="185" t="s">
        <v>151</v>
      </c>
      <c r="D117" s="185" t="s">
        <v>111</v>
      </c>
      <c r="E117" s="186" t="s">
        <v>232</v>
      </c>
      <c r="F117" s="187" t="s">
        <v>275</v>
      </c>
      <c r="G117" s="188" t="s">
        <v>114</v>
      </c>
      <c r="H117" s="189">
        <v>0.1</v>
      </c>
      <c r="I117" s="190"/>
      <c r="J117" s="191">
        <f>ROUND(I117*H117,2)</f>
        <v>0</v>
      </c>
      <c r="K117" s="187" t="s">
        <v>19</v>
      </c>
      <c r="L117" s="37"/>
      <c r="M117" s="192" t="s">
        <v>19</v>
      </c>
      <c r="N117" s="193" t="s">
        <v>42</v>
      </c>
      <c r="O117" s="62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6" t="s">
        <v>116</v>
      </c>
      <c r="AT117" s="196" t="s">
        <v>111</v>
      </c>
      <c r="AU117" s="196" t="s">
        <v>81</v>
      </c>
      <c r="AY117" s="15" t="s">
        <v>109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5" t="s">
        <v>79</v>
      </c>
      <c r="BK117" s="197">
        <f>ROUND(I117*H117,2)</f>
        <v>0</v>
      </c>
      <c r="BL117" s="15" t="s">
        <v>116</v>
      </c>
      <c r="BM117" s="196" t="s">
        <v>276</v>
      </c>
    </row>
    <row r="118" spans="1:47" s="2" customFormat="1" ht="27">
      <c r="A118" s="32"/>
      <c r="B118" s="33"/>
      <c r="C118" s="34"/>
      <c r="D118" s="198" t="s">
        <v>118</v>
      </c>
      <c r="E118" s="34"/>
      <c r="F118" s="199" t="s">
        <v>224</v>
      </c>
      <c r="G118" s="34"/>
      <c r="H118" s="34"/>
      <c r="I118" s="106"/>
      <c r="J118" s="34"/>
      <c r="K118" s="34"/>
      <c r="L118" s="37"/>
      <c r="M118" s="213"/>
      <c r="N118" s="214"/>
      <c r="O118" s="215"/>
      <c r="P118" s="215"/>
      <c r="Q118" s="215"/>
      <c r="R118" s="215"/>
      <c r="S118" s="215"/>
      <c r="T118" s="216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118</v>
      </c>
      <c r="AU118" s="15" t="s">
        <v>81</v>
      </c>
    </row>
    <row r="119" spans="1:31" s="2" customFormat="1" ht="7" customHeight="1">
      <c r="A119" s="32"/>
      <c r="B119" s="45"/>
      <c r="C119" s="46"/>
      <c r="D119" s="46"/>
      <c r="E119" s="46"/>
      <c r="F119" s="46"/>
      <c r="G119" s="46"/>
      <c r="H119" s="46"/>
      <c r="I119" s="134"/>
      <c r="J119" s="46"/>
      <c r="K119" s="46"/>
      <c r="L119" s="37"/>
      <c r="M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</sheetData>
  <sheetProtection algorithmName="SHA-512" hashValue="b424eeocFV52SBXQs1iUywMCkQuACaVzZwAWIdy3Iq097mt4j8PV7Zm1XCzLP5xQFlnVeB9aKH6subYqPWPlwQ==" saltValue="6UsjvCVtmZ9deAUoSq9oV5m4zPBgmsN7vqnArF/jdtlp3d0ulCt4Vqd9FXk2nowHZmBCJnAChc905Wfn+U4xmg==" spinCount="100000" sheet="1" objects="1" scenarios="1" formatColumns="0" formatRows="0" autoFilter="0"/>
  <autoFilter ref="C80:K11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Frančáková Diana Ing.</cp:lastModifiedBy>
  <dcterms:created xsi:type="dcterms:W3CDTF">2020-03-25T08:36:57Z</dcterms:created>
  <dcterms:modified xsi:type="dcterms:W3CDTF">2020-04-17T07:48:26Z</dcterms:modified>
  <cp:category/>
  <cp:version/>
  <cp:contentType/>
  <cp:contentStatus/>
</cp:coreProperties>
</file>