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9020" windowHeight="12405"/>
  </bookViews>
  <sheets>
    <sheet name="Záznamy revizí" sheetId="8" r:id="rId1"/>
    <sheet name="data" sheetId="1" r:id="rId2"/>
    <sheet name="schéma fází" sheetId="2" r:id="rId3"/>
  </sheets>
  <definedNames>
    <definedName name="Datum">'Záznamy revizí'!$B$3:$B$65536</definedName>
    <definedName name="_xlnm.Print_Titles" localSheetId="1">data!$2:$2</definedName>
    <definedName name="_xlnm.Print_Area" localSheetId="1">data!$A:$O</definedName>
    <definedName name="Revize">'Záznamy revizí'!$A$3:$E$65536</definedName>
  </definedNames>
  <calcPr calcId="152511"/>
</workbook>
</file>

<file path=xl/calcChain.xml><?xml version="1.0" encoding="utf-8"?>
<calcChain xmlns="http://schemas.openxmlformats.org/spreadsheetml/2006/main">
  <c r="N36" i="1" l="1"/>
  <c r="G33" i="1"/>
  <c r="G34" i="1" s="1"/>
  <c r="G35" i="1" s="1"/>
  <c r="G36" i="1" s="1"/>
  <c r="O36" i="1" s="1"/>
  <c r="N29" i="1"/>
  <c r="G26" i="1"/>
  <c r="G27" i="1" s="1"/>
  <c r="G28" i="1" s="1"/>
  <c r="G29" i="1" s="1"/>
  <c r="O29" i="1" s="1"/>
  <c r="N22" i="1"/>
  <c r="G19" i="1"/>
  <c r="G20" i="1" s="1"/>
  <c r="G21" i="1" s="1"/>
  <c r="G22" i="1" s="1"/>
  <c r="O22" i="1" s="1"/>
  <c r="N15" i="1"/>
  <c r="G12" i="1"/>
  <c r="G13" i="1" s="1"/>
  <c r="G14" i="1" s="1"/>
  <c r="G15" i="1" s="1"/>
  <c r="O15" i="1" s="1"/>
  <c r="N8" i="1"/>
  <c r="G5" i="1"/>
  <c r="G6" i="1" s="1"/>
  <c r="G7" i="1" s="1"/>
  <c r="G8" i="1" s="1"/>
  <c r="O8" i="1" s="1"/>
  <c r="A1" i="2" l="1"/>
</calcChain>
</file>

<file path=xl/comments1.xml><?xml version="1.0" encoding="utf-8"?>
<comments xmlns="http://schemas.openxmlformats.org/spreadsheetml/2006/main">
  <authors>
    <author>CERVENKA</author>
  </authors>
  <commentList>
    <comment ref="O1" authorId="0">
      <text>
        <r>
          <rPr>
            <sz val="8"/>
            <color indexed="81"/>
            <rFont val="Tahoma"/>
            <family val="2"/>
            <charset val="238"/>
          </rPr>
          <t>Mezní hodnota</t>
        </r>
      </text>
    </comment>
    <comment ref="L2" authorId="0">
      <text>
        <r>
          <rPr>
            <b/>
            <sz val="8"/>
            <color indexed="81"/>
            <rFont val="Tahoma"/>
            <family val="2"/>
            <charset val="238"/>
          </rPr>
          <t>Uvádí se hodnota dle Beufort. stupnice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2" authorId="0">
      <text>
        <r>
          <rPr>
            <sz val="8"/>
            <color indexed="81"/>
            <rFont val="Tahoma"/>
            <family val="2"/>
            <charset val="238"/>
          </rPr>
          <t xml:space="preserve">Výpočet přímé vzdálenosti mezi prvním a posledním bodem v rozpětí </t>
        </r>
      </text>
    </comment>
    <comment ref="O2" authorId="0">
      <text>
        <r>
          <rPr>
            <sz val="8"/>
            <color indexed="81"/>
            <rFont val="Tahoma"/>
            <family val="2"/>
            <charset val="238"/>
          </rPr>
          <t xml:space="preserve">Rozdíl mezi přímou vzdáleností a součtem na pořadnicích.
V případě rozdílu většího než hodnota uvedená v N1 je zvýrazněno pole žlutě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P2" authorId="0">
      <text>
        <r>
          <rPr>
            <b/>
            <sz val="8"/>
            <color indexed="81"/>
            <rFont val="Tahoma"/>
            <family val="2"/>
            <charset val="238"/>
          </rPr>
          <t>Sloupec se netiskne.
Vyplňuje se v případě aktualizační podkladů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<sst xmlns="http://schemas.openxmlformats.org/spreadsheetml/2006/main" count="181" uniqueCount="46">
  <si>
    <t>vodič</t>
  </si>
  <si>
    <t>Y</t>
  </si>
  <si>
    <t>X</t>
  </si>
  <si>
    <t>pořadnice</t>
  </si>
  <si>
    <t>datum</t>
  </si>
  <si>
    <t>poznámka</t>
  </si>
  <si>
    <t>čas</t>
  </si>
  <si>
    <t>Chyba</t>
  </si>
  <si>
    <t>S-JTSK, Bpv</t>
  </si>
  <si>
    <t>číslo 
bodu</t>
  </si>
  <si>
    <t>vítr
(B)</t>
  </si>
  <si>
    <t>tepl.
(°C)</t>
  </si>
  <si>
    <t>Kont.</t>
  </si>
  <si>
    <t>Z
vodič</t>
  </si>
  <si>
    <t>počasí</t>
  </si>
  <si>
    <t>Pořadí</t>
  </si>
  <si>
    <t>Datum</t>
  </si>
  <si>
    <t>Provedl</t>
  </si>
  <si>
    <t>Popis</t>
  </si>
  <si>
    <t>společnost</t>
  </si>
  <si>
    <t>jméno</t>
  </si>
  <si>
    <t>rozpětí</t>
  </si>
  <si>
    <t>Změna</t>
  </si>
  <si>
    <t>Průhyby:</t>
  </si>
  <si>
    <t>Hrdlička spol. s r.o.</t>
  </si>
  <si>
    <t>Šmejkalová</t>
  </si>
  <si>
    <t>V252</t>
  </si>
  <si>
    <t>Založení souboru</t>
  </si>
  <si>
    <t>SAG Elektrovod</t>
  </si>
  <si>
    <t>Zvolenský</t>
  </si>
  <si>
    <t>Aktualizace po „V251/252 - oprava vedení (B.0321)“</t>
  </si>
  <si>
    <t>204-205</t>
  </si>
  <si>
    <t>FB</t>
  </si>
  <si>
    <t>0</t>
  </si>
  <si>
    <t>11:15-11:35</t>
  </si>
  <si>
    <t>6</t>
  </si>
  <si>
    <t>207-208</t>
  </si>
  <si>
    <t>13:30-13:50</t>
  </si>
  <si>
    <t>208-209</t>
  </si>
  <si>
    <t>14:10-14:40</t>
  </si>
  <si>
    <t>213-214</t>
  </si>
  <si>
    <t>15:00-15:30</t>
  </si>
  <si>
    <t>249-250</t>
  </si>
  <si>
    <t>16:30-17:10</t>
  </si>
  <si>
    <t>jasno</t>
  </si>
  <si>
    <t>polojasno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</si>
</sst>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d/mm/yy;@"/>
    <numFmt numFmtId="166" formatCode="0.000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charset val="238"/>
    </font>
    <font>
      <b/>
      <sz val="10"/>
      <color indexed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2" fillId="0" borderId="0" xfId="0" applyNumberFormat="1" applyFont="1"/>
    <xf numFmtId="0" fontId="7" fillId="0" borderId="0" xfId="0" applyFont="1"/>
    <xf numFmtId="165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165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/>
    </xf>
    <xf numFmtId="2" fontId="4" fillId="0" borderId="0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right"/>
    </xf>
    <xf numFmtId="4" fontId="4" fillId="0" borderId="0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5" fillId="0" borderId="1" xfId="0" applyNumberFormat="1" applyFont="1" applyFill="1" applyBorder="1" applyAlignment="1">
      <alignment horizontal="center" vertical="top"/>
    </xf>
    <xf numFmtId="0" fontId="11" fillId="2" borderId="13" xfId="1" applyFont="1" applyFill="1" applyBorder="1" applyAlignment="1">
      <alignment horizontal="center" vertical="center"/>
    </xf>
    <xf numFmtId="0" fontId="10" fillId="0" borderId="0" xfId="1"/>
    <xf numFmtId="14" fontId="10" fillId="0" borderId="0" xfId="1" applyNumberFormat="1"/>
    <xf numFmtId="0" fontId="10" fillId="0" borderId="0" xfId="1" applyAlignment="1">
      <alignment wrapText="1"/>
    </xf>
    <xf numFmtId="166" fontId="8" fillId="0" borderId="0" xfId="0" applyNumberFormat="1" applyFont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horizontal="right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8" fillId="0" borderId="0" xfId="0" applyFont="1" applyAlignment="1">
      <alignment horizontal="left" vertical="top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/>
    <xf numFmtId="0" fontId="11" fillId="2" borderId="13" xfId="1" applyFont="1" applyFill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 wrapText="1"/>
    </xf>
    <xf numFmtId="14" fontId="11" fillId="2" borderId="13" xfId="1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right"/>
    </xf>
    <xf numFmtId="2" fontId="2" fillId="0" borderId="15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2" fontId="2" fillId="0" borderId="15" xfId="0" applyNumberFormat="1" applyFont="1" applyFill="1" applyBorder="1"/>
    <xf numFmtId="2" fontId="2" fillId="0" borderId="16" xfId="0" applyNumberFormat="1" applyFont="1" applyFill="1" applyBorder="1"/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2" fontId="2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/>
    <xf numFmtId="2" fontId="2" fillId="0" borderId="6" xfId="0" applyNumberFormat="1" applyFont="1" applyFill="1" applyBorder="1"/>
    <xf numFmtId="49" fontId="2" fillId="0" borderId="10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2" fontId="2" fillId="0" borderId="11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/>
    <xf numFmtId="2" fontId="2" fillId="0" borderId="12" xfId="0" applyNumberFormat="1" applyFont="1" applyFill="1" applyBorder="1"/>
    <xf numFmtId="49" fontId="2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right"/>
    </xf>
    <xf numFmtId="2" fontId="2" fillId="0" borderId="8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2" fontId="2" fillId="0" borderId="8" xfId="0" applyNumberFormat="1" applyFont="1" applyFill="1" applyBorder="1"/>
    <xf numFmtId="2" fontId="2" fillId="0" borderId="9" xfId="0" applyNumberFormat="1" applyFont="1" applyFill="1" applyBorder="1"/>
    <xf numFmtId="14" fontId="10" fillId="0" borderId="0" xfId="1" applyNumberFormat="1" applyFill="1"/>
    <xf numFmtId="0" fontId="0" fillId="0" borderId="0" xfId="0" applyFill="1"/>
    <xf numFmtId="0" fontId="0" fillId="0" borderId="0" xfId="0" applyFill="1" applyAlignment="1">
      <alignment wrapText="1"/>
    </xf>
  </cellXfs>
  <cellStyles count="2">
    <cellStyle name="Normální" xfId="0" builtinId="0"/>
    <cellStyle name="normální_Záznam revizí - vzor" xfId="1"/>
  </cellStyles>
  <dxfs count="4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3</xdr:row>
      <xdr:rowOff>28575</xdr:rowOff>
    </xdr:from>
    <xdr:to>
      <xdr:col>9</xdr:col>
      <xdr:colOff>96006</xdr:colOff>
      <xdr:row>17</xdr:row>
      <xdr:rowOff>9839</xdr:rowOff>
    </xdr:to>
    <xdr:pic>
      <xdr:nvPicPr>
        <xdr:cNvPr id="2" name="Obrázek 2" descr="schema faz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542925"/>
          <a:ext cx="5410956" cy="2248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33"/>
  <sheetViews>
    <sheetView tabSelected="1" zoomScaleNormal="100" workbookViewId="0">
      <pane ySplit="2" topLeftCell="A3" activePane="bottomLeft" state="frozenSplit"/>
      <selection activeCell="C1" sqref="C1"/>
      <selection pane="bottomLeft" activeCell="C8" sqref="C8"/>
    </sheetView>
  </sheetViews>
  <sheetFormatPr defaultRowHeight="12.75" x14ac:dyDescent="0.2"/>
  <cols>
    <col min="1" max="1" width="7" style="32" bestFit="1" customWidth="1"/>
    <col min="2" max="2" width="10.140625" style="33" bestFit="1" customWidth="1"/>
    <col min="3" max="3" width="17.85546875" style="32" customWidth="1"/>
    <col min="4" max="4" width="15.7109375" style="32" customWidth="1"/>
    <col min="5" max="5" width="87" style="34" customWidth="1"/>
    <col min="6" max="16384" width="9.140625" style="32"/>
  </cols>
  <sheetData>
    <row r="1" spans="1:5" x14ac:dyDescent="0.2">
      <c r="A1" s="45" t="s">
        <v>15</v>
      </c>
      <c r="B1" s="47" t="s">
        <v>16</v>
      </c>
      <c r="C1" s="45" t="s">
        <v>17</v>
      </c>
      <c r="D1" s="45"/>
      <c r="E1" s="46" t="s">
        <v>18</v>
      </c>
    </row>
    <row r="2" spans="1:5" x14ac:dyDescent="0.2">
      <c r="A2" s="45"/>
      <c r="B2" s="47"/>
      <c r="C2" s="31" t="s">
        <v>19</v>
      </c>
      <c r="D2" s="31" t="s">
        <v>20</v>
      </c>
      <c r="E2" s="46"/>
    </row>
    <row r="3" spans="1:5" x14ac:dyDescent="0.2">
      <c r="A3" s="32">
        <v>0</v>
      </c>
      <c r="B3" s="33">
        <v>42164</v>
      </c>
      <c r="C3" s="33" t="s">
        <v>24</v>
      </c>
      <c r="D3" s="32" t="s">
        <v>25</v>
      </c>
      <c r="E3" s="34" t="s">
        <v>27</v>
      </c>
    </row>
    <row r="4" spans="1:5" x14ac:dyDescent="0.2">
      <c r="A4" s="32">
        <v>1</v>
      </c>
      <c r="B4" s="85">
        <v>42170</v>
      </c>
      <c r="C4" s="86" t="s">
        <v>28</v>
      </c>
      <c r="D4" s="86" t="s">
        <v>29</v>
      </c>
      <c r="E4" s="87" t="s">
        <v>30</v>
      </c>
    </row>
    <row r="5" spans="1:5" x14ac:dyDescent="0.2">
      <c r="A5" s="32">
        <v>2</v>
      </c>
    </row>
    <row r="6" spans="1:5" x14ac:dyDescent="0.2">
      <c r="A6" s="32">
        <v>3</v>
      </c>
    </row>
    <row r="7" spans="1:5" x14ac:dyDescent="0.2">
      <c r="A7" s="32">
        <v>4</v>
      </c>
    </row>
    <row r="8" spans="1:5" x14ac:dyDescent="0.2">
      <c r="A8" s="32">
        <v>5</v>
      </c>
    </row>
    <row r="9" spans="1:5" x14ac:dyDescent="0.2">
      <c r="A9" s="32">
        <v>6</v>
      </c>
    </row>
    <row r="10" spans="1:5" x14ac:dyDescent="0.2">
      <c r="A10" s="32">
        <v>7</v>
      </c>
    </row>
    <row r="11" spans="1:5" x14ac:dyDescent="0.2">
      <c r="A11" s="32">
        <v>8</v>
      </c>
    </row>
    <row r="12" spans="1:5" x14ac:dyDescent="0.2">
      <c r="A12" s="32">
        <v>9</v>
      </c>
    </row>
    <row r="13" spans="1:5" x14ac:dyDescent="0.2">
      <c r="A13" s="32">
        <v>10</v>
      </c>
    </row>
    <row r="14" spans="1:5" x14ac:dyDescent="0.2">
      <c r="A14" s="32">
        <v>11</v>
      </c>
    </row>
    <row r="15" spans="1:5" x14ac:dyDescent="0.2">
      <c r="A15" s="32">
        <v>12</v>
      </c>
    </row>
    <row r="16" spans="1:5" x14ac:dyDescent="0.2">
      <c r="A16" s="32">
        <v>13</v>
      </c>
    </row>
    <row r="17" spans="1:1" x14ac:dyDescent="0.2">
      <c r="A17" s="32">
        <v>14</v>
      </c>
    </row>
    <row r="18" spans="1:1" x14ac:dyDescent="0.2">
      <c r="A18" s="32">
        <v>15</v>
      </c>
    </row>
    <row r="19" spans="1:1" x14ac:dyDescent="0.2">
      <c r="A19" s="32">
        <v>16</v>
      </c>
    </row>
    <row r="20" spans="1:1" x14ac:dyDescent="0.2">
      <c r="A20" s="32">
        <v>17</v>
      </c>
    </row>
    <row r="21" spans="1:1" x14ac:dyDescent="0.2">
      <c r="A21" s="32">
        <v>18</v>
      </c>
    </row>
    <row r="22" spans="1:1" x14ac:dyDescent="0.2">
      <c r="A22" s="32">
        <v>19</v>
      </c>
    </row>
    <row r="23" spans="1:1" x14ac:dyDescent="0.2">
      <c r="A23" s="32">
        <v>20</v>
      </c>
    </row>
    <row r="24" spans="1:1" x14ac:dyDescent="0.2">
      <c r="A24" s="32">
        <v>21</v>
      </c>
    </row>
    <row r="25" spans="1:1" x14ac:dyDescent="0.2">
      <c r="A25" s="32">
        <v>22</v>
      </c>
    </row>
    <row r="26" spans="1:1" x14ac:dyDescent="0.2">
      <c r="A26" s="32">
        <v>23</v>
      </c>
    </row>
    <row r="27" spans="1:1" x14ac:dyDescent="0.2">
      <c r="A27" s="32">
        <v>24</v>
      </c>
    </row>
    <row r="28" spans="1:1" x14ac:dyDescent="0.2">
      <c r="A28" s="32">
        <v>25</v>
      </c>
    </row>
    <row r="29" spans="1:1" x14ac:dyDescent="0.2">
      <c r="A29" s="32">
        <v>26</v>
      </c>
    </row>
    <row r="30" spans="1:1" x14ac:dyDescent="0.2">
      <c r="A30" s="32">
        <v>27</v>
      </c>
    </row>
    <row r="31" spans="1:1" x14ac:dyDescent="0.2">
      <c r="A31" s="32">
        <v>28</v>
      </c>
    </row>
    <row r="32" spans="1:1" x14ac:dyDescent="0.2">
      <c r="A32" s="32">
        <v>29</v>
      </c>
    </row>
    <row r="33" spans="1:1" x14ac:dyDescent="0.2">
      <c r="A33" s="32">
        <v>30</v>
      </c>
    </row>
  </sheetData>
  <mergeCells count="4">
    <mergeCell ref="C1:D1"/>
    <mergeCell ref="E1:E2"/>
    <mergeCell ref="B1:B2"/>
    <mergeCell ref="A1:A2"/>
  </mergeCells>
  <phoneticPr fontId="10" type="noConversion"/>
  <printOptions gridLines="1"/>
  <pageMargins left="0.49" right="0.47" top="0.67" bottom="0.71" header="0.27" footer="0.35"/>
  <pageSetup paperSize="9" orientation="landscape" r:id="rId1"/>
  <headerFooter alignWithMargins="0">
    <oddHeader>&amp;R&amp;F/&amp;A</oddHeader>
    <oddFooter>&amp;Rstránka &amp;P/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P37"/>
  <sheetViews>
    <sheetView zoomScaleNormal="100" workbookViewId="0">
      <pane ySplit="2" topLeftCell="A3" activePane="bottomLeft" state="frozen"/>
      <selection pane="bottomLeft" activeCell="B33" sqref="B33"/>
    </sheetView>
  </sheetViews>
  <sheetFormatPr defaultRowHeight="12" x14ac:dyDescent="0.2"/>
  <cols>
    <col min="1" max="1" width="12.85546875" style="17" customWidth="1"/>
    <col min="2" max="2" width="5.28515625" style="17" bestFit="1" customWidth="1"/>
    <col min="3" max="3" width="4.85546875" style="17" customWidth="1"/>
    <col min="4" max="4" width="10.28515625" style="26" customWidth="1"/>
    <col min="5" max="5" width="11.7109375" style="26" customWidth="1"/>
    <col min="6" max="6" width="6.85546875" style="23" customWidth="1"/>
    <col min="7" max="7" width="8.7109375" style="37" customWidth="1"/>
    <col min="8" max="8" width="8" style="7" customWidth="1"/>
    <col min="9" max="9" width="5.7109375" style="29" customWidth="1"/>
    <col min="10" max="10" width="5.140625" style="2" customWidth="1"/>
    <col min="11" max="11" width="12.7109375" style="3" bestFit="1" customWidth="1"/>
    <col min="12" max="12" width="3.5703125" style="3" bestFit="1" customWidth="1"/>
    <col min="13" max="13" width="31.140625" style="3" customWidth="1"/>
    <col min="14" max="14" width="7.28515625" style="5" customWidth="1"/>
    <col min="15" max="15" width="6.42578125" style="5" bestFit="1" customWidth="1"/>
    <col min="16" max="16384" width="9.140625" style="1"/>
  </cols>
  <sheetData>
    <row r="1" spans="1:16" s="4" customFormat="1" ht="24.75" customHeight="1" thickBot="1" x14ac:dyDescent="0.25">
      <c r="A1" s="43" t="s">
        <v>23</v>
      </c>
      <c r="B1" s="42" t="s">
        <v>26</v>
      </c>
      <c r="C1" s="18"/>
      <c r="D1" s="24"/>
      <c r="E1" s="24"/>
      <c r="F1" s="21"/>
      <c r="G1" s="36"/>
      <c r="H1" s="8"/>
      <c r="I1" s="27"/>
      <c r="J1" s="8"/>
      <c r="K1" s="8"/>
      <c r="L1" s="8"/>
      <c r="M1" s="9" t="s">
        <v>8</v>
      </c>
      <c r="N1" s="14"/>
      <c r="O1" s="35">
        <v>0.01</v>
      </c>
    </row>
    <row r="2" spans="1:16" s="10" customFormat="1" ht="27" customHeight="1" thickBot="1" x14ac:dyDescent="0.25">
      <c r="A2" s="16" t="s">
        <v>21</v>
      </c>
      <c r="B2" s="19" t="s">
        <v>0</v>
      </c>
      <c r="C2" s="20" t="s">
        <v>9</v>
      </c>
      <c r="D2" s="25" t="s">
        <v>1</v>
      </c>
      <c r="E2" s="25" t="s">
        <v>2</v>
      </c>
      <c r="F2" s="22" t="s">
        <v>13</v>
      </c>
      <c r="G2" s="30" t="s">
        <v>3</v>
      </c>
      <c r="H2" s="11" t="s">
        <v>4</v>
      </c>
      <c r="I2" s="28" t="s">
        <v>6</v>
      </c>
      <c r="J2" s="12" t="s">
        <v>11</v>
      </c>
      <c r="K2" s="12" t="s">
        <v>14</v>
      </c>
      <c r="L2" s="12" t="s">
        <v>10</v>
      </c>
      <c r="M2" s="12" t="s">
        <v>5</v>
      </c>
      <c r="N2" s="15" t="s">
        <v>12</v>
      </c>
      <c r="O2" s="13" t="s">
        <v>7</v>
      </c>
      <c r="P2" s="41" t="s">
        <v>22</v>
      </c>
    </row>
    <row r="3" spans="1:16" x14ac:dyDescent="0.2">
      <c r="A3" s="48" t="s">
        <v>31</v>
      </c>
      <c r="B3" s="49" t="s">
        <v>32</v>
      </c>
      <c r="C3" s="49" t="s">
        <v>33</v>
      </c>
      <c r="D3" s="50">
        <v>529607.56999999995</v>
      </c>
      <c r="E3" s="50">
        <v>1134000.58</v>
      </c>
      <c r="F3" s="51">
        <v>238.68</v>
      </c>
      <c r="G3" s="51">
        <v>0</v>
      </c>
      <c r="H3" s="52">
        <v>42142</v>
      </c>
      <c r="I3" s="53" t="s">
        <v>34</v>
      </c>
      <c r="J3" s="54">
        <v>18</v>
      </c>
      <c r="K3" s="55" t="s">
        <v>44</v>
      </c>
      <c r="L3" s="55">
        <v>1</v>
      </c>
      <c r="M3" s="55"/>
      <c r="N3" s="56"/>
      <c r="O3" s="57"/>
    </row>
    <row r="4" spans="1:16" s="38" customFormat="1" x14ac:dyDescent="0.2">
      <c r="A4" s="58" t="s">
        <v>31</v>
      </c>
      <c r="B4" s="59" t="s">
        <v>32</v>
      </c>
      <c r="C4" s="59">
        <v>1</v>
      </c>
      <c r="D4" s="60">
        <v>529607.53</v>
      </c>
      <c r="E4" s="60">
        <v>1134000.6100000001</v>
      </c>
      <c r="F4" s="61">
        <v>235.64</v>
      </c>
      <c r="G4" s="61">
        <v>0</v>
      </c>
      <c r="H4" s="62">
        <v>42142</v>
      </c>
      <c r="I4" s="63" t="s">
        <v>34</v>
      </c>
      <c r="J4" s="64">
        <v>18</v>
      </c>
      <c r="K4" s="65" t="s">
        <v>44</v>
      </c>
      <c r="L4" s="65">
        <v>1</v>
      </c>
      <c r="M4" s="65"/>
      <c r="N4" s="66"/>
      <c r="O4" s="67"/>
    </row>
    <row r="5" spans="1:16" s="39" customFormat="1" x14ac:dyDescent="0.2">
      <c r="A5" s="58" t="s">
        <v>31</v>
      </c>
      <c r="B5" s="59" t="s">
        <v>32</v>
      </c>
      <c r="C5" s="59">
        <v>2</v>
      </c>
      <c r="D5" s="60">
        <v>529555.42000000004</v>
      </c>
      <c r="E5" s="60">
        <v>1134043.24</v>
      </c>
      <c r="F5" s="61">
        <v>229.88</v>
      </c>
      <c r="G5" s="61">
        <f>IF(OR(B5&lt;&gt;B4,A5&lt;&gt;A4),0,G4+((D4-D5)^2+(E4-E5)^2)^0.5)</f>
        <v>67.325841992425282</v>
      </c>
      <c r="H5" s="62">
        <v>42142</v>
      </c>
      <c r="I5" s="63" t="s">
        <v>34</v>
      </c>
      <c r="J5" s="64">
        <v>18</v>
      </c>
      <c r="K5" s="65" t="s">
        <v>44</v>
      </c>
      <c r="L5" s="65">
        <v>1</v>
      </c>
      <c r="M5" s="65"/>
      <c r="N5" s="66"/>
      <c r="O5" s="67"/>
    </row>
    <row r="6" spans="1:16" s="39" customFormat="1" x14ac:dyDescent="0.2">
      <c r="A6" s="58" t="s">
        <v>31</v>
      </c>
      <c r="B6" s="59" t="s">
        <v>32</v>
      </c>
      <c r="C6" s="59">
        <v>3</v>
      </c>
      <c r="D6" s="60">
        <v>529494.49</v>
      </c>
      <c r="E6" s="60">
        <v>1134093.08</v>
      </c>
      <c r="F6" s="61">
        <v>227.14</v>
      </c>
      <c r="G6" s="61">
        <f>IF(OR(B6&lt;&gt;B5,A6&lt;&gt;A5),0,G5+((D5-D6)^2+(E5-E6)^2)^0.5)</f>
        <v>146.04363223081165</v>
      </c>
      <c r="H6" s="62">
        <v>42142</v>
      </c>
      <c r="I6" s="63" t="s">
        <v>34</v>
      </c>
      <c r="J6" s="64">
        <v>18</v>
      </c>
      <c r="K6" s="65" t="s">
        <v>44</v>
      </c>
      <c r="L6" s="65">
        <v>1</v>
      </c>
      <c r="M6" s="65"/>
      <c r="N6" s="66"/>
      <c r="O6" s="67"/>
    </row>
    <row r="7" spans="1:16" s="39" customFormat="1" x14ac:dyDescent="0.2">
      <c r="A7" s="58" t="s">
        <v>31</v>
      </c>
      <c r="B7" s="59" t="s">
        <v>32</v>
      </c>
      <c r="C7" s="59">
        <v>4</v>
      </c>
      <c r="D7" s="60">
        <v>529405.68999999994</v>
      </c>
      <c r="E7" s="60">
        <v>1134165.8400000001</v>
      </c>
      <c r="F7" s="61">
        <v>230.83</v>
      </c>
      <c r="G7" s="61">
        <f>IF(OR(B7&lt;&gt;B6,A7&lt;&gt;A6),0,G6+((D6-D7)^2+(E6-E7)^2)^0.5)</f>
        <v>260.84545103177675</v>
      </c>
      <c r="H7" s="62">
        <v>42142</v>
      </c>
      <c r="I7" s="63" t="s">
        <v>34</v>
      </c>
      <c r="J7" s="64">
        <v>18</v>
      </c>
      <c r="K7" s="65" t="s">
        <v>44</v>
      </c>
      <c r="L7" s="65">
        <v>1</v>
      </c>
      <c r="M7" s="65"/>
      <c r="N7" s="66"/>
      <c r="O7" s="67"/>
    </row>
    <row r="8" spans="1:16" s="40" customFormat="1" x14ac:dyDescent="0.2">
      <c r="A8" s="58" t="s">
        <v>31</v>
      </c>
      <c r="B8" s="59" t="s">
        <v>32</v>
      </c>
      <c r="C8" s="59">
        <v>5</v>
      </c>
      <c r="D8" s="60">
        <v>529358.81999999995</v>
      </c>
      <c r="E8" s="60">
        <v>1134204.21</v>
      </c>
      <c r="F8" s="61">
        <v>236.48</v>
      </c>
      <c r="G8" s="61">
        <f>IF(OR(B8&lt;&gt;B7,A8&lt;&gt;A7),0,G7+((D7-D8)^2+(E7-E8)^2)^0.5)</f>
        <v>321.41816601129761</v>
      </c>
      <c r="H8" s="62">
        <v>42142</v>
      </c>
      <c r="I8" s="63" t="s">
        <v>34</v>
      </c>
      <c r="J8" s="64">
        <v>18</v>
      </c>
      <c r="K8" s="65" t="s">
        <v>44</v>
      </c>
      <c r="L8" s="65">
        <v>1</v>
      </c>
      <c r="M8" s="65"/>
      <c r="N8" s="66">
        <f>((D4-D8)^2+(E4-E8)^2)^0.5</f>
        <v>321.41814525627279</v>
      </c>
      <c r="O8" s="67">
        <f>ABS(G8-N8)</f>
        <v>2.0755024820573453E-5</v>
      </c>
    </row>
    <row r="9" spans="1:16" ht="12.75" thickBot="1" x14ac:dyDescent="0.25">
      <c r="A9" s="68" t="s">
        <v>31</v>
      </c>
      <c r="B9" s="69" t="s">
        <v>32</v>
      </c>
      <c r="C9" s="69" t="s">
        <v>35</v>
      </c>
      <c r="D9" s="70">
        <v>529357.56999999995</v>
      </c>
      <c r="E9" s="70">
        <v>1134205.19</v>
      </c>
      <c r="F9" s="71">
        <v>239.05</v>
      </c>
      <c r="G9" s="71">
        <v>0</v>
      </c>
      <c r="H9" s="72">
        <v>42142</v>
      </c>
      <c r="I9" s="73" t="s">
        <v>34</v>
      </c>
      <c r="J9" s="74">
        <v>18</v>
      </c>
      <c r="K9" s="75" t="s">
        <v>44</v>
      </c>
      <c r="L9" s="75">
        <v>1</v>
      </c>
      <c r="M9" s="75"/>
      <c r="N9" s="76"/>
      <c r="O9" s="77"/>
    </row>
    <row r="10" spans="1:16" x14ac:dyDescent="0.2">
      <c r="A10" s="48" t="s">
        <v>36</v>
      </c>
      <c r="B10" s="49" t="s">
        <v>32</v>
      </c>
      <c r="C10" s="49" t="s">
        <v>33</v>
      </c>
      <c r="D10" s="50">
        <v>528853.18999999994</v>
      </c>
      <c r="E10" s="50">
        <v>1134618.3500000001</v>
      </c>
      <c r="F10" s="51">
        <v>240.88</v>
      </c>
      <c r="G10" s="51">
        <v>0</v>
      </c>
      <c r="H10" s="52">
        <v>42142</v>
      </c>
      <c r="I10" s="53" t="s">
        <v>37</v>
      </c>
      <c r="J10" s="54">
        <v>20</v>
      </c>
      <c r="K10" s="55" t="s">
        <v>44</v>
      </c>
      <c r="L10" s="55">
        <v>3</v>
      </c>
      <c r="M10" s="55"/>
      <c r="N10" s="56"/>
      <c r="O10" s="57"/>
    </row>
    <row r="11" spans="1:16" s="38" customFormat="1" x14ac:dyDescent="0.2">
      <c r="A11" s="58" t="s">
        <v>36</v>
      </c>
      <c r="B11" s="59" t="s">
        <v>32</v>
      </c>
      <c r="C11" s="59">
        <v>1</v>
      </c>
      <c r="D11" s="60">
        <v>528853.18999999994</v>
      </c>
      <c r="E11" s="60">
        <v>1134618.3500000001</v>
      </c>
      <c r="F11" s="61">
        <v>237.93</v>
      </c>
      <c r="G11" s="61">
        <v>0</v>
      </c>
      <c r="H11" s="62">
        <v>42142</v>
      </c>
      <c r="I11" s="63" t="s">
        <v>37</v>
      </c>
      <c r="J11" s="64">
        <v>20</v>
      </c>
      <c r="K11" s="65" t="s">
        <v>44</v>
      </c>
      <c r="L11" s="65">
        <v>3</v>
      </c>
      <c r="M11" s="65"/>
      <c r="N11" s="66"/>
      <c r="O11" s="67"/>
    </row>
    <row r="12" spans="1:16" s="39" customFormat="1" x14ac:dyDescent="0.2">
      <c r="A12" s="58" t="s">
        <v>36</v>
      </c>
      <c r="B12" s="59" t="s">
        <v>32</v>
      </c>
      <c r="C12" s="59">
        <v>2</v>
      </c>
      <c r="D12" s="60">
        <v>528804.17000000004</v>
      </c>
      <c r="E12" s="60">
        <v>1134658.29</v>
      </c>
      <c r="F12" s="61">
        <v>232.36</v>
      </c>
      <c r="G12" s="61">
        <f>IF(OR(B12&lt;&gt;B11,A12&lt;&gt;A11),0,G11+((D11-D12)^2+(E11-E12)^2)^0.5)</f>
        <v>63.231036682834393</v>
      </c>
      <c r="H12" s="62">
        <v>42142</v>
      </c>
      <c r="I12" s="63" t="s">
        <v>37</v>
      </c>
      <c r="J12" s="64">
        <v>20</v>
      </c>
      <c r="K12" s="65" t="s">
        <v>44</v>
      </c>
      <c r="L12" s="65">
        <v>3</v>
      </c>
      <c r="M12" s="65"/>
      <c r="N12" s="66"/>
      <c r="O12" s="67"/>
    </row>
    <row r="13" spans="1:16" s="39" customFormat="1" x14ac:dyDescent="0.2">
      <c r="A13" s="58" t="s">
        <v>36</v>
      </c>
      <c r="B13" s="59" t="s">
        <v>32</v>
      </c>
      <c r="C13" s="59">
        <v>3</v>
      </c>
      <c r="D13" s="60">
        <v>528744.54</v>
      </c>
      <c r="E13" s="60">
        <v>1134707.18</v>
      </c>
      <c r="F13" s="61">
        <v>228.93</v>
      </c>
      <c r="G13" s="61">
        <f>IF(OR(B13&lt;&gt;B12,A13&lt;&gt;A12),0,G12+((D12-D13)^2+(E12-E13)^2)^0.5)</f>
        <v>140.34114626640675</v>
      </c>
      <c r="H13" s="62">
        <v>42142</v>
      </c>
      <c r="I13" s="63" t="s">
        <v>37</v>
      </c>
      <c r="J13" s="64">
        <v>20</v>
      </c>
      <c r="K13" s="65" t="s">
        <v>44</v>
      </c>
      <c r="L13" s="65">
        <v>3</v>
      </c>
      <c r="M13" s="65"/>
      <c r="N13" s="66"/>
      <c r="O13" s="67"/>
    </row>
    <row r="14" spans="1:16" s="39" customFormat="1" x14ac:dyDescent="0.2">
      <c r="A14" s="58" t="s">
        <v>36</v>
      </c>
      <c r="B14" s="59" t="s">
        <v>32</v>
      </c>
      <c r="C14" s="59">
        <v>4</v>
      </c>
      <c r="D14" s="60">
        <v>528617.93000000005</v>
      </c>
      <c r="E14" s="60">
        <v>1134810.69</v>
      </c>
      <c r="F14" s="61">
        <v>236.6</v>
      </c>
      <c r="G14" s="61">
        <f>IF(OR(B14&lt;&gt;B13,A14&lt;&gt;A13),0,G13+((D13-D14)^2+(E13-E14)^2)^0.5)</f>
        <v>303.87833530913917</v>
      </c>
      <c r="H14" s="62">
        <v>42142</v>
      </c>
      <c r="I14" s="63" t="s">
        <v>37</v>
      </c>
      <c r="J14" s="64">
        <v>20</v>
      </c>
      <c r="K14" s="65" t="s">
        <v>44</v>
      </c>
      <c r="L14" s="65">
        <v>3</v>
      </c>
      <c r="M14" s="65"/>
      <c r="N14" s="66"/>
      <c r="O14" s="67"/>
    </row>
    <row r="15" spans="1:16" s="40" customFormat="1" x14ac:dyDescent="0.2">
      <c r="A15" s="58" t="s">
        <v>36</v>
      </c>
      <c r="B15" s="59" t="s">
        <v>32</v>
      </c>
      <c r="C15" s="59">
        <v>5</v>
      </c>
      <c r="D15" s="60">
        <v>528599.86</v>
      </c>
      <c r="E15" s="60">
        <v>1134825.47</v>
      </c>
      <c r="F15" s="61">
        <v>239.08</v>
      </c>
      <c r="G15" s="61">
        <f>IF(OR(B15&lt;&gt;B14,A15&lt;&gt;A14),0,G14+((D14-D15)^2+(E14-E15)^2)^0.5)</f>
        <v>327.22299851089008</v>
      </c>
      <c r="H15" s="62">
        <v>42142</v>
      </c>
      <c r="I15" s="63" t="s">
        <v>37</v>
      </c>
      <c r="J15" s="64">
        <v>20</v>
      </c>
      <c r="K15" s="65" t="s">
        <v>44</v>
      </c>
      <c r="L15" s="65">
        <v>3</v>
      </c>
      <c r="M15" s="65"/>
      <c r="N15" s="66">
        <f>((D11-D15)^2+(E11-E15)^2)^0.5</f>
        <v>327.22283431925808</v>
      </c>
      <c r="O15" s="67">
        <f>ABS(G15-N15)</f>
        <v>1.6419163199543618E-4</v>
      </c>
    </row>
    <row r="16" spans="1:16" ht="12.75" thickBot="1" x14ac:dyDescent="0.25">
      <c r="A16" s="68" t="s">
        <v>36</v>
      </c>
      <c r="B16" s="69" t="s">
        <v>32</v>
      </c>
      <c r="C16" s="69" t="s">
        <v>35</v>
      </c>
      <c r="D16" s="70">
        <v>528597.34</v>
      </c>
      <c r="E16" s="70">
        <v>1134827.6200000001</v>
      </c>
      <c r="F16" s="71">
        <v>240.93</v>
      </c>
      <c r="G16" s="71">
        <v>0</v>
      </c>
      <c r="H16" s="72">
        <v>42142</v>
      </c>
      <c r="I16" s="73" t="s">
        <v>37</v>
      </c>
      <c r="J16" s="74">
        <v>20</v>
      </c>
      <c r="K16" s="75" t="s">
        <v>44</v>
      </c>
      <c r="L16" s="75">
        <v>3</v>
      </c>
      <c r="M16" s="75"/>
      <c r="N16" s="76"/>
      <c r="O16" s="77"/>
    </row>
    <row r="17" spans="1:15" x14ac:dyDescent="0.2">
      <c r="A17" s="78" t="s">
        <v>38</v>
      </c>
      <c r="B17" s="49" t="s">
        <v>32</v>
      </c>
      <c r="C17" s="79" t="s">
        <v>33</v>
      </c>
      <c r="D17" s="80">
        <v>528597.34</v>
      </c>
      <c r="E17" s="80">
        <v>1134827.6200000001</v>
      </c>
      <c r="F17" s="81">
        <v>240.93</v>
      </c>
      <c r="G17" s="81">
        <v>0</v>
      </c>
      <c r="H17" s="52">
        <v>42142</v>
      </c>
      <c r="I17" s="53" t="s">
        <v>39</v>
      </c>
      <c r="J17" s="54">
        <v>19</v>
      </c>
      <c r="K17" s="55" t="s">
        <v>44</v>
      </c>
      <c r="L17" s="55">
        <v>3</v>
      </c>
      <c r="M17" s="82"/>
      <c r="N17" s="83"/>
      <c r="O17" s="84"/>
    </row>
    <row r="18" spans="1:15" s="38" customFormat="1" x14ac:dyDescent="0.2">
      <c r="A18" s="58" t="s">
        <v>38</v>
      </c>
      <c r="B18" s="59" t="s">
        <v>32</v>
      </c>
      <c r="C18" s="59">
        <v>1</v>
      </c>
      <c r="D18" s="60">
        <v>528594.52</v>
      </c>
      <c r="E18" s="60">
        <v>1134829.8</v>
      </c>
      <c r="F18" s="61">
        <v>239.06</v>
      </c>
      <c r="G18" s="61">
        <v>0</v>
      </c>
      <c r="H18" s="62">
        <v>42142</v>
      </c>
      <c r="I18" s="63" t="s">
        <v>39</v>
      </c>
      <c r="J18" s="64">
        <v>19</v>
      </c>
      <c r="K18" s="65" t="s">
        <v>44</v>
      </c>
      <c r="L18" s="65">
        <v>3</v>
      </c>
      <c r="M18" s="65"/>
      <c r="N18" s="66"/>
      <c r="O18" s="67"/>
    </row>
    <row r="19" spans="1:15" s="39" customFormat="1" x14ac:dyDescent="0.2">
      <c r="A19" s="58" t="s">
        <v>38</v>
      </c>
      <c r="B19" s="59" t="s">
        <v>32</v>
      </c>
      <c r="C19" s="59">
        <v>2</v>
      </c>
      <c r="D19" s="60">
        <v>528563.99</v>
      </c>
      <c r="E19" s="60">
        <v>1134854.56</v>
      </c>
      <c r="F19" s="61">
        <v>235.01</v>
      </c>
      <c r="G19" s="61">
        <f>IF(OR(B19&lt;&gt;B18,A19&lt;&gt;A18),0,G18+((D18-D19)^2+(E18-E19)^2)^0.5)</f>
        <v>39.308249770273001</v>
      </c>
      <c r="H19" s="62">
        <v>42142</v>
      </c>
      <c r="I19" s="63" t="s">
        <v>39</v>
      </c>
      <c r="J19" s="64">
        <v>19</v>
      </c>
      <c r="K19" s="65" t="s">
        <v>44</v>
      </c>
      <c r="L19" s="65">
        <v>3</v>
      </c>
      <c r="M19" s="65"/>
      <c r="N19" s="66"/>
      <c r="O19" s="67"/>
    </row>
    <row r="20" spans="1:15" s="39" customFormat="1" x14ac:dyDescent="0.2">
      <c r="A20" s="58" t="s">
        <v>38</v>
      </c>
      <c r="B20" s="59" t="s">
        <v>32</v>
      </c>
      <c r="C20" s="59">
        <v>3</v>
      </c>
      <c r="D20" s="60">
        <v>528488.07999999996</v>
      </c>
      <c r="E20" s="60">
        <v>1134916.55</v>
      </c>
      <c r="F20" s="61">
        <v>229.71</v>
      </c>
      <c r="G20" s="61">
        <f>IF(OR(B20&lt;&gt;B19,A20&lt;&gt;A19),0,G19+((D19-D20)^2+(E19-E20)^2)^0.5)</f>
        <v>137.31380165384638</v>
      </c>
      <c r="H20" s="62">
        <v>42142</v>
      </c>
      <c r="I20" s="63" t="s">
        <v>39</v>
      </c>
      <c r="J20" s="64">
        <v>19</v>
      </c>
      <c r="K20" s="65" t="s">
        <v>44</v>
      </c>
      <c r="L20" s="65">
        <v>3</v>
      </c>
      <c r="M20" s="65"/>
      <c r="N20" s="66"/>
      <c r="O20" s="67"/>
    </row>
    <row r="21" spans="1:15" s="39" customFormat="1" x14ac:dyDescent="0.2">
      <c r="A21" s="58" t="s">
        <v>38</v>
      </c>
      <c r="B21" s="59" t="s">
        <v>32</v>
      </c>
      <c r="C21" s="59">
        <v>4</v>
      </c>
      <c r="D21" s="60">
        <v>528387.06000000006</v>
      </c>
      <c r="E21" s="60">
        <v>1134999.23</v>
      </c>
      <c r="F21" s="61">
        <v>233.09</v>
      </c>
      <c r="G21" s="61">
        <f>IF(OR(B21&lt;&gt;B20,A21&lt;&gt;A20),0,G20+((D20-D21)^2+(E20-E21)^2)^0.5)</f>
        <v>267.85507022424702</v>
      </c>
      <c r="H21" s="62">
        <v>42142</v>
      </c>
      <c r="I21" s="63" t="s">
        <v>39</v>
      </c>
      <c r="J21" s="64">
        <v>19</v>
      </c>
      <c r="K21" s="65" t="s">
        <v>44</v>
      </c>
      <c r="L21" s="65">
        <v>3</v>
      </c>
      <c r="M21" s="65"/>
      <c r="N21" s="66"/>
      <c r="O21" s="67"/>
    </row>
    <row r="22" spans="1:15" s="40" customFormat="1" x14ac:dyDescent="0.2">
      <c r="A22" s="58" t="s">
        <v>38</v>
      </c>
      <c r="B22" s="59" t="s">
        <v>32</v>
      </c>
      <c r="C22" s="59">
        <v>5</v>
      </c>
      <c r="D22" s="60">
        <v>528339.47</v>
      </c>
      <c r="E22" s="60">
        <v>1135038.3999999999</v>
      </c>
      <c r="F22" s="61">
        <v>238.82</v>
      </c>
      <c r="G22" s="61">
        <f>IF(OR(B22&lt;&gt;B21,A22&lt;&gt;A21),0,G21+((D21-D22)^2+(E21-E22)^2)^0.5)</f>
        <v>329.49188552161729</v>
      </c>
      <c r="H22" s="62">
        <v>42142</v>
      </c>
      <c r="I22" s="63" t="s">
        <v>39</v>
      </c>
      <c r="J22" s="64">
        <v>19</v>
      </c>
      <c r="K22" s="65" t="s">
        <v>44</v>
      </c>
      <c r="L22" s="65">
        <v>3</v>
      </c>
      <c r="M22" s="65"/>
      <c r="N22" s="66">
        <f>((D18-D22)^2+(E18-E22)^2)^0.5</f>
        <v>329.49121763707979</v>
      </c>
      <c r="O22" s="67">
        <f>ABS(G22-N22)</f>
        <v>6.678845375063247E-4</v>
      </c>
    </row>
    <row r="23" spans="1:15" ht="12.75" thickBot="1" x14ac:dyDescent="0.25">
      <c r="A23" s="68" t="s">
        <v>38</v>
      </c>
      <c r="B23" s="69" t="s">
        <v>32</v>
      </c>
      <c r="C23" s="69" t="s">
        <v>35</v>
      </c>
      <c r="D23" s="70">
        <v>528336.78</v>
      </c>
      <c r="E23" s="70">
        <v>1135040.67</v>
      </c>
      <c r="F23" s="71">
        <v>240.69</v>
      </c>
      <c r="G23" s="71">
        <v>0</v>
      </c>
      <c r="H23" s="72">
        <v>42142</v>
      </c>
      <c r="I23" s="73" t="s">
        <v>39</v>
      </c>
      <c r="J23" s="74">
        <v>19</v>
      </c>
      <c r="K23" s="75" t="s">
        <v>44</v>
      </c>
      <c r="L23" s="75">
        <v>3</v>
      </c>
      <c r="M23" s="75"/>
      <c r="N23" s="76"/>
      <c r="O23" s="77"/>
    </row>
    <row r="24" spans="1:15" x14ac:dyDescent="0.2">
      <c r="A24" s="78" t="s">
        <v>40</v>
      </c>
      <c r="B24" s="49" t="s">
        <v>32</v>
      </c>
      <c r="C24" s="79" t="s">
        <v>33</v>
      </c>
      <c r="D24" s="80">
        <v>528436.5</v>
      </c>
      <c r="E24" s="80">
        <v>1136004.1000000001</v>
      </c>
      <c r="F24" s="81">
        <v>250.93</v>
      </c>
      <c r="G24" s="81">
        <v>0</v>
      </c>
      <c r="H24" s="52">
        <v>42142</v>
      </c>
      <c r="I24" s="53" t="s">
        <v>41</v>
      </c>
      <c r="J24" s="54">
        <v>21</v>
      </c>
      <c r="K24" s="55" t="s">
        <v>45</v>
      </c>
      <c r="L24" s="55">
        <v>3</v>
      </c>
      <c r="M24" s="82"/>
      <c r="N24" s="83"/>
      <c r="O24" s="84"/>
    </row>
    <row r="25" spans="1:15" s="38" customFormat="1" x14ac:dyDescent="0.2">
      <c r="A25" s="58" t="s">
        <v>40</v>
      </c>
      <c r="B25" s="59" t="s">
        <v>32</v>
      </c>
      <c r="C25" s="59">
        <v>1</v>
      </c>
      <c r="D25" s="60">
        <v>528436.55000000005</v>
      </c>
      <c r="E25" s="60">
        <v>1136004.07</v>
      </c>
      <c r="F25" s="61">
        <v>247.95</v>
      </c>
      <c r="G25" s="61">
        <v>0</v>
      </c>
      <c r="H25" s="62">
        <v>42142</v>
      </c>
      <c r="I25" s="63" t="s">
        <v>41</v>
      </c>
      <c r="J25" s="64">
        <v>21</v>
      </c>
      <c r="K25" s="65" t="s">
        <v>45</v>
      </c>
      <c r="L25" s="65">
        <v>3</v>
      </c>
      <c r="M25" s="65"/>
      <c r="N25" s="66"/>
      <c r="O25" s="67"/>
    </row>
    <row r="26" spans="1:15" s="39" customFormat="1" x14ac:dyDescent="0.2">
      <c r="A26" s="58" t="s">
        <v>40</v>
      </c>
      <c r="B26" s="59" t="s">
        <v>32</v>
      </c>
      <c r="C26" s="59">
        <v>2</v>
      </c>
      <c r="D26" s="60">
        <v>528476.56000000006</v>
      </c>
      <c r="E26" s="60">
        <v>1136058.0900000001</v>
      </c>
      <c r="F26" s="61">
        <v>242.16</v>
      </c>
      <c r="G26" s="61">
        <f>IF(OR(B26&lt;&gt;B25,A26&lt;&gt;A25),0,G25+((D25-D26)^2+(E25-E26)^2)^0.5)</f>
        <v>67.223213996377453</v>
      </c>
      <c r="H26" s="62">
        <v>42142</v>
      </c>
      <c r="I26" s="63" t="s">
        <v>41</v>
      </c>
      <c r="J26" s="64">
        <v>21</v>
      </c>
      <c r="K26" s="65" t="s">
        <v>45</v>
      </c>
      <c r="L26" s="65">
        <v>3</v>
      </c>
      <c r="M26" s="65"/>
      <c r="N26" s="66"/>
      <c r="O26" s="67"/>
    </row>
    <row r="27" spans="1:15" s="39" customFormat="1" x14ac:dyDescent="0.2">
      <c r="A27" s="58" t="s">
        <v>40</v>
      </c>
      <c r="B27" s="59" t="s">
        <v>32</v>
      </c>
      <c r="C27" s="59">
        <v>3</v>
      </c>
      <c r="D27" s="60">
        <v>528520.49</v>
      </c>
      <c r="E27" s="60">
        <v>1136117.42</v>
      </c>
      <c r="F27" s="61">
        <v>239.25</v>
      </c>
      <c r="G27" s="61">
        <f>IF(OR(B27&lt;&gt;B26,A27&lt;&gt;A26),0,G26+((D26-D27)^2+(E26-E27)^2)^0.5)</f>
        <v>141.04661001671428</v>
      </c>
      <c r="H27" s="62">
        <v>42142</v>
      </c>
      <c r="I27" s="63" t="s">
        <v>41</v>
      </c>
      <c r="J27" s="64">
        <v>21</v>
      </c>
      <c r="K27" s="65" t="s">
        <v>45</v>
      </c>
      <c r="L27" s="65">
        <v>3</v>
      </c>
      <c r="M27" s="65"/>
      <c r="N27" s="66"/>
      <c r="O27" s="67"/>
    </row>
    <row r="28" spans="1:15" s="39" customFormat="1" x14ac:dyDescent="0.2">
      <c r="A28" s="58" t="s">
        <v>40</v>
      </c>
      <c r="B28" s="59" t="s">
        <v>32</v>
      </c>
      <c r="C28" s="59">
        <v>4</v>
      </c>
      <c r="D28" s="60">
        <v>528576.84</v>
      </c>
      <c r="E28" s="60">
        <v>1136193.27</v>
      </c>
      <c r="F28" s="61">
        <v>240.89</v>
      </c>
      <c r="G28" s="61">
        <f>IF(OR(B28&lt;&gt;B27,A28&lt;&gt;A27),0,G27+((D27-D28)^2+(E27-E28)^2)^0.5)</f>
        <v>235.53758842212346</v>
      </c>
      <c r="H28" s="62">
        <v>42142</v>
      </c>
      <c r="I28" s="63" t="s">
        <v>41</v>
      </c>
      <c r="J28" s="64">
        <v>21</v>
      </c>
      <c r="K28" s="65" t="s">
        <v>45</v>
      </c>
      <c r="L28" s="65">
        <v>3</v>
      </c>
      <c r="M28" s="65"/>
      <c r="N28" s="66"/>
      <c r="O28" s="67"/>
    </row>
    <row r="29" spans="1:15" s="40" customFormat="1" x14ac:dyDescent="0.2">
      <c r="A29" s="58" t="s">
        <v>40</v>
      </c>
      <c r="B29" s="59" t="s">
        <v>32</v>
      </c>
      <c r="C29" s="59">
        <v>5</v>
      </c>
      <c r="D29" s="60">
        <v>528627.39</v>
      </c>
      <c r="E29" s="60">
        <v>1136261.76</v>
      </c>
      <c r="F29" s="61">
        <v>247.44</v>
      </c>
      <c r="G29" s="61">
        <f>IF(OR(B29&lt;&gt;B28,A29&lt;&gt;A28),0,G28+((D28-D29)^2+(E28-E29)^2)^0.5)</f>
        <v>320.66210075554852</v>
      </c>
      <c r="H29" s="62">
        <v>42142</v>
      </c>
      <c r="I29" s="63" t="s">
        <v>41</v>
      </c>
      <c r="J29" s="64">
        <v>21</v>
      </c>
      <c r="K29" s="65" t="s">
        <v>45</v>
      </c>
      <c r="L29" s="65">
        <v>3</v>
      </c>
      <c r="M29" s="65"/>
      <c r="N29" s="66">
        <f>((D25-D29)^2+(E25-E29)^2)^0.5</f>
        <v>320.66188064682518</v>
      </c>
      <c r="O29" s="67">
        <f>ABS(G29-N29)</f>
        <v>2.2010872334021769E-4</v>
      </c>
    </row>
    <row r="30" spans="1:15" ht="12.75" thickBot="1" x14ac:dyDescent="0.25">
      <c r="A30" s="68" t="s">
        <v>40</v>
      </c>
      <c r="B30" s="69" t="s">
        <v>32</v>
      </c>
      <c r="C30" s="69" t="s">
        <v>35</v>
      </c>
      <c r="D30" s="70">
        <v>528628.35</v>
      </c>
      <c r="E30" s="70">
        <v>1136263.02</v>
      </c>
      <c r="F30" s="71">
        <v>249.92</v>
      </c>
      <c r="G30" s="71">
        <v>0</v>
      </c>
      <c r="H30" s="72">
        <v>42142</v>
      </c>
      <c r="I30" s="73" t="s">
        <v>41</v>
      </c>
      <c r="J30" s="74">
        <v>21</v>
      </c>
      <c r="K30" s="75" t="s">
        <v>45</v>
      </c>
      <c r="L30" s="75">
        <v>3</v>
      </c>
      <c r="M30" s="75"/>
      <c r="N30" s="76"/>
      <c r="O30" s="77"/>
    </row>
    <row r="31" spans="1:15" x14ac:dyDescent="0.2">
      <c r="A31" s="78" t="s">
        <v>42</v>
      </c>
      <c r="B31" s="49" t="s">
        <v>32</v>
      </c>
      <c r="C31" s="79" t="s">
        <v>33</v>
      </c>
      <c r="D31" s="80">
        <v>534809.65</v>
      </c>
      <c r="E31" s="80">
        <v>1144654.78</v>
      </c>
      <c r="F31" s="81">
        <v>228.39</v>
      </c>
      <c r="G31" s="81">
        <v>0</v>
      </c>
      <c r="H31" s="52">
        <v>42142</v>
      </c>
      <c r="I31" s="53" t="s">
        <v>43</v>
      </c>
      <c r="J31" s="54">
        <v>20</v>
      </c>
      <c r="K31" s="55" t="s">
        <v>45</v>
      </c>
      <c r="L31" s="55">
        <v>3</v>
      </c>
      <c r="M31" s="82"/>
      <c r="N31" s="83"/>
      <c r="O31" s="84"/>
    </row>
    <row r="32" spans="1:15" x14ac:dyDescent="0.2">
      <c r="A32" s="58" t="s">
        <v>42</v>
      </c>
      <c r="B32" s="59" t="s">
        <v>32</v>
      </c>
      <c r="C32" s="59">
        <v>1</v>
      </c>
      <c r="D32" s="60">
        <v>534812.27</v>
      </c>
      <c r="E32" s="60">
        <v>1144657.21</v>
      </c>
      <c r="F32" s="61">
        <v>227.76</v>
      </c>
      <c r="G32" s="61">
        <v>0</v>
      </c>
      <c r="H32" s="62">
        <v>42142</v>
      </c>
      <c r="I32" s="63" t="s">
        <v>43</v>
      </c>
      <c r="J32" s="64">
        <v>20</v>
      </c>
      <c r="K32" s="65" t="s">
        <v>45</v>
      </c>
      <c r="L32" s="65">
        <v>3</v>
      </c>
      <c r="M32" s="65"/>
      <c r="N32" s="66"/>
      <c r="O32" s="67"/>
    </row>
    <row r="33" spans="1:15" x14ac:dyDescent="0.2">
      <c r="A33" s="58" t="s">
        <v>42</v>
      </c>
      <c r="B33" s="59" t="s">
        <v>32</v>
      </c>
      <c r="C33" s="59">
        <v>2</v>
      </c>
      <c r="D33" s="60">
        <v>534874.39</v>
      </c>
      <c r="E33" s="60">
        <v>1144701.53</v>
      </c>
      <c r="F33" s="61">
        <v>222.98</v>
      </c>
      <c r="G33" s="61">
        <f>IF(OR(B33&lt;&gt;B32,A33&lt;&gt;A32),0,G32+((D32-D33)^2+(E32-E33)^2)^0.5)</f>
        <v>76.309611452327559</v>
      </c>
      <c r="H33" s="62">
        <v>42142</v>
      </c>
      <c r="I33" s="63" t="s">
        <v>43</v>
      </c>
      <c r="J33" s="64">
        <v>20</v>
      </c>
      <c r="K33" s="65" t="s">
        <v>45</v>
      </c>
      <c r="L33" s="65">
        <v>3</v>
      </c>
      <c r="M33" s="65"/>
      <c r="N33" s="66"/>
      <c r="O33" s="67"/>
    </row>
    <row r="34" spans="1:15" x14ac:dyDescent="0.2">
      <c r="A34" s="58" t="s">
        <v>42</v>
      </c>
      <c r="B34" s="59" t="s">
        <v>32</v>
      </c>
      <c r="C34" s="59">
        <v>3</v>
      </c>
      <c r="D34" s="60">
        <v>534919.97</v>
      </c>
      <c r="E34" s="60">
        <v>1144733.6100000001</v>
      </c>
      <c r="F34" s="61">
        <v>221.83</v>
      </c>
      <c r="G34" s="61">
        <f>IF(OR(B34&lt;&gt;B33,A34&lt;&gt;A33),0,G33+((D33-D34)^2+(E33-E34)^2)^0.5)</f>
        <v>132.04705667545346</v>
      </c>
      <c r="H34" s="62">
        <v>42142</v>
      </c>
      <c r="I34" s="63" t="s">
        <v>43</v>
      </c>
      <c r="J34" s="64">
        <v>20</v>
      </c>
      <c r="K34" s="65" t="s">
        <v>45</v>
      </c>
      <c r="L34" s="65">
        <v>3</v>
      </c>
      <c r="M34" s="65"/>
      <c r="N34" s="66"/>
      <c r="O34" s="67"/>
    </row>
    <row r="35" spans="1:15" x14ac:dyDescent="0.2">
      <c r="A35" s="58" t="s">
        <v>42</v>
      </c>
      <c r="B35" s="59" t="s">
        <v>32</v>
      </c>
      <c r="C35" s="59">
        <v>4</v>
      </c>
      <c r="D35" s="60">
        <v>534979.74</v>
      </c>
      <c r="E35" s="60">
        <v>1144776.3899999999</v>
      </c>
      <c r="F35" s="61">
        <v>223.68</v>
      </c>
      <c r="G35" s="61">
        <f>IF(OR(B35&lt;&gt;B34,A35&lt;&gt;A34),0,G34+((D34-D35)^2+(E34-E35)^2)^0.5)</f>
        <v>205.54931038229361</v>
      </c>
      <c r="H35" s="62">
        <v>42142</v>
      </c>
      <c r="I35" s="63" t="s">
        <v>43</v>
      </c>
      <c r="J35" s="64">
        <v>20</v>
      </c>
      <c r="K35" s="65" t="s">
        <v>45</v>
      </c>
      <c r="L35" s="65">
        <v>3</v>
      </c>
      <c r="M35" s="65"/>
      <c r="N35" s="66"/>
      <c r="O35" s="67"/>
    </row>
    <row r="36" spans="1:15" x14ac:dyDescent="0.2">
      <c r="A36" s="58" t="s">
        <v>42</v>
      </c>
      <c r="B36" s="59" t="s">
        <v>32</v>
      </c>
      <c r="C36" s="59">
        <v>5</v>
      </c>
      <c r="D36" s="60">
        <v>535035.17000000004</v>
      </c>
      <c r="E36" s="60">
        <v>1144816.25</v>
      </c>
      <c r="F36" s="61">
        <v>228.72</v>
      </c>
      <c r="G36" s="61">
        <f>IF(OR(B36&lt;&gt;B35,A36&lt;&gt;A35),0,G35+((D35-D36)^2+(E35-E36)^2)^0.5)</f>
        <v>273.82305716693878</v>
      </c>
      <c r="H36" s="62">
        <v>42142</v>
      </c>
      <c r="I36" s="63" t="s">
        <v>43</v>
      </c>
      <c r="J36" s="64">
        <v>20</v>
      </c>
      <c r="K36" s="65" t="s">
        <v>45</v>
      </c>
      <c r="L36" s="65">
        <v>3</v>
      </c>
      <c r="M36" s="65"/>
      <c r="N36" s="66">
        <f>((D32-D36)^2+(E32-E36)^2)^0.5</f>
        <v>273.82134978854776</v>
      </c>
      <c r="O36" s="67">
        <f>ABS(G36-N36)</f>
        <v>1.7073783910177553E-3</v>
      </c>
    </row>
    <row r="37" spans="1:15" ht="12.75" thickBot="1" x14ac:dyDescent="0.25">
      <c r="A37" s="68" t="s">
        <v>42</v>
      </c>
      <c r="B37" s="69" t="s">
        <v>32</v>
      </c>
      <c r="C37" s="69" t="s">
        <v>35</v>
      </c>
      <c r="D37" s="70">
        <v>535036.43999999994</v>
      </c>
      <c r="E37" s="70">
        <v>1144817.22</v>
      </c>
      <c r="F37" s="71">
        <v>231.11</v>
      </c>
      <c r="G37" s="71">
        <v>0</v>
      </c>
      <c r="H37" s="72">
        <v>42142</v>
      </c>
      <c r="I37" s="73" t="s">
        <v>43</v>
      </c>
      <c r="J37" s="74">
        <v>20</v>
      </c>
      <c r="K37" s="75" t="s">
        <v>45</v>
      </c>
      <c r="L37" s="75">
        <v>3</v>
      </c>
      <c r="M37" s="75"/>
      <c r="N37" s="76"/>
      <c r="O37" s="77"/>
    </row>
  </sheetData>
  <phoneticPr fontId="1" type="noConversion"/>
  <conditionalFormatting sqref="O38:O65536">
    <cfRule type="cellIs" dxfId="3" priority="5" stopIfTrue="1" operator="greaterThan">
      <formula>$O$1</formula>
    </cfRule>
  </conditionalFormatting>
  <conditionalFormatting sqref="O3:O37">
    <cfRule type="cellIs" dxfId="2" priority="3" stopIfTrue="1" operator="greaterThan">
      <formula>$O$1</formula>
    </cfRule>
  </conditionalFormatting>
  <conditionalFormatting sqref="G9 G23 G16 G30">
    <cfRule type="expression" dxfId="1" priority="2" stopIfTrue="1">
      <formula>(ABS(G9-N9)&gt;O$1)</formula>
    </cfRule>
  </conditionalFormatting>
  <conditionalFormatting sqref="G37">
    <cfRule type="expression" dxfId="0" priority="1" stopIfTrue="1">
      <formula>(ABS(G37-N37)&gt;O$1)</formula>
    </cfRule>
  </conditionalFormatting>
  <pageMargins left="0.32" right="0.26" top="0.59" bottom="0.66" header="0.36" footer="0.32"/>
  <pageSetup paperSize="9" orientation="landscape" cellComments="asDisplayed" r:id="rId1"/>
  <headerFooter alignWithMargins="0">
    <oddHeader>&amp;R&amp;F</oddHeader>
    <oddFooter>&amp;C&amp;P z &amp;N&amp;R&amp;D/ 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E9"/>
  <sheetViews>
    <sheetView workbookViewId="0">
      <selection activeCell="B20" sqref="B20"/>
    </sheetView>
  </sheetViews>
  <sheetFormatPr defaultRowHeight="12.75" x14ac:dyDescent="0.2"/>
  <cols>
    <col min="1" max="1" width="11.7109375" bestFit="1" customWidth="1"/>
  </cols>
  <sheetData>
    <row r="1" spans="1:5" ht="15" x14ac:dyDescent="0.25">
      <c r="A1" s="44" t="str">
        <f>CONCATENATE("Schéma fází: ",data!B1)</f>
        <v>Schéma fází: V252</v>
      </c>
    </row>
    <row r="9" spans="1:5" x14ac:dyDescent="0.2">
      <c r="E9" s="6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&amp;R&amp;F/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Záznamy revizí</vt:lpstr>
      <vt:lpstr>data</vt:lpstr>
      <vt:lpstr>schéma fází</vt:lpstr>
      <vt:lpstr>Datum</vt:lpstr>
      <vt:lpstr>data!Názvy_tisku</vt:lpstr>
      <vt:lpstr>data!Oblast_tisku</vt:lpstr>
      <vt:lpstr>Revize</vt:lpstr>
    </vt:vector>
  </TitlesOfParts>
  <Company>HRDLIČKA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Pavla Šmejkalová</cp:lastModifiedBy>
  <cp:lastPrinted>2011-03-23T15:37:41Z</cp:lastPrinted>
  <dcterms:created xsi:type="dcterms:W3CDTF">2006-02-07T12:55:01Z</dcterms:created>
  <dcterms:modified xsi:type="dcterms:W3CDTF">2015-09-07T13:35:16Z</dcterms:modified>
</cp:coreProperties>
</file>