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220" activeTab="1"/>
  </bookViews>
  <sheets>
    <sheet name="Rekapitulace stavby" sheetId="1" r:id="rId1"/>
    <sheet name="SO 102 - Polní cesta HPC2" sheetId="2" r:id="rId2"/>
    <sheet name="SO 800 - Vedlejší rozpočt..." sheetId="3" r:id="rId3"/>
    <sheet name="Pokyny pro vyplnění" sheetId="4" r:id="rId4"/>
  </sheets>
  <definedNames>
    <definedName name="_xlnm._FilterDatabase" localSheetId="1" hidden="1">'SO 102 - Polní cesta HPC2'!$C$87:$K$352</definedName>
    <definedName name="_xlnm._FilterDatabase" localSheetId="2" hidden="1">'SO 800 - Vedlejší rozpočt...'!$C$82:$K$95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 102 - Polní cesta HPC2'!$C$4:$J$39,'SO 102 - Polní cesta HPC2'!$C$45:$J$69,'SO 102 - Polní cesta HPC2'!$C$75:$K$352</definedName>
    <definedName name="_xlnm.Print_Area" localSheetId="2">'SO 800 - Vedlejší rozpočt...'!$C$4:$J$39,'SO 800 - Vedlejší rozpočt...'!$C$45:$J$64,'SO 800 - Vedlejší rozpočt...'!$C$70:$K$95</definedName>
    <definedName name="_xlnm.Print_Titles" localSheetId="0">'Rekapitulace stavby'!$52:$52</definedName>
    <definedName name="_xlnm.Print_Titles" localSheetId="1">'SO 102 - Polní cesta HPC2'!$87:$87</definedName>
    <definedName name="_xlnm.Print_Titles" localSheetId="2">'SO 800 - Vedlejší rozpočt...'!$82:$82</definedName>
  </definedNames>
  <calcPr calcId="162913"/>
</workbook>
</file>

<file path=xl/sharedStrings.xml><?xml version="1.0" encoding="utf-8"?>
<sst xmlns="http://schemas.openxmlformats.org/spreadsheetml/2006/main" count="3866" uniqueCount="779">
  <si>
    <t>Export Komplet</t>
  </si>
  <si>
    <t>VZ</t>
  </si>
  <si>
    <t>2.0</t>
  </si>
  <si>
    <t>ZAMOK</t>
  </si>
  <si>
    <t>False</t>
  </si>
  <si>
    <t>{13f73ad9-c5ac-4982-92ca-5766d09f2263}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</si>
  <si>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</si>
  <si>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</si>
  <si>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</si>
  <si>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</si>
  <si>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</si>
  <si>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</si>
  <si>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</si>
  <si>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</si>
  <si>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41_6164_0100(1)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</si>
  <si>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</si>
  <si>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</si>
  <si>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HPC2 v k.ú. Malovice u Netolic</t>
  </si>
  <si>
    <t>KSO:</t>
  </si>
  <si>
    <t/>
  </si>
  <si>
    <t>CC-CZ:</t>
  </si>
  <si>
    <t>Místo:</t>
  </si>
  <si>
    <t>Malovice u Netolic</t>
  </si>
  <si>
    <t>Datum:</t>
  </si>
  <si>
    <t>5. 2. 2018</t>
  </si>
  <si>
    <t>Zadavatel:</t>
  </si>
  <si>
    <t>IČ:</t>
  </si>
  <si>
    <t>01312774</t>
  </si>
  <si>
    <t>SPÚ, KPÚ pro JčK, Pobočka Prachatice</t>
  </si>
  <si>
    <t>DIČ:</t>
  </si>
  <si>
    <t>Uchazeč:</t>
  </si>
  <si>
    <t>Vyplň údaj</t>
  </si>
  <si>
    <t>Projektant:</t>
  </si>
  <si>
    <t>26475081</t>
  </si>
  <si>
    <t>Michal Pešek, DiS., Sweco Hydroprojekt a.s.</t>
  </si>
  <si>
    <t>True</t>
  </si>
  <si>
    <t>Zpracovatel:</t>
  </si>
  <si>
    <t>Bc. Gabriela Krchová, Sweco Hydroprojekt a.s.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</si>
  <si>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</si>
  <si>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</si>
  <si>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</si>
  <si>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</si>
  <si>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</si>
  <si>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</si>
  <si>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</si>
  <si>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</si>
  <si>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</si>
  <si>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</si>
  <si>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</si>
  <si>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</si>
  <si>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</si>
  <si>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</si>
  <si>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</si>
  <si>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</si>
  <si>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</si>
  <si>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</si>
  <si>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</si>
  <si>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</si>
  <si>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</si>
  <si>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</si>
  <si>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</si>
  <si>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</si>
  <si>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</si>
  <si>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</si>
  <si>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</si>
  <si>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</si>
  <si>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</si>
  <si>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</si>
  <si>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</si>
  <si>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</si>
  <si>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</si>
  <si>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</si>
  <si>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</si>
  <si>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</si>
  <si>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</si>
  <si>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</si>
  <si>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</si>
  <si>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</si>
  <si>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</si>
  <si>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</si>
  <si>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Polní cesta HPC2</t>
  </si>
  <si>
    <t>STA</t>
  </si>
  <si>
    <t>1</t>
  </si>
  <si>
    <t>{f52d8f1d-c335-4d13-ab98-a57716fedf5d}</t>
  </si>
  <si>
    <t>2</t>
  </si>
  <si>
    <t>SO 800</t>
  </si>
  <si>
    <t>Vedlejší rozpočtové náklady</t>
  </si>
  <si>
    <t>{530fafeb-98c9-4df1-95c7-dc0250c0530d}</t>
  </si>
  <si>
    <t>KRYCÍ LIST SOUPISU PRACÍ</t>
  </si>
  <si>
    <t>Objekt:</t>
  </si>
  <si>
    <t>SO 102 - Polní cesta HPC2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</si>
  <si>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</si>
  <si>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</si>
  <si>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</si>
  <si>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</si>
  <si>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</si>
  <si>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</si>
  <si>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</si>
  <si>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</si>
  <si>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</si>
  <si>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</si>
  <si>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</si>
  <si>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</si>
  <si>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</si>
  <si>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</si>
  <si>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</si>
  <si>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</si>
  <si>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</si>
  <si>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</si>
  <si>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</si>
  <si>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</si>
  <si>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</si>
  <si>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</si>
  <si>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</si>
  <si>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</si>
  <si>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</si>
  <si>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</si>
  <si>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</si>
  <si>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</si>
  <si>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</si>
  <si>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</si>
  <si>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</si>
  <si>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</si>
  <si>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</si>
  <si>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</si>
  <si>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</si>
  <si>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</si>
  <si>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-600696583</t>
  </si>
  <si>
    <t>111201401</t>
  </si>
  <si>
    <t>Spálení odstraněných křovin a stromů na hromadách průměru kmene do 100 mm pro jakoukoliv plochu</t>
  </si>
  <si>
    <t>-717115317</t>
  </si>
  <si>
    <t>3</t>
  </si>
  <si>
    <t>115101201</t>
  </si>
  <si>
    <t>Čerpání vody na dopravní výšku do 10 m s uvažovaným průměrným přítokem do 500 l/min</t>
  </si>
  <si>
    <t>hod</t>
  </si>
  <si>
    <t>2087774812</t>
  </si>
  <si>
    <t>115101301</t>
  </si>
  <si>
    <t>Pohotovost záložní čerpací soupravy pro dopravní výšku do 10 m s uvažovaným průměrným přítokem do 500 l/min</t>
  </si>
  <si>
    <t>den</t>
  </si>
  <si>
    <t>-1352274487</t>
  </si>
  <si>
    <t>5</t>
  </si>
  <si>
    <t>11900140R</t>
  </si>
  <si>
    <t>Dočasné zajištění potrubí ocelového - dálkový vodovod</t>
  </si>
  <si>
    <t>m</t>
  </si>
  <si>
    <t>-1715033150</t>
  </si>
  <si>
    <t>VV</t>
  </si>
  <si>
    <t>dálkový vodovod</t>
  </si>
  <si>
    <t>10,00</t>
  </si>
  <si>
    <t>Součet</t>
  </si>
  <si>
    <t>6</t>
  </si>
  <si>
    <t>119001412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</si>
  <si>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</si>
  <si>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969444859</t>
  </si>
  <si>
    <t>případné meliorační sítě</t>
  </si>
  <si>
    <t>5,00</t>
  </si>
  <si>
    <t>7</t>
  </si>
  <si>
    <t>120001101</t>
  </si>
  <si>
    <t>Příplatek k cenám vykopávek za ztížení vykopávky v blízkosti inženýrských sítí nebo výbušnin v horninách jakékoliv třídy</t>
  </si>
  <si>
    <t>m3</t>
  </si>
  <si>
    <t>-1820314834</t>
  </si>
  <si>
    <t>10,00*1,50</t>
  </si>
  <si>
    <t>5,00*1,50</t>
  </si>
  <si>
    <t>8</t>
  </si>
  <si>
    <t>121101101</t>
  </si>
  <si>
    <t>Sejmutí ornice nebo lesní půdy s vodorovným přemístěním na hromady v místě upotřebení nebo na dočasné či trvalé skládky se složením, na vzdálenost do 50 m</t>
  </si>
  <si>
    <t>1667554115</t>
  </si>
  <si>
    <t>dle kub. listu</t>
  </si>
  <si>
    <t>4552,82*0,20</t>
  </si>
  <si>
    <t>83</t>
  </si>
  <si>
    <t>12210140R</t>
  </si>
  <si>
    <t xml:space="preserve">Nákup a dovoz vhodného materiálu na výměnu podloží </t>
  </si>
  <si>
    <t>1169445324</t>
  </si>
  <si>
    <t>dle kubaturového listu</t>
  </si>
  <si>
    <t>3227,33*0,50</t>
  </si>
  <si>
    <t>9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</si>
  <si>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</si>
  <si>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</si>
  <si>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151230112</t>
  </si>
  <si>
    <t>výkop dle kub. listu</t>
  </si>
  <si>
    <t>2343,05</t>
  </si>
  <si>
    <t>10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</si>
  <si>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</si>
  <si>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</si>
  <si>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-1674698078</t>
  </si>
  <si>
    <t>2343,05*0,3</t>
  </si>
  <si>
    <t>11</t>
  </si>
  <si>
    <t>131201102</t>
  </si>
  <si>
    <t>Hloubení nezapažených jam a zářezů s urovnáním dna do předepsaného profilu a spádu v hornině tř. 3 přes 100 do 1 000 m3</t>
  </si>
  <si>
    <t>255494648</t>
  </si>
  <si>
    <t>sjezdy</t>
  </si>
  <si>
    <t>270,00*0,47</t>
  </si>
  <si>
    <t>12</t>
  </si>
  <si>
    <t>131201109</t>
  </si>
  <si>
    <t>Hloubení nezapažených jam a zářezů s urovnáním dna do předepsaného profilu a spádu Příplatek k cenám za lepivost horniny tř. 3</t>
  </si>
  <si>
    <t>174438324</t>
  </si>
  <si>
    <t>126,90*0,3</t>
  </si>
  <si>
    <t>13</t>
  </si>
  <si>
    <t>132201201</t>
  </si>
  <si>
    <t>Hloubení zapažených i nezapažených rýh šířky přes 600 do 2 000 mm s urovnáním dna do předepsaného profilu a spádu v hornině tř. 3 do 100 m3</t>
  </si>
  <si>
    <t>-1557776594</t>
  </si>
  <si>
    <t>propustky</t>
  </si>
  <si>
    <t>(8,00*0,70*1,00*3)+(2,00*1,60*1,00*2*3)+(0,40*2,20*0,50*2*3)</t>
  </si>
  <si>
    <t>(6,30*0,40*1,10)+(2,00*1,40*1,10*2)+(0,40*4,70*0,50*3)</t>
  </si>
  <si>
    <t>dlažba</t>
  </si>
  <si>
    <t>(2,00*2,20*0,35*2*3)+(1,66*0,35*2*3)</t>
  </si>
  <si>
    <t>(6,10*7,00*0,35)+(3,00*4,30*0,35)</t>
  </si>
  <si>
    <t>14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</si>
  <si>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</si>
  <si>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</si>
  <si>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890356742</t>
  </si>
  <si>
    <t>82,578*0,3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</si>
  <si>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</si>
  <si>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</si>
  <si>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352092634</t>
  </si>
  <si>
    <t xml:space="preserve">ornice na MZDP </t>
  </si>
  <si>
    <t xml:space="preserve">ornice zpět </t>
  </si>
  <si>
    <t>1840,54*0,15</t>
  </si>
  <si>
    <t>16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</si>
  <si>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</si>
  <si>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</si>
  <si>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175175412</t>
  </si>
  <si>
    <t xml:space="preserve">přebytečná zemina  </t>
  </si>
  <si>
    <t>2343,05-39,49-1,367</t>
  </si>
  <si>
    <t>ze sjezdů</t>
  </si>
  <si>
    <t>z propustků vč. dlažby</t>
  </si>
  <si>
    <t>82,578</t>
  </si>
  <si>
    <t>17</t>
  </si>
  <si>
    <t>167101102</t>
  </si>
  <si>
    <t>Nakládání, skládání a překládání neulehlého výkopku nebo sypaniny nakládání, množství přes 100 m3, z hornin tř. 1 až 4</t>
  </si>
  <si>
    <t>1547600702</t>
  </si>
  <si>
    <t>ornice z MZDP</t>
  </si>
  <si>
    <t>910,564</t>
  </si>
  <si>
    <t>ornice zpět</t>
  </si>
  <si>
    <t>276,081</t>
  </si>
  <si>
    <t>18</t>
  </si>
  <si>
    <t>171201201</t>
  </si>
  <si>
    <t>Uložení sypaniny na skládky</t>
  </si>
  <si>
    <t>-973381058</t>
  </si>
  <si>
    <t>přebytečná ornice</t>
  </si>
  <si>
    <t>910,564-276,081</t>
  </si>
  <si>
    <t xml:space="preserve">přebytečná zemina </t>
  </si>
  <si>
    <t>19</t>
  </si>
  <si>
    <t>174101101</t>
  </si>
  <si>
    <t>Zásyp sypaninou z jakékoliv horniny s uložením výkopku ve vrstvách se zhutněním jam, šachet, rýh nebo kolem objektů v těchto vykopávkách</t>
  </si>
  <si>
    <t>1097583222</t>
  </si>
  <si>
    <t>39,49</t>
  </si>
  <si>
    <t>propustek</t>
  </si>
  <si>
    <t>6,30*0,20*1,085</t>
  </si>
  <si>
    <t xml:space="preserve">výměna podloží </t>
  </si>
  <si>
    <t>20</t>
  </si>
  <si>
    <t>181301112</t>
  </si>
  <si>
    <t>Rozprostření a urovnání ornice v rovině nebo ve svahu sklonu do 1:5 při souvislé ploše přes 500 m2, tl. vrstvy přes 100 do 150 mm</t>
  </si>
  <si>
    <t>1968416387</t>
  </si>
  <si>
    <t>1840,54</t>
  </si>
  <si>
    <t>181451121</t>
  </si>
  <si>
    <t>Založení trávníku na půdě předem připravené plochy přes 1000 m2 výsevem včetně utažení lučního v rovině nebo na svahu do 1:5</t>
  </si>
  <si>
    <t>-82912287</t>
  </si>
  <si>
    <t>22</t>
  </si>
  <si>
    <t>M</t>
  </si>
  <si>
    <t>00572470</t>
  </si>
  <si>
    <t>osivo směs travní univerzál</t>
  </si>
  <si>
    <t>kg</t>
  </si>
  <si>
    <t>-458558596</t>
  </si>
  <si>
    <t>3681,06666666667*0,015 'Přepočtené koeficientem množství</t>
  </si>
  <si>
    <t>23</t>
  </si>
  <si>
    <t>181951102</t>
  </si>
  <si>
    <t>Úprava pláně vyrovnáním výškových rozdílů v hornině tř. 1 až 4 se zhutněním</t>
  </si>
  <si>
    <t>-2134585247</t>
  </si>
  <si>
    <t>cesta</t>
  </si>
  <si>
    <t>3227,33</t>
  </si>
  <si>
    <t>270,00</t>
  </si>
  <si>
    <t>24</t>
  </si>
  <si>
    <t>182101101</t>
  </si>
  <si>
    <t>Svahování trvalých svahů do projektovaných profilů s potřebným přemístěním výkopku při svahování v zářezech v hornině tř. 1 až 4</t>
  </si>
  <si>
    <t>1061199455</t>
  </si>
  <si>
    <t>1697,10</t>
  </si>
  <si>
    <t>25</t>
  </si>
  <si>
    <t>183151113</t>
  </si>
  <si>
    <t>Hloubení jam pro výsadbu dřevin strojně v rovině nebo ve svahu do 1:5, objem přes 0,30 do 0,50 m3</t>
  </si>
  <si>
    <t>kus</t>
  </si>
  <si>
    <t>-766037647</t>
  </si>
  <si>
    <t>26</t>
  </si>
  <si>
    <t>184102113</t>
  </si>
  <si>
    <t>Výsadba dřeviny s balem do předem vyhloubené jamky se zalitím v rovině nebo na svahu do 1:5, při průměru balu přes 300 do 400 mm</t>
  </si>
  <si>
    <t>-1986967407</t>
  </si>
  <si>
    <t>27</t>
  </si>
  <si>
    <t>0265048R1</t>
  </si>
  <si>
    <t>Topol osika</t>
  </si>
  <si>
    <t>-1492654918</t>
  </si>
  <si>
    <t>28</t>
  </si>
  <si>
    <t>0265048R2</t>
  </si>
  <si>
    <t>Jeřáb obecný</t>
  </si>
  <si>
    <t>1439628995</t>
  </si>
  <si>
    <t>29</t>
  </si>
  <si>
    <t>184215132</t>
  </si>
  <si>
    <t>Ukotvení dřeviny kůly třemi kůly, délky přes 1 do 2 m</t>
  </si>
  <si>
    <t>-1495555114</t>
  </si>
  <si>
    <t>30</t>
  </si>
  <si>
    <t>60591253</t>
  </si>
  <si>
    <t>kůl vyvazovací dřevěný impregnovaný D 8cm dl 2m</t>
  </si>
  <si>
    <t>323734661</t>
  </si>
  <si>
    <t>28*3</t>
  </si>
  <si>
    <t>32</t>
  </si>
  <si>
    <t>18481313R</t>
  </si>
  <si>
    <t>Ochrana dřevin před okusem v rovině a svahu do 1:5</t>
  </si>
  <si>
    <t>-1405146185</t>
  </si>
  <si>
    <t>1. rok</t>
  </si>
  <si>
    <t>2*28</t>
  </si>
  <si>
    <t>33</t>
  </si>
  <si>
    <t>184816111</t>
  </si>
  <si>
    <t>Hnojení sazenic průmyslovými hnojivy v množství do 0,25 kg k jedné sazenici</t>
  </si>
  <si>
    <t>833020852</t>
  </si>
  <si>
    <t>34</t>
  </si>
  <si>
    <t>25191155R</t>
  </si>
  <si>
    <t xml:space="preserve">hnojivo průmyslové </t>
  </si>
  <si>
    <t>986222076</t>
  </si>
  <si>
    <t>28*0,25 'Přepočtené koeficientem množství</t>
  </si>
  <si>
    <t>35</t>
  </si>
  <si>
    <t>184852311</t>
  </si>
  <si>
    <t>Řez stromu výchovný špičáků a keřových stromů výšky do 4m</t>
  </si>
  <si>
    <t>-1953674456</t>
  </si>
  <si>
    <t>36</t>
  </si>
  <si>
    <t>185804233</t>
  </si>
  <si>
    <t>Vypletí na svahu přes 1:5 do 1:2 dřevin solitérních</t>
  </si>
  <si>
    <t>-1159492262</t>
  </si>
  <si>
    <t>2*28*2,00</t>
  </si>
  <si>
    <t>37</t>
  </si>
  <si>
    <t>185804312</t>
  </si>
  <si>
    <t>Zalití rostlin vodou plochy záhonů jednotlivě přes 20 m2</t>
  </si>
  <si>
    <t>1173430488</t>
  </si>
  <si>
    <t>15*(0,05*28)</t>
  </si>
  <si>
    <t>Zakládání</t>
  </si>
  <si>
    <t>38</t>
  </si>
  <si>
    <t>21275221R</t>
  </si>
  <si>
    <t>Trativod - celoperforovaná drenážní trubka PE DN 100 včetně lože a obsypu otevřený výkop</t>
  </si>
  <si>
    <t>541827860</t>
  </si>
  <si>
    <t>264,00</t>
  </si>
  <si>
    <t>39</t>
  </si>
  <si>
    <t>213141112</t>
  </si>
  <si>
    <t>Zřízení vrstvy z geotextilie filtrační, separační, odvodňovací, ochranné, výztužné nebo protierozní v rovině nebo ve sklonu do 1:5, šířky přes 3 do 6 m</t>
  </si>
  <si>
    <t>509604482</t>
  </si>
  <si>
    <t>549,80*5,40</t>
  </si>
  <si>
    <t>3*2,14*4+(2*1,30+4*1,60+4,30)*1,10</t>
  </si>
  <si>
    <t>40</t>
  </si>
  <si>
    <t>69311202</t>
  </si>
  <si>
    <t>geotextilie netkaná PES+PP 500 g/m2</t>
  </si>
  <si>
    <t>2034970031</t>
  </si>
  <si>
    <t>3009,23043589508*1,15 'Přepočtené koeficientem množství</t>
  </si>
  <si>
    <t>41</t>
  </si>
  <si>
    <t>213311142</t>
  </si>
  <si>
    <t>Polštáře zhutněné pod základy ze štěrkopísku netříděného</t>
  </si>
  <si>
    <t>1118553896</t>
  </si>
  <si>
    <t>2,00*0,60*1,10*2*4</t>
  </si>
  <si>
    <t>42</t>
  </si>
  <si>
    <t>215901101</t>
  </si>
  <si>
    <t>Zhutnění podloží pod násypy z rostlé horniny tř. 1 až 4 z hornin soudružných do 92 % PS a nesoudržných sypkých relativní ulehlosti I(d) do 0,8</t>
  </si>
  <si>
    <t>-898681497</t>
  </si>
  <si>
    <t>10,42*1,00*3+2,20*3,30*2*3</t>
  </si>
  <si>
    <t>8,90*1,10+6,10*7,00+3,00*4,30</t>
  </si>
  <si>
    <t>Vodorovné konstrukce</t>
  </si>
  <si>
    <t>43</t>
  </si>
  <si>
    <t>451573111</t>
  </si>
  <si>
    <t>Lože pod potrubí, stoky a drobné objekty v otevřeném výkopu z písku a štěrkopísku do 63 mm</t>
  </si>
  <si>
    <t>-1015791917</t>
  </si>
  <si>
    <t>8,00*1,00*0,10*3+6,30*1,10*0,10</t>
  </si>
  <si>
    <t>44</t>
  </si>
  <si>
    <t>452313141</t>
  </si>
  <si>
    <t>Podkladní a zajišťovací konstrukce z betonu prostého v otevřeném výkopu bloky pro potrubí z betonu tř. C 16/20</t>
  </si>
  <si>
    <t>-149307164</t>
  </si>
  <si>
    <t>vyústění trativodu</t>
  </si>
  <si>
    <t>0,60*0,80*0,50</t>
  </si>
  <si>
    <t>0,80*1,21*1,00*2*3+0,50*0,50*1,00*3</t>
  </si>
  <si>
    <t>45</t>
  </si>
  <si>
    <t>452313161</t>
  </si>
  <si>
    <t>Podkladní a zajišťovací konstrukce z betonu prostého v otevřeném výkopu bloky pro potrubí z betonu tř. C 25/30</t>
  </si>
  <si>
    <t>-128311430</t>
  </si>
  <si>
    <t>0,40*0,50*2,20*2*3</t>
  </si>
  <si>
    <t>0,80*1,30*1,10*2+0,60*0,40*1,10</t>
  </si>
  <si>
    <t>0,40*0,50*4,70*3</t>
  </si>
  <si>
    <t>46</t>
  </si>
  <si>
    <t>452353101</t>
  </si>
  <si>
    <t>Bednění podkladních a zajišťovacích konstrukcí v otevřeném výkopu bloků pro potrubí</t>
  </si>
  <si>
    <t>2015031664</t>
  </si>
  <si>
    <t>(0,60+0,50)*0,80*2</t>
  </si>
  <si>
    <t>(2,20+0,40)*0,50*3*2*2</t>
  </si>
  <si>
    <t>(1,21+1,00)*0,80*3*2*2</t>
  </si>
  <si>
    <t>(1,10+1,30)*0,80*2*2</t>
  </si>
  <si>
    <t>(4,70+0,40)*0,50*3*2</t>
  </si>
  <si>
    <t>47</t>
  </si>
  <si>
    <t>452368211</t>
  </si>
  <si>
    <t>Výztuž podkladních desek, bloků nebo pražců v otevřeném výkopu ze svařovaných sítí typu Kari</t>
  </si>
  <si>
    <t>t</t>
  </si>
  <si>
    <t>-993605369</t>
  </si>
  <si>
    <t>8,00*1,00*1,25*3,02*3*2/1000</t>
  </si>
  <si>
    <t>6,30*1,085*1,25*3,02*2/1000</t>
  </si>
  <si>
    <t>Komunikace pozemní</t>
  </si>
  <si>
    <t>48</t>
  </si>
  <si>
    <t>564851111</t>
  </si>
  <si>
    <t>Podklad ze štěrkodrti ŠD s rozprostřením a zhutněním, po zhutnění tl. 150 mm</t>
  </si>
  <si>
    <t>-1969354638</t>
  </si>
  <si>
    <t>549,80*4,80</t>
  </si>
  <si>
    <t>49</t>
  </si>
  <si>
    <t>564861111</t>
  </si>
  <si>
    <t>Podklad ze štěrkodrti ŠD s rozprostřením a zhutněním, po zhutnění tl. 200 mm</t>
  </si>
  <si>
    <t>1826826011</t>
  </si>
  <si>
    <t>50</t>
  </si>
  <si>
    <t>565165121</t>
  </si>
  <si>
    <t>Asfaltový beton vrstva podkladní ACP 16 (obalované kamenivo střednězrnné - OKS) s rozprostřením a zhutněním v pruhu šířky přes 3 m, po zhutnění tl. 80 mm</t>
  </si>
  <si>
    <t>-1691222071</t>
  </si>
  <si>
    <t>3000,00</t>
  </si>
  <si>
    <t>51</t>
  </si>
  <si>
    <t>57311111R</t>
  </si>
  <si>
    <t>Postřik živičný infiltrační PI - A z asfaltu množství 1,5 kg/m2</t>
  </si>
  <si>
    <t>1739753041</t>
  </si>
  <si>
    <t>52</t>
  </si>
  <si>
    <t>57321110R</t>
  </si>
  <si>
    <t>Postřik živičný spojovací PS - A z asfaltu v množství 0,25 kg/m2</t>
  </si>
  <si>
    <t>-1392138689</t>
  </si>
  <si>
    <t>53</t>
  </si>
  <si>
    <t>577134111</t>
  </si>
  <si>
    <t>Asfaltový beton vrstva obrusná ACO 11 (ABS) s rozprostřením a se zhutněním z nemodifikovaného asfaltu v pruhu šířky do 3 m tř. I, po zhutnění tl. 40 mm</t>
  </si>
  <si>
    <t>-553963482</t>
  </si>
  <si>
    <t>54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</si>
  <si>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</si>
  <si>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</si>
  <si>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-1740392770</t>
  </si>
  <si>
    <t>3,21*2,20*2*3</t>
  </si>
  <si>
    <t>6,10*7,00+3,00*4,30</t>
  </si>
  <si>
    <t>55</t>
  </si>
  <si>
    <t>599632111</t>
  </si>
  <si>
    <t>Vyplnění spár dlažby (přídlažby) z lomového kamene v jakémkoliv sklonu plochy a jakékoliv tloušťky cementovou maltou se zatřením</t>
  </si>
  <si>
    <t>-1374848799</t>
  </si>
  <si>
    <t>Trubní vedení</t>
  </si>
  <si>
    <t>56</t>
  </si>
  <si>
    <t>89962111R</t>
  </si>
  <si>
    <t xml:space="preserve">Obetonování potrubí </t>
  </si>
  <si>
    <t>469721134</t>
  </si>
  <si>
    <t>Ostatní konstrukce a práce, bourání</t>
  </si>
  <si>
    <t>57</t>
  </si>
  <si>
    <t>912211111</t>
  </si>
  <si>
    <t>Montáž směrového sloupku plastového s odrazkou prostým uložením bez betonového základu silničního</t>
  </si>
  <si>
    <t>1551536734</t>
  </si>
  <si>
    <t>58</t>
  </si>
  <si>
    <t>40445150R</t>
  </si>
  <si>
    <t xml:space="preserve">sloupek silniční plastový </t>
  </si>
  <si>
    <t>-1342759739</t>
  </si>
  <si>
    <t>59</t>
  </si>
  <si>
    <t>914111111</t>
  </si>
  <si>
    <t>Montáž svislé dopravní značky základní velikosti do 1 m2 objímkami na sloupky nebo konzoly</t>
  </si>
  <si>
    <t>1341558407</t>
  </si>
  <si>
    <t>60</t>
  </si>
  <si>
    <t>40444010R</t>
  </si>
  <si>
    <t>značka dopravní svislá  B20a - 30km/hod</t>
  </si>
  <si>
    <t>1500773956</t>
  </si>
  <si>
    <t>61</t>
  </si>
  <si>
    <t>40445230R</t>
  </si>
  <si>
    <t xml:space="preserve">sloupek </t>
  </si>
  <si>
    <t>-540481215</t>
  </si>
  <si>
    <t>62</t>
  </si>
  <si>
    <t>40445241R</t>
  </si>
  <si>
    <t xml:space="preserve">patka hliníková </t>
  </si>
  <si>
    <t>-507320127</t>
  </si>
  <si>
    <t>63</t>
  </si>
  <si>
    <t>40445254R</t>
  </si>
  <si>
    <t xml:space="preserve">víčko plastové na sloupek </t>
  </si>
  <si>
    <t>1640668585</t>
  </si>
  <si>
    <t>64</t>
  </si>
  <si>
    <t>40445257R</t>
  </si>
  <si>
    <t xml:space="preserve">upínací svorka na sloupek </t>
  </si>
  <si>
    <t>-56336418</t>
  </si>
  <si>
    <t>65</t>
  </si>
  <si>
    <t>919535557</t>
  </si>
  <si>
    <t>Obetonování trubního propustku betonem prostým bez zvýšených nároků na prostředí tř. C 16/20</t>
  </si>
  <si>
    <t>1601965923</t>
  </si>
  <si>
    <t>8,00*0,70*1,00*3-1,00*3</t>
  </si>
  <si>
    <t>6,30*0,76*1,085-0,79</t>
  </si>
  <si>
    <t>66</t>
  </si>
  <si>
    <t>91955111R</t>
  </si>
  <si>
    <t>Zřízení propustků z trub plastových PP SN 10 a SN 12 DN 400</t>
  </si>
  <si>
    <t>281321774</t>
  </si>
  <si>
    <t>67</t>
  </si>
  <si>
    <t>2861702R</t>
  </si>
  <si>
    <t xml:space="preserve">trubka PP SN 10 DN 400 </t>
  </si>
  <si>
    <t>1252790935</t>
  </si>
  <si>
    <t>68</t>
  </si>
  <si>
    <t>2861704R</t>
  </si>
  <si>
    <t>trubka PP SN 12 DN 400</t>
  </si>
  <si>
    <t>-1380285424</t>
  </si>
  <si>
    <t>7,739*1,15 'Přepočtené koeficientem množství</t>
  </si>
  <si>
    <t>69</t>
  </si>
  <si>
    <t>919731122</t>
  </si>
  <si>
    <t>Zarovnání styčné plochy podkladu nebo krytu podél vybourané části komunikace nebo zpevněné plochy živičné tl. přes 50 do 100 mm</t>
  </si>
  <si>
    <t>1937528495</t>
  </si>
  <si>
    <t>70</t>
  </si>
  <si>
    <t>919735112</t>
  </si>
  <si>
    <t>Řezání stávajícího živičného krytu nebo podkladu hloubky přes 50 do 100 mm</t>
  </si>
  <si>
    <t>1362855790</t>
  </si>
  <si>
    <t>71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</si>
  <si>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</si>
  <si>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</si>
  <si>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1478786959</t>
  </si>
  <si>
    <t>72</t>
  </si>
  <si>
    <t>938908411</t>
  </si>
  <si>
    <t>Čištění vozovek splachováním vodou povrchu podkladu nebo krytu živičného, betonového nebo dlážděného</t>
  </si>
  <si>
    <t>646864510</t>
  </si>
  <si>
    <t>3000,00+270,00</t>
  </si>
  <si>
    <t>73</t>
  </si>
  <si>
    <t>966008112</t>
  </si>
  <si>
    <t>Bourání trubního propustku s odklizením a uložením vybouraného materiálu na skládku na vzdálenost do 3 m nebo s naložením na dopravní prostředek z trub DN přes 300 do 500 mm</t>
  </si>
  <si>
    <t>-1490998765</t>
  </si>
  <si>
    <t>6,50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</si>
  <si>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</si>
  <si>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</si>
  <si>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</si>
  <si>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</si>
  <si>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</si>
  <si>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1002055931</t>
  </si>
  <si>
    <t>51,256+65,40</t>
  </si>
  <si>
    <t>75</t>
  </si>
  <si>
    <t>997221559</t>
  </si>
  <si>
    <t>Vodorovná doprava suti bez naložení, ale se složením a s hrubým urovnáním Příplatek k ceně za každý další i započatý 1 km přes 1 km</t>
  </si>
  <si>
    <t>139984922</t>
  </si>
  <si>
    <t>skládka 20 km</t>
  </si>
  <si>
    <t>116,656*19</t>
  </si>
  <si>
    <t>76</t>
  </si>
  <si>
    <t>997221571</t>
  </si>
  <si>
    <t>Vodorovná doprava vybouraných hmot bez naložení, ale se složením a s hrubým urovnáním na vzdálenost do 1 km</t>
  </si>
  <si>
    <t>-1768205605</t>
  </si>
  <si>
    <t>6,37</t>
  </si>
  <si>
    <t>77</t>
  </si>
  <si>
    <t>997221579</t>
  </si>
  <si>
    <t>Vodorovná doprava vybouraných hmot bez naložení, ale se složením a s hrubým urovnáním na vzdálenost Příplatek k ceně za každý další i započatý 1 km přes 1 km</t>
  </si>
  <si>
    <t>1112671789</t>
  </si>
  <si>
    <t>6,37*19</t>
  </si>
  <si>
    <t>78</t>
  </si>
  <si>
    <t>997221611</t>
  </si>
  <si>
    <t>Nakládání na dopravní prostředky pro vodorovnou dopravu suti</t>
  </si>
  <si>
    <t>-307960240</t>
  </si>
  <si>
    <t>79</t>
  </si>
  <si>
    <t>997221612</t>
  </si>
  <si>
    <t>Nakládání na dopravní prostředky pro vodorovnou dopravu vybouraných hmot</t>
  </si>
  <si>
    <t>-1710997076</t>
  </si>
  <si>
    <t>80</t>
  </si>
  <si>
    <t>997221815</t>
  </si>
  <si>
    <t>Poplatek za uložení stavebního odpadu na skládce (skládkovné) z prostého betonu zatříděného do Katalogu odpadů pod kódem 170 101</t>
  </si>
  <si>
    <t>-321082949</t>
  </si>
  <si>
    <t>81</t>
  </si>
  <si>
    <t>997221855</t>
  </si>
  <si>
    <t>Poplatek za uložení stavebního odpadu na skládce (skládkovné) zeminy a kameniva zatříděného do Katalogu odpadů pod kódem 170 504</t>
  </si>
  <si>
    <t>-30930953</t>
  </si>
  <si>
    <t>998</t>
  </si>
  <si>
    <t>Přesun hmot</t>
  </si>
  <si>
    <t>82</t>
  </si>
  <si>
    <t>998225111</t>
  </si>
  <si>
    <t>Přesun hmot pro komunikace s krytem z kameniva, monolitickým betonovým nebo živičným dopravní vzdálenost do 200 m jakékoliv délky objektu</t>
  </si>
  <si>
    <t>513035405</t>
  </si>
  <si>
    <t>SO 800 -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</si>
  <si>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</si>
  <si>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</si>
  <si>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</si>
  <si>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</si>
  <si>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</si>
  <si>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</si>
  <si>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</si>
  <si>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012103000</t>
  </si>
  <si>
    <t>Geodetické práce před výstavbou</t>
  </si>
  <si>
    <t>soub</t>
  </si>
  <si>
    <t>1024</t>
  </si>
  <si>
    <t>1096340613</t>
  </si>
  <si>
    <t>012203000</t>
  </si>
  <si>
    <t>Geodetické práce při provádění stavby</t>
  </si>
  <si>
    <t>541023633</t>
  </si>
  <si>
    <t>012303000</t>
  </si>
  <si>
    <t>Geodetické práce po výstavbě</t>
  </si>
  <si>
    <t>-1844551045</t>
  </si>
  <si>
    <t>01324400R</t>
  </si>
  <si>
    <t>Plakát nebo informační deska A3</t>
  </si>
  <si>
    <t>-240947994</t>
  </si>
  <si>
    <t>01325400R</t>
  </si>
  <si>
    <t>Stálá deska 300x400 mm včetně montáže</t>
  </si>
  <si>
    <t>-1526459473</t>
  </si>
  <si>
    <t>VRN3</t>
  </si>
  <si>
    <t>Zařízení staveniště</t>
  </si>
  <si>
    <t>030001000</t>
  </si>
  <si>
    <t>1140862343</t>
  </si>
  <si>
    <t>VRN4</t>
  </si>
  <si>
    <t>Inženýrská činnost</t>
  </si>
  <si>
    <t>04313400R</t>
  </si>
  <si>
    <t>Zkoušky zatěžovací, inženýrsko-geologický průzkum, zkoušky a měření</t>
  </si>
  <si>
    <t>1851754476</t>
  </si>
  <si>
    <t>0431340R2</t>
  </si>
  <si>
    <t>Ekotoxikologický test výkopové zeminy</t>
  </si>
  <si>
    <t>1067497619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</si>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</sst>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wrapText="1"/>
    </xf>
    <xf numFmtId="49" fontId="35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0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1"/>
      <c r="AQ5" s="21"/>
      <c r="AR5" s="19"/>
      <c r="BE5" s="314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2" t="s">
        <v>17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1"/>
      <c r="AQ6" s="21"/>
      <c r="AR6" s="19"/>
      <c r="BE6" s="315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15"/>
      <c r="BS7" s="16" t="s">
        <v>6</v>
      </c>
    </row>
    <row r="8" spans="2:7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15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15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15"/>
      <c r="BS10" s="16" t="s">
        <v>6</v>
      </c>
    </row>
    <row r="11" spans="2:71" ht="18.4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15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15"/>
      <c r="BS12" s="16" t="s">
        <v>6</v>
      </c>
    </row>
    <row r="13" spans="2:7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31</v>
      </c>
      <c r="AO13" s="21"/>
      <c r="AP13" s="21"/>
      <c r="AQ13" s="21"/>
      <c r="AR13" s="19"/>
      <c r="BE13" s="315"/>
      <c r="BS13" s="16" t="s">
        <v>6</v>
      </c>
    </row>
    <row r="14" spans="2:71" ht="12">
      <c r="B14" s="20"/>
      <c r="C14" s="21"/>
      <c r="D14" s="21"/>
      <c r="E14" s="323" t="s">
        <v>31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28" t="s">
        <v>29</v>
      </c>
      <c r="AL14" s="21"/>
      <c r="AM14" s="21"/>
      <c r="AN14" s="30" t="s">
        <v>31</v>
      </c>
      <c r="AO14" s="21"/>
      <c r="AP14" s="21"/>
      <c r="AQ14" s="21"/>
      <c r="AR14" s="19"/>
      <c r="BE14" s="315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15"/>
      <c r="BS15" s="16" t="s">
        <v>4</v>
      </c>
    </row>
    <row r="16" spans="2:7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15"/>
      <c r="BS16" s="16" t="s">
        <v>4</v>
      </c>
    </row>
    <row r="17" spans="2:71" ht="18.4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15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15"/>
      <c r="BS18" s="16" t="s">
        <v>6</v>
      </c>
    </row>
    <row r="19" spans="2:7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33</v>
      </c>
      <c r="AO19" s="21"/>
      <c r="AP19" s="21"/>
      <c r="AQ19" s="21"/>
      <c r="AR19" s="19"/>
      <c r="BE19" s="315"/>
      <c r="BS19" s="16" t="s">
        <v>6</v>
      </c>
    </row>
    <row r="20" spans="2:71" ht="18.4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15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15"/>
    </row>
    <row r="22" spans="2:57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15"/>
    </row>
    <row r="23" spans="2:57" ht="40.9" customHeight="1">
      <c r="B23" s="20"/>
      <c r="C23" s="21"/>
      <c r="D23" s="21"/>
      <c r="E23" s="325" t="s">
        <v>39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21"/>
      <c r="AP23" s="21"/>
      <c r="AQ23" s="21"/>
      <c r="AR23" s="19"/>
      <c r="BE23" s="31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15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15"/>
    </row>
    <row r="26" spans="2:57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6">
        <f>ROUND(AG54,2)</f>
        <v>0</v>
      </c>
      <c r="AL26" s="317"/>
      <c r="AM26" s="317"/>
      <c r="AN26" s="317"/>
      <c r="AO26" s="317"/>
      <c r="AP26" s="34"/>
      <c r="AQ26" s="34"/>
      <c r="AR26" s="37"/>
      <c r="BE26" s="315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15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18" t="s">
        <v>41</v>
      </c>
      <c r="M28" s="318"/>
      <c r="N28" s="318"/>
      <c r="O28" s="318"/>
      <c r="P28" s="318"/>
      <c r="Q28" s="34"/>
      <c r="R28" s="34"/>
      <c r="S28" s="34"/>
      <c r="T28" s="34"/>
      <c r="U28" s="34"/>
      <c r="V28" s="34"/>
      <c r="W28" s="318" t="s">
        <v>42</v>
      </c>
      <c r="X28" s="318"/>
      <c r="Y28" s="318"/>
      <c r="Z28" s="318"/>
      <c r="AA28" s="318"/>
      <c r="AB28" s="318"/>
      <c r="AC28" s="318"/>
      <c r="AD28" s="318"/>
      <c r="AE28" s="318"/>
      <c r="AF28" s="34"/>
      <c r="AG28" s="34"/>
      <c r="AH28" s="34"/>
      <c r="AI28" s="34"/>
      <c r="AJ28" s="34"/>
      <c r="AK28" s="318" t="s">
        <v>43</v>
      </c>
      <c r="AL28" s="318"/>
      <c r="AM28" s="318"/>
      <c r="AN28" s="318"/>
      <c r="AO28" s="318"/>
      <c r="AP28" s="34"/>
      <c r="AQ28" s="34"/>
      <c r="AR28" s="37"/>
      <c r="BE28" s="315"/>
    </row>
    <row r="29" spans="2:57" s="2" customFormat="1" ht="14.45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311">
        <v>0.21</v>
      </c>
      <c r="M29" s="312"/>
      <c r="N29" s="312"/>
      <c r="O29" s="312"/>
      <c r="P29" s="312"/>
      <c r="Q29" s="39"/>
      <c r="R29" s="39"/>
      <c r="S29" s="39"/>
      <c r="T29" s="39"/>
      <c r="U29" s="39"/>
      <c r="V29" s="39"/>
      <c r="W29" s="313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F29" s="39"/>
      <c r="AG29" s="39"/>
      <c r="AH29" s="39"/>
      <c r="AI29" s="39"/>
      <c r="AJ29" s="39"/>
      <c r="AK29" s="313">
        <f>ROUND(AV54,2)</f>
        <v>0</v>
      </c>
      <c r="AL29" s="312"/>
      <c r="AM29" s="312"/>
      <c r="AN29" s="312"/>
      <c r="AO29" s="312"/>
      <c r="AP29" s="39"/>
      <c r="AQ29" s="39"/>
      <c r="AR29" s="40"/>
      <c r="BE29" s="315"/>
    </row>
    <row r="30" spans="2:57" s="2" customFormat="1" ht="14.45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311">
        <v>0.15</v>
      </c>
      <c r="M30" s="312"/>
      <c r="N30" s="312"/>
      <c r="O30" s="312"/>
      <c r="P30" s="312"/>
      <c r="Q30" s="39"/>
      <c r="R30" s="39"/>
      <c r="S30" s="39"/>
      <c r="T30" s="39"/>
      <c r="U30" s="39"/>
      <c r="V30" s="39"/>
      <c r="W30" s="313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F30" s="39"/>
      <c r="AG30" s="39"/>
      <c r="AH30" s="39"/>
      <c r="AI30" s="39"/>
      <c r="AJ30" s="39"/>
      <c r="AK30" s="313">
        <f>ROUND(AW54,2)</f>
        <v>0</v>
      </c>
      <c r="AL30" s="312"/>
      <c r="AM30" s="312"/>
      <c r="AN30" s="312"/>
      <c r="AO30" s="312"/>
      <c r="AP30" s="39"/>
      <c r="AQ30" s="39"/>
      <c r="AR30" s="40"/>
      <c r="BE30" s="315"/>
    </row>
    <row r="31" spans="2:57" s="2" customFormat="1" ht="14.45" customHeight="1" hidden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311">
        <v>0.21</v>
      </c>
      <c r="M31" s="312"/>
      <c r="N31" s="312"/>
      <c r="O31" s="312"/>
      <c r="P31" s="312"/>
      <c r="Q31" s="39"/>
      <c r="R31" s="39"/>
      <c r="S31" s="39"/>
      <c r="T31" s="39"/>
      <c r="U31" s="39"/>
      <c r="V31" s="39"/>
      <c r="W31" s="313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F31" s="39"/>
      <c r="AG31" s="39"/>
      <c r="AH31" s="39"/>
      <c r="AI31" s="39"/>
      <c r="AJ31" s="39"/>
      <c r="AK31" s="313">
        <v>0</v>
      </c>
      <c r="AL31" s="312"/>
      <c r="AM31" s="312"/>
      <c r="AN31" s="312"/>
      <c r="AO31" s="312"/>
      <c r="AP31" s="39"/>
      <c r="AQ31" s="39"/>
      <c r="AR31" s="40"/>
      <c r="BE31" s="315"/>
    </row>
    <row r="32" spans="2:57" s="2" customFormat="1" ht="14.45" customHeight="1" hidden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311">
        <v>0.15</v>
      </c>
      <c r="M32" s="312"/>
      <c r="N32" s="312"/>
      <c r="O32" s="312"/>
      <c r="P32" s="312"/>
      <c r="Q32" s="39"/>
      <c r="R32" s="39"/>
      <c r="S32" s="39"/>
      <c r="T32" s="39"/>
      <c r="U32" s="39"/>
      <c r="V32" s="39"/>
      <c r="W32" s="313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F32" s="39"/>
      <c r="AG32" s="39"/>
      <c r="AH32" s="39"/>
      <c r="AI32" s="39"/>
      <c r="AJ32" s="39"/>
      <c r="AK32" s="313">
        <v>0</v>
      </c>
      <c r="AL32" s="312"/>
      <c r="AM32" s="312"/>
      <c r="AN32" s="312"/>
      <c r="AO32" s="312"/>
      <c r="AP32" s="39"/>
      <c r="AQ32" s="39"/>
      <c r="AR32" s="40"/>
      <c r="BE32" s="315"/>
    </row>
    <row r="33" spans="2:44" s="2" customFormat="1" ht="14.45" customHeight="1" hidden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311">
        <v>0</v>
      </c>
      <c r="M33" s="312"/>
      <c r="N33" s="312"/>
      <c r="O33" s="312"/>
      <c r="P33" s="312"/>
      <c r="Q33" s="39"/>
      <c r="R33" s="39"/>
      <c r="S33" s="39"/>
      <c r="T33" s="39"/>
      <c r="U33" s="39"/>
      <c r="V33" s="39"/>
      <c r="W33" s="313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F33" s="39"/>
      <c r="AG33" s="39"/>
      <c r="AH33" s="39"/>
      <c r="AI33" s="39"/>
      <c r="AJ33" s="39"/>
      <c r="AK33" s="313">
        <v>0</v>
      </c>
      <c r="AL33" s="312"/>
      <c r="AM33" s="312"/>
      <c r="AN33" s="312"/>
      <c r="AO33" s="312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344" t="s">
        <v>52</v>
      </c>
      <c r="Y35" s="345"/>
      <c r="Z35" s="345"/>
      <c r="AA35" s="345"/>
      <c r="AB35" s="345"/>
      <c r="AC35" s="43"/>
      <c r="AD35" s="43"/>
      <c r="AE35" s="43"/>
      <c r="AF35" s="43"/>
      <c r="AG35" s="43"/>
      <c r="AH35" s="43"/>
      <c r="AI35" s="43"/>
      <c r="AJ35" s="43"/>
      <c r="AK35" s="346">
        <f>SUM(AK26:AK33)</f>
        <v>0</v>
      </c>
      <c r="AL35" s="345"/>
      <c r="AM35" s="345"/>
      <c r="AN35" s="345"/>
      <c r="AO35" s="347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41_6164_0100(1)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334" t="str">
        <f>K6</f>
        <v>Polní cesta HPC2 v k.ú. Malovice u Netolic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Malovice u Netolic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36" t="str">
        <f>IF(AN8="","",AN8)</f>
        <v>5. 2. 2018</v>
      </c>
      <c r="AN47" s="336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22.9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SPÚ, KPÚ pro JčK, Pobočka Prachatice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332" t="str">
        <f>IF(E17="","",E17)</f>
        <v>Michal Pešek, DiS., Sweco Hydroprojekt a.s.</v>
      </c>
      <c r="AN49" s="333"/>
      <c r="AO49" s="333"/>
      <c r="AP49" s="333"/>
      <c r="AQ49" s="34"/>
      <c r="AR49" s="37"/>
      <c r="AS49" s="326" t="s">
        <v>54</v>
      </c>
      <c r="AT49" s="327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22.9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36</v>
      </c>
      <c r="AJ50" s="34"/>
      <c r="AK50" s="34"/>
      <c r="AL50" s="34"/>
      <c r="AM50" s="332" t="str">
        <f>IF(E20="","",E20)</f>
        <v>Bc. Gabriela Krchová, Sweco Hydroprojekt a.s.</v>
      </c>
      <c r="AN50" s="333"/>
      <c r="AO50" s="333"/>
      <c r="AP50" s="333"/>
      <c r="AQ50" s="34"/>
      <c r="AR50" s="37"/>
      <c r="AS50" s="328"/>
      <c r="AT50" s="329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30"/>
      <c r="AT51" s="331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340" t="s">
        <v>55</v>
      </c>
      <c r="D52" s="341"/>
      <c r="E52" s="341"/>
      <c r="F52" s="341"/>
      <c r="G52" s="341"/>
      <c r="H52" s="61"/>
      <c r="I52" s="342" t="s">
        <v>56</v>
      </c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3" t="s">
        <v>57</v>
      </c>
      <c r="AH52" s="341"/>
      <c r="AI52" s="341"/>
      <c r="AJ52" s="341"/>
      <c r="AK52" s="341"/>
      <c r="AL52" s="341"/>
      <c r="AM52" s="341"/>
      <c r="AN52" s="342" t="s">
        <v>58</v>
      </c>
      <c r="AO52" s="341"/>
      <c r="AP52" s="341"/>
      <c r="AQ52" s="62" t="s">
        <v>59</v>
      </c>
      <c r="AR52" s="37"/>
      <c r="AS52" s="63" t="s">
        <v>60</v>
      </c>
      <c r="AT52" s="64" t="s">
        <v>61</v>
      </c>
      <c r="AU52" s="64" t="s">
        <v>62</v>
      </c>
      <c r="AV52" s="64" t="s">
        <v>63</v>
      </c>
      <c r="AW52" s="64" t="s">
        <v>64</v>
      </c>
      <c r="AX52" s="64" t="s">
        <v>65</v>
      </c>
      <c r="AY52" s="64" t="s">
        <v>66</v>
      </c>
      <c r="AZ52" s="64" t="s">
        <v>67</v>
      </c>
      <c r="BA52" s="64" t="s">
        <v>68</v>
      </c>
      <c r="BB52" s="64" t="s">
        <v>69</v>
      </c>
      <c r="BC52" s="64" t="s">
        <v>70</v>
      </c>
      <c r="BD52" s="65" t="s">
        <v>71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72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48">
        <f>ROUND(SUM(AG55:AG56),2)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3" t="s">
        <v>19</v>
      </c>
      <c r="AR54" s="74"/>
      <c r="AS54" s="75">
        <f>ROUND(SUM(AS55:AS56),2)</f>
        <v>0</v>
      </c>
      <c r="AT54" s="76">
        <f>ROUND(SUM(AV54:AW54),2)</f>
        <v>0</v>
      </c>
      <c r="AU54" s="77">
        <f>ROUND(SUM(AU55:AU56),5)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ROUND(SUM(AZ55:AZ56),2)</f>
        <v>0</v>
      </c>
      <c r="BA54" s="76">
        <f>ROUND(SUM(BA55:BA56),2)</f>
        <v>0</v>
      </c>
      <c r="BB54" s="76">
        <f>ROUND(SUM(BB55:BB56),2)</f>
        <v>0</v>
      </c>
      <c r="BC54" s="76">
        <f>ROUND(SUM(BC55:BC56),2)</f>
        <v>0</v>
      </c>
      <c r="BD54" s="78">
        <f>ROUND(SUM(BD55:BD56),2)</f>
        <v>0</v>
      </c>
      <c r="BS54" s="79" t="s">
        <v>73</v>
      </c>
      <c r="BT54" s="79" t="s">
        <v>74</v>
      </c>
      <c r="BU54" s="80" t="s">
        <v>75</v>
      </c>
      <c r="BV54" s="79" t="s">
        <v>76</v>
      </c>
      <c r="BW54" s="79" t="s">
        <v>5</v>
      </c>
      <c r="BX54" s="79" t="s">
        <v>77</v>
      </c>
      <c r="CL54" s="79" t="s">
        <v>19</v>
      </c>
    </row>
    <row r="55" spans="1:91" s="5" customFormat="1" ht="26.45" customHeight="1">
      <c r="A55" s="81" t="s">
        <v>78</v>
      </c>
      <c r="B55" s="82"/>
      <c r="C55" s="83"/>
      <c r="D55" s="339" t="s">
        <v>79</v>
      </c>
      <c r="E55" s="339"/>
      <c r="F55" s="339"/>
      <c r="G55" s="339"/>
      <c r="H55" s="339"/>
      <c r="I55" s="84"/>
      <c r="J55" s="339" t="s">
        <v>80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'SO 102 - Polní cesta HPC2'!J30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85" t="s">
        <v>81</v>
      </c>
      <c r="AR55" s="86"/>
      <c r="AS55" s="87">
        <v>0</v>
      </c>
      <c r="AT55" s="88">
        <f>ROUND(SUM(AV55:AW55),2)</f>
        <v>0</v>
      </c>
      <c r="AU55" s="89">
        <f>'SO 102 - Polní cesta HPC2'!P88</f>
        <v>0</v>
      </c>
      <c r="AV55" s="88">
        <f>'SO 102 - Polní cesta HPC2'!J33</f>
        <v>0</v>
      </c>
      <c r="AW55" s="88">
        <f>'SO 102 - Polní cesta HPC2'!J34</f>
        <v>0</v>
      </c>
      <c r="AX55" s="88">
        <f>'SO 102 - Polní cesta HPC2'!J35</f>
        <v>0</v>
      </c>
      <c r="AY55" s="88">
        <f>'SO 102 - Polní cesta HPC2'!J36</f>
        <v>0</v>
      </c>
      <c r="AZ55" s="88">
        <f>'SO 102 - Polní cesta HPC2'!F33</f>
        <v>0</v>
      </c>
      <c r="BA55" s="88">
        <f>'SO 102 - Polní cesta HPC2'!F34</f>
        <v>0</v>
      </c>
      <c r="BB55" s="88">
        <f>'SO 102 - Polní cesta HPC2'!F35</f>
        <v>0</v>
      </c>
      <c r="BC55" s="88">
        <f>'SO 102 - Polní cesta HPC2'!F36</f>
        <v>0</v>
      </c>
      <c r="BD55" s="90">
        <f>'SO 102 - Polní cesta HPC2'!F37</f>
        <v>0</v>
      </c>
      <c r="BT55" s="91" t="s">
        <v>82</v>
      </c>
      <c r="BV55" s="91" t="s">
        <v>76</v>
      </c>
      <c r="BW55" s="91" t="s">
        <v>83</v>
      </c>
      <c r="BX55" s="91" t="s">
        <v>5</v>
      </c>
      <c r="CL55" s="91" t="s">
        <v>19</v>
      </c>
      <c r="CM55" s="91" t="s">
        <v>84</v>
      </c>
    </row>
    <row r="56" spans="1:91" s="5" customFormat="1" ht="26.45" customHeight="1">
      <c r="A56" s="81" t="s">
        <v>78</v>
      </c>
      <c r="B56" s="82"/>
      <c r="C56" s="83"/>
      <c r="D56" s="339" t="s">
        <v>85</v>
      </c>
      <c r="E56" s="339"/>
      <c r="F56" s="339"/>
      <c r="G56" s="339"/>
      <c r="H56" s="339"/>
      <c r="I56" s="84"/>
      <c r="J56" s="339" t="s">
        <v>86</v>
      </c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7">
        <f>'SO 800 - Vedlejší rozpočt...'!J30</f>
        <v>0</v>
      </c>
      <c r="AH56" s="338"/>
      <c r="AI56" s="338"/>
      <c r="AJ56" s="338"/>
      <c r="AK56" s="338"/>
      <c r="AL56" s="338"/>
      <c r="AM56" s="338"/>
      <c r="AN56" s="337">
        <f>SUM(AG56,AT56)</f>
        <v>0</v>
      </c>
      <c r="AO56" s="338"/>
      <c r="AP56" s="338"/>
      <c r="AQ56" s="85" t="s">
        <v>81</v>
      </c>
      <c r="AR56" s="86"/>
      <c r="AS56" s="92">
        <v>0</v>
      </c>
      <c r="AT56" s="93">
        <f>ROUND(SUM(AV56:AW56),2)</f>
        <v>0</v>
      </c>
      <c r="AU56" s="94">
        <f>'SO 800 - Vedlejší rozpočt...'!P83</f>
        <v>0</v>
      </c>
      <c r="AV56" s="93">
        <f>'SO 800 - Vedlejší rozpočt...'!J33</f>
        <v>0</v>
      </c>
      <c r="AW56" s="93">
        <f>'SO 800 - Vedlejší rozpočt...'!J34</f>
        <v>0</v>
      </c>
      <c r="AX56" s="93">
        <f>'SO 800 - Vedlejší rozpočt...'!J35</f>
        <v>0</v>
      </c>
      <c r="AY56" s="93">
        <f>'SO 800 - Vedlejší rozpočt...'!J36</f>
        <v>0</v>
      </c>
      <c r="AZ56" s="93">
        <f>'SO 800 - Vedlejší rozpočt...'!F33</f>
        <v>0</v>
      </c>
      <c r="BA56" s="93">
        <f>'SO 800 - Vedlejší rozpočt...'!F34</f>
        <v>0</v>
      </c>
      <c r="BB56" s="93">
        <f>'SO 800 - Vedlejší rozpočt...'!F35</f>
        <v>0</v>
      </c>
      <c r="BC56" s="93">
        <f>'SO 800 - Vedlejší rozpočt...'!F36</f>
        <v>0</v>
      </c>
      <c r="BD56" s="95">
        <f>'SO 800 - Vedlejší rozpočt...'!F37</f>
        <v>0</v>
      </c>
      <c r="BT56" s="91" t="s">
        <v>82</v>
      </c>
      <c r="BV56" s="91" t="s">
        <v>76</v>
      </c>
      <c r="BW56" s="91" t="s">
        <v>87</v>
      </c>
      <c r="BX56" s="91" t="s">
        <v>5</v>
      </c>
      <c r="CL56" s="91" t="s">
        <v>19</v>
      </c>
      <c r="CM56" s="91" t="s">
        <v>84</v>
      </c>
    </row>
    <row r="57" spans="2:44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</row>
    <row r="58" spans="2:44" s="1" customFormat="1" ht="6.9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</row>
  </sheetData>
  <sheetProtection algorithmName="SHA-512" hashValue="vzVKfWuIM/MxMA4wRziv4aQwRSAgzAWucpFiXtaJv8vj3Z8vAaTkRqgJrwFn9Jyig2xvQ1R2Bk6sxICiRQpHWA==" saltValue="VLSX7DgNJ6otmyV2k4a4eHqll61RBp8/pdxls255aPop0ID5WupVO6zARoWopdgLUo8Qn+OSBlnsF1WW5z12Aw==" spinCount="100000" sheet="1" objects="1" scenarios="1" formatColumns="0" formatRows="0"/>
  <mergeCells count="46"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SO 102 - Polní cesta HPC2'!C2" display="/"/>
    <hyperlink ref="A56" location="'SO 8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3"/>
  <sheetViews>
    <sheetView showGridLines="0" tabSelected="1" workbookViewId="0" topLeftCell="A1">
      <selection activeCell="F14" sqref="F14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2.140625" style="0" customWidth="1"/>
    <col min="9" max="9" width="12.140625" style="96" customWidth="1"/>
    <col min="10" max="10" width="20.140625" style="0" customWidth="1"/>
    <col min="11" max="11" width="15.140625" style="0" bestFit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6" t="s">
        <v>83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84</v>
      </c>
    </row>
    <row r="4" spans="2:46" ht="24.95" customHeight="1">
      <c r="B4" s="19"/>
      <c r="D4" s="100" t="s">
        <v>88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1" t="s">
        <v>16</v>
      </c>
      <c r="L6" s="19"/>
    </row>
    <row r="7" spans="2:12" ht="14.45" customHeight="1">
      <c r="B7" s="19"/>
      <c r="E7" s="352" t="str">
        <f>'Rekapitulace stavby'!K6</f>
        <v>Polní cesta HPC2 v k.ú. Malovice u Netolic</v>
      </c>
      <c r="F7" s="353"/>
      <c r="G7" s="353"/>
      <c r="H7" s="353"/>
      <c r="L7" s="19"/>
    </row>
    <row r="8" spans="2:12" s="1" customFormat="1" ht="12" customHeight="1">
      <c r="B8" s="37"/>
      <c r="D8" s="101" t="s">
        <v>89</v>
      </c>
      <c r="I8" s="102"/>
      <c r="L8" s="37"/>
    </row>
    <row r="9" spans="2:12" s="1" customFormat="1" ht="36.95" customHeight="1">
      <c r="B9" s="37"/>
      <c r="E9" s="354" t="s">
        <v>90</v>
      </c>
      <c r="F9" s="355"/>
      <c r="G9" s="355"/>
      <c r="H9" s="355"/>
      <c r="I9" s="102"/>
      <c r="L9" s="37"/>
    </row>
    <row r="10" spans="2:12" s="1" customFormat="1" ht="12">
      <c r="B10" s="37"/>
      <c r="I10" s="102"/>
      <c r="L10" s="37"/>
    </row>
    <row r="11" spans="2:12" s="1" customFormat="1" ht="12" customHeight="1">
      <c r="B11" s="37"/>
      <c r="D11" s="101" t="s">
        <v>18</v>
      </c>
      <c r="F11" s="16" t="s">
        <v>19</v>
      </c>
      <c r="I11" s="103" t="s">
        <v>20</v>
      </c>
      <c r="J11" s="16" t="s">
        <v>19</v>
      </c>
      <c r="L11" s="37"/>
    </row>
    <row r="12" spans="2:12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5. 2. 2018</v>
      </c>
      <c r="L12" s="37"/>
    </row>
    <row r="13" spans="2:12" s="1" customFormat="1" ht="10.9" customHeight="1">
      <c r="B13" s="37"/>
      <c r="I13" s="102"/>
      <c r="L13" s="37"/>
    </row>
    <row r="14" spans="2:12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12" s="1" customFormat="1" ht="18" customHeight="1">
      <c r="B15" s="37"/>
      <c r="E15" s="16" t="s">
        <v>28</v>
      </c>
      <c r="I15" s="103" t="s">
        <v>29</v>
      </c>
      <c r="J15" s="16" t="s">
        <v>19</v>
      </c>
      <c r="L15" s="37"/>
    </row>
    <row r="16" spans="2:12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56" t="str">
        <f>'Rekapitulace stavby'!E14</f>
        <v>Vyplň údaj</v>
      </c>
      <c r="F18" s="357"/>
      <c r="G18" s="357"/>
      <c r="H18" s="357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19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36</v>
      </c>
      <c r="I23" s="103" t="s">
        <v>26</v>
      </c>
      <c r="J23" s="16" t="s">
        <v>33</v>
      </c>
      <c r="L23" s="37"/>
    </row>
    <row r="24" spans="2:12" s="1" customFormat="1" ht="18" customHeight="1">
      <c r="B24" s="37"/>
      <c r="E24" s="16" t="s">
        <v>37</v>
      </c>
      <c r="I24" s="103" t="s">
        <v>29</v>
      </c>
      <c r="J24" s="16" t="s">
        <v>19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38</v>
      </c>
      <c r="I26" s="102"/>
      <c r="L26" s="37"/>
    </row>
    <row r="27" spans="2:12" s="6" customFormat="1" ht="40.9" customHeight="1">
      <c r="B27" s="105"/>
      <c r="E27" s="358" t="s">
        <v>39</v>
      </c>
      <c r="F27" s="358"/>
      <c r="G27" s="358"/>
      <c r="H27" s="358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40</v>
      </c>
      <c r="I30" s="102"/>
      <c r="J30" s="109">
        <f>ROUND(J88,2)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42</v>
      </c>
      <c r="I32" s="111" t="s">
        <v>41</v>
      </c>
      <c r="J32" s="110" t="s">
        <v>43</v>
      </c>
      <c r="L32" s="37"/>
    </row>
    <row r="33" spans="2:12" s="1" customFormat="1" ht="14.45" customHeight="1">
      <c r="B33" s="37"/>
      <c r="D33" s="101" t="s">
        <v>44</v>
      </c>
      <c r="E33" s="101" t="s">
        <v>45</v>
      </c>
      <c r="F33" s="112">
        <f>ROUND((SUM(BE88:BE352)),2)</f>
        <v>0</v>
      </c>
      <c r="I33" s="113">
        <v>0.21</v>
      </c>
      <c r="J33" s="112">
        <f>ROUND(((SUM(BE88:BE352))*I33),2)</f>
        <v>0</v>
      </c>
      <c r="L33" s="37"/>
    </row>
    <row r="34" spans="2:12" s="1" customFormat="1" ht="14.45" customHeight="1">
      <c r="B34" s="37"/>
      <c r="E34" s="101" t="s">
        <v>46</v>
      </c>
      <c r="F34" s="112">
        <f>ROUND((SUM(BF88:BF352)),2)</f>
        <v>0</v>
      </c>
      <c r="I34" s="113">
        <v>0.15</v>
      </c>
      <c r="J34" s="112">
        <f>ROUND(((SUM(BF88:BF352))*I34),2)</f>
        <v>0</v>
      </c>
      <c r="L34" s="37"/>
    </row>
    <row r="35" spans="2:12" s="1" customFormat="1" ht="14.45" customHeight="1" hidden="1">
      <c r="B35" s="37"/>
      <c r="E35" s="101" t="s">
        <v>47</v>
      </c>
      <c r="F35" s="112">
        <f>ROUND((SUM(BG88:BG352)),2)</f>
        <v>0</v>
      </c>
      <c r="I35" s="113">
        <v>0.21</v>
      </c>
      <c r="J35" s="112">
        <f>0</f>
        <v>0</v>
      </c>
      <c r="L35" s="37"/>
    </row>
    <row r="36" spans="2:12" s="1" customFormat="1" ht="14.45" customHeight="1" hidden="1">
      <c r="B36" s="37"/>
      <c r="E36" s="101" t="s">
        <v>48</v>
      </c>
      <c r="F36" s="112">
        <f>ROUND((SUM(BH88:BH352)),2)</f>
        <v>0</v>
      </c>
      <c r="I36" s="113">
        <v>0.15</v>
      </c>
      <c r="J36" s="112">
        <f>0</f>
        <v>0</v>
      </c>
      <c r="L36" s="37"/>
    </row>
    <row r="37" spans="2:12" s="1" customFormat="1" ht="14.45" customHeight="1" hidden="1">
      <c r="B37" s="37"/>
      <c r="E37" s="101" t="s">
        <v>49</v>
      </c>
      <c r="F37" s="112">
        <f>ROUND((SUM(BI88:BI352)),2)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50</v>
      </c>
      <c r="E39" s="116"/>
      <c r="F39" s="116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91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4.45" customHeight="1">
      <c r="B48" s="33"/>
      <c r="C48" s="34"/>
      <c r="D48" s="34"/>
      <c r="E48" s="350" t="str">
        <f>E7</f>
        <v>Polní cesta HPC2 v k.ú. Malovice u Netolic</v>
      </c>
      <c r="F48" s="351"/>
      <c r="G48" s="351"/>
      <c r="H48" s="351"/>
      <c r="I48" s="102"/>
      <c r="J48" s="34"/>
      <c r="K48" s="34"/>
      <c r="L48" s="37"/>
    </row>
    <row r="49" spans="2:12" s="1" customFormat="1" ht="12" customHeight="1">
      <c r="B49" s="33"/>
      <c r="C49" s="28" t="s">
        <v>89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12" s="1" customFormat="1" ht="14.45" customHeight="1">
      <c r="B50" s="33"/>
      <c r="C50" s="34"/>
      <c r="D50" s="34"/>
      <c r="E50" s="334" t="str">
        <f>E9</f>
        <v>SO 102 - Polní cesta HPC2</v>
      </c>
      <c r="F50" s="333"/>
      <c r="G50" s="333"/>
      <c r="H50" s="333"/>
      <c r="I50" s="102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>Malovice u Netolic</v>
      </c>
      <c r="G52" s="34"/>
      <c r="H52" s="34"/>
      <c r="I52" s="103" t="s">
        <v>23</v>
      </c>
      <c r="J52" s="54" t="str">
        <f>IF(J12="","",J12)</f>
        <v>5. 2. 2018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12" s="1" customFormat="1" ht="35.45" customHeight="1">
      <c r="B54" s="33"/>
      <c r="C54" s="28" t="s">
        <v>25</v>
      </c>
      <c r="D54" s="34"/>
      <c r="E54" s="34"/>
      <c r="F54" s="26" t="str">
        <f>E15</f>
        <v>SPÚ, KPÚ pro JčK, Pobočka Prachatice</v>
      </c>
      <c r="G54" s="34"/>
      <c r="H54" s="34"/>
      <c r="I54" s="103" t="s">
        <v>32</v>
      </c>
      <c r="J54" s="31" t="str">
        <f>E21</f>
        <v>Michal Pešek, DiS., Sweco Hydroprojekt a.s.</v>
      </c>
      <c r="K54" s="34"/>
      <c r="L54" s="37"/>
    </row>
    <row r="55" spans="2:12" s="1" customFormat="1" ht="35.45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36</v>
      </c>
      <c r="J55" s="31" t="str">
        <f>E24</f>
        <v>Bc. Gabriela Krchová, Sweco Hydroprojekt a.s.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12" s="1" customFormat="1" ht="29.25" customHeight="1">
      <c r="B57" s="33"/>
      <c r="C57" s="128" t="s">
        <v>92</v>
      </c>
      <c r="D57" s="129"/>
      <c r="E57" s="129"/>
      <c r="F57" s="129"/>
      <c r="G57" s="129"/>
      <c r="H57" s="129"/>
      <c r="I57" s="130"/>
      <c r="J57" s="131" t="s">
        <v>93</v>
      </c>
      <c r="K57" s="129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72</v>
      </c>
      <c r="D59" s="34"/>
      <c r="E59" s="34"/>
      <c r="F59" s="34"/>
      <c r="G59" s="34"/>
      <c r="H59" s="34"/>
      <c r="I59" s="102"/>
      <c r="J59" s="72">
        <f>J88</f>
        <v>0</v>
      </c>
      <c r="K59" s="34"/>
      <c r="L59" s="37"/>
      <c r="AU59" s="16" t="s">
        <v>94</v>
      </c>
    </row>
    <row r="60" spans="2:12" s="7" customFormat="1" ht="24.95" customHeight="1">
      <c r="B60" s="133"/>
      <c r="C60" s="134"/>
      <c r="D60" s="135" t="s">
        <v>95</v>
      </c>
      <c r="E60" s="136"/>
      <c r="F60" s="136"/>
      <c r="G60" s="136"/>
      <c r="H60" s="136"/>
      <c r="I60" s="137"/>
      <c r="J60" s="138">
        <f>J89</f>
        <v>0</v>
      </c>
      <c r="K60" s="134"/>
      <c r="L60" s="139"/>
    </row>
    <row r="61" spans="2:12" s="8" customFormat="1" ht="19.9" customHeight="1">
      <c r="B61" s="140"/>
      <c r="C61" s="141"/>
      <c r="D61" s="142" t="s">
        <v>96</v>
      </c>
      <c r="E61" s="143"/>
      <c r="F61" s="143"/>
      <c r="G61" s="143"/>
      <c r="H61" s="143"/>
      <c r="I61" s="144"/>
      <c r="J61" s="145">
        <f>J90</f>
        <v>0</v>
      </c>
      <c r="K61" s="141"/>
      <c r="L61" s="146"/>
    </row>
    <row r="62" spans="2:12" s="8" customFormat="1" ht="19.9" customHeight="1">
      <c r="B62" s="140"/>
      <c r="C62" s="141"/>
      <c r="D62" s="142" t="s">
        <v>97</v>
      </c>
      <c r="E62" s="143"/>
      <c r="F62" s="143"/>
      <c r="G62" s="143"/>
      <c r="H62" s="143"/>
      <c r="I62" s="144"/>
      <c r="J62" s="145">
        <f>J222</f>
        <v>0</v>
      </c>
      <c r="K62" s="141"/>
      <c r="L62" s="146"/>
    </row>
    <row r="63" spans="2:12" s="8" customFormat="1" ht="19.9" customHeight="1">
      <c r="B63" s="140"/>
      <c r="C63" s="141"/>
      <c r="D63" s="142" t="s">
        <v>98</v>
      </c>
      <c r="E63" s="143"/>
      <c r="F63" s="143"/>
      <c r="G63" s="143"/>
      <c r="H63" s="143"/>
      <c r="I63" s="144"/>
      <c r="J63" s="145">
        <f>J246</f>
        <v>0</v>
      </c>
      <c r="K63" s="141"/>
      <c r="L63" s="146"/>
    </row>
    <row r="64" spans="2:12" s="8" customFormat="1" ht="19.9" customHeight="1">
      <c r="B64" s="140"/>
      <c r="C64" s="141"/>
      <c r="D64" s="142" t="s">
        <v>99</v>
      </c>
      <c r="E64" s="143"/>
      <c r="F64" s="143"/>
      <c r="G64" s="143"/>
      <c r="H64" s="143"/>
      <c r="I64" s="144"/>
      <c r="J64" s="145">
        <f>J272</f>
        <v>0</v>
      </c>
      <c r="K64" s="141"/>
      <c r="L64" s="146"/>
    </row>
    <row r="65" spans="2:12" s="8" customFormat="1" ht="19.9" customHeight="1">
      <c r="B65" s="140"/>
      <c r="C65" s="141"/>
      <c r="D65" s="142" t="s">
        <v>100</v>
      </c>
      <c r="E65" s="143"/>
      <c r="F65" s="143"/>
      <c r="G65" s="143"/>
      <c r="H65" s="143"/>
      <c r="I65" s="144"/>
      <c r="J65" s="145">
        <f>J299</f>
        <v>0</v>
      </c>
      <c r="K65" s="141"/>
      <c r="L65" s="146"/>
    </row>
    <row r="66" spans="2:12" s="8" customFormat="1" ht="19.9" customHeight="1">
      <c r="B66" s="140"/>
      <c r="C66" s="141"/>
      <c r="D66" s="142" t="s">
        <v>101</v>
      </c>
      <c r="E66" s="143"/>
      <c r="F66" s="143"/>
      <c r="G66" s="143"/>
      <c r="H66" s="143"/>
      <c r="I66" s="144"/>
      <c r="J66" s="145">
        <f>J304</f>
        <v>0</v>
      </c>
      <c r="K66" s="141"/>
      <c r="L66" s="146"/>
    </row>
    <row r="67" spans="2:12" s="8" customFormat="1" ht="19.9" customHeight="1">
      <c r="B67" s="140"/>
      <c r="C67" s="141"/>
      <c r="D67" s="142" t="s">
        <v>102</v>
      </c>
      <c r="E67" s="143"/>
      <c r="F67" s="143"/>
      <c r="G67" s="143"/>
      <c r="H67" s="143"/>
      <c r="I67" s="144"/>
      <c r="J67" s="145">
        <f>J330</f>
        <v>0</v>
      </c>
      <c r="K67" s="141"/>
      <c r="L67" s="146"/>
    </row>
    <row r="68" spans="2:12" s="8" customFormat="1" ht="19.9" customHeight="1">
      <c r="B68" s="140"/>
      <c r="C68" s="141"/>
      <c r="D68" s="142" t="s">
        <v>103</v>
      </c>
      <c r="E68" s="143"/>
      <c r="F68" s="143"/>
      <c r="G68" s="143"/>
      <c r="H68" s="143"/>
      <c r="I68" s="144"/>
      <c r="J68" s="145">
        <f>J351</f>
        <v>0</v>
      </c>
      <c r="K68" s="141"/>
      <c r="L68" s="146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02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24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27"/>
      <c r="J74" s="48"/>
      <c r="K74" s="48"/>
      <c r="L74" s="37"/>
    </row>
    <row r="75" spans="2:12" s="1" customFormat="1" ht="24.95" customHeight="1">
      <c r="B75" s="33"/>
      <c r="C75" s="22" t="s">
        <v>104</v>
      </c>
      <c r="D75" s="34"/>
      <c r="E75" s="34"/>
      <c r="F75" s="34"/>
      <c r="G75" s="34"/>
      <c r="H75" s="34"/>
      <c r="I75" s="102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02"/>
      <c r="J77" s="34"/>
      <c r="K77" s="34"/>
      <c r="L77" s="37"/>
    </row>
    <row r="78" spans="2:12" s="1" customFormat="1" ht="14.45" customHeight="1">
      <c r="B78" s="33"/>
      <c r="C78" s="34"/>
      <c r="D78" s="34"/>
      <c r="E78" s="350" t="str">
        <f>E7</f>
        <v>Polní cesta HPC2 v k.ú. Malovice u Netolic</v>
      </c>
      <c r="F78" s="351"/>
      <c r="G78" s="351"/>
      <c r="H78" s="351"/>
      <c r="I78" s="102"/>
      <c r="J78" s="34"/>
      <c r="K78" s="34"/>
      <c r="L78" s="37"/>
    </row>
    <row r="79" spans="2:12" s="1" customFormat="1" ht="12" customHeight="1">
      <c r="B79" s="33"/>
      <c r="C79" s="28" t="s">
        <v>89</v>
      </c>
      <c r="D79" s="34"/>
      <c r="E79" s="34"/>
      <c r="F79" s="34"/>
      <c r="G79" s="34"/>
      <c r="H79" s="34"/>
      <c r="I79" s="102"/>
      <c r="J79" s="34"/>
      <c r="K79" s="34"/>
      <c r="L79" s="37"/>
    </row>
    <row r="80" spans="2:12" s="1" customFormat="1" ht="14.45" customHeight="1">
      <c r="B80" s="33"/>
      <c r="C80" s="34"/>
      <c r="D80" s="34"/>
      <c r="E80" s="334" t="str">
        <f>E9</f>
        <v>SO 102 - Polní cesta HPC2</v>
      </c>
      <c r="F80" s="333"/>
      <c r="G80" s="333"/>
      <c r="H80" s="333"/>
      <c r="I80" s="102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02"/>
      <c r="J81" s="34"/>
      <c r="K81" s="34"/>
      <c r="L81" s="37"/>
    </row>
    <row r="82" spans="2:12" s="1" customFormat="1" ht="12" customHeight="1">
      <c r="B82" s="33"/>
      <c r="C82" s="28" t="s">
        <v>21</v>
      </c>
      <c r="D82" s="34"/>
      <c r="E82" s="34"/>
      <c r="F82" s="26" t="str">
        <f>F12</f>
        <v>Malovice u Netolic</v>
      </c>
      <c r="G82" s="34"/>
      <c r="H82" s="34"/>
      <c r="I82" s="103" t="s">
        <v>23</v>
      </c>
      <c r="J82" s="54" t="str">
        <f>IF(J12="","",J12)</f>
        <v>5. 2. 2018</v>
      </c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2"/>
      <c r="J83" s="34"/>
      <c r="K83" s="34"/>
      <c r="L83" s="37"/>
    </row>
    <row r="84" spans="2:12" s="1" customFormat="1" ht="35.45" customHeight="1">
      <c r="B84" s="33"/>
      <c r="C84" s="28" t="s">
        <v>25</v>
      </c>
      <c r="D84" s="34"/>
      <c r="E84" s="34"/>
      <c r="F84" s="26" t="str">
        <f>E15</f>
        <v>SPÚ, KPÚ pro JčK, Pobočka Prachatice</v>
      </c>
      <c r="G84" s="34"/>
      <c r="H84" s="34"/>
      <c r="I84" s="103" t="s">
        <v>32</v>
      </c>
      <c r="J84" s="31" t="str">
        <f>E21</f>
        <v>Michal Pešek, DiS., Sweco Hydroprojekt a.s.</v>
      </c>
      <c r="K84" s="34"/>
      <c r="L84" s="37"/>
    </row>
    <row r="85" spans="2:12" s="1" customFormat="1" ht="35.45" customHeight="1">
      <c r="B85" s="33"/>
      <c r="C85" s="28" t="s">
        <v>30</v>
      </c>
      <c r="D85" s="34"/>
      <c r="E85" s="34"/>
      <c r="F85" s="26" t="str">
        <f>IF(E18="","",E18)</f>
        <v>Vyplň údaj</v>
      </c>
      <c r="G85" s="34"/>
      <c r="H85" s="34"/>
      <c r="I85" s="103" t="s">
        <v>36</v>
      </c>
      <c r="J85" s="31" t="str">
        <f>E24</f>
        <v>Bc. Gabriela Krchová, Sweco Hydroprojekt a.s.</v>
      </c>
      <c r="K85" s="34"/>
      <c r="L85" s="37"/>
    </row>
    <row r="86" spans="2:12" s="1" customFormat="1" ht="10.35" customHeight="1">
      <c r="B86" s="33"/>
      <c r="C86" s="34"/>
      <c r="D86" s="34"/>
      <c r="E86" s="34"/>
      <c r="F86" s="34"/>
      <c r="G86" s="34"/>
      <c r="H86" s="34"/>
      <c r="I86" s="102"/>
      <c r="J86" s="34"/>
      <c r="K86" s="34"/>
      <c r="L86" s="37"/>
    </row>
    <row r="87" spans="2:20" s="9" customFormat="1" ht="29.25" customHeight="1">
      <c r="B87" s="147"/>
      <c r="C87" s="148" t="s">
        <v>105</v>
      </c>
      <c r="D87" s="149" t="s">
        <v>59</v>
      </c>
      <c r="E87" s="149" t="s">
        <v>55</v>
      </c>
      <c r="F87" s="149" t="s">
        <v>56</v>
      </c>
      <c r="G87" s="149" t="s">
        <v>106</v>
      </c>
      <c r="H87" s="149" t="s">
        <v>107</v>
      </c>
      <c r="I87" s="150" t="s">
        <v>108</v>
      </c>
      <c r="J87" s="149" t="s">
        <v>93</v>
      </c>
      <c r="K87" s="151" t="s">
        <v>109</v>
      </c>
      <c r="L87" s="152"/>
      <c r="M87" s="63" t="s">
        <v>19</v>
      </c>
      <c r="N87" s="64" t="s">
        <v>44</v>
      </c>
      <c r="O87" s="64" t="s">
        <v>110</v>
      </c>
      <c r="P87" s="64" t="s">
        <v>111</v>
      </c>
      <c r="Q87" s="64" t="s">
        <v>112</v>
      </c>
      <c r="R87" s="64" t="s">
        <v>113</v>
      </c>
      <c r="S87" s="64" t="s">
        <v>114</v>
      </c>
      <c r="T87" s="65" t="s">
        <v>115</v>
      </c>
    </row>
    <row r="88" spans="2:63" s="1" customFormat="1" ht="22.9" customHeight="1">
      <c r="B88" s="33"/>
      <c r="C88" s="70" t="s">
        <v>116</v>
      </c>
      <c r="D88" s="34"/>
      <c r="E88" s="34"/>
      <c r="F88" s="34"/>
      <c r="G88" s="34"/>
      <c r="H88" s="34"/>
      <c r="I88" s="102"/>
      <c r="J88" s="153">
        <f>BK88</f>
        <v>0</v>
      </c>
      <c r="K88" s="34"/>
      <c r="L88" s="37"/>
      <c r="M88" s="66"/>
      <c r="N88" s="67"/>
      <c r="O88" s="67"/>
      <c r="P88" s="154">
        <f>P89</f>
        <v>0</v>
      </c>
      <c r="Q88" s="67"/>
      <c r="R88" s="154">
        <f>R89</f>
        <v>204.93252602</v>
      </c>
      <c r="S88" s="67"/>
      <c r="T88" s="155">
        <f>T89</f>
        <v>123.02600000000001</v>
      </c>
      <c r="AT88" s="16" t="s">
        <v>73</v>
      </c>
      <c r="AU88" s="16" t="s">
        <v>94</v>
      </c>
      <c r="BK88" s="156">
        <f>BK89</f>
        <v>0</v>
      </c>
    </row>
    <row r="89" spans="2:63" s="10" customFormat="1" ht="25.9" customHeight="1">
      <c r="B89" s="157"/>
      <c r="C89" s="158"/>
      <c r="D89" s="159" t="s">
        <v>73</v>
      </c>
      <c r="E89" s="160" t="s">
        <v>117</v>
      </c>
      <c r="F89" s="160" t="s">
        <v>118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P90+P222+P246+P272+P299+P304+P330+P351</f>
        <v>0</v>
      </c>
      <c r="Q89" s="165"/>
      <c r="R89" s="166">
        <f>R90+R222+R246+R272+R299+R304+R330+R351</f>
        <v>204.93252602</v>
      </c>
      <c r="S89" s="165"/>
      <c r="T89" s="167">
        <f>T90+T222+T246+T272+T299+T304+T330+T351</f>
        <v>123.02600000000001</v>
      </c>
      <c r="AR89" s="168" t="s">
        <v>82</v>
      </c>
      <c r="AT89" s="169" t="s">
        <v>73</v>
      </c>
      <c r="AU89" s="169" t="s">
        <v>74</v>
      </c>
      <c r="AY89" s="168" t="s">
        <v>119</v>
      </c>
      <c r="BK89" s="170">
        <f>BK90+BK222+BK246+BK272+BK299+BK304+BK330+BK351</f>
        <v>0</v>
      </c>
    </row>
    <row r="90" spans="2:63" s="10" customFormat="1" ht="22.9" customHeight="1">
      <c r="B90" s="157"/>
      <c r="C90" s="158"/>
      <c r="D90" s="159" t="s">
        <v>73</v>
      </c>
      <c r="E90" s="171" t="s">
        <v>82</v>
      </c>
      <c r="F90" s="171" t="s">
        <v>120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SUM(P91:P221)</f>
        <v>0</v>
      </c>
      <c r="Q90" s="165"/>
      <c r="R90" s="166">
        <f>SUM(R91:R221)</f>
        <v>1.482046</v>
      </c>
      <c r="S90" s="165"/>
      <c r="T90" s="167">
        <f>SUM(T91:T221)</f>
        <v>0</v>
      </c>
      <c r="AR90" s="168" t="s">
        <v>82</v>
      </c>
      <c r="AT90" s="169" t="s">
        <v>73</v>
      </c>
      <c r="AU90" s="169" t="s">
        <v>82</v>
      </c>
      <c r="AY90" s="168" t="s">
        <v>119</v>
      </c>
      <c r="BK90" s="170">
        <f>SUM(BK91:BK221)</f>
        <v>0</v>
      </c>
    </row>
    <row r="91" spans="2:65" s="1" customFormat="1" ht="20.45" customHeight="1">
      <c r="B91" s="33"/>
      <c r="C91" s="173" t="s">
        <v>82</v>
      </c>
      <c r="D91" s="173" t="s">
        <v>121</v>
      </c>
      <c r="E91" s="174" t="s">
        <v>122</v>
      </c>
      <c r="F91" s="175" t="s">
        <v>123</v>
      </c>
      <c r="G91" s="176" t="s">
        <v>124</v>
      </c>
      <c r="H91" s="177">
        <v>420</v>
      </c>
      <c r="I91" s="178"/>
      <c r="J91" s="179">
        <f>ROUND(I91*H91,2)</f>
        <v>0</v>
      </c>
      <c r="K91" s="175" t="s">
        <v>125</v>
      </c>
      <c r="L91" s="37"/>
      <c r="M91" s="180" t="s">
        <v>19</v>
      </c>
      <c r="N91" s="181" t="s">
        <v>45</v>
      </c>
      <c r="O91" s="59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16" t="s">
        <v>126</v>
      </c>
      <c r="AT91" s="16" t="s">
        <v>121</v>
      </c>
      <c r="AU91" s="16" t="s">
        <v>84</v>
      </c>
      <c r="AY91" s="16" t="s">
        <v>119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82</v>
      </c>
      <c r="BK91" s="184">
        <f>ROUND(I91*H91,2)</f>
        <v>0</v>
      </c>
      <c r="BL91" s="16" t="s">
        <v>126</v>
      </c>
      <c r="BM91" s="16" t="s">
        <v>127</v>
      </c>
    </row>
    <row r="92" spans="2:65" s="1" customFormat="1" ht="20.45" customHeight="1">
      <c r="B92" s="33"/>
      <c r="C92" s="173" t="s">
        <v>84</v>
      </c>
      <c r="D92" s="173" t="s">
        <v>121</v>
      </c>
      <c r="E92" s="174" t="s">
        <v>128</v>
      </c>
      <c r="F92" s="175" t="s">
        <v>129</v>
      </c>
      <c r="G92" s="176" t="s">
        <v>124</v>
      </c>
      <c r="H92" s="177">
        <v>420</v>
      </c>
      <c r="I92" s="178"/>
      <c r="J92" s="179">
        <f>ROUND(I92*H92,2)</f>
        <v>0</v>
      </c>
      <c r="K92" s="175" t="s">
        <v>125</v>
      </c>
      <c r="L92" s="37"/>
      <c r="M92" s="180" t="s">
        <v>19</v>
      </c>
      <c r="N92" s="181" t="s">
        <v>45</v>
      </c>
      <c r="O92" s="59"/>
      <c r="P92" s="182">
        <f>O92*H92</f>
        <v>0</v>
      </c>
      <c r="Q92" s="182">
        <v>0.00018</v>
      </c>
      <c r="R92" s="182">
        <f>Q92*H92</f>
        <v>0.0756</v>
      </c>
      <c r="S92" s="182">
        <v>0</v>
      </c>
      <c r="T92" s="183">
        <f>S92*H92</f>
        <v>0</v>
      </c>
      <c r="AR92" s="16" t="s">
        <v>126</v>
      </c>
      <c r="AT92" s="16" t="s">
        <v>121</v>
      </c>
      <c r="AU92" s="16" t="s">
        <v>84</v>
      </c>
      <c r="AY92" s="16" t="s">
        <v>119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82</v>
      </c>
      <c r="BK92" s="184">
        <f>ROUND(I92*H92,2)</f>
        <v>0</v>
      </c>
      <c r="BL92" s="16" t="s">
        <v>126</v>
      </c>
      <c r="BM92" s="16" t="s">
        <v>130</v>
      </c>
    </row>
    <row r="93" spans="2:65" s="1" customFormat="1" ht="20.45" customHeight="1">
      <c r="B93" s="33"/>
      <c r="C93" s="173" t="s">
        <v>131</v>
      </c>
      <c r="D93" s="173" t="s">
        <v>121</v>
      </c>
      <c r="E93" s="174" t="s">
        <v>132</v>
      </c>
      <c r="F93" s="175" t="s">
        <v>133</v>
      </c>
      <c r="G93" s="176" t="s">
        <v>134</v>
      </c>
      <c r="H93" s="177">
        <v>100</v>
      </c>
      <c r="I93" s="178"/>
      <c r="J93" s="179">
        <f>ROUND(I93*H93,2)</f>
        <v>0</v>
      </c>
      <c r="K93" s="175" t="s">
        <v>125</v>
      </c>
      <c r="L93" s="37"/>
      <c r="M93" s="180" t="s">
        <v>19</v>
      </c>
      <c r="N93" s="181" t="s">
        <v>45</v>
      </c>
      <c r="O93" s="59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6" t="s">
        <v>126</v>
      </c>
      <c r="AT93" s="16" t="s">
        <v>121</v>
      </c>
      <c r="AU93" s="16" t="s">
        <v>84</v>
      </c>
      <c r="AY93" s="16" t="s">
        <v>119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82</v>
      </c>
      <c r="BK93" s="184">
        <f>ROUND(I93*H93,2)</f>
        <v>0</v>
      </c>
      <c r="BL93" s="16" t="s">
        <v>126</v>
      </c>
      <c r="BM93" s="16" t="s">
        <v>135</v>
      </c>
    </row>
    <row r="94" spans="2:65" s="1" customFormat="1" ht="20.45" customHeight="1">
      <c r="B94" s="33"/>
      <c r="C94" s="173" t="s">
        <v>126</v>
      </c>
      <c r="D94" s="173" t="s">
        <v>121</v>
      </c>
      <c r="E94" s="174" t="s">
        <v>136</v>
      </c>
      <c r="F94" s="175" t="s">
        <v>137</v>
      </c>
      <c r="G94" s="176" t="s">
        <v>138</v>
      </c>
      <c r="H94" s="177">
        <v>12</v>
      </c>
      <c r="I94" s="178"/>
      <c r="J94" s="179">
        <f>ROUND(I94*H94,2)</f>
        <v>0</v>
      </c>
      <c r="K94" s="175" t="s">
        <v>125</v>
      </c>
      <c r="L94" s="37"/>
      <c r="M94" s="180" t="s">
        <v>19</v>
      </c>
      <c r="N94" s="181" t="s">
        <v>45</v>
      </c>
      <c r="O94" s="59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6" t="s">
        <v>126</v>
      </c>
      <c r="AT94" s="16" t="s">
        <v>121</v>
      </c>
      <c r="AU94" s="16" t="s">
        <v>84</v>
      </c>
      <c r="AY94" s="16" t="s">
        <v>119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82</v>
      </c>
      <c r="BK94" s="184">
        <f>ROUND(I94*H94,2)</f>
        <v>0</v>
      </c>
      <c r="BL94" s="16" t="s">
        <v>126</v>
      </c>
      <c r="BM94" s="16" t="s">
        <v>139</v>
      </c>
    </row>
    <row r="95" spans="2:65" s="1" customFormat="1" ht="14.45" customHeight="1">
      <c r="B95" s="33"/>
      <c r="C95" s="173" t="s">
        <v>140</v>
      </c>
      <c r="D95" s="173" t="s">
        <v>121</v>
      </c>
      <c r="E95" s="174" t="s">
        <v>141</v>
      </c>
      <c r="F95" s="175" t="s">
        <v>142</v>
      </c>
      <c r="G95" s="176" t="s">
        <v>143</v>
      </c>
      <c r="H95" s="177">
        <v>10</v>
      </c>
      <c r="I95" s="178"/>
      <c r="J95" s="179">
        <f>ROUND(I95*H95,2)</f>
        <v>0</v>
      </c>
      <c r="K95" s="175" t="s">
        <v>19</v>
      </c>
      <c r="L95" s="37"/>
      <c r="M95" s="180" t="s">
        <v>19</v>
      </c>
      <c r="N95" s="181" t="s">
        <v>45</v>
      </c>
      <c r="O95" s="59"/>
      <c r="P95" s="182">
        <f>O95*H95</f>
        <v>0</v>
      </c>
      <c r="Q95" s="182">
        <v>0.01269</v>
      </c>
      <c r="R95" s="182">
        <f>Q95*H95</f>
        <v>0.1269</v>
      </c>
      <c r="S95" s="182">
        <v>0</v>
      </c>
      <c r="T95" s="183">
        <f>S95*H95</f>
        <v>0</v>
      </c>
      <c r="AR95" s="16" t="s">
        <v>126</v>
      </c>
      <c r="AT95" s="16" t="s">
        <v>121</v>
      </c>
      <c r="AU95" s="16" t="s">
        <v>84</v>
      </c>
      <c r="AY95" s="16" t="s">
        <v>119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82</v>
      </c>
      <c r="BK95" s="184">
        <f>ROUND(I95*H95,2)</f>
        <v>0</v>
      </c>
      <c r="BL95" s="16" t="s">
        <v>126</v>
      </c>
      <c r="BM95" s="16" t="s">
        <v>144</v>
      </c>
    </row>
    <row r="96" spans="2:51" s="11" customFormat="1" ht="12">
      <c r="B96" s="185"/>
      <c r="C96" s="186"/>
      <c r="D96" s="187" t="s">
        <v>145</v>
      </c>
      <c r="E96" s="188" t="s">
        <v>19</v>
      </c>
      <c r="F96" s="189" t="s">
        <v>146</v>
      </c>
      <c r="G96" s="186"/>
      <c r="H96" s="188" t="s">
        <v>19</v>
      </c>
      <c r="I96" s="190"/>
      <c r="J96" s="186"/>
      <c r="K96" s="186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145</v>
      </c>
      <c r="AU96" s="195" t="s">
        <v>84</v>
      </c>
      <c r="AV96" s="11" t="s">
        <v>82</v>
      </c>
      <c r="AW96" s="11" t="s">
        <v>35</v>
      </c>
      <c r="AX96" s="11" t="s">
        <v>74</v>
      </c>
      <c r="AY96" s="195" t="s">
        <v>119</v>
      </c>
    </row>
    <row r="97" spans="2:51" s="12" customFormat="1" ht="12">
      <c r="B97" s="196"/>
      <c r="C97" s="197"/>
      <c r="D97" s="187" t="s">
        <v>145</v>
      </c>
      <c r="E97" s="198" t="s">
        <v>19</v>
      </c>
      <c r="F97" s="199" t="s">
        <v>147</v>
      </c>
      <c r="G97" s="197"/>
      <c r="H97" s="200">
        <v>10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145</v>
      </c>
      <c r="AU97" s="206" t="s">
        <v>84</v>
      </c>
      <c r="AV97" s="12" t="s">
        <v>84</v>
      </c>
      <c r="AW97" s="12" t="s">
        <v>35</v>
      </c>
      <c r="AX97" s="12" t="s">
        <v>74</v>
      </c>
      <c r="AY97" s="206" t="s">
        <v>119</v>
      </c>
    </row>
    <row r="98" spans="2:51" s="13" customFormat="1" ht="12">
      <c r="B98" s="207"/>
      <c r="C98" s="208"/>
      <c r="D98" s="187" t="s">
        <v>145</v>
      </c>
      <c r="E98" s="209" t="s">
        <v>19</v>
      </c>
      <c r="F98" s="210" t="s">
        <v>148</v>
      </c>
      <c r="G98" s="208"/>
      <c r="H98" s="211">
        <v>10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145</v>
      </c>
      <c r="AU98" s="217" t="s">
        <v>84</v>
      </c>
      <c r="AV98" s="13" t="s">
        <v>126</v>
      </c>
      <c r="AW98" s="13" t="s">
        <v>35</v>
      </c>
      <c r="AX98" s="13" t="s">
        <v>82</v>
      </c>
      <c r="AY98" s="217" t="s">
        <v>119</v>
      </c>
    </row>
    <row r="99" spans="2:65" s="1" customFormat="1" ht="40.9" customHeight="1">
      <c r="B99" s="33"/>
      <c r="C99" s="173" t="s">
        <v>149</v>
      </c>
      <c r="D99" s="173" t="s">
        <v>121</v>
      </c>
      <c r="E99" s="174" t="s">
        <v>150</v>
      </c>
      <c r="F99" s="175" t="s">
        <v>151</v>
      </c>
      <c r="G99" s="176" t="s">
        <v>143</v>
      </c>
      <c r="H99" s="177">
        <v>5</v>
      </c>
      <c r="I99" s="178"/>
      <c r="J99" s="179">
        <f>ROUND(I99*H99,2)</f>
        <v>0</v>
      </c>
      <c r="K99" s="175" t="s">
        <v>125</v>
      </c>
      <c r="L99" s="37"/>
      <c r="M99" s="180" t="s">
        <v>19</v>
      </c>
      <c r="N99" s="181" t="s">
        <v>45</v>
      </c>
      <c r="O99" s="59"/>
      <c r="P99" s="182">
        <f>O99*H99</f>
        <v>0</v>
      </c>
      <c r="Q99" s="182">
        <v>0.01269</v>
      </c>
      <c r="R99" s="182">
        <f>Q99*H99</f>
        <v>0.06345</v>
      </c>
      <c r="S99" s="182">
        <v>0</v>
      </c>
      <c r="T99" s="183">
        <f>S99*H99</f>
        <v>0</v>
      </c>
      <c r="AR99" s="16" t="s">
        <v>126</v>
      </c>
      <c r="AT99" s="16" t="s">
        <v>121</v>
      </c>
      <c r="AU99" s="16" t="s">
        <v>84</v>
      </c>
      <c r="AY99" s="16" t="s">
        <v>119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82</v>
      </c>
      <c r="BK99" s="184">
        <f>ROUND(I99*H99,2)</f>
        <v>0</v>
      </c>
      <c r="BL99" s="16" t="s">
        <v>126</v>
      </c>
      <c r="BM99" s="16" t="s">
        <v>152</v>
      </c>
    </row>
    <row r="100" spans="2:51" s="11" customFormat="1" ht="12">
      <c r="B100" s="185"/>
      <c r="C100" s="186"/>
      <c r="D100" s="187" t="s">
        <v>145</v>
      </c>
      <c r="E100" s="188" t="s">
        <v>19</v>
      </c>
      <c r="F100" s="189" t="s">
        <v>153</v>
      </c>
      <c r="G100" s="186"/>
      <c r="H100" s="188" t="s">
        <v>19</v>
      </c>
      <c r="I100" s="190"/>
      <c r="J100" s="186"/>
      <c r="K100" s="186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145</v>
      </c>
      <c r="AU100" s="195" t="s">
        <v>84</v>
      </c>
      <c r="AV100" s="11" t="s">
        <v>82</v>
      </c>
      <c r="AW100" s="11" t="s">
        <v>35</v>
      </c>
      <c r="AX100" s="11" t="s">
        <v>74</v>
      </c>
      <c r="AY100" s="195" t="s">
        <v>119</v>
      </c>
    </row>
    <row r="101" spans="2:51" s="12" customFormat="1" ht="12">
      <c r="B101" s="196"/>
      <c r="C101" s="197"/>
      <c r="D101" s="187" t="s">
        <v>145</v>
      </c>
      <c r="E101" s="198" t="s">
        <v>19</v>
      </c>
      <c r="F101" s="199" t="s">
        <v>154</v>
      </c>
      <c r="G101" s="197"/>
      <c r="H101" s="200">
        <v>5</v>
      </c>
      <c r="I101" s="201"/>
      <c r="J101" s="197"/>
      <c r="K101" s="197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145</v>
      </c>
      <c r="AU101" s="206" t="s">
        <v>84</v>
      </c>
      <c r="AV101" s="12" t="s">
        <v>84</v>
      </c>
      <c r="AW101" s="12" t="s">
        <v>35</v>
      </c>
      <c r="AX101" s="12" t="s">
        <v>74</v>
      </c>
      <c r="AY101" s="206" t="s">
        <v>119</v>
      </c>
    </row>
    <row r="102" spans="2:51" s="13" customFormat="1" ht="12">
      <c r="B102" s="207"/>
      <c r="C102" s="208"/>
      <c r="D102" s="187" t="s">
        <v>145</v>
      </c>
      <c r="E102" s="209" t="s">
        <v>19</v>
      </c>
      <c r="F102" s="210" t="s">
        <v>148</v>
      </c>
      <c r="G102" s="208"/>
      <c r="H102" s="211">
        <v>5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145</v>
      </c>
      <c r="AU102" s="217" t="s">
        <v>84</v>
      </c>
      <c r="AV102" s="13" t="s">
        <v>126</v>
      </c>
      <c r="AW102" s="13" t="s">
        <v>35</v>
      </c>
      <c r="AX102" s="13" t="s">
        <v>82</v>
      </c>
      <c r="AY102" s="217" t="s">
        <v>119</v>
      </c>
    </row>
    <row r="103" spans="2:65" s="1" customFormat="1" ht="20.45" customHeight="1">
      <c r="B103" s="33"/>
      <c r="C103" s="173" t="s">
        <v>155</v>
      </c>
      <c r="D103" s="173" t="s">
        <v>121</v>
      </c>
      <c r="E103" s="174" t="s">
        <v>156</v>
      </c>
      <c r="F103" s="175" t="s">
        <v>157</v>
      </c>
      <c r="G103" s="176" t="s">
        <v>158</v>
      </c>
      <c r="H103" s="177">
        <v>22.5</v>
      </c>
      <c r="I103" s="178"/>
      <c r="J103" s="179">
        <f>ROUND(I103*H103,2)</f>
        <v>0</v>
      </c>
      <c r="K103" s="175" t="s">
        <v>125</v>
      </c>
      <c r="L103" s="37"/>
      <c r="M103" s="180" t="s">
        <v>19</v>
      </c>
      <c r="N103" s="181" t="s">
        <v>45</v>
      </c>
      <c r="O103" s="59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16" t="s">
        <v>126</v>
      </c>
      <c r="AT103" s="16" t="s">
        <v>121</v>
      </c>
      <c r="AU103" s="16" t="s">
        <v>84</v>
      </c>
      <c r="AY103" s="16" t="s">
        <v>119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82</v>
      </c>
      <c r="BK103" s="184">
        <f>ROUND(I103*H103,2)</f>
        <v>0</v>
      </c>
      <c r="BL103" s="16" t="s">
        <v>126</v>
      </c>
      <c r="BM103" s="16" t="s">
        <v>159</v>
      </c>
    </row>
    <row r="104" spans="2:51" s="11" customFormat="1" ht="12">
      <c r="B104" s="185"/>
      <c r="C104" s="186"/>
      <c r="D104" s="187" t="s">
        <v>145</v>
      </c>
      <c r="E104" s="188" t="s">
        <v>19</v>
      </c>
      <c r="F104" s="189" t="s">
        <v>146</v>
      </c>
      <c r="G104" s="186"/>
      <c r="H104" s="188" t="s">
        <v>19</v>
      </c>
      <c r="I104" s="190"/>
      <c r="J104" s="186"/>
      <c r="K104" s="186"/>
      <c r="L104" s="191"/>
      <c r="M104" s="192"/>
      <c r="N104" s="193"/>
      <c r="O104" s="193"/>
      <c r="P104" s="193"/>
      <c r="Q104" s="193"/>
      <c r="R104" s="193"/>
      <c r="S104" s="193"/>
      <c r="T104" s="194"/>
      <c r="AT104" s="195" t="s">
        <v>145</v>
      </c>
      <c r="AU104" s="195" t="s">
        <v>84</v>
      </c>
      <c r="AV104" s="11" t="s">
        <v>82</v>
      </c>
      <c r="AW104" s="11" t="s">
        <v>35</v>
      </c>
      <c r="AX104" s="11" t="s">
        <v>74</v>
      </c>
      <c r="AY104" s="195" t="s">
        <v>119</v>
      </c>
    </row>
    <row r="105" spans="2:51" s="12" customFormat="1" ht="12">
      <c r="B105" s="196"/>
      <c r="C105" s="197"/>
      <c r="D105" s="187" t="s">
        <v>145</v>
      </c>
      <c r="E105" s="198" t="s">
        <v>19</v>
      </c>
      <c r="F105" s="199" t="s">
        <v>160</v>
      </c>
      <c r="G105" s="197"/>
      <c r="H105" s="200">
        <v>15</v>
      </c>
      <c r="I105" s="201"/>
      <c r="J105" s="197"/>
      <c r="K105" s="197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145</v>
      </c>
      <c r="AU105" s="206" t="s">
        <v>84</v>
      </c>
      <c r="AV105" s="12" t="s">
        <v>84</v>
      </c>
      <c r="AW105" s="12" t="s">
        <v>35</v>
      </c>
      <c r="AX105" s="12" t="s">
        <v>74</v>
      </c>
      <c r="AY105" s="206" t="s">
        <v>119</v>
      </c>
    </row>
    <row r="106" spans="2:51" s="11" customFormat="1" ht="12">
      <c r="B106" s="185"/>
      <c r="C106" s="186"/>
      <c r="D106" s="187" t="s">
        <v>145</v>
      </c>
      <c r="E106" s="188" t="s">
        <v>19</v>
      </c>
      <c r="F106" s="189" t="s">
        <v>153</v>
      </c>
      <c r="G106" s="186"/>
      <c r="H106" s="188" t="s">
        <v>19</v>
      </c>
      <c r="I106" s="190"/>
      <c r="J106" s="186"/>
      <c r="K106" s="186"/>
      <c r="L106" s="191"/>
      <c r="M106" s="192"/>
      <c r="N106" s="193"/>
      <c r="O106" s="193"/>
      <c r="P106" s="193"/>
      <c r="Q106" s="193"/>
      <c r="R106" s="193"/>
      <c r="S106" s="193"/>
      <c r="T106" s="194"/>
      <c r="AT106" s="195" t="s">
        <v>145</v>
      </c>
      <c r="AU106" s="195" t="s">
        <v>84</v>
      </c>
      <c r="AV106" s="11" t="s">
        <v>82</v>
      </c>
      <c r="AW106" s="11" t="s">
        <v>35</v>
      </c>
      <c r="AX106" s="11" t="s">
        <v>74</v>
      </c>
      <c r="AY106" s="195" t="s">
        <v>119</v>
      </c>
    </row>
    <row r="107" spans="2:51" s="12" customFormat="1" ht="12">
      <c r="B107" s="196"/>
      <c r="C107" s="197"/>
      <c r="D107" s="187" t="s">
        <v>145</v>
      </c>
      <c r="E107" s="198" t="s">
        <v>19</v>
      </c>
      <c r="F107" s="199" t="s">
        <v>161</v>
      </c>
      <c r="G107" s="197"/>
      <c r="H107" s="200">
        <v>7.5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145</v>
      </c>
      <c r="AU107" s="206" t="s">
        <v>84</v>
      </c>
      <c r="AV107" s="12" t="s">
        <v>84</v>
      </c>
      <c r="AW107" s="12" t="s">
        <v>35</v>
      </c>
      <c r="AX107" s="12" t="s">
        <v>74</v>
      </c>
      <c r="AY107" s="206" t="s">
        <v>119</v>
      </c>
    </row>
    <row r="108" spans="2:51" s="13" customFormat="1" ht="12">
      <c r="B108" s="207"/>
      <c r="C108" s="208"/>
      <c r="D108" s="187" t="s">
        <v>145</v>
      </c>
      <c r="E108" s="209" t="s">
        <v>19</v>
      </c>
      <c r="F108" s="210" t="s">
        <v>148</v>
      </c>
      <c r="G108" s="208"/>
      <c r="H108" s="211">
        <v>22.5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145</v>
      </c>
      <c r="AU108" s="217" t="s">
        <v>84</v>
      </c>
      <c r="AV108" s="13" t="s">
        <v>126</v>
      </c>
      <c r="AW108" s="13" t="s">
        <v>35</v>
      </c>
      <c r="AX108" s="13" t="s">
        <v>82</v>
      </c>
      <c r="AY108" s="217" t="s">
        <v>119</v>
      </c>
    </row>
    <row r="109" spans="2:65" s="1" customFormat="1" ht="20.45" customHeight="1">
      <c r="B109" s="33"/>
      <c r="C109" s="173" t="s">
        <v>162</v>
      </c>
      <c r="D109" s="173" t="s">
        <v>121</v>
      </c>
      <c r="E109" s="174" t="s">
        <v>163</v>
      </c>
      <c r="F109" s="175" t="s">
        <v>164</v>
      </c>
      <c r="G109" s="176" t="s">
        <v>158</v>
      </c>
      <c r="H109" s="177">
        <v>910.564</v>
      </c>
      <c r="I109" s="178"/>
      <c r="J109" s="179">
        <f>ROUND(I109*H109,2)</f>
        <v>0</v>
      </c>
      <c r="K109" s="175" t="s">
        <v>125</v>
      </c>
      <c r="L109" s="37"/>
      <c r="M109" s="180" t="s">
        <v>19</v>
      </c>
      <c r="N109" s="181" t="s">
        <v>45</v>
      </c>
      <c r="O109" s="59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16" t="s">
        <v>126</v>
      </c>
      <c r="AT109" s="16" t="s">
        <v>121</v>
      </c>
      <c r="AU109" s="16" t="s">
        <v>84</v>
      </c>
      <c r="AY109" s="16" t="s">
        <v>119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82</v>
      </c>
      <c r="BK109" s="184">
        <f>ROUND(I109*H109,2)</f>
        <v>0</v>
      </c>
      <c r="BL109" s="16" t="s">
        <v>126</v>
      </c>
      <c r="BM109" s="16" t="s">
        <v>165</v>
      </c>
    </row>
    <row r="110" spans="2:51" s="11" customFormat="1" ht="12">
      <c r="B110" s="185"/>
      <c r="C110" s="186"/>
      <c r="D110" s="187" t="s">
        <v>145</v>
      </c>
      <c r="E110" s="188" t="s">
        <v>19</v>
      </c>
      <c r="F110" s="189" t="s">
        <v>166</v>
      </c>
      <c r="G110" s="186"/>
      <c r="H110" s="188" t="s">
        <v>19</v>
      </c>
      <c r="I110" s="190"/>
      <c r="J110" s="186"/>
      <c r="K110" s="186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145</v>
      </c>
      <c r="AU110" s="195" t="s">
        <v>84</v>
      </c>
      <c r="AV110" s="11" t="s">
        <v>82</v>
      </c>
      <c r="AW110" s="11" t="s">
        <v>35</v>
      </c>
      <c r="AX110" s="11" t="s">
        <v>74</v>
      </c>
      <c r="AY110" s="195" t="s">
        <v>119</v>
      </c>
    </row>
    <row r="111" spans="2:51" s="12" customFormat="1" ht="12">
      <c r="B111" s="196"/>
      <c r="C111" s="197"/>
      <c r="D111" s="187" t="s">
        <v>145</v>
      </c>
      <c r="E111" s="198" t="s">
        <v>19</v>
      </c>
      <c r="F111" s="199" t="s">
        <v>167</v>
      </c>
      <c r="G111" s="197"/>
      <c r="H111" s="200">
        <v>910.564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145</v>
      </c>
      <c r="AU111" s="206" t="s">
        <v>84</v>
      </c>
      <c r="AV111" s="12" t="s">
        <v>84</v>
      </c>
      <c r="AW111" s="12" t="s">
        <v>35</v>
      </c>
      <c r="AX111" s="12" t="s">
        <v>74</v>
      </c>
      <c r="AY111" s="206" t="s">
        <v>119</v>
      </c>
    </row>
    <row r="112" spans="2:51" s="13" customFormat="1" ht="12">
      <c r="B112" s="207"/>
      <c r="C112" s="208"/>
      <c r="D112" s="187" t="s">
        <v>145</v>
      </c>
      <c r="E112" s="209" t="s">
        <v>19</v>
      </c>
      <c r="F112" s="210" t="s">
        <v>148</v>
      </c>
      <c r="G112" s="208"/>
      <c r="H112" s="211">
        <v>910.564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145</v>
      </c>
      <c r="AU112" s="217" t="s">
        <v>84</v>
      </c>
      <c r="AV112" s="13" t="s">
        <v>126</v>
      </c>
      <c r="AW112" s="13" t="s">
        <v>35</v>
      </c>
      <c r="AX112" s="13" t="s">
        <v>82</v>
      </c>
      <c r="AY112" s="217" t="s">
        <v>119</v>
      </c>
    </row>
    <row r="113" spans="2:65" s="1" customFormat="1" ht="14.45" customHeight="1">
      <c r="B113" s="33"/>
      <c r="C113" s="173" t="s">
        <v>168</v>
      </c>
      <c r="D113" s="173" t="s">
        <v>121</v>
      </c>
      <c r="E113" s="174" t="s">
        <v>169</v>
      </c>
      <c r="F113" s="175" t="s">
        <v>170</v>
      </c>
      <c r="G113" s="176" t="s">
        <v>158</v>
      </c>
      <c r="H113" s="177">
        <v>1613.665</v>
      </c>
      <c r="I113" s="178"/>
      <c r="J113" s="179">
        <f>ROUND(I113*H113,2)</f>
        <v>0</v>
      </c>
      <c r="K113" s="175" t="s">
        <v>19</v>
      </c>
      <c r="L113" s="37"/>
      <c r="M113" s="180" t="s">
        <v>19</v>
      </c>
      <c r="N113" s="181" t="s">
        <v>45</v>
      </c>
      <c r="O113" s="59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16" t="s">
        <v>126</v>
      </c>
      <c r="AT113" s="16" t="s">
        <v>121</v>
      </c>
      <c r="AU113" s="16" t="s">
        <v>84</v>
      </c>
      <c r="AY113" s="16" t="s">
        <v>119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6" t="s">
        <v>82</v>
      </c>
      <c r="BK113" s="184">
        <f>ROUND(I113*H113,2)</f>
        <v>0</v>
      </c>
      <c r="BL113" s="16" t="s">
        <v>126</v>
      </c>
      <c r="BM113" s="16" t="s">
        <v>171</v>
      </c>
    </row>
    <row r="114" spans="2:51" s="11" customFormat="1" ht="12">
      <c r="B114" s="185"/>
      <c r="C114" s="186"/>
      <c r="D114" s="187" t="s">
        <v>145</v>
      </c>
      <c r="E114" s="188" t="s">
        <v>19</v>
      </c>
      <c r="F114" s="189" t="s">
        <v>172</v>
      </c>
      <c r="G114" s="186"/>
      <c r="H114" s="188" t="s">
        <v>19</v>
      </c>
      <c r="I114" s="190"/>
      <c r="J114" s="186"/>
      <c r="K114" s="186"/>
      <c r="L114" s="191"/>
      <c r="M114" s="192"/>
      <c r="N114" s="193"/>
      <c r="O114" s="193"/>
      <c r="P114" s="193"/>
      <c r="Q114" s="193"/>
      <c r="R114" s="193"/>
      <c r="S114" s="193"/>
      <c r="T114" s="194"/>
      <c r="AT114" s="195" t="s">
        <v>145</v>
      </c>
      <c r="AU114" s="195" t="s">
        <v>84</v>
      </c>
      <c r="AV114" s="11" t="s">
        <v>82</v>
      </c>
      <c r="AW114" s="11" t="s">
        <v>35</v>
      </c>
      <c r="AX114" s="11" t="s">
        <v>74</v>
      </c>
      <c r="AY114" s="195" t="s">
        <v>119</v>
      </c>
    </row>
    <row r="115" spans="2:51" s="12" customFormat="1" ht="12">
      <c r="B115" s="196"/>
      <c r="C115" s="197"/>
      <c r="D115" s="187" t="s">
        <v>145</v>
      </c>
      <c r="E115" s="198" t="s">
        <v>19</v>
      </c>
      <c r="F115" s="199" t="s">
        <v>173</v>
      </c>
      <c r="G115" s="197"/>
      <c r="H115" s="200">
        <v>1613.665</v>
      </c>
      <c r="I115" s="201"/>
      <c r="J115" s="197"/>
      <c r="K115" s="197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145</v>
      </c>
      <c r="AU115" s="206" t="s">
        <v>84</v>
      </c>
      <c r="AV115" s="12" t="s">
        <v>84</v>
      </c>
      <c r="AW115" s="12" t="s">
        <v>35</v>
      </c>
      <c r="AX115" s="12" t="s">
        <v>74</v>
      </c>
      <c r="AY115" s="206" t="s">
        <v>119</v>
      </c>
    </row>
    <row r="116" spans="2:51" s="13" customFormat="1" ht="12">
      <c r="B116" s="207"/>
      <c r="C116" s="208"/>
      <c r="D116" s="187" t="s">
        <v>145</v>
      </c>
      <c r="E116" s="209" t="s">
        <v>19</v>
      </c>
      <c r="F116" s="210" t="s">
        <v>148</v>
      </c>
      <c r="G116" s="208"/>
      <c r="H116" s="211">
        <v>1613.665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145</v>
      </c>
      <c r="AU116" s="217" t="s">
        <v>84</v>
      </c>
      <c r="AV116" s="13" t="s">
        <v>126</v>
      </c>
      <c r="AW116" s="13" t="s">
        <v>35</v>
      </c>
      <c r="AX116" s="13" t="s">
        <v>82</v>
      </c>
      <c r="AY116" s="217" t="s">
        <v>119</v>
      </c>
    </row>
    <row r="117" spans="2:65" s="1" customFormat="1" ht="20.45" customHeight="1">
      <c r="B117" s="33"/>
      <c r="C117" s="173" t="s">
        <v>174</v>
      </c>
      <c r="D117" s="173" t="s">
        <v>121</v>
      </c>
      <c r="E117" s="174" t="s">
        <v>175</v>
      </c>
      <c r="F117" s="175" t="s">
        <v>176</v>
      </c>
      <c r="G117" s="176" t="s">
        <v>158</v>
      </c>
      <c r="H117" s="177">
        <v>2343.05</v>
      </c>
      <c r="I117" s="178"/>
      <c r="J117" s="179">
        <f>ROUND(I117*H117,2)</f>
        <v>0</v>
      </c>
      <c r="K117" s="175" t="s">
        <v>125</v>
      </c>
      <c r="L117" s="37"/>
      <c r="M117" s="180" t="s">
        <v>19</v>
      </c>
      <c r="N117" s="181" t="s">
        <v>45</v>
      </c>
      <c r="O117" s="59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6" t="s">
        <v>126</v>
      </c>
      <c r="AT117" s="16" t="s">
        <v>121</v>
      </c>
      <c r="AU117" s="16" t="s">
        <v>84</v>
      </c>
      <c r="AY117" s="16" t="s">
        <v>119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6" t="s">
        <v>82</v>
      </c>
      <c r="BK117" s="184">
        <f>ROUND(I117*H117,2)</f>
        <v>0</v>
      </c>
      <c r="BL117" s="16" t="s">
        <v>126</v>
      </c>
      <c r="BM117" s="16" t="s">
        <v>177</v>
      </c>
    </row>
    <row r="118" spans="2:51" s="11" customFormat="1" ht="12">
      <c r="B118" s="185"/>
      <c r="C118" s="186"/>
      <c r="D118" s="187" t="s">
        <v>145</v>
      </c>
      <c r="E118" s="188" t="s">
        <v>19</v>
      </c>
      <c r="F118" s="189" t="s">
        <v>178</v>
      </c>
      <c r="G118" s="186"/>
      <c r="H118" s="188" t="s">
        <v>19</v>
      </c>
      <c r="I118" s="190"/>
      <c r="J118" s="186"/>
      <c r="K118" s="186"/>
      <c r="L118" s="191"/>
      <c r="M118" s="192"/>
      <c r="N118" s="193"/>
      <c r="O118" s="193"/>
      <c r="P118" s="193"/>
      <c r="Q118" s="193"/>
      <c r="R118" s="193"/>
      <c r="S118" s="193"/>
      <c r="T118" s="194"/>
      <c r="AT118" s="195" t="s">
        <v>145</v>
      </c>
      <c r="AU118" s="195" t="s">
        <v>84</v>
      </c>
      <c r="AV118" s="11" t="s">
        <v>82</v>
      </c>
      <c r="AW118" s="11" t="s">
        <v>35</v>
      </c>
      <c r="AX118" s="11" t="s">
        <v>74</v>
      </c>
      <c r="AY118" s="195" t="s">
        <v>119</v>
      </c>
    </row>
    <row r="119" spans="2:51" s="12" customFormat="1" ht="12">
      <c r="B119" s="196"/>
      <c r="C119" s="197"/>
      <c r="D119" s="187" t="s">
        <v>145</v>
      </c>
      <c r="E119" s="198" t="s">
        <v>19</v>
      </c>
      <c r="F119" s="199" t="s">
        <v>179</v>
      </c>
      <c r="G119" s="197"/>
      <c r="H119" s="200">
        <v>2343.05</v>
      </c>
      <c r="I119" s="201"/>
      <c r="J119" s="197"/>
      <c r="K119" s="197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145</v>
      </c>
      <c r="AU119" s="206" t="s">
        <v>84</v>
      </c>
      <c r="AV119" s="12" t="s">
        <v>84</v>
      </c>
      <c r="AW119" s="12" t="s">
        <v>35</v>
      </c>
      <c r="AX119" s="12" t="s">
        <v>74</v>
      </c>
      <c r="AY119" s="206" t="s">
        <v>119</v>
      </c>
    </row>
    <row r="120" spans="2:51" s="13" customFormat="1" ht="12">
      <c r="B120" s="207"/>
      <c r="C120" s="208"/>
      <c r="D120" s="187" t="s">
        <v>145</v>
      </c>
      <c r="E120" s="209" t="s">
        <v>19</v>
      </c>
      <c r="F120" s="210" t="s">
        <v>148</v>
      </c>
      <c r="G120" s="208"/>
      <c r="H120" s="211">
        <v>2343.05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145</v>
      </c>
      <c r="AU120" s="217" t="s">
        <v>84</v>
      </c>
      <c r="AV120" s="13" t="s">
        <v>126</v>
      </c>
      <c r="AW120" s="13" t="s">
        <v>35</v>
      </c>
      <c r="AX120" s="13" t="s">
        <v>82</v>
      </c>
      <c r="AY120" s="217" t="s">
        <v>119</v>
      </c>
    </row>
    <row r="121" spans="2:65" s="1" customFormat="1" ht="30.6" customHeight="1">
      <c r="B121" s="33"/>
      <c r="C121" s="173" t="s">
        <v>180</v>
      </c>
      <c r="D121" s="173" t="s">
        <v>121</v>
      </c>
      <c r="E121" s="174" t="s">
        <v>181</v>
      </c>
      <c r="F121" s="175" t="s">
        <v>182</v>
      </c>
      <c r="G121" s="176" t="s">
        <v>158</v>
      </c>
      <c r="H121" s="177">
        <v>702.915</v>
      </c>
      <c r="I121" s="178"/>
      <c r="J121" s="179">
        <f>ROUND(I121*H121,2)</f>
        <v>0</v>
      </c>
      <c r="K121" s="175" t="s">
        <v>125</v>
      </c>
      <c r="L121" s="37"/>
      <c r="M121" s="180" t="s">
        <v>19</v>
      </c>
      <c r="N121" s="181" t="s">
        <v>45</v>
      </c>
      <c r="O121" s="59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6" t="s">
        <v>126</v>
      </c>
      <c r="AT121" s="16" t="s">
        <v>121</v>
      </c>
      <c r="AU121" s="16" t="s">
        <v>84</v>
      </c>
      <c r="AY121" s="16" t="s">
        <v>119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82</v>
      </c>
      <c r="BK121" s="184">
        <f>ROUND(I121*H121,2)</f>
        <v>0</v>
      </c>
      <c r="BL121" s="16" t="s">
        <v>126</v>
      </c>
      <c r="BM121" s="16" t="s">
        <v>183</v>
      </c>
    </row>
    <row r="122" spans="2:51" s="12" customFormat="1" ht="12">
      <c r="B122" s="196"/>
      <c r="C122" s="197"/>
      <c r="D122" s="187" t="s">
        <v>145</v>
      </c>
      <c r="E122" s="198" t="s">
        <v>19</v>
      </c>
      <c r="F122" s="199" t="s">
        <v>184</v>
      </c>
      <c r="G122" s="197"/>
      <c r="H122" s="200">
        <v>702.915</v>
      </c>
      <c r="I122" s="201"/>
      <c r="J122" s="197"/>
      <c r="K122" s="197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145</v>
      </c>
      <c r="AU122" s="206" t="s">
        <v>84</v>
      </c>
      <c r="AV122" s="12" t="s">
        <v>84</v>
      </c>
      <c r="AW122" s="12" t="s">
        <v>35</v>
      </c>
      <c r="AX122" s="12" t="s">
        <v>74</v>
      </c>
      <c r="AY122" s="206" t="s">
        <v>119</v>
      </c>
    </row>
    <row r="123" spans="2:51" s="13" customFormat="1" ht="12">
      <c r="B123" s="207"/>
      <c r="C123" s="208"/>
      <c r="D123" s="187" t="s">
        <v>145</v>
      </c>
      <c r="E123" s="209" t="s">
        <v>19</v>
      </c>
      <c r="F123" s="210" t="s">
        <v>148</v>
      </c>
      <c r="G123" s="208"/>
      <c r="H123" s="211">
        <v>702.915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145</v>
      </c>
      <c r="AU123" s="217" t="s">
        <v>84</v>
      </c>
      <c r="AV123" s="13" t="s">
        <v>126</v>
      </c>
      <c r="AW123" s="13" t="s">
        <v>35</v>
      </c>
      <c r="AX123" s="13" t="s">
        <v>82</v>
      </c>
      <c r="AY123" s="217" t="s">
        <v>119</v>
      </c>
    </row>
    <row r="124" spans="2:65" s="1" customFormat="1" ht="20.45" customHeight="1">
      <c r="B124" s="33"/>
      <c r="C124" s="173" t="s">
        <v>185</v>
      </c>
      <c r="D124" s="173" t="s">
        <v>121</v>
      </c>
      <c r="E124" s="174" t="s">
        <v>186</v>
      </c>
      <c r="F124" s="175" t="s">
        <v>187</v>
      </c>
      <c r="G124" s="176" t="s">
        <v>158</v>
      </c>
      <c r="H124" s="177">
        <v>126.9</v>
      </c>
      <c r="I124" s="178"/>
      <c r="J124" s="179">
        <f>ROUND(I124*H124,2)</f>
        <v>0</v>
      </c>
      <c r="K124" s="175" t="s">
        <v>125</v>
      </c>
      <c r="L124" s="37"/>
      <c r="M124" s="180" t="s">
        <v>19</v>
      </c>
      <c r="N124" s="181" t="s">
        <v>45</v>
      </c>
      <c r="O124" s="59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16" t="s">
        <v>126</v>
      </c>
      <c r="AT124" s="16" t="s">
        <v>121</v>
      </c>
      <c r="AU124" s="16" t="s">
        <v>84</v>
      </c>
      <c r="AY124" s="16" t="s">
        <v>119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82</v>
      </c>
      <c r="BK124" s="184">
        <f>ROUND(I124*H124,2)</f>
        <v>0</v>
      </c>
      <c r="BL124" s="16" t="s">
        <v>126</v>
      </c>
      <c r="BM124" s="16" t="s">
        <v>188</v>
      </c>
    </row>
    <row r="125" spans="2:51" s="11" customFormat="1" ht="12">
      <c r="B125" s="185"/>
      <c r="C125" s="186"/>
      <c r="D125" s="187" t="s">
        <v>145</v>
      </c>
      <c r="E125" s="188" t="s">
        <v>19</v>
      </c>
      <c r="F125" s="189" t="s">
        <v>189</v>
      </c>
      <c r="G125" s="186"/>
      <c r="H125" s="188" t="s">
        <v>19</v>
      </c>
      <c r="I125" s="190"/>
      <c r="J125" s="186"/>
      <c r="K125" s="186"/>
      <c r="L125" s="191"/>
      <c r="M125" s="192"/>
      <c r="N125" s="193"/>
      <c r="O125" s="193"/>
      <c r="P125" s="193"/>
      <c r="Q125" s="193"/>
      <c r="R125" s="193"/>
      <c r="S125" s="193"/>
      <c r="T125" s="194"/>
      <c r="AT125" s="195" t="s">
        <v>145</v>
      </c>
      <c r="AU125" s="195" t="s">
        <v>84</v>
      </c>
      <c r="AV125" s="11" t="s">
        <v>82</v>
      </c>
      <c r="AW125" s="11" t="s">
        <v>35</v>
      </c>
      <c r="AX125" s="11" t="s">
        <v>74</v>
      </c>
      <c r="AY125" s="195" t="s">
        <v>119</v>
      </c>
    </row>
    <row r="126" spans="2:51" s="12" customFormat="1" ht="12">
      <c r="B126" s="196"/>
      <c r="C126" s="197"/>
      <c r="D126" s="187" t="s">
        <v>145</v>
      </c>
      <c r="E126" s="198" t="s">
        <v>19</v>
      </c>
      <c r="F126" s="199" t="s">
        <v>190</v>
      </c>
      <c r="G126" s="197"/>
      <c r="H126" s="200">
        <v>126.9</v>
      </c>
      <c r="I126" s="201"/>
      <c r="J126" s="197"/>
      <c r="K126" s="197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145</v>
      </c>
      <c r="AU126" s="206" t="s">
        <v>84</v>
      </c>
      <c r="AV126" s="12" t="s">
        <v>84</v>
      </c>
      <c r="AW126" s="12" t="s">
        <v>35</v>
      </c>
      <c r="AX126" s="12" t="s">
        <v>74</v>
      </c>
      <c r="AY126" s="206" t="s">
        <v>119</v>
      </c>
    </row>
    <row r="127" spans="2:51" s="13" customFormat="1" ht="12">
      <c r="B127" s="207"/>
      <c r="C127" s="208"/>
      <c r="D127" s="187" t="s">
        <v>145</v>
      </c>
      <c r="E127" s="209" t="s">
        <v>19</v>
      </c>
      <c r="F127" s="210" t="s">
        <v>148</v>
      </c>
      <c r="G127" s="208"/>
      <c r="H127" s="211">
        <v>126.9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145</v>
      </c>
      <c r="AU127" s="217" t="s">
        <v>84</v>
      </c>
      <c r="AV127" s="13" t="s">
        <v>126</v>
      </c>
      <c r="AW127" s="13" t="s">
        <v>35</v>
      </c>
      <c r="AX127" s="13" t="s">
        <v>82</v>
      </c>
      <c r="AY127" s="217" t="s">
        <v>119</v>
      </c>
    </row>
    <row r="128" spans="2:65" s="1" customFormat="1" ht="20.45" customHeight="1">
      <c r="B128" s="33"/>
      <c r="C128" s="173" t="s">
        <v>191</v>
      </c>
      <c r="D128" s="173" t="s">
        <v>121</v>
      </c>
      <c r="E128" s="174" t="s">
        <v>192</v>
      </c>
      <c r="F128" s="175" t="s">
        <v>193</v>
      </c>
      <c r="G128" s="176" t="s">
        <v>158</v>
      </c>
      <c r="H128" s="177">
        <v>38.07</v>
      </c>
      <c r="I128" s="178"/>
      <c r="J128" s="179">
        <f>ROUND(I128*H128,2)</f>
        <v>0</v>
      </c>
      <c r="K128" s="175" t="s">
        <v>125</v>
      </c>
      <c r="L128" s="37"/>
      <c r="M128" s="180" t="s">
        <v>19</v>
      </c>
      <c r="N128" s="181" t="s">
        <v>45</v>
      </c>
      <c r="O128" s="59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16" t="s">
        <v>126</v>
      </c>
      <c r="AT128" s="16" t="s">
        <v>121</v>
      </c>
      <c r="AU128" s="16" t="s">
        <v>84</v>
      </c>
      <c r="AY128" s="16" t="s">
        <v>119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82</v>
      </c>
      <c r="BK128" s="184">
        <f>ROUND(I128*H128,2)</f>
        <v>0</v>
      </c>
      <c r="BL128" s="16" t="s">
        <v>126</v>
      </c>
      <c r="BM128" s="16" t="s">
        <v>194</v>
      </c>
    </row>
    <row r="129" spans="2:51" s="12" customFormat="1" ht="12">
      <c r="B129" s="196"/>
      <c r="C129" s="197"/>
      <c r="D129" s="187" t="s">
        <v>145</v>
      </c>
      <c r="E129" s="198" t="s">
        <v>19</v>
      </c>
      <c r="F129" s="199" t="s">
        <v>195</v>
      </c>
      <c r="G129" s="197"/>
      <c r="H129" s="200">
        <v>38.07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145</v>
      </c>
      <c r="AU129" s="206" t="s">
        <v>84</v>
      </c>
      <c r="AV129" s="12" t="s">
        <v>84</v>
      </c>
      <c r="AW129" s="12" t="s">
        <v>35</v>
      </c>
      <c r="AX129" s="12" t="s">
        <v>74</v>
      </c>
      <c r="AY129" s="206" t="s">
        <v>119</v>
      </c>
    </row>
    <row r="130" spans="2:51" s="13" customFormat="1" ht="12">
      <c r="B130" s="207"/>
      <c r="C130" s="208"/>
      <c r="D130" s="187" t="s">
        <v>145</v>
      </c>
      <c r="E130" s="209" t="s">
        <v>19</v>
      </c>
      <c r="F130" s="210" t="s">
        <v>148</v>
      </c>
      <c r="G130" s="208"/>
      <c r="H130" s="211">
        <v>38.07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145</v>
      </c>
      <c r="AU130" s="217" t="s">
        <v>84</v>
      </c>
      <c r="AV130" s="13" t="s">
        <v>126</v>
      </c>
      <c r="AW130" s="13" t="s">
        <v>35</v>
      </c>
      <c r="AX130" s="13" t="s">
        <v>82</v>
      </c>
      <c r="AY130" s="217" t="s">
        <v>119</v>
      </c>
    </row>
    <row r="131" spans="2:65" s="1" customFormat="1" ht="20.45" customHeight="1">
      <c r="B131" s="33"/>
      <c r="C131" s="173" t="s">
        <v>196</v>
      </c>
      <c r="D131" s="173" t="s">
        <v>121</v>
      </c>
      <c r="E131" s="174" t="s">
        <v>197</v>
      </c>
      <c r="F131" s="175" t="s">
        <v>198</v>
      </c>
      <c r="G131" s="176" t="s">
        <v>158</v>
      </c>
      <c r="H131" s="177">
        <v>82.578</v>
      </c>
      <c r="I131" s="178"/>
      <c r="J131" s="179">
        <f>ROUND(I131*H131,2)</f>
        <v>0</v>
      </c>
      <c r="K131" s="175" t="s">
        <v>125</v>
      </c>
      <c r="L131" s="37"/>
      <c r="M131" s="180" t="s">
        <v>19</v>
      </c>
      <c r="N131" s="181" t="s">
        <v>45</v>
      </c>
      <c r="O131" s="59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16" t="s">
        <v>126</v>
      </c>
      <c r="AT131" s="16" t="s">
        <v>121</v>
      </c>
      <c r="AU131" s="16" t="s">
        <v>84</v>
      </c>
      <c r="AY131" s="16" t="s">
        <v>119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82</v>
      </c>
      <c r="BK131" s="184">
        <f>ROUND(I131*H131,2)</f>
        <v>0</v>
      </c>
      <c r="BL131" s="16" t="s">
        <v>126</v>
      </c>
      <c r="BM131" s="16" t="s">
        <v>199</v>
      </c>
    </row>
    <row r="132" spans="2:51" s="11" customFormat="1" ht="12">
      <c r="B132" s="185"/>
      <c r="C132" s="186"/>
      <c r="D132" s="187" t="s">
        <v>145</v>
      </c>
      <c r="E132" s="188" t="s">
        <v>19</v>
      </c>
      <c r="F132" s="189" t="s">
        <v>200</v>
      </c>
      <c r="G132" s="186"/>
      <c r="H132" s="188" t="s">
        <v>19</v>
      </c>
      <c r="I132" s="190"/>
      <c r="J132" s="186"/>
      <c r="K132" s="186"/>
      <c r="L132" s="191"/>
      <c r="M132" s="192"/>
      <c r="N132" s="193"/>
      <c r="O132" s="193"/>
      <c r="P132" s="193"/>
      <c r="Q132" s="193"/>
      <c r="R132" s="193"/>
      <c r="S132" s="193"/>
      <c r="T132" s="194"/>
      <c r="AT132" s="195" t="s">
        <v>145</v>
      </c>
      <c r="AU132" s="195" t="s">
        <v>84</v>
      </c>
      <c r="AV132" s="11" t="s">
        <v>82</v>
      </c>
      <c r="AW132" s="11" t="s">
        <v>35</v>
      </c>
      <c r="AX132" s="11" t="s">
        <v>74</v>
      </c>
      <c r="AY132" s="195" t="s">
        <v>119</v>
      </c>
    </row>
    <row r="133" spans="2:51" s="12" customFormat="1" ht="12">
      <c r="B133" s="196"/>
      <c r="C133" s="197"/>
      <c r="D133" s="187" t="s">
        <v>145</v>
      </c>
      <c r="E133" s="198" t="s">
        <v>19</v>
      </c>
      <c r="F133" s="199" t="s">
        <v>201</v>
      </c>
      <c r="G133" s="197"/>
      <c r="H133" s="200">
        <v>38.64</v>
      </c>
      <c r="I133" s="201"/>
      <c r="J133" s="197"/>
      <c r="K133" s="197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145</v>
      </c>
      <c r="AU133" s="206" t="s">
        <v>84</v>
      </c>
      <c r="AV133" s="12" t="s">
        <v>84</v>
      </c>
      <c r="AW133" s="12" t="s">
        <v>35</v>
      </c>
      <c r="AX133" s="12" t="s">
        <v>74</v>
      </c>
      <c r="AY133" s="206" t="s">
        <v>119</v>
      </c>
    </row>
    <row r="134" spans="2:51" s="12" customFormat="1" ht="12">
      <c r="B134" s="196"/>
      <c r="C134" s="197"/>
      <c r="D134" s="187" t="s">
        <v>145</v>
      </c>
      <c r="E134" s="198" t="s">
        <v>19</v>
      </c>
      <c r="F134" s="199" t="s">
        <v>202</v>
      </c>
      <c r="G134" s="197"/>
      <c r="H134" s="200">
        <v>11.752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145</v>
      </c>
      <c r="AU134" s="206" t="s">
        <v>84</v>
      </c>
      <c r="AV134" s="12" t="s">
        <v>84</v>
      </c>
      <c r="AW134" s="12" t="s">
        <v>35</v>
      </c>
      <c r="AX134" s="12" t="s">
        <v>74</v>
      </c>
      <c r="AY134" s="206" t="s">
        <v>119</v>
      </c>
    </row>
    <row r="135" spans="2:51" s="11" customFormat="1" ht="12">
      <c r="B135" s="185"/>
      <c r="C135" s="186"/>
      <c r="D135" s="187" t="s">
        <v>145</v>
      </c>
      <c r="E135" s="188" t="s">
        <v>19</v>
      </c>
      <c r="F135" s="189" t="s">
        <v>203</v>
      </c>
      <c r="G135" s="186"/>
      <c r="H135" s="188" t="s">
        <v>19</v>
      </c>
      <c r="I135" s="190"/>
      <c r="J135" s="186"/>
      <c r="K135" s="186"/>
      <c r="L135" s="191"/>
      <c r="M135" s="192"/>
      <c r="N135" s="193"/>
      <c r="O135" s="193"/>
      <c r="P135" s="193"/>
      <c r="Q135" s="193"/>
      <c r="R135" s="193"/>
      <c r="S135" s="193"/>
      <c r="T135" s="194"/>
      <c r="AT135" s="195" t="s">
        <v>145</v>
      </c>
      <c r="AU135" s="195" t="s">
        <v>84</v>
      </c>
      <c r="AV135" s="11" t="s">
        <v>82</v>
      </c>
      <c r="AW135" s="11" t="s">
        <v>35</v>
      </c>
      <c r="AX135" s="11" t="s">
        <v>74</v>
      </c>
      <c r="AY135" s="195" t="s">
        <v>119</v>
      </c>
    </row>
    <row r="136" spans="2:51" s="12" customFormat="1" ht="12">
      <c r="B136" s="196"/>
      <c r="C136" s="197"/>
      <c r="D136" s="187" t="s">
        <v>145</v>
      </c>
      <c r="E136" s="198" t="s">
        <v>19</v>
      </c>
      <c r="F136" s="199" t="s">
        <v>204</v>
      </c>
      <c r="G136" s="197"/>
      <c r="H136" s="200">
        <v>12.726</v>
      </c>
      <c r="I136" s="201"/>
      <c r="J136" s="197"/>
      <c r="K136" s="197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145</v>
      </c>
      <c r="AU136" s="206" t="s">
        <v>84</v>
      </c>
      <c r="AV136" s="12" t="s">
        <v>84</v>
      </c>
      <c r="AW136" s="12" t="s">
        <v>35</v>
      </c>
      <c r="AX136" s="12" t="s">
        <v>74</v>
      </c>
      <c r="AY136" s="206" t="s">
        <v>119</v>
      </c>
    </row>
    <row r="137" spans="2:51" s="12" customFormat="1" ht="12">
      <c r="B137" s="196"/>
      <c r="C137" s="197"/>
      <c r="D137" s="187" t="s">
        <v>145</v>
      </c>
      <c r="E137" s="198" t="s">
        <v>19</v>
      </c>
      <c r="F137" s="199" t="s">
        <v>205</v>
      </c>
      <c r="G137" s="197"/>
      <c r="H137" s="200">
        <v>19.46</v>
      </c>
      <c r="I137" s="201"/>
      <c r="J137" s="197"/>
      <c r="K137" s="197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145</v>
      </c>
      <c r="AU137" s="206" t="s">
        <v>84</v>
      </c>
      <c r="AV137" s="12" t="s">
        <v>84</v>
      </c>
      <c r="AW137" s="12" t="s">
        <v>35</v>
      </c>
      <c r="AX137" s="12" t="s">
        <v>74</v>
      </c>
      <c r="AY137" s="206" t="s">
        <v>119</v>
      </c>
    </row>
    <row r="138" spans="2:51" s="13" customFormat="1" ht="12">
      <c r="B138" s="207"/>
      <c r="C138" s="208"/>
      <c r="D138" s="187" t="s">
        <v>145</v>
      </c>
      <c r="E138" s="209" t="s">
        <v>19</v>
      </c>
      <c r="F138" s="210" t="s">
        <v>148</v>
      </c>
      <c r="G138" s="208"/>
      <c r="H138" s="211">
        <v>82.578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145</v>
      </c>
      <c r="AU138" s="217" t="s">
        <v>84</v>
      </c>
      <c r="AV138" s="13" t="s">
        <v>126</v>
      </c>
      <c r="AW138" s="13" t="s">
        <v>35</v>
      </c>
      <c r="AX138" s="13" t="s">
        <v>82</v>
      </c>
      <c r="AY138" s="217" t="s">
        <v>119</v>
      </c>
    </row>
    <row r="139" spans="2:65" s="1" customFormat="1" ht="20.45" customHeight="1">
      <c r="B139" s="33"/>
      <c r="C139" s="173" t="s">
        <v>206</v>
      </c>
      <c r="D139" s="173" t="s">
        <v>121</v>
      </c>
      <c r="E139" s="174" t="s">
        <v>207</v>
      </c>
      <c r="F139" s="175" t="s">
        <v>208</v>
      </c>
      <c r="G139" s="176" t="s">
        <v>158</v>
      </c>
      <c r="H139" s="177">
        <v>24.773</v>
      </c>
      <c r="I139" s="178"/>
      <c r="J139" s="179">
        <f>ROUND(I139*H139,2)</f>
        <v>0</v>
      </c>
      <c r="K139" s="175" t="s">
        <v>125</v>
      </c>
      <c r="L139" s="37"/>
      <c r="M139" s="180" t="s">
        <v>19</v>
      </c>
      <c r="N139" s="181" t="s">
        <v>45</v>
      </c>
      <c r="O139" s="59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16" t="s">
        <v>126</v>
      </c>
      <c r="AT139" s="16" t="s">
        <v>121</v>
      </c>
      <c r="AU139" s="16" t="s">
        <v>84</v>
      </c>
      <c r="AY139" s="16" t="s">
        <v>119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82</v>
      </c>
      <c r="BK139" s="184">
        <f>ROUND(I139*H139,2)</f>
        <v>0</v>
      </c>
      <c r="BL139" s="16" t="s">
        <v>126</v>
      </c>
      <c r="BM139" s="16" t="s">
        <v>209</v>
      </c>
    </row>
    <row r="140" spans="2:51" s="12" customFormat="1" ht="12">
      <c r="B140" s="196"/>
      <c r="C140" s="197"/>
      <c r="D140" s="187" t="s">
        <v>145</v>
      </c>
      <c r="E140" s="198" t="s">
        <v>19</v>
      </c>
      <c r="F140" s="199" t="s">
        <v>210</v>
      </c>
      <c r="G140" s="197"/>
      <c r="H140" s="200">
        <v>24.773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145</v>
      </c>
      <c r="AU140" s="206" t="s">
        <v>84</v>
      </c>
      <c r="AV140" s="12" t="s">
        <v>84</v>
      </c>
      <c r="AW140" s="12" t="s">
        <v>35</v>
      </c>
      <c r="AX140" s="12" t="s">
        <v>74</v>
      </c>
      <c r="AY140" s="206" t="s">
        <v>119</v>
      </c>
    </row>
    <row r="141" spans="2:51" s="13" customFormat="1" ht="12">
      <c r="B141" s="207"/>
      <c r="C141" s="208"/>
      <c r="D141" s="187" t="s">
        <v>145</v>
      </c>
      <c r="E141" s="209" t="s">
        <v>19</v>
      </c>
      <c r="F141" s="210" t="s">
        <v>148</v>
      </c>
      <c r="G141" s="208"/>
      <c r="H141" s="211">
        <v>24.773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145</v>
      </c>
      <c r="AU141" s="217" t="s">
        <v>84</v>
      </c>
      <c r="AV141" s="13" t="s">
        <v>126</v>
      </c>
      <c r="AW141" s="13" t="s">
        <v>35</v>
      </c>
      <c r="AX141" s="13" t="s">
        <v>82</v>
      </c>
      <c r="AY141" s="217" t="s">
        <v>119</v>
      </c>
    </row>
    <row r="142" spans="2:65" s="1" customFormat="1" ht="30.6" customHeight="1">
      <c r="B142" s="33"/>
      <c r="C142" s="173" t="s">
        <v>8</v>
      </c>
      <c r="D142" s="173" t="s">
        <v>121</v>
      </c>
      <c r="E142" s="174" t="s">
        <v>211</v>
      </c>
      <c r="F142" s="175" t="s">
        <v>212</v>
      </c>
      <c r="G142" s="176" t="s">
        <v>158</v>
      </c>
      <c r="H142" s="177">
        <v>1186.645</v>
      </c>
      <c r="I142" s="178"/>
      <c r="J142" s="179">
        <f>ROUND(I142*H142,2)</f>
        <v>0</v>
      </c>
      <c r="K142" s="175" t="s">
        <v>125</v>
      </c>
      <c r="L142" s="37"/>
      <c r="M142" s="180" t="s">
        <v>19</v>
      </c>
      <c r="N142" s="181" t="s">
        <v>45</v>
      </c>
      <c r="O142" s="59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6" t="s">
        <v>126</v>
      </c>
      <c r="AT142" s="16" t="s">
        <v>121</v>
      </c>
      <c r="AU142" s="16" t="s">
        <v>84</v>
      </c>
      <c r="AY142" s="16" t="s">
        <v>119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82</v>
      </c>
      <c r="BK142" s="184">
        <f>ROUND(I142*H142,2)</f>
        <v>0</v>
      </c>
      <c r="BL142" s="16" t="s">
        <v>126</v>
      </c>
      <c r="BM142" s="16" t="s">
        <v>213</v>
      </c>
    </row>
    <row r="143" spans="2:51" s="11" customFormat="1" ht="12">
      <c r="B143" s="185"/>
      <c r="C143" s="186"/>
      <c r="D143" s="187" t="s">
        <v>145</v>
      </c>
      <c r="E143" s="188" t="s">
        <v>19</v>
      </c>
      <c r="F143" s="189" t="s">
        <v>214</v>
      </c>
      <c r="G143" s="186"/>
      <c r="H143" s="188" t="s">
        <v>19</v>
      </c>
      <c r="I143" s="190"/>
      <c r="J143" s="186"/>
      <c r="K143" s="186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145</v>
      </c>
      <c r="AU143" s="195" t="s">
        <v>84</v>
      </c>
      <c r="AV143" s="11" t="s">
        <v>82</v>
      </c>
      <c r="AW143" s="11" t="s">
        <v>35</v>
      </c>
      <c r="AX143" s="11" t="s">
        <v>74</v>
      </c>
      <c r="AY143" s="195" t="s">
        <v>119</v>
      </c>
    </row>
    <row r="144" spans="2:51" s="12" customFormat="1" ht="12">
      <c r="B144" s="196"/>
      <c r="C144" s="197"/>
      <c r="D144" s="187" t="s">
        <v>145</v>
      </c>
      <c r="E144" s="198" t="s">
        <v>19</v>
      </c>
      <c r="F144" s="199" t="s">
        <v>167</v>
      </c>
      <c r="G144" s="197"/>
      <c r="H144" s="200">
        <v>910.564</v>
      </c>
      <c r="I144" s="201"/>
      <c r="J144" s="197"/>
      <c r="K144" s="197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145</v>
      </c>
      <c r="AU144" s="206" t="s">
        <v>84</v>
      </c>
      <c r="AV144" s="12" t="s">
        <v>84</v>
      </c>
      <c r="AW144" s="12" t="s">
        <v>35</v>
      </c>
      <c r="AX144" s="12" t="s">
        <v>74</v>
      </c>
      <c r="AY144" s="206" t="s">
        <v>119</v>
      </c>
    </row>
    <row r="145" spans="2:51" s="11" customFormat="1" ht="12">
      <c r="B145" s="185"/>
      <c r="C145" s="186"/>
      <c r="D145" s="187" t="s">
        <v>145</v>
      </c>
      <c r="E145" s="188" t="s">
        <v>19</v>
      </c>
      <c r="F145" s="189" t="s">
        <v>215</v>
      </c>
      <c r="G145" s="186"/>
      <c r="H145" s="188" t="s">
        <v>19</v>
      </c>
      <c r="I145" s="190"/>
      <c r="J145" s="186"/>
      <c r="K145" s="186"/>
      <c r="L145" s="191"/>
      <c r="M145" s="192"/>
      <c r="N145" s="193"/>
      <c r="O145" s="193"/>
      <c r="P145" s="193"/>
      <c r="Q145" s="193"/>
      <c r="R145" s="193"/>
      <c r="S145" s="193"/>
      <c r="T145" s="194"/>
      <c r="AT145" s="195" t="s">
        <v>145</v>
      </c>
      <c r="AU145" s="195" t="s">
        <v>84</v>
      </c>
      <c r="AV145" s="11" t="s">
        <v>82</v>
      </c>
      <c r="AW145" s="11" t="s">
        <v>35</v>
      </c>
      <c r="AX145" s="11" t="s">
        <v>74</v>
      </c>
      <c r="AY145" s="195" t="s">
        <v>119</v>
      </c>
    </row>
    <row r="146" spans="2:51" s="12" customFormat="1" ht="12">
      <c r="B146" s="196"/>
      <c r="C146" s="197"/>
      <c r="D146" s="187" t="s">
        <v>145</v>
      </c>
      <c r="E146" s="198" t="s">
        <v>19</v>
      </c>
      <c r="F146" s="199" t="s">
        <v>216</v>
      </c>
      <c r="G146" s="197"/>
      <c r="H146" s="200">
        <v>276.081</v>
      </c>
      <c r="I146" s="201"/>
      <c r="J146" s="197"/>
      <c r="K146" s="197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145</v>
      </c>
      <c r="AU146" s="206" t="s">
        <v>84</v>
      </c>
      <c r="AV146" s="12" t="s">
        <v>84</v>
      </c>
      <c r="AW146" s="12" t="s">
        <v>35</v>
      </c>
      <c r="AX146" s="12" t="s">
        <v>74</v>
      </c>
      <c r="AY146" s="206" t="s">
        <v>119</v>
      </c>
    </row>
    <row r="147" spans="2:51" s="13" customFormat="1" ht="12">
      <c r="B147" s="207"/>
      <c r="C147" s="208"/>
      <c r="D147" s="187" t="s">
        <v>145</v>
      </c>
      <c r="E147" s="209" t="s">
        <v>19</v>
      </c>
      <c r="F147" s="210" t="s">
        <v>148</v>
      </c>
      <c r="G147" s="208"/>
      <c r="H147" s="211">
        <v>1186.645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145</v>
      </c>
      <c r="AU147" s="217" t="s">
        <v>84</v>
      </c>
      <c r="AV147" s="13" t="s">
        <v>126</v>
      </c>
      <c r="AW147" s="13" t="s">
        <v>35</v>
      </c>
      <c r="AX147" s="13" t="s">
        <v>82</v>
      </c>
      <c r="AY147" s="217" t="s">
        <v>119</v>
      </c>
    </row>
    <row r="148" spans="2:65" s="1" customFormat="1" ht="30.6" customHeight="1">
      <c r="B148" s="33"/>
      <c r="C148" s="173" t="s">
        <v>217</v>
      </c>
      <c r="D148" s="173" t="s">
        <v>121</v>
      </c>
      <c r="E148" s="174" t="s">
        <v>218</v>
      </c>
      <c r="F148" s="175" t="s">
        <v>219</v>
      </c>
      <c r="G148" s="176" t="s">
        <v>158</v>
      </c>
      <c r="H148" s="177">
        <v>2511.671</v>
      </c>
      <c r="I148" s="178"/>
      <c r="J148" s="179">
        <f>ROUND(I148*H148,2)</f>
        <v>0</v>
      </c>
      <c r="K148" s="175" t="s">
        <v>125</v>
      </c>
      <c r="L148" s="37"/>
      <c r="M148" s="180" t="s">
        <v>19</v>
      </c>
      <c r="N148" s="181" t="s">
        <v>45</v>
      </c>
      <c r="O148" s="59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16" t="s">
        <v>126</v>
      </c>
      <c r="AT148" s="16" t="s">
        <v>121</v>
      </c>
      <c r="AU148" s="16" t="s">
        <v>84</v>
      </c>
      <c r="AY148" s="16" t="s">
        <v>119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82</v>
      </c>
      <c r="BK148" s="184">
        <f>ROUND(I148*H148,2)</f>
        <v>0</v>
      </c>
      <c r="BL148" s="16" t="s">
        <v>126</v>
      </c>
      <c r="BM148" s="16" t="s">
        <v>220</v>
      </c>
    </row>
    <row r="149" spans="2:51" s="11" customFormat="1" ht="12">
      <c r="B149" s="185"/>
      <c r="C149" s="186"/>
      <c r="D149" s="187" t="s">
        <v>145</v>
      </c>
      <c r="E149" s="188" t="s">
        <v>19</v>
      </c>
      <c r="F149" s="189" t="s">
        <v>221</v>
      </c>
      <c r="G149" s="186"/>
      <c r="H149" s="188" t="s">
        <v>19</v>
      </c>
      <c r="I149" s="190"/>
      <c r="J149" s="186"/>
      <c r="K149" s="186"/>
      <c r="L149" s="191"/>
      <c r="M149" s="192"/>
      <c r="N149" s="193"/>
      <c r="O149" s="193"/>
      <c r="P149" s="193"/>
      <c r="Q149" s="193"/>
      <c r="R149" s="193"/>
      <c r="S149" s="193"/>
      <c r="T149" s="194"/>
      <c r="AT149" s="195" t="s">
        <v>145</v>
      </c>
      <c r="AU149" s="195" t="s">
        <v>84</v>
      </c>
      <c r="AV149" s="11" t="s">
        <v>82</v>
      </c>
      <c r="AW149" s="11" t="s">
        <v>35</v>
      </c>
      <c r="AX149" s="11" t="s">
        <v>74</v>
      </c>
      <c r="AY149" s="195" t="s">
        <v>119</v>
      </c>
    </row>
    <row r="150" spans="2:51" s="12" customFormat="1" ht="12">
      <c r="B150" s="196"/>
      <c r="C150" s="197"/>
      <c r="D150" s="187" t="s">
        <v>145</v>
      </c>
      <c r="E150" s="198" t="s">
        <v>19</v>
      </c>
      <c r="F150" s="199" t="s">
        <v>222</v>
      </c>
      <c r="G150" s="197"/>
      <c r="H150" s="200">
        <v>2302.193</v>
      </c>
      <c r="I150" s="201"/>
      <c r="J150" s="197"/>
      <c r="K150" s="197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145</v>
      </c>
      <c r="AU150" s="206" t="s">
        <v>84</v>
      </c>
      <c r="AV150" s="12" t="s">
        <v>84</v>
      </c>
      <c r="AW150" s="12" t="s">
        <v>35</v>
      </c>
      <c r="AX150" s="12" t="s">
        <v>74</v>
      </c>
      <c r="AY150" s="206" t="s">
        <v>119</v>
      </c>
    </row>
    <row r="151" spans="2:51" s="11" customFormat="1" ht="12">
      <c r="B151" s="185"/>
      <c r="C151" s="186"/>
      <c r="D151" s="187" t="s">
        <v>145</v>
      </c>
      <c r="E151" s="188" t="s">
        <v>19</v>
      </c>
      <c r="F151" s="189" t="s">
        <v>223</v>
      </c>
      <c r="G151" s="186"/>
      <c r="H151" s="188" t="s">
        <v>19</v>
      </c>
      <c r="I151" s="190"/>
      <c r="J151" s="186"/>
      <c r="K151" s="186"/>
      <c r="L151" s="191"/>
      <c r="M151" s="192"/>
      <c r="N151" s="193"/>
      <c r="O151" s="193"/>
      <c r="P151" s="193"/>
      <c r="Q151" s="193"/>
      <c r="R151" s="193"/>
      <c r="S151" s="193"/>
      <c r="T151" s="194"/>
      <c r="AT151" s="195" t="s">
        <v>145</v>
      </c>
      <c r="AU151" s="195" t="s">
        <v>84</v>
      </c>
      <c r="AV151" s="11" t="s">
        <v>82</v>
      </c>
      <c r="AW151" s="11" t="s">
        <v>35</v>
      </c>
      <c r="AX151" s="11" t="s">
        <v>74</v>
      </c>
      <c r="AY151" s="195" t="s">
        <v>119</v>
      </c>
    </row>
    <row r="152" spans="2:51" s="12" customFormat="1" ht="12">
      <c r="B152" s="196"/>
      <c r="C152" s="197"/>
      <c r="D152" s="187" t="s">
        <v>145</v>
      </c>
      <c r="E152" s="198" t="s">
        <v>19</v>
      </c>
      <c r="F152" s="199" t="s">
        <v>190</v>
      </c>
      <c r="G152" s="197"/>
      <c r="H152" s="200">
        <v>126.9</v>
      </c>
      <c r="I152" s="201"/>
      <c r="J152" s="197"/>
      <c r="K152" s="197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145</v>
      </c>
      <c r="AU152" s="206" t="s">
        <v>84</v>
      </c>
      <c r="AV152" s="12" t="s">
        <v>84</v>
      </c>
      <c r="AW152" s="12" t="s">
        <v>35</v>
      </c>
      <c r="AX152" s="12" t="s">
        <v>74</v>
      </c>
      <c r="AY152" s="206" t="s">
        <v>119</v>
      </c>
    </row>
    <row r="153" spans="2:51" s="11" customFormat="1" ht="12">
      <c r="B153" s="185"/>
      <c r="C153" s="186"/>
      <c r="D153" s="187" t="s">
        <v>145</v>
      </c>
      <c r="E153" s="188" t="s">
        <v>19</v>
      </c>
      <c r="F153" s="189" t="s">
        <v>224</v>
      </c>
      <c r="G153" s="186"/>
      <c r="H153" s="188" t="s">
        <v>19</v>
      </c>
      <c r="I153" s="190"/>
      <c r="J153" s="186"/>
      <c r="K153" s="186"/>
      <c r="L153" s="191"/>
      <c r="M153" s="192"/>
      <c r="N153" s="193"/>
      <c r="O153" s="193"/>
      <c r="P153" s="193"/>
      <c r="Q153" s="193"/>
      <c r="R153" s="193"/>
      <c r="S153" s="193"/>
      <c r="T153" s="194"/>
      <c r="AT153" s="195" t="s">
        <v>145</v>
      </c>
      <c r="AU153" s="195" t="s">
        <v>84</v>
      </c>
      <c r="AV153" s="11" t="s">
        <v>82</v>
      </c>
      <c r="AW153" s="11" t="s">
        <v>35</v>
      </c>
      <c r="AX153" s="11" t="s">
        <v>74</v>
      </c>
      <c r="AY153" s="195" t="s">
        <v>119</v>
      </c>
    </row>
    <row r="154" spans="2:51" s="12" customFormat="1" ht="12">
      <c r="B154" s="196"/>
      <c r="C154" s="197"/>
      <c r="D154" s="187" t="s">
        <v>145</v>
      </c>
      <c r="E154" s="198" t="s">
        <v>19</v>
      </c>
      <c r="F154" s="199" t="s">
        <v>225</v>
      </c>
      <c r="G154" s="197"/>
      <c r="H154" s="200">
        <v>82.578</v>
      </c>
      <c r="I154" s="201"/>
      <c r="J154" s="197"/>
      <c r="K154" s="197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145</v>
      </c>
      <c r="AU154" s="206" t="s">
        <v>84</v>
      </c>
      <c r="AV154" s="12" t="s">
        <v>84</v>
      </c>
      <c r="AW154" s="12" t="s">
        <v>35</v>
      </c>
      <c r="AX154" s="12" t="s">
        <v>74</v>
      </c>
      <c r="AY154" s="206" t="s">
        <v>119</v>
      </c>
    </row>
    <row r="155" spans="2:51" s="13" customFormat="1" ht="12">
      <c r="B155" s="207"/>
      <c r="C155" s="208"/>
      <c r="D155" s="187" t="s">
        <v>145</v>
      </c>
      <c r="E155" s="209" t="s">
        <v>19</v>
      </c>
      <c r="F155" s="210" t="s">
        <v>148</v>
      </c>
      <c r="G155" s="208"/>
      <c r="H155" s="211">
        <v>2511.6710000000003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145</v>
      </c>
      <c r="AU155" s="217" t="s">
        <v>84</v>
      </c>
      <c r="AV155" s="13" t="s">
        <v>126</v>
      </c>
      <c r="AW155" s="13" t="s">
        <v>35</v>
      </c>
      <c r="AX155" s="13" t="s">
        <v>82</v>
      </c>
      <c r="AY155" s="217" t="s">
        <v>119</v>
      </c>
    </row>
    <row r="156" spans="2:65" s="1" customFormat="1" ht="20.45" customHeight="1">
      <c r="B156" s="33"/>
      <c r="C156" s="173" t="s">
        <v>226</v>
      </c>
      <c r="D156" s="173" t="s">
        <v>121</v>
      </c>
      <c r="E156" s="174" t="s">
        <v>227</v>
      </c>
      <c r="F156" s="175" t="s">
        <v>228</v>
      </c>
      <c r="G156" s="176" t="s">
        <v>158</v>
      </c>
      <c r="H156" s="177">
        <v>1186.645</v>
      </c>
      <c r="I156" s="178"/>
      <c r="J156" s="179">
        <f>ROUND(I156*H156,2)</f>
        <v>0</v>
      </c>
      <c r="K156" s="175" t="s">
        <v>125</v>
      </c>
      <c r="L156" s="37"/>
      <c r="M156" s="180" t="s">
        <v>19</v>
      </c>
      <c r="N156" s="181" t="s">
        <v>45</v>
      </c>
      <c r="O156" s="59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6" t="s">
        <v>126</v>
      </c>
      <c r="AT156" s="16" t="s">
        <v>121</v>
      </c>
      <c r="AU156" s="16" t="s">
        <v>84</v>
      </c>
      <c r="AY156" s="16" t="s">
        <v>119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" t="s">
        <v>82</v>
      </c>
      <c r="BK156" s="184">
        <f>ROUND(I156*H156,2)</f>
        <v>0</v>
      </c>
      <c r="BL156" s="16" t="s">
        <v>126</v>
      </c>
      <c r="BM156" s="16" t="s">
        <v>229</v>
      </c>
    </row>
    <row r="157" spans="2:51" s="11" customFormat="1" ht="12">
      <c r="B157" s="185"/>
      <c r="C157" s="186"/>
      <c r="D157" s="187" t="s">
        <v>145</v>
      </c>
      <c r="E157" s="188" t="s">
        <v>19</v>
      </c>
      <c r="F157" s="189" t="s">
        <v>230</v>
      </c>
      <c r="G157" s="186"/>
      <c r="H157" s="188" t="s">
        <v>19</v>
      </c>
      <c r="I157" s="190"/>
      <c r="J157" s="186"/>
      <c r="K157" s="186"/>
      <c r="L157" s="191"/>
      <c r="M157" s="192"/>
      <c r="N157" s="193"/>
      <c r="O157" s="193"/>
      <c r="P157" s="193"/>
      <c r="Q157" s="193"/>
      <c r="R157" s="193"/>
      <c r="S157" s="193"/>
      <c r="T157" s="194"/>
      <c r="AT157" s="195" t="s">
        <v>145</v>
      </c>
      <c r="AU157" s="195" t="s">
        <v>84</v>
      </c>
      <c r="AV157" s="11" t="s">
        <v>82</v>
      </c>
      <c r="AW157" s="11" t="s">
        <v>35</v>
      </c>
      <c r="AX157" s="11" t="s">
        <v>74</v>
      </c>
      <c r="AY157" s="195" t="s">
        <v>119</v>
      </c>
    </row>
    <row r="158" spans="2:51" s="12" customFormat="1" ht="12">
      <c r="B158" s="196"/>
      <c r="C158" s="197"/>
      <c r="D158" s="187" t="s">
        <v>145</v>
      </c>
      <c r="E158" s="198" t="s">
        <v>19</v>
      </c>
      <c r="F158" s="199" t="s">
        <v>231</v>
      </c>
      <c r="G158" s="197"/>
      <c r="H158" s="200">
        <v>910.564</v>
      </c>
      <c r="I158" s="201"/>
      <c r="J158" s="197"/>
      <c r="K158" s="197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145</v>
      </c>
      <c r="AU158" s="206" t="s">
        <v>84</v>
      </c>
      <c r="AV158" s="12" t="s">
        <v>84</v>
      </c>
      <c r="AW158" s="12" t="s">
        <v>35</v>
      </c>
      <c r="AX158" s="12" t="s">
        <v>74</v>
      </c>
      <c r="AY158" s="206" t="s">
        <v>119</v>
      </c>
    </row>
    <row r="159" spans="2:51" s="11" customFormat="1" ht="12">
      <c r="B159" s="185"/>
      <c r="C159" s="186"/>
      <c r="D159" s="187" t="s">
        <v>145</v>
      </c>
      <c r="E159" s="188" t="s">
        <v>19</v>
      </c>
      <c r="F159" s="189" t="s">
        <v>232</v>
      </c>
      <c r="G159" s="186"/>
      <c r="H159" s="188" t="s">
        <v>19</v>
      </c>
      <c r="I159" s="190"/>
      <c r="J159" s="186"/>
      <c r="K159" s="186"/>
      <c r="L159" s="191"/>
      <c r="M159" s="192"/>
      <c r="N159" s="193"/>
      <c r="O159" s="193"/>
      <c r="P159" s="193"/>
      <c r="Q159" s="193"/>
      <c r="R159" s="193"/>
      <c r="S159" s="193"/>
      <c r="T159" s="194"/>
      <c r="AT159" s="195" t="s">
        <v>145</v>
      </c>
      <c r="AU159" s="195" t="s">
        <v>84</v>
      </c>
      <c r="AV159" s="11" t="s">
        <v>82</v>
      </c>
      <c r="AW159" s="11" t="s">
        <v>35</v>
      </c>
      <c r="AX159" s="11" t="s">
        <v>74</v>
      </c>
      <c r="AY159" s="195" t="s">
        <v>119</v>
      </c>
    </row>
    <row r="160" spans="2:51" s="12" customFormat="1" ht="12">
      <c r="B160" s="196"/>
      <c r="C160" s="197"/>
      <c r="D160" s="187" t="s">
        <v>145</v>
      </c>
      <c r="E160" s="198" t="s">
        <v>19</v>
      </c>
      <c r="F160" s="199" t="s">
        <v>233</v>
      </c>
      <c r="G160" s="197"/>
      <c r="H160" s="200">
        <v>276.081</v>
      </c>
      <c r="I160" s="201"/>
      <c r="J160" s="197"/>
      <c r="K160" s="197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145</v>
      </c>
      <c r="AU160" s="206" t="s">
        <v>84</v>
      </c>
      <c r="AV160" s="12" t="s">
        <v>84</v>
      </c>
      <c r="AW160" s="12" t="s">
        <v>35</v>
      </c>
      <c r="AX160" s="12" t="s">
        <v>74</v>
      </c>
      <c r="AY160" s="206" t="s">
        <v>119</v>
      </c>
    </row>
    <row r="161" spans="2:51" s="13" customFormat="1" ht="12">
      <c r="B161" s="207"/>
      <c r="C161" s="208"/>
      <c r="D161" s="187" t="s">
        <v>145</v>
      </c>
      <c r="E161" s="209" t="s">
        <v>19</v>
      </c>
      <c r="F161" s="210" t="s">
        <v>148</v>
      </c>
      <c r="G161" s="208"/>
      <c r="H161" s="211">
        <v>1186.645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145</v>
      </c>
      <c r="AU161" s="217" t="s">
        <v>84</v>
      </c>
      <c r="AV161" s="13" t="s">
        <v>126</v>
      </c>
      <c r="AW161" s="13" t="s">
        <v>35</v>
      </c>
      <c r="AX161" s="13" t="s">
        <v>82</v>
      </c>
      <c r="AY161" s="217" t="s">
        <v>119</v>
      </c>
    </row>
    <row r="162" spans="2:65" s="1" customFormat="1" ht="20.45" customHeight="1">
      <c r="B162" s="33"/>
      <c r="C162" s="173" t="s">
        <v>234</v>
      </c>
      <c r="D162" s="173" t="s">
        <v>121</v>
      </c>
      <c r="E162" s="174" t="s">
        <v>235</v>
      </c>
      <c r="F162" s="175" t="s">
        <v>236</v>
      </c>
      <c r="G162" s="176" t="s">
        <v>158</v>
      </c>
      <c r="H162" s="177">
        <v>2936.676</v>
      </c>
      <c r="I162" s="178"/>
      <c r="J162" s="179">
        <f>ROUND(I162*H162,2)</f>
        <v>0</v>
      </c>
      <c r="K162" s="175" t="s">
        <v>125</v>
      </c>
      <c r="L162" s="37"/>
      <c r="M162" s="180" t="s">
        <v>19</v>
      </c>
      <c r="N162" s="181" t="s">
        <v>45</v>
      </c>
      <c r="O162" s="59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16" t="s">
        <v>126</v>
      </c>
      <c r="AT162" s="16" t="s">
        <v>121</v>
      </c>
      <c r="AU162" s="16" t="s">
        <v>84</v>
      </c>
      <c r="AY162" s="16" t="s">
        <v>119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6" t="s">
        <v>82</v>
      </c>
      <c r="BK162" s="184">
        <f>ROUND(I162*H162,2)</f>
        <v>0</v>
      </c>
      <c r="BL162" s="16" t="s">
        <v>126</v>
      </c>
      <c r="BM162" s="16" t="s">
        <v>237</v>
      </c>
    </row>
    <row r="163" spans="2:51" s="11" customFormat="1" ht="12">
      <c r="B163" s="185"/>
      <c r="C163" s="186"/>
      <c r="D163" s="187" t="s">
        <v>145</v>
      </c>
      <c r="E163" s="188" t="s">
        <v>19</v>
      </c>
      <c r="F163" s="189" t="s">
        <v>238</v>
      </c>
      <c r="G163" s="186"/>
      <c r="H163" s="188" t="s">
        <v>19</v>
      </c>
      <c r="I163" s="190"/>
      <c r="J163" s="186"/>
      <c r="K163" s="186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145</v>
      </c>
      <c r="AU163" s="195" t="s">
        <v>84</v>
      </c>
      <c r="AV163" s="11" t="s">
        <v>82</v>
      </c>
      <c r="AW163" s="11" t="s">
        <v>35</v>
      </c>
      <c r="AX163" s="11" t="s">
        <v>74</v>
      </c>
      <c r="AY163" s="195" t="s">
        <v>119</v>
      </c>
    </row>
    <row r="164" spans="2:51" s="12" customFormat="1" ht="12">
      <c r="B164" s="196"/>
      <c r="C164" s="197"/>
      <c r="D164" s="187" t="s">
        <v>145</v>
      </c>
      <c r="E164" s="198" t="s">
        <v>19</v>
      </c>
      <c r="F164" s="199" t="s">
        <v>239</v>
      </c>
      <c r="G164" s="197"/>
      <c r="H164" s="200">
        <v>634.483</v>
      </c>
      <c r="I164" s="201"/>
      <c r="J164" s="197"/>
      <c r="K164" s="197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145</v>
      </c>
      <c r="AU164" s="206" t="s">
        <v>84</v>
      </c>
      <c r="AV164" s="12" t="s">
        <v>84</v>
      </c>
      <c r="AW164" s="12" t="s">
        <v>35</v>
      </c>
      <c r="AX164" s="12" t="s">
        <v>74</v>
      </c>
      <c r="AY164" s="206" t="s">
        <v>119</v>
      </c>
    </row>
    <row r="165" spans="2:51" s="11" customFormat="1" ht="12">
      <c r="B165" s="185"/>
      <c r="C165" s="186"/>
      <c r="D165" s="187" t="s">
        <v>145</v>
      </c>
      <c r="E165" s="188" t="s">
        <v>19</v>
      </c>
      <c r="F165" s="189" t="s">
        <v>240</v>
      </c>
      <c r="G165" s="186"/>
      <c r="H165" s="188" t="s">
        <v>19</v>
      </c>
      <c r="I165" s="190"/>
      <c r="J165" s="186"/>
      <c r="K165" s="186"/>
      <c r="L165" s="191"/>
      <c r="M165" s="192"/>
      <c r="N165" s="193"/>
      <c r="O165" s="193"/>
      <c r="P165" s="193"/>
      <c r="Q165" s="193"/>
      <c r="R165" s="193"/>
      <c r="S165" s="193"/>
      <c r="T165" s="194"/>
      <c r="AT165" s="195" t="s">
        <v>145</v>
      </c>
      <c r="AU165" s="195" t="s">
        <v>84</v>
      </c>
      <c r="AV165" s="11" t="s">
        <v>82</v>
      </c>
      <c r="AW165" s="11" t="s">
        <v>35</v>
      </c>
      <c r="AX165" s="11" t="s">
        <v>74</v>
      </c>
      <c r="AY165" s="195" t="s">
        <v>119</v>
      </c>
    </row>
    <row r="166" spans="2:51" s="12" customFormat="1" ht="12">
      <c r="B166" s="196"/>
      <c r="C166" s="197"/>
      <c r="D166" s="187" t="s">
        <v>145</v>
      </c>
      <c r="E166" s="198" t="s">
        <v>19</v>
      </c>
      <c r="F166" s="199" t="s">
        <v>222</v>
      </c>
      <c r="G166" s="197"/>
      <c r="H166" s="200">
        <v>2302.193</v>
      </c>
      <c r="I166" s="201"/>
      <c r="J166" s="197"/>
      <c r="K166" s="197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145</v>
      </c>
      <c r="AU166" s="206" t="s">
        <v>84</v>
      </c>
      <c r="AV166" s="12" t="s">
        <v>84</v>
      </c>
      <c r="AW166" s="12" t="s">
        <v>35</v>
      </c>
      <c r="AX166" s="12" t="s">
        <v>74</v>
      </c>
      <c r="AY166" s="206" t="s">
        <v>119</v>
      </c>
    </row>
    <row r="167" spans="2:51" s="13" customFormat="1" ht="12">
      <c r="B167" s="207"/>
      <c r="C167" s="208"/>
      <c r="D167" s="187" t="s">
        <v>145</v>
      </c>
      <c r="E167" s="209" t="s">
        <v>19</v>
      </c>
      <c r="F167" s="210" t="s">
        <v>148</v>
      </c>
      <c r="G167" s="208"/>
      <c r="H167" s="211">
        <v>2936.6760000000004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145</v>
      </c>
      <c r="AU167" s="217" t="s">
        <v>84</v>
      </c>
      <c r="AV167" s="13" t="s">
        <v>126</v>
      </c>
      <c r="AW167" s="13" t="s">
        <v>35</v>
      </c>
      <c r="AX167" s="13" t="s">
        <v>82</v>
      </c>
      <c r="AY167" s="217" t="s">
        <v>119</v>
      </c>
    </row>
    <row r="168" spans="2:65" s="1" customFormat="1" ht="20.45" customHeight="1">
      <c r="B168" s="33"/>
      <c r="C168" s="173" t="s">
        <v>241</v>
      </c>
      <c r="D168" s="173" t="s">
        <v>121</v>
      </c>
      <c r="E168" s="174" t="s">
        <v>242</v>
      </c>
      <c r="F168" s="175" t="s">
        <v>243</v>
      </c>
      <c r="G168" s="176" t="s">
        <v>158</v>
      </c>
      <c r="H168" s="177">
        <v>1654.522</v>
      </c>
      <c r="I168" s="178"/>
      <c r="J168" s="179">
        <f>ROUND(I168*H168,2)</f>
        <v>0</v>
      </c>
      <c r="K168" s="175" t="s">
        <v>125</v>
      </c>
      <c r="L168" s="37"/>
      <c r="M168" s="180" t="s">
        <v>19</v>
      </c>
      <c r="N168" s="181" t="s">
        <v>45</v>
      </c>
      <c r="O168" s="59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16" t="s">
        <v>126</v>
      </c>
      <c r="AT168" s="16" t="s">
        <v>121</v>
      </c>
      <c r="AU168" s="16" t="s">
        <v>84</v>
      </c>
      <c r="AY168" s="16" t="s">
        <v>119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82</v>
      </c>
      <c r="BK168" s="184">
        <f>ROUND(I168*H168,2)</f>
        <v>0</v>
      </c>
      <c r="BL168" s="16" t="s">
        <v>126</v>
      </c>
      <c r="BM168" s="16" t="s">
        <v>244</v>
      </c>
    </row>
    <row r="169" spans="2:51" s="11" customFormat="1" ht="12">
      <c r="B169" s="185"/>
      <c r="C169" s="186"/>
      <c r="D169" s="187" t="s">
        <v>145</v>
      </c>
      <c r="E169" s="188" t="s">
        <v>19</v>
      </c>
      <c r="F169" s="189" t="s">
        <v>166</v>
      </c>
      <c r="G169" s="186"/>
      <c r="H169" s="188" t="s">
        <v>19</v>
      </c>
      <c r="I169" s="190"/>
      <c r="J169" s="186"/>
      <c r="K169" s="186"/>
      <c r="L169" s="191"/>
      <c r="M169" s="192"/>
      <c r="N169" s="193"/>
      <c r="O169" s="193"/>
      <c r="P169" s="193"/>
      <c r="Q169" s="193"/>
      <c r="R169" s="193"/>
      <c r="S169" s="193"/>
      <c r="T169" s="194"/>
      <c r="AT169" s="195" t="s">
        <v>145</v>
      </c>
      <c r="AU169" s="195" t="s">
        <v>84</v>
      </c>
      <c r="AV169" s="11" t="s">
        <v>82</v>
      </c>
      <c r="AW169" s="11" t="s">
        <v>35</v>
      </c>
      <c r="AX169" s="11" t="s">
        <v>74</v>
      </c>
      <c r="AY169" s="195" t="s">
        <v>119</v>
      </c>
    </row>
    <row r="170" spans="2:51" s="12" customFormat="1" ht="12">
      <c r="B170" s="196"/>
      <c r="C170" s="197"/>
      <c r="D170" s="187" t="s">
        <v>145</v>
      </c>
      <c r="E170" s="198" t="s">
        <v>19</v>
      </c>
      <c r="F170" s="199" t="s">
        <v>245</v>
      </c>
      <c r="G170" s="197"/>
      <c r="H170" s="200">
        <v>39.49</v>
      </c>
      <c r="I170" s="201"/>
      <c r="J170" s="197"/>
      <c r="K170" s="197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145</v>
      </c>
      <c r="AU170" s="206" t="s">
        <v>84</v>
      </c>
      <c r="AV170" s="12" t="s">
        <v>84</v>
      </c>
      <c r="AW170" s="12" t="s">
        <v>35</v>
      </c>
      <c r="AX170" s="12" t="s">
        <v>74</v>
      </c>
      <c r="AY170" s="206" t="s">
        <v>119</v>
      </c>
    </row>
    <row r="171" spans="2:51" s="11" customFormat="1" ht="12">
      <c r="B171" s="185"/>
      <c r="C171" s="186"/>
      <c r="D171" s="187" t="s">
        <v>145</v>
      </c>
      <c r="E171" s="188" t="s">
        <v>19</v>
      </c>
      <c r="F171" s="189" t="s">
        <v>246</v>
      </c>
      <c r="G171" s="186"/>
      <c r="H171" s="188" t="s">
        <v>19</v>
      </c>
      <c r="I171" s="190"/>
      <c r="J171" s="186"/>
      <c r="K171" s="186"/>
      <c r="L171" s="191"/>
      <c r="M171" s="192"/>
      <c r="N171" s="193"/>
      <c r="O171" s="193"/>
      <c r="P171" s="193"/>
      <c r="Q171" s="193"/>
      <c r="R171" s="193"/>
      <c r="S171" s="193"/>
      <c r="T171" s="194"/>
      <c r="AT171" s="195" t="s">
        <v>145</v>
      </c>
      <c r="AU171" s="195" t="s">
        <v>84</v>
      </c>
      <c r="AV171" s="11" t="s">
        <v>82</v>
      </c>
      <c r="AW171" s="11" t="s">
        <v>35</v>
      </c>
      <c r="AX171" s="11" t="s">
        <v>74</v>
      </c>
      <c r="AY171" s="195" t="s">
        <v>119</v>
      </c>
    </row>
    <row r="172" spans="2:51" s="12" customFormat="1" ht="12">
      <c r="B172" s="196"/>
      <c r="C172" s="197"/>
      <c r="D172" s="187" t="s">
        <v>145</v>
      </c>
      <c r="E172" s="198" t="s">
        <v>19</v>
      </c>
      <c r="F172" s="199" t="s">
        <v>247</v>
      </c>
      <c r="G172" s="197"/>
      <c r="H172" s="200">
        <v>1.367</v>
      </c>
      <c r="I172" s="201"/>
      <c r="J172" s="197"/>
      <c r="K172" s="197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145</v>
      </c>
      <c r="AU172" s="206" t="s">
        <v>84</v>
      </c>
      <c r="AV172" s="12" t="s">
        <v>84</v>
      </c>
      <c r="AW172" s="12" t="s">
        <v>35</v>
      </c>
      <c r="AX172" s="12" t="s">
        <v>74</v>
      </c>
      <c r="AY172" s="206" t="s">
        <v>119</v>
      </c>
    </row>
    <row r="173" spans="2:51" s="11" customFormat="1" ht="12">
      <c r="B173" s="185"/>
      <c r="C173" s="186"/>
      <c r="D173" s="187" t="s">
        <v>145</v>
      </c>
      <c r="E173" s="188" t="s">
        <v>19</v>
      </c>
      <c r="F173" s="189" t="s">
        <v>248</v>
      </c>
      <c r="G173" s="186"/>
      <c r="H173" s="188" t="s">
        <v>19</v>
      </c>
      <c r="I173" s="190"/>
      <c r="J173" s="186"/>
      <c r="K173" s="186"/>
      <c r="L173" s="191"/>
      <c r="M173" s="192"/>
      <c r="N173" s="193"/>
      <c r="O173" s="193"/>
      <c r="P173" s="193"/>
      <c r="Q173" s="193"/>
      <c r="R173" s="193"/>
      <c r="S173" s="193"/>
      <c r="T173" s="194"/>
      <c r="AT173" s="195" t="s">
        <v>145</v>
      </c>
      <c r="AU173" s="195" t="s">
        <v>84</v>
      </c>
      <c r="AV173" s="11" t="s">
        <v>82</v>
      </c>
      <c r="AW173" s="11" t="s">
        <v>35</v>
      </c>
      <c r="AX173" s="11" t="s">
        <v>74</v>
      </c>
      <c r="AY173" s="195" t="s">
        <v>119</v>
      </c>
    </row>
    <row r="174" spans="2:51" s="12" customFormat="1" ht="12">
      <c r="B174" s="196"/>
      <c r="C174" s="197"/>
      <c r="D174" s="187" t="s">
        <v>145</v>
      </c>
      <c r="E174" s="198" t="s">
        <v>19</v>
      </c>
      <c r="F174" s="199" t="s">
        <v>173</v>
      </c>
      <c r="G174" s="197"/>
      <c r="H174" s="200">
        <v>1613.665</v>
      </c>
      <c r="I174" s="201"/>
      <c r="J174" s="197"/>
      <c r="K174" s="197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145</v>
      </c>
      <c r="AU174" s="206" t="s">
        <v>84</v>
      </c>
      <c r="AV174" s="12" t="s">
        <v>84</v>
      </c>
      <c r="AW174" s="12" t="s">
        <v>35</v>
      </c>
      <c r="AX174" s="12" t="s">
        <v>74</v>
      </c>
      <c r="AY174" s="206" t="s">
        <v>119</v>
      </c>
    </row>
    <row r="175" spans="2:51" s="13" customFormat="1" ht="12">
      <c r="B175" s="207"/>
      <c r="C175" s="208"/>
      <c r="D175" s="187" t="s">
        <v>145</v>
      </c>
      <c r="E175" s="209" t="s">
        <v>19</v>
      </c>
      <c r="F175" s="210" t="s">
        <v>148</v>
      </c>
      <c r="G175" s="208"/>
      <c r="H175" s="211">
        <v>1654.522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145</v>
      </c>
      <c r="AU175" s="217" t="s">
        <v>84</v>
      </c>
      <c r="AV175" s="13" t="s">
        <v>126</v>
      </c>
      <c r="AW175" s="13" t="s">
        <v>35</v>
      </c>
      <c r="AX175" s="13" t="s">
        <v>82</v>
      </c>
      <c r="AY175" s="217" t="s">
        <v>119</v>
      </c>
    </row>
    <row r="176" spans="2:65" s="1" customFormat="1" ht="20.45" customHeight="1">
      <c r="B176" s="33"/>
      <c r="C176" s="173" t="s">
        <v>249</v>
      </c>
      <c r="D176" s="173" t="s">
        <v>121</v>
      </c>
      <c r="E176" s="174" t="s">
        <v>250</v>
      </c>
      <c r="F176" s="175" t="s">
        <v>251</v>
      </c>
      <c r="G176" s="176" t="s">
        <v>124</v>
      </c>
      <c r="H176" s="177">
        <v>1840.54</v>
      </c>
      <c r="I176" s="178"/>
      <c r="J176" s="179">
        <f>ROUND(I176*H176,2)</f>
        <v>0</v>
      </c>
      <c r="K176" s="175" t="s">
        <v>125</v>
      </c>
      <c r="L176" s="37"/>
      <c r="M176" s="180" t="s">
        <v>19</v>
      </c>
      <c r="N176" s="181" t="s">
        <v>45</v>
      </c>
      <c r="O176" s="59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16" t="s">
        <v>126</v>
      </c>
      <c r="AT176" s="16" t="s">
        <v>121</v>
      </c>
      <c r="AU176" s="16" t="s">
        <v>84</v>
      </c>
      <c r="AY176" s="16" t="s">
        <v>119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82</v>
      </c>
      <c r="BK176" s="184">
        <f>ROUND(I176*H176,2)</f>
        <v>0</v>
      </c>
      <c r="BL176" s="16" t="s">
        <v>126</v>
      </c>
      <c r="BM176" s="16" t="s">
        <v>252</v>
      </c>
    </row>
    <row r="177" spans="2:51" s="11" customFormat="1" ht="12">
      <c r="B177" s="185"/>
      <c r="C177" s="186"/>
      <c r="D177" s="187" t="s">
        <v>145</v>
      </c>
      <c r="E177" s="188" t="s">
        <v>19</v>
      </c>
      <c r="F177" s="189" t="s">
        <v>166</v>
      </c>
      <c r="G177" s="186"/>
      <c r="H177" s="188" t="s">
        <v>19</v>
      </c>
      <c r="I177" s="190"/>
      <c r="J177" s="186"/>
      <c r="K177" s="186"/>
      <c r="L177" s="191"/>
      <c r="M177" s="192"/>
      <c r="N177" s="193"/>
      <c r="O177" s="193"/>
      <c r="P177" s="193"/>
      <c r="Q177" s="193"/>
      <c r="R177" s="193"/>
      <c r="S177" s="193"/>
      <c r="T177" s="194"/>
      <c r="AT177" s="195" t="s">
        <v>145</v>
      </c>
      <c r="AU177" s="195" t="s">
        <v>84</v>
      </c>
      <c r="AV177" s="11" t="s">
        <v>82</v>
      </c>
      <c r="AW177" s="11" t="s">
        <v>35</v>
      </c>
      <c r="AX177" s="11" t="s">
        <v>74</v>
      </c>
      <c r="AY177" s="195" t="s">
        <v>119</v>
      </c>
    </row>
    <row r="178" spans="2:51" s="12" customFormat="1" ht="12">
      <c r="B178" s="196"/>
      <c r="C178" s="197"/>
      <c r="D178" s="187" t="s">
        <v>145</v>
      </c>
      <c r="E178" s="198" t="s">
        <v>19</v>
      </c>
      <c r="F178" s="199" t="s">
        <v>253</v>
      </c>
      <c r="G178" s="197"/>
      <c r="H178" s="200">
        <v>1840.54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145</v>
      </c>
      <c r="AU178" s="206" t="s">
        <v>84</v>
      </c>
      <c r="AV178" s="12" t="s">
        <v>84</v>
      </c>
      <c r="AW178" s="12" t="s">
        <v>35</v>
      </c>
      <c r="AX178" s="12" t="s">
        <v>74</v>
      </c>
      <c r="AY178" s="206" t="s">
        <v>119</v>
      </c>
    </row>
    <row r="179" spans="2:51" s="13" customFormat="1" ht="12">
      <c r="B179" s="207"/>
      <c r="C179" s="208"/>
      <c r="D179" s="187" t="s">
        <v>145</v>
      </c>
      <c r="E179" s="209" t="s">
        <v>19</v>
      </c>
      <c r="F179" s="210" t="s">
        <v>148</v>
      </c>
      <c r="G179" s="208"/>
      <c r="H179" s="211">
        <v>1840.54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145</v>
      </c>
      <c r="AU179" s="217" t="s">
        <v>84</v>
      </c>
      <c r="AV179" s="13" t="s">
        <v>126</v>
      </c>
      <c r="AW179" s="13" t="s">
        <v>35</v>
      </c>
      <c r="AX179" s="13" t="s">
        <v>82</v>
      </c>
      <c r="AY179" s="217" t="s">
        <v>119</v>
      </c>
    </row>
    <row r="180" spans="2:65" s="1" customFormat="1" ht="20.45" customHeight="1">
      <c r="B180" s="33"/>
      <c r="C180" s="173" t="s">
        <v>7</v>
      </c>
      <c r="D180" s="173" t="s">
        <v>121</v>
      </c>
      <c r="E180" s="174" t="s">
        <v>254</v>
      </c>
      <c r="F180" s="175" t="s">
        <v>255</v>
      </c>
      <c r="G180" s="176" t="s">
        <v>124</v>
      </c>
      <c r="H180" s="177">
        <v>1840.54</v>
      </c>
      <c r="I180" s="178"/>
      <c r="J180" s="179">
        <f>ROUND(I180*H180,2)</f>
        <v>0</v>
      </c>
      <c r="K180" s="175" t="s">
        <v>125</v>
      </c>
      <c r="L180" s="37"/>
      <c r="M180" s="180" t="s">
        <v>19</v>
      </c>
      <c r="N180" s="181" t="s">
        <v>45</v>
      </c>
      <c r="O180" s="59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16" t="s">
        <v>126</v>
      </c>
      <c r="AT180" s="16" t="s">
        <v>121</v>
      </c>
      <c r="AU180" s="16" t="s">
        <v>84</v>
      </c>
      <c r="AY180" s="16" t="s">
        <v>119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82</v>
      </c>
      <c r="BK180" s="184">
        <f>ROUND(I180*H180,2)</f>
        <v>0</v>
      </c>
      <c r="BL180" s="16" t="s">
        <v>126</v>
      </c>
      <c r="BM180" s="16" t="s">
        <v>256</v>
      </c>
    </row>
    <row r="181" spans="2:65" s="1" customFormat="1" ht="20.45" customHeight="1">
      <c r="B181" s="33"/>
      <c r="C181" s="218" t="s">
        <v>257</v>
      </c>
      <c r="D181" s="218" t="s">
        <v>258</v>
      </c>
      <c r="E181" s="219" t="s">
        <v>259</v>
      </c>
      <c r="F181" s="220" t="s">
        <v>260</v>
      </c>
      <c r="G181" s="221" t="s">
        <v>261</v>
      </c>
      <c r="H181" s="222">
        <v>55.216</v>
      </c>
      <c r="I181" s="223"/>
      <c r="J181" s="224">
        <f>ROUND(I181*H181,2)</f>
        <v>0</v>
      </c>
      <c r="K181" s="220" t="s">
        <v>125</v>
      </c>
      <c r="L181" s="225"/>
      <c r="M181" s="226" t="s">
        <v>19</v>
      </c>
      <c r="N181" s="227" t="s">
        <v>45</v>
      </c>
      <c r="O181" s="59"/>
      <c r="P181" s="182">
        <f>O181*H181</f>
        <v>0</v>
      </c>
      <c r="Q181" s="182">
        <v>0.001</v>
      </c>
      <c r="R181" s="182">
        <f>Q181*H181</f>
        <v>0.055216</v>
      </c>
      <c r="S181" s="182">
        <v>0</v>
      </c>
      <c r="T181" s="183">
        <f>S181*H181</f>
        <v>0</v>
      </c>
      <c r="AR181" s="16" t="s">
        <v>162</v>
      </c>
      <c r="AT181" s="16" t="s">
        <v>258</v>
      </c>
      <c r="AU181" s="16" t="s">
        <v>84</v>
      </c>
      <c r="AY181" s="16" t="s">
        <v>119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82</v>
      </c>
      <c r="BK181" s="184">
        <f>ROUND(I181*H181,2)</f>
        <v>0</v>
      </c>
      <c r="BL181" s="16" t="s">
        <v>126</v>
      </c>
      <c r="BM181" s="16" t="s">
        <v>262</v>
      </c>
    </row>
    <row r="182" spans="2:51" s="12" customFormat="1" ht="12">
      <c r="B182" s="196"/>
      <c r="C182" s="197"/>
      <c r="D182" s="187" t="s">
        <v>145</v>
      </c>
      <c r="E182" s="197"/>
      <c r="F182" s="199" t="s">
        <v>263</v>
      </c>
      <c r="G182" s="197"/>
      <c r="H182" s="200">
        <v>55.216</v>
      </c>
      <c r="I182" s="201"/>
      <c r="J182" s="197"/>
      <c r="K182" s="197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145</v>
      </c>
      <c r="AU182" s="206" t="s">
        <v>84</v>
      </c>
      <c r="AV182" s="12" t="s">
        <v>84</v>
      </c>
      <c r="AW182" s="12" t="s">
        <v>4</v>
      </c>
      <c r="AX182" s="12" t="s">
        <v>82</v>
      </c>
      <c r="AY182" s="206" t="s">
        <v>119</v>
      </c>
    </row>
    <row r="183" spans="2:65" s="1" customFormat="1" ht="20.45" customHeight="1">
      <c r="B183" s="33"/>
      <c r="C183" s="173" t="s">
        <v>264</v>
      </c>
      <c r="D183" s="173" t="s">
        <v>121</v>
      </c>
      <c r="E183" s="174" t="s">
        <v>265</v>
      </c>
      <c r="F183" s="175" t="s">
        <v>266</v>
      </c>
      <c r="G183" s="176" t="s">
        <v>124</v>
      </c>
      <c r="H183" s="177">
        <v>3497.33</v>
      </c>
      <c r="I183" s="178"/>
      <c r="J183" s="179">
        <f>ROUND(I183*H183,2)</f>
        <v>0</v>
      </c>
      <c r="K183" s="175" t="s">
        <v>125</v>
      </c>
      <c r="L183" s="37"/>
      <c r="M183" s="180" t="s">
        <v>19</v>
      </c>
      <c r="N183" s="181" t="s">
        <v>45</v>
      </c>
      <c r="O183" s="59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16" t="s">
        <v>126</v>
      </c>
      <c r="AT183" s="16" t="s">
        <v>121</v>
      </c>
      <c r="AU183" s="16" t="s">
        <v>84</v>
      </c>
      <c r="AY183" s="16" t="s">
        <v>119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82</v>
      </c>
      <c r="BK183" s="184">
        <f>ROUND(I183*H183,2)</f>
        <v>0</v>
      </c>
      <c r="BL183" s="16" t="s">
        <v>126</v>
      </c>
      <c r="BM183" s="16" t="s">
        <v>267</v>
      </c>
    </row>
    <row r="184" spans="2:51" s="11" customFormat="1" ht="12">
      <c r="B184" s="185"/>
      <c r="C184" s="186"/>
      <c r="D184" s="187" t="s">
        <v>145</v>
      </c>
      <c r="E184" s="188" t="s">
        <v>19</v>
      </c>
      <c r="F184" s="189" t="s">
        <v>166</v>
      </c>
      <c r="G184" s="186"/>
      <c r="H184" s="188" t="s">
        <v>19</v>
      </c>
      <c r="I184" s="190"/>
      <c r="J184" s="186"/>
      <c r="K184" s="186"/>
      <c r="L184" s="191"/>
      <c r="M184" s="192"/>
      <c r="N184" s="193"/>
      <c r="O184" s="193"/>
      <c r="P184" s="193"/>
      <c r="Q184" s="193"/>
      <c r="R184" s="193"/>
      <c r="S184" s="193"/>
      <c r="T184" s="194"/>
      <c r="AT184" s="195" t="s">
        <v>145</v>
      </c>
      <c r="AU184" s="195" t="s">
        <v>84</v>
      </c>
      <c r="AV184" s="11" t="s">
        <v>82</v>
      </c>
      <c r="AW184" s="11" t="s">
        <v>35</v>
      </c>
      <c r="AX184" s="11" t="s">
        <v>74</v>
      </c>
      <c r="AY184" s="195" t="s">
        <v>119</v>
      </c>
    </row>
    <row r="185" spans="2:51" s="11" customFormat="1" ht="12">
      <c r="B185" s="185"/>
      <c r="C185" s="186"/>
      <c r="D185" s="187" t="s">
        <v>145</v>
      </c>
      <c r="E185" s="188" t="s">
        <v>19</v>
      </c>
      <c r="F185" s="189" t="s">
        <v>268</v>
      </c>
      <c r="G185" s="186"/>
      <c r="H185" s="188" t="s">
        <v>19</v>
      </c>
      <c r="I185" s="190"/>
      <c r="J185" s="186"/>
      <c r="K185" s="186"/>
      <c r="L185" s="191"/>
      <c r="M185" s="192"/>
      <c r="N185" s="193"/>
      <c r="O185" s="193"/>
      <c r="P185" s="193"/>
      <c r="Q185" s="193"/>
      <c r="R185" s="193"/>
      <c r="S185" s="193"/>
      <c r="T185" s="194"/>
      <c r="AT185" s="195" t="s">
        <v>145</v>
      </c>
      <c r="AU185" s="195" t="s">
        <v>84</v>
      </c>
      <c r="AV185" s="11" t="s">
        <v>82</v>
      </c>
      <c r="AW185" s="11" t="s">
        <v>35</v>
      </c>
      <c r="AX185" s="11" t="s">
        <v>74</v>
      </c>
      <c r="AY185" s="195" t="s">
        <v>119</v>
      </c>
    </row>
    <row r="186" spans="2:51" s="12" customFormat="1" ht="12">
      <c r="B186" s="196"/>
      <c r="C186" s="197"/>
      <c r="D186" s="187" t="s">
        <v>145</v>
      </c>
      <c r="E186" s="198" t="s">
        <v>19</v>
      </c>
      <c r="F186" s="199" t="s">
        <v>269</v>
      </c>
      <c r="G186" s="197"/>
      <c r="H186" s="200">
        <v>3227.33</v>
      </c>
      <c r="I186" s="201"/>
      <c r="J186" s="197"/>
      <c r="K186" s="197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145</v>
      </c>
      <c r="AU186" s="206" t="s">
        <v>84</v>
      </c>
      <c r="AV186" s="12" t="s">
        <v>84</v>
      </c>
      <c r="AW186" s="12" t="s">
        <v>35</v>
      </c>
      <c r="AX186" s="12" t="s">
        <v>74</v>
      </c>
      <c r="AY186" s="206" t="s">
        <v>119</v>
      </c>
    </row>
    <row r="187" spans="2:51" s="11" customFormat="1" ht="12">
      <c r="B187" s="185"/>
      <c r="C187" s="186"/>
      <c r="D187" s="187" t="s">
        <v>145</v>
      </c>
      <c r="E187" s="188" t="s">
        <v>19</v>
      </c>
      <c r="F187" s="189" t="s">
        <v>189</v>
      </c>
      <c r="G187" s="186"/>
      <c r="H187" s="188" t="s">
        <v>19</v>
      </c>
      <c r="I187" s="190"/>
      <c r="J187" s="186"/>
      <c r="K187" s="186"/>
      <c r="L187" s="191"/>
      <c r="M187" s="192"/>
      <c r="N187" s="193"/>
      <c r="O187" s="193"/>
      <c r="P187" s="193"/>
      <c r="Q187" s="193"/>
      <c r="R187" s="193"/>
      <c r="S187" s="193"/>
      <c r="T187" s="194"/>
      <c r="AT187" s="195" t="s">
        <v>145</v>
      </c>
      <c r="AU187" s="195" t="s">
        <v>84</v>
      </c>
      <c r="AV187" s="11" t="s">
        <v>82</v>
      </c>
      <c r="AW187" s="11" t="s">
        <v>35</v>
      </c>
      <c r="AX187" s="11" t="s">
        <v>74</v>
      </c>
      <c r="AY187" s="195" t="s">
        <v>119</v>
      </c>
    </row>
    <row r="188" spans="2:51" s="12" customFormat="1" ht="12">
      <c r="B188" s="196"/>
      <c r="C188" s="197"/>
      <c r="D188" s="187" t="s">
        <v>145</v>
      </c>
      <c r="E188" s="198" t="s">
        <v>19</v>
      </c>
      <c r="F188" s="199" t="s">
        <v>270</v>
      </c>
      <c r="G188" s="197"/>
      <c r="H188" s="200">
        <v>270</v>
      </c>
      <c r="I188" s="201"/>
      <c r="J188" s="197"/>
      <c r="K188" s="197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145</v>
      </c>
      <c r="AU188" s="206" t="s">
        <v>84</v>
      </c>
      <c r="AV188" s="12" t="s">
        <v>84</v>
      </c>
      <c r="AW188" s="12" t="s">
        <v>35</v>
      </c>
      <c r="AX188" s="12" t="s">
        <v>74</v>
      </c>
      <c r="AY188" s="206" t="s">
        <v>119</v>
      </c>
    </row>
    <row r="189" spans="2:51" s="13" customFormat="1" ht="12">
      <c r="B189" s="207"/>
      <c r="C189" s="208"/>
      <c r="D189" s="187" t="s">
        <v>145</v>
      </c>
      <c r="E189" s="209" t="s">
        <v>19</v>
      </c>
      <c r="F189" s="210" t="s">
        <v>148</v>
      </c>
      <c r="G189" s="208"/>
      <c r="H189" s="211">
        <v>3497.33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145</v>
      </c>
      <c r="AU189" s="217" t="s">
        <v>84</v>
      </c>
      <c r="AV189" s="13" t="s">
        <v>126</v>
      </c>
      <c r="AW189" s="13" t="s">
        <v>35</v>
      </c>
      <c r="AX189" s="13" t="s">
        <v>82</v>
      </c>
      <c r="AY189" s="217" t="s">
        <v>119</v>
      </c>
    </row>
    <row r="190" spans="2:65" s="1" customFormat="1" ht="20.45" customHeight="1">
      <c r="B190" s="33"/>
      <c r="C190" s="173" t="s">
        <v>271</v>
      </c>
      <c r="D190" s="173" t="s">
        <v>121</v>
      </c>
      <c r="E190" s="174" t="s">
        <v>272</v>
      </c>
      <c r="F190" s="175" t="s">
        <v>273</v>
      </c>
      <c r="G190" s="176" t="s">
        <v>124</v>
      </c>
      <c r="H190" s="177">
        <v>1697.1</v>
      </c>
      <c r="I190" s="178"/>
      <c r="J190" s="179">
        <f>ROUND(I190*H190,2)</f>
        <v>0</v>
      </c>
      <c r="K190" s="175" t="s">
        <v>125</v>
      </c>
      <c r="L190" s="37"/>
      <c r="M190" s="180" t="s">
        <v>19</v>
      </c>
      <c r="N190" s="181" t="s">
        <v>45</v>
      </c>
      <c r="O190" s="59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6" t="s">
        <v>126</v>
      </c>
      <c r="AT190" s="16" t="s">
        <v>121</v>
      </c>
      <c r="AU190" s="16" t="s">
        <v>84</v>
      </c>
      <c r="AY190" s="16" t="s">
        <v>119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" t="s">
        <v>82</v>
      </c>
      <c r="BK190" s="184">
        <f>ROUND(I190*H190,2)</f>
        <v>0</v>
      </c>
      <c r="BL190" s="16" t="s">
        <v>126</v>
      </c>
      <c r="BM190" s="16" t="s">
        <v>274</v>
      </c>
    </row>
    <row r="191" spans="2:51" s="11" customFormat="1" ht="12">
      <c r="B191" s="185"/>
      <c r="C191" s="186"/>
      <c r="D191" s="187" t="s">
        <v>145</v>
      </c>
      <c r="E191" s="188" t="s">
        <v>19</v>
      </c>
      <c r="F191" s="189" t="s">
        <v>166</v>
      </c>
      <c r="G191" s="186"/>
      <c r="H191" s="188" t="s">
        <v>19</v>
      </c>
      <c r="I191" s="190"/>
      <c r="J191" s="186"/>
      <c r="K191" s="186"/>
      <c r="L191" s="191"/>
      <c r="M191" s="192"/>
      <c r="N191" s="193"/>
      <c r="O191" s="193"/>
      <c r="P191" s="193"/>
      <c r="Q191" s="193"/>
      <c r="R191" s="193"/>
      <c r="S191" s="193"/>
      <c r="T191" s="194"/>
      <c r="AT191" s="195" t="s">
        <v>145</v>
      </c>
      <c r="AU191" s="195" t="s">
        <v>84</v>
      </c>
      <c r="AV191" s="11" t="s">
        <v>82</v>
      </c>
      <c r="AW191" s="11" t="s">
        <v>35</v>
      </c>
      <c r="AX191" s="11" t="s">
        <v>74</v>
      </c>
      <c r="AY191" s="195" t="s">
        <v>119</v>
      </c>
    </row>
    <row r="192" spans="2:51" s="12" customFormat="1" ht="12">
      <c r="B192" s="196"/>
      <c r="C192" s="197"/>
      <c r="D192" s="187" t="s">
        <v>145</v>
      </c>
      <c r="E192" s="198" t="s">
        <v>19</v>
      </c>
      <c r="F192" s="199" t="s">
        <v>275</v>
      </c>
      <c r="G192" s="197"/>
      <c r="H192" s="200">
        <v>1697.1</v>
      </c>
      <c r="I192" s="201"/>
      <c r="J192" s="197"/>
      <c r="K192" s="197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145</v>
      </c>
      <c r="AU192" s="206" t="s">
        <v>84</v>
      </c>
      <c r="AV192" s="12" t="s">
        <v>84</v>
      </c>
      <c r="AW192" s="12" t="s">
        <v>35</v>
      </c>
      <c r="AX192" s="12" t="s">
        <v>74</v>
      </c>
      <c r="AY192" s="206" t="s">
        <v>119</v>
      </c>
    </row>
    <row r="193" spans="2:51" s="13" customFormat="1" ht="12">
      <c r="B193" s="207"/>
      <c r="C193" s="208"/>
      <c r="D193" s="187" t="s">
        <v>145</v>
      </c>
      <c r="E193" s="209" t="s">
        <v>19</v>
      </c>
      <c r="F193" s="210" t="s">
        <v>148</v>
      </c>
      <c r="G193" s="208"/>
      <c r="H193" s="211">
        <v>1697.1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145</v>
      </c>
      <c r="AU193" s="217" t="s">
        <v>84</v>
      </c>
      <c r="AV193" s="13" t="s">
        <v>126</v>
      </c>
      <c r="AW193" s="13" t="s">
        <v>35</v>
      </c>
      <c r="AX193" s="13" t="s">
        <v>82</v>
      </c>
      <c r="AY193" s="217" t="s">
        <v>119</v>
      </c>
    </row>
    <row r="194" spans="2:65" s="1" customFormat="1" ht="20.45" customHeight="1">
      <c r="B194" s="33"/>
      <c r="C194" s="173" t="s">
        <v>276</v>
      </c>
      <c r="D194" s="173" t="s">
        <v>121</v>
      </c>
      <c r="E194" s="174" t="s">
        <v>277</v>
      </c>
      <c r="F194" s="175" t="s">
        <v>278</v>
      </c>
      <c r="G194" s="176" t="s">
        <v>279</v>
      </c>
      <c r="H194" s="177">
        <v>28</v>
      </c>
      <c r="I194" s="178"/>
      <c r="J194" s="179">
        <f>ROUND(I194*H194,2)</f>
        <v>0</v>
      </c>
      <c r="K194" s="175" t="s">
        <v>125</v>
      </c>
      <c r="L194" s="37"/>
      <c r="M194" s="180" t="s">
        <v>19</v>
      </c>
      <c r="N194" s="181" t="s">
        <v>45</v>
      </c>
      <c r="O194" s="59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16" t="s">
        <v>126</v>
      </c>
      <c r="AT194" s="16" t="s">
        <v>121</v>
      </c>
      <c r="AU194" s="16" t="s">
        <v>84</v>
      </c>
      <c r="AY194" s="16" t="s">
        <v>119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82</v>
      </c>
      <c r="BK194" s="184">
        <f>ROUND(I194*H194,2)</f>
        <v>0</v>
      </c>
      <c r="BL194" s="16" t="s">
        <v>126</v>
      </c>
      <c r="BM194" s="16" t="s">
        <v>280</v>
      </c>
    </row>
    <row r="195" spans="2:65" s="1" customFormat="1" ht="20.45" customHeight="1">
      <c r="B195" s="33"/>
      <c r="C195" s="173" t="s">
        <v>281</v>
      </c>
      <c r="D195" s="173" t="s">
        <v>121</v>
      </c>
      <c r="E195" s="174" t="s">
        <v>282</v>
      </c>
      <c r="F195" s="175" t="s">
        <v>283</v>
      </c>
      <c r="G195" s="176" t="s">
        <v>279</v>
      </c>
      <c r="H195" s="177">
        <v>28</v>
      </c>
      <c r="I195" s="178"/>
      <c r="J195" s="179">
        <f>ROUND(I195*H195,2)</f>
        <v>0</v>
      </c>
      <c r="K195" s="175" t="s">
        <v>125</v>
      </c>
      <c r="L195" s="37"/>
      <c r="M195" s="180" t="s">
        <v>19</v>
      </c>
      <c r="N195" s="181" t="s">
        <v>45</v>
      </c>
      <c r="O195" s="59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16" t="s">
        <v>126</v>
      </c>
      <c r="AT195" s="16" t="s">
        <v>121</v>
      </c>
      <c r="AU195" s="16" t="s">
        <v>84</v>
      </c>
      <c r="AY195" s="16" t="s">
        <v>119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82</v>
      </c>
      <c r="BK195" s="184">
        <f>ROUND(I195*H195,2)</f>
        <v>0</v>
      </c>
      <c r="BL195" s="16" t="s">
        <v>126</v>
      </c>
      <c r="BM195" s="16" t="s">
        <v>284</v>
      </c>
    </row>
    <row r="196" spans="2:65" s="1" customFormat="1" ht="14.45" customHeight="1">
      <c r="B196" s="33"/>
      <c r="C196" s="218" t="s">
        <v>285</v>
      </c>
      <c r="D196" s="218" t="s">
        <v>258</v>
      </c>
      <c r="E196" s="219" t="s">
        <v>286</v>
      </c>
      <c r="F196" s="220" t="s">
        <v>287</v>
      </c>
      <c r="G196" s="221" t="s">
        <v>279</v>
      </c>
      <c r="H196" s="222">
        <v>15</v>
      </c>
      <c r="I196" s="223"/>
      <c r="J196" s="224">
        <f>ROUND(I196*H196,2)</f>
        <v>0</v>
      </c>
      <c r="K196" s="220" t="s">
        <v>19</v>
      </c>
      <c r="L196" s="225"/>
      <c r="M196" s="226" t="s">
        <v>19</v>
      </c>
      <c r="N196" s="227" t="s">
        <v>45</v>
      </c>
      <c r="O196" s="59"/>
      <c r="P196" s="182">
        <f>O196*H196</f>
        <v>0</v>
      </c>
      <c r="Q196" s="182">
        <v>0.027</v>
      </c>
      <c r="R196" s="182">
        <f>Q196*H196</f>
        <v>0.40499999999999997</v>
      </c>
      <c r="S196" s="182">
        <v>0</v>
      </c>
      <c r="T196" s="183">
        <f>S196*H196</f>
        <v>0</v>
      </c>
      <c r="AR196" s="16" t="s">
        <v>162</v>
      </c>
      <c r="AT196" s="16" t="s">
        <v>258</v>
      </c>
      <c r="AU196" s="16" t="s">
        <v>84</v>
      </c>
      <c r="AY196" s="16" t="s">
        <v>119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6" t="s">
        <v>82</v>
      </c>
      <c r="BK196" s="184">
        <f>ROUND(I196*H196,2)</f>
        <v>0</v>
      </c>
      <c r="BL196" s="16" t="s">
        <v>126</v>
      </c>
      <c r="BM196" s="16" t="s">
        <v>288</v>
      </c>
    </row>
    <row r="197" spans="2:51" s="12" customFormat="1" ht="12">
      <c r="B197" s="196"/>
      <c r="C197" s="197"/>
      <c r="D197" s="187" t="s">
        <v>145</v>
      </c>
      <c r="E197" s="198" t="s">
        <v>19</v>
      </c>
      <c r="F197" s="199" t="s">
        <v>8</v>
      </c>
      <c r="G197" s="197"/>
      <c r="H197" s="200">
        <v>15</v>
      </c>
      <c r="I197" s="201"/>
      <c r="J197" s="197"/>
      <c r="K197" s="197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145</v>
      </c>
      <c r="AU197" s="206" t="s">
        <v>84</v>
      </c>
      <c r="AV197" s="12" t="s">
        <v>84</v>
      </c>
      <c r="AW197" s="12" t="s">
        <v>35</v>
      </c>
      <c r="AX197" s="12" t="s">
        <v>74</v>
      </c>
      <c r="AY197" s="206" t="s">
        <v>119</v>
      </c>
    </row>
    <row r="198" spans="2:51" s="13" customFormat="1" ht="12">
      <c r="B198" s="207"/>
      <c r="C198" s="208"/>
      <c r="D198" s="187" t="s">
        <v>145</v>
      </c>
      <c r="E198" s="209" t="s">
        <v>19</v>
      </c>
      <c r="F198" s="210" t="s">
        <v>148</v>
      </c>
      <c r="G198" s="208"/>
      <c r="H198" s="211">
        <v>15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145</v>
      </c>
      <c r="AU198" s="217" t="s">
        <v>84</v>
      </c>
      <c r="AV198" s="13" t="s">
        <v>126</v>
      </c>
      <c r="AW198" s="13" t="s">
        <v>35</v>
      </c>
      <c r="AX198" s="13" t="s">
        <v>82</v>
      </c>
      <c r="AY198" s="217" t="s">
        <v>119</v>
      </c>
    </row>
    <row r="199" spans="2:65" s="1" customFormat="1" ht="14.45" customHeight="1">
      <c r="B199" s="33"/>
      <c r="C199" s="218" t="s">
        <v>289</v>
      </c>
      <c r="D199" s="218" t="s">
        <v>258</v>
      </c>
      <c r="E199" s="219" t="s">
        <v>290</v>
      </c>
      <c r="F199" s="220" t="s">
        <v>291</v>
      </c>
      <c r="G199" s="221" t="s">
        <v>279</v>
      </c>
      <c r="H199" s="222">
        <v>13</v>
      </c>
      <c r="I199" s="223"/>
      <c r="J199" s="224">
        <f>ROUND(I199*H199,2)</f>
        <v>0</v>
      </c>
      <c r="K199" s="220" t="s">
        <v>19</v>
      </c>
      <c r="L199" s="225"/>
      <c r="M199" s="226" t="s">
        <v>19</v>
      </c>
      <c r="N199" s="227" t="s">
        <v>45</v>
      </c>
      <c r="O199" s="59"/>
      <c r="P199" s="182">
        <f>O199*H199</f>
        <v>0</v>
      </c>
      <c r="Q199" s="182">
        <v>0.027</v>
      </c>
      <c r="R199" s="182">
        <f>Q199*H199</f>
        <v>0.351</v>
      </c>
      <c r="S199" s="182">
        <v>0</v>
      </c>
      <c r="T199" s="183">
        <f>S199*H199</f>
        <v>0</v>
      </c>
      <c r="AR199" s="16" t="s">
        <v>162</v>
      </c>
      <c r="AT199" s="16" t="s">
        <v>258</v>
      </c>
      <c r="AU199" s="16" t="s">
        <v>84</v>
      </c>
      <c r="AY199" s="16" t="s">
        <v>119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6" t="s">
        <v>82</v>
      </c>
      <c r="BK199" s="184">
        <f>ROUND(I199*H199,2)</f>
        <v>0</v>
      </c>
      <c r="BL199" s="16" t="s">
        <v>126</v>
      </c>
      <c r="BM199" s="16" t="s">
        <v>292</v>
      </c>
    </row>
    <row r="200" spans="2:51" s="12" customFormat="1" ht="12">
      <c r="B200" s="196"/>
      <c r="C200" s="197"/>
      <c r="D200" s="187" t="s">
        <v>145</v>
      </c>
      <c r="E200" s="198" t="s">
        <v>19</v>
      </c>
      <c r="F200" s="199" t="s">
        <v>196</v>
      </c>
      <c r="G200" s="197"/>
      <c r="H200" s="200">
        <v>13</v>
      </c>
      <c r="I200" s="201"/>
      <c r="J200" s="197"/>
      <c r="K200" s="197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145</v>
      </c>
      <c r="AU200" s="206" t="s">
        <v>84</v>
      </c>
      <c r="AV200" s="12" t="s">
        <v>84</v>
      </c>
      <c r="AW200" s="12" t="s">
        <v>35</v>
      </c>
      <c r="AX200" s="12" t="s">
        <v>74</v>
      </c>
      <c r="AY200" s="206" t="s">
        <v>119</v>
      </c>
    </row>
    <row r="201" spans="2:51" s="13" customFormat="1" ht="12">
      <c r="B201" s="207"/>
      <c r="C201" s="208"/>
      <c r="D201" s="187" t="s">
        <v>145</v>
      </c>
      <c r="E201" s="209" t="s">
        <v>19</v>
      </c>
      <c r="F201" s="210" t="s">
        <v>148</v>
      </c>
      <c r="G201" s="208"/>
      <c r="H201" s="211">
        <v>13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145</v>
      </c>
      <c r="AU201" s="217" t="s">
        <v>84</v>
      </c>
      <c r="AV201" s="13" t="s">
        <v>126</v>
      </c>
      <c r="AW201" s="13" t="s">
        <v>35</v>
      </c>
      <c r="AX201" s="13" t="s">
        <v>82</v>
      </c>
      <c r="AY201" s="217" t="s">
        <v>119</v>
      </c>
    </row>
    <row r="202" spans="2:65" s="1" customFormat="1" ht="20.45" customHeight="1">
      <c r="B202" s="33"/>
      <c r="C202" s="173" t="s">
        <v>293</v>
      </c>
      <c r="D202" s="173" t="s">
        <v>121</v>
      </c>
      <c r="E202" s="174" t="s">
        <v>294</v>
      </c>
      <c r="F202" s="175" t="s">
        <v>295</v>
      </c>
      <c r="G202" s="176" t="s">
        <v>279</v>
      </c>
      <c r="H202" s="177">
        <v>28</v>
      </c>
      <c r="I202" s="178"/>
      <c r="J202" s="179">
        <f>ROUND(I202*H202,2)</f>
        <v>0</v>
      </c>
      <c r="K202" s="175" t="s">
        <v>125</v>
      </c>
      <c r="L202" s="37"/>
      <c r="M202" s="180" t="s">
        <v>19</v>
      </c>
      <c r="N202" s="181" t="s">
        <v>45</v>
      </c>
      <c r="O202" s="59"/>
      <c r="P202" s="182">
        <f>O202*H202</f>
        <v>0</v>
      </c>
      <c r="Q202" s="182">
        <v>5E-05</v>
      </c>
      <c r="R202" s="182">
        <f>Q202*H202</f>
        <v>0.0014</v>
      </c>
      <c r="S202" s="182">
        <v>0</v>
      </c>
      <c r="T202" s="183">
        <f>S202*H202</f>
        <v>0</v>
      </c>
      <c r="AR202" s="16" t="s">
        <v>126</v>
      </c>
      <c r="AT202" s="16" t="s">
        <v>121</v>
      </c>
      <c r="AU202" s="16" t="s">
        <v>84</v>
      </c>
      <c r="AY202" s="16" t="s">
        <v>119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82</v>
      </c>
      <c r="BK202" s="184">
        <f>ROUND(I202*H202,2)</f>
        <v>0</v>
      </c>
      <c r="BL202" s="16" t="s">
        <v>126</v>
      </c>
      <c r="BM202" s="16" t="s">
        <v>296</v>
      </c>
    </row>
    <row r="203" spans="2:65" s="1" customFormat="1" ht="20.45" customHeight="1">
      <c r="B203" s="33"/>
      <c r="C203" s="218" t="s">
        <v>297</v>
      </c>
      <c r="D203" s="218" t="s">
        <v>258</v>
      </c>
      <c r="E203" s="219" t="s">
        <v>298</v>
      </c>
      <c r="F203" s="220" t="s">
        <v>299</v>
      </c>
      <c r="G203" s="221" t="s">
        <v>279</v>
      </c>
      <c r="H203" s="222">
        <v>84</v>
      </c>
      <c r="I203" s="223"/>
      <c r="J203" s="224">
        <f>ROUND(I203*H203,2)</f>
        <v>0</v>
      </c>
      <c r="K203" s="220" t="s">
        <v>125</v>
      </c>
      <c r="L203" s="225"/>
      <c r="M203" s="226" t="s">
        <v>19</v>
      </c>
      <c r="N203" s="227" t="s">
        <v>45</v>
      </c>
      <c r="O203" s="59"/>
      <c r="P203" s="182">
        <f>O203*H203</f>
        <v>0</v>
      </c>
      <c r="Q203" s="182">
        <v>0.00472</v>
      </c>
      <c r="R203" s="182">
        <f>Q203*H203</f>
        <v>0.39648</v>
      </c>
      <c r="S203" s="182">
        <v>0</v>
      </c>
      <c r="T203" s="183">
        <f>S203*H203</f>
        <v>0</v>
      </c>
      <c r="AR203" s="16" t="s">
        <v>162</v>
      </c>
      <c r="AT203" s="16" t="s">
        <v>258</v>
      </c>
      <c r="AU203" s="16" t="s">
        <v>84</v>
      </c>
      <c r="AY203" s="16" t="s">
        <v>119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6" t="s">
        <v>82</v>
      </c>
      <c r="BK203" s="184">
        <f>ROUND(I203*H203,2)</f>
        <v>0</v>
      </c>
      <c r="BL203" s="16" t="s">
        <v>126</v>
      </c>
      <c r="BM203" s="16" t="s">
        <v>300</v>
      </c>
    </row>
    <row r="204" spans="2:51" s="12" customFormat="1" ht="12">
      <c r="B204" s="196"/>
      <c r="C204" s="197"/>
      <c r="D204" s="187" t="s">
        <v>145</v>
      </c>
      <c r="E204" s="198" t="s">
        <v>19</v>
      </c>
      <c r="F204" s="199" t="s">
        <v>301</v>
      </c>
      <c r="G204" s="197"/>
      <c r="H204" s="200">
        <v>84</v>
      </c>
      <c r="I204" s="201"/>
      <c r="J204" s="197"/>
      <c r="K204" s="197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145</v>
      </c>
      <c r="AU204" s="206" t="s">
        <v>84</v>
      </c>
      <c r="AV204" s="12" t="s">
        <v>84</v>
      </c>
      <c r="AW204" s="12" t="s">
        <v>35</v>
      </c>
      <c r="AX204" s="12" t="s">
        <v>74</v>
      </c>
      <c r="AY204" s="206" t="s">
        <v>119</v>
      </c>
    </row>
    <row r="205" spans="2:51" s="13" customFormat="1" ht="12">
      <c r="B205" s="207"/>
      <c r="C205" s="208"/>
      <c r="D205" s="187" t="s">
        <v>145</v>
      </c>
      <c r="E205" s="209" t="s">
        <v>19</v>
      </c>
      <c r="F205" s="210" t="s">
        <v>148</v>
      </c>
      <c r="G205" s="208"/>
      <c r="H205" s="211">
        <v>84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145</v>
      </c>
      <c r="AU205" s="217" t="s">
        <v>84</v>
      </c>
      <c r="AV205" s="13" t="s">
        <v>126</v>
      </c>
      <c r="AW205" s="13" t="s">
        <v>35</v>
      </c>
      <c r="AX205" s="13" t="s">
        <v>82</v>
      </c>
      <c r="AY205" s="217" t="s">
        <v>119</v>
      </c>
    </row>
    <row r="206" spans="2:65" s="1" customFormat="1" ht="14.45" customHeight="1">
      <c r="B206" s="33"/>
      <c r="C206" s="173" t="s">
        <v>302</v>
      </c>
      <c r="D206" s="173" t="s">
        <v>121</v>
      </c>
      <c r="E206" s="174" t="s">
        <v>303</v>
      </c>
      <c r="F206" s="175" t="s">
        <v>304</v>
      </c>
      <c r="G206" s="176" t="s">
        <v>279</v>
      </c>
      <c r="H206" s="177">
        <v>56</v>
      </c>
      <c r="I206" s="178"/>
      <c r="J206" s="179">
        <f>ROUND(I206*H206,2)</f>
        <v>0</v>
      </c>
      <c r="K206" s="175" t="s">
        <v>19</v>
      </c>
      <c r="L206" s="37"/>
      <c r="M206" s="180" t="s">
        <v>19</v>
      </c>
      <c r="N206" s="181" t="s">
        <v>45</v>
      </c>
      <c r="O206" s="59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16" t="s">
        <v>126</v>
      </c>
      <c r="AT206" s="16" t="s">
        <v>121</v>
      </c>
      <c r="AU206" s="16" t="s">
        <v>84</v>
      </c>
      <c r="AY206" s="16" t="s">
        <v>119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" t="s">
        <v>82</v>
      </c>
      <c r="BK206" s="184">
        <f>ROUND(I206*H206,2)</f>
        <v>0</v>
      </c>
      <c r="BL206" s="16" t="s">
        <v>126</v>
      </c>
      <c r="BM206" s="16" t="s">
        <v>305</v>
      </c>
    </row>
    <row r="207" spans="2:51" s="11" customFormat="1" ht="12">
      <c r="B207" s="185"/>
      <c r="C207" s="186"/>
      <c r="D207" s="187" t="s">
        <v>145</v>
      </c>
      <c r="E207" s="188" t="s">
        <v>19</v>
      </c>
      <c r="F207" s="189" t="s">
        <v>306</v>
      </c>
      <c r="G207" s="186"/>
      <c r="H207" s="188" t="s">
        <v>19</v>
      </c>
      <c r="I207" s="190"/>
      <c r="J207" s="186"/>
      <c r="K207" s="186"/>
      <c r="L207" s="191"/>
      <c r="M207" s="192"/>
      <c r="N207" s="193"/>
      <c r="O207" s="193"/>
      <c r="P207" s="193"/>
      <c r="Q207" s="193"/>
      <c r="R207" s="193"/>
      <c r="S207" s="193"/>
      <c r="T207" s="194"/>
      <c r="AT207" s="195" t="s">
        <v>145</v>
      </c>
      <c r="AU207" s="195" t="s">
        <v>84</v>
      </c>
      <c r="AV207" s="11" t="s">
        <v>82</v>
      </c>
      <c r="AW207" s="11" t="s">
        <v>35</v>
      </c>
      <c r="AX207" s="11" t="s">
        <v>74</v>
      </c>
      <c r="AY207" s="195" t="s">
        <v>119</v>
      </c>
    </row>
    <row r="208" spans="2:51" s="12" customFormat="1" ht="12">
      <c r="B208" s="196"/>
      <c r="C208" s="197"/>
      <c r="D208" s="187" t="s">
        <v>145</v>
      </c>
      <c r="E208" s="198" t="s">
        <v>19</v>
      </c>
      <c r="F208" s="199" t="s">
        <v>307</v>
      </c>
      <c r="G208" s="197"/>
      <c r="H208" s="200">
        <v>56</v>
      </c>
      <c r="I208" s="201"/>
      <c r="J208" s="197"/>
      <c r="K208" s="197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145</v>
      </c>
      <c r="AU208" s="206" t="s">
        <v>84</v>
      </c>
      <c r="AV208" s="12" t="s">
        <v>84</v>
      </c>
      <c r="AW208" s="12" t="s">
        <v>35</v>
      </c>
      <c r="AX208" s="12" t="s">
        <v>74</v>
      </c>
      <c r="AY208" s="206" t="s">
        <v>119</v>
      </c>
    </row>
    <row r="209" spans="2:51" s="13" customFormat="1" ht="12">
      <c r="B209" s="207"/>
      <c r="C209" s="208"/>
      <c r="D209" s="187" t="s">
        <v>145</v>
      </c>
      <c r="E209" s="209" t="s">
        <v>19</v>
      </c>
      <c r="F209" s="210" t="s">
        <v>148</v>
      </c>
      <c r="G209" s="208"/>
      <c r="H209" s="211">
        <v>56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145</v>
      </c>
      <c r="AU209" s="217" t="s">
        <v>84</v>
      </c>
      <c r="AV209" s="13" t="s">
        <v>126</v>
      </c>
      <c r="AW209" s="13" t="s">
        <v>35</v>
      </c>
      <c r="AX209" s="13" t="s">
        <v>82</v>
      </c>
      <c r="AY209" s="217" t="s">
        <v>119</v>
      </c>
    </row>
    <row r="210" spans="2:65" s="1" customFormat="1" ht="20.45" customHeight="1">
      <c r="B210" s="33"/>
      <c r="C210" s="173" t="s">
        <v>308</v>
      </c>
      <c r="D210" s="173" t="s">
        <v>121</v>
      </c>
      <c r="E210" s="174" t="s">
        <v>309</v>
      </c>
      <c r="F210" s="175" t="s">
        <v>310</v>
      </c>
      <c r="G210" s="176" t="s">
        <v>279</v>
      </c>
      <c r="H210" s="177">
        <v>28</v>
      </c>
      <c r="I210" s="178"/>
      <c r="J210" s="179">
        <f>ROUND(I210*H210,2)</f>
        <v>0</v>
      </c>
      <c r="K210" s="175" t="s">
        <v>125</v>
      </c>
      <c r="L210" s="37"/>
      <c r="M210" s="180" t="s">
        <v>19</v>
      </c>
      <c r="N210" s="181" t="s">
        <v>45</v>
      </c>
      <c r="O210" s="59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16" t="s">
        <v>126</v>
      </c>
      <c r="AT210" s="16" t="s">
        <v>121</v>
      </c>
      <c r="AU210" s="16" t="s">
        <v>84</v>
      </c>
      <c r="AY210" s="16" t="s">
        <v>119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82</v>
      </c>
      <c r="BK210" s="184">
        <f>ROUND(I210*H210,2)</f>
        <v>0</v>
      </c>
      <c r="BL210" s="16" t="s">
        <v>126</v>
      </c>
      <c r="BM210" s="16" t="s">
        <v>311</v>
      </c>
    </row>
    <row r="211" spans="2:65" s="1" customFormat="1" ht="14.45" customHeight="1">
      <c r="B211" s="33"/>
      <c r="C211" s="218" t="s">
        <v>312</v>
      </c>
      <c r="D211" s="218" t="s">
        <v>258</v>
      </c>
      <c r="E211" s="219" t="s">
        <v>313</v>
      </c>
      <c r="F211" s="220" t="s">
        <v>314</v>
      </c>
      <c r="G211" s="221" t="s">
        <v>261</v>
      </c>
      <c r="H211" s="222">
        <v>7</v>
      </c>
      <c r="I211" s="223"/>
      <c r="J211" s="224">
        <f>ROUND(I211*H211,2)</f>
        <v>0</v>
      </c>
      <c r="K211" s="220" t="s">
        <v>19</v>
      </c>
      <c r="L211" s="225"/>
      <c r="M211" s="226" t="s">
        <v>19</v>
      </c>
      <c r="N211" s="227" t="s">
        <v>45</v>
      </c>
      <c r="O211" s="59"/>
      <c r="P211" s="182">
        <f>O211*H211</f>
        <v>0</v>
      </c>
      <c r="Q211" s="182">
        <v>0.001</v>
      </c>
      <c r="R211" s="182">
        <f>Q211*H211</f>
        <v>0.007</v>
      </c>
      <c r="S211" s="182">
        <v>0</v>
      </c>
      <c r="T211" s="183">
        <f>S211*H211</f>
        <v>0</v>
      </c>
      <c r="AR211" s="16" t="s">
        <v>162</v>
      </c>
      <c r="AT211" s="16" t="s">
        <v>258</v>
      </c>
      <c r="AU211" s="16" t="s">
        <v>84</v>
      </c>
      <c r="AY211" s="16" t="s">
        <v>119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82</v>
      </c>
      <c r="BK211" s="184">
        <f>ROUND(I211*H211,2)</f>
        <v>0</v>
      </c>
      <c r="BL211" s="16" t="s">
        <v>126</v>
      </c>
      <c r="BM211" s="16" t="s">
        <v>315</v>
      </c>
    </row>
    <row r="212" spans="2:51" s="12" customFormat="1" ht="12">
      <c r="B212" s="196"/>
      <c r="C212" s="197"/>
      <c r="D212" s="187" t="s">
        <v>145</v>
      </c>
      <c r="E212" s="197"/>
      <c r="F212" s="199" t="s">
        <v>316</v>
      </c>
      <c r="G212" s="197"/>
      <c r="H212" s="200">
        <v>7</v>
      </c>
      <c r="I212" s="201"/>
      <c r="J212" s="197"/>
      <c r="K212" s="197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145</v>
      </c>
      <c r="AU212" s="206" t="s">
        <v>84</v>
      </c>
      <c r="AV212" s="12" t="s">
        <v>84</v>
      </c>
      <c r="AW212" s="12" t="s">
        <v>4</v>
      </c>
      <c r="AX212" s="12" t="s">
        <v>82</v>
      </c>
      <c r="AY212" s="206" t="s">
        <v>119</v>
      </c>
    </row>
    <row r="213" spans="2:65" s="1" customFormat="1" ht="20.45" customHeight="1">
      <c r="B213" s="33"/>
      <c r="C213" s="173" t="s">
        <v>317</v>
      </c>
      <c r="D213" s="173" t="s">
        <v>121</v>
      </c>
      <c r="E213" s="174" t="s">
        <v>318</v>
      </c>
      <c r="F213" s="175" t="s">
        <v>319</v>
      </c>
      <c r="G213" s="176" t="s">
        <v>279</v>
      </c>
      <c r="H213" s="177">
        <v>28</v>
      </c>
      <c r="I213" s="178"/>
      <c r="J213" s="179">
        <f>ROUND(I213*H213,2)</f>
        <v>0</v>
      </c>
      <c r="K213" s="175" t="s">
        <v>125</v>
      </c>
      <c r="L213" s="37"/>
      <c r="M213" s="180" t="s">
        <v>19</v>
      </c>
      <c r="N213" s="181" t="s">
        <v>45</v>
      </c>
      <c r="O213" s="59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16" t="s">
        <v>126</v>
      </c>
      <c r="AT213" s="16" t="s">
        <v>121</v>
      </c>
      <c r="AU213" s="16" t="s">
        <v>84</v>
      </c>
      <c r="AY213" s="16" t="s">
        <v>119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82</v>
      </c>
      <c r="BK213" s="184">
        <f>ROUND(I213*H213,2)</f>
        <v>0</v>
      </c>
      <c r="BL213" s="16" t="s">
        <v>126</v>
      </c>
      <c r="BM213" s="16" t="s">
        <v>320</v>
      </c>
    </row>
    <row r="214" spans="2:65" s="1" customFormat="1" ht="20.45" customHeight="1">
      <c r="B214" s="33"/>
      <c r="C214" s="173" t="s">
        <v>321</v>
      </c>
      <c r="D214" s="173" t="s">
        <v>121</v>
      </c>
      <c r="E214" s="174" t="s">
        <v>322</v>
      </c>
      <c r="F214" s="175" t="s">
        <v>323</v>
      </c>
      <c r="G214" s="176" t="s">
        <v>124</v>
      </c>
      <c r="H214" s="177">
        <v>112</v>
      </c>
      <c r="I214" s="178"/>
      <c r="J214" s="179">
        <f>ROUND(I214*H214,2)</f>
        <v>0</v>
      </c>
      <c r="K214" s="175" t="s">
        <v>125</v>
      </c>
      <c r="L214" s="37"/>
      <c r="M214" s="180" t="s">
        <v>19</v>
      </c>
      <c r="N214" s="181" t="s">
        <v>45</v>
      </c>
      <c r="O214" s="59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16" t="s">
        <v>126</v>
      </c>
      <c r="AT214" s="16" t="s">
        <v>121</v>
      </c>
      <c r="AU214" s="16" t="s">
        <v>84</v>
      </c>
      <c r="AY214" s="16" t="s">
        <v>119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82</v>
      </c>
      <c r="BK214" s="184">
        <f>ROUND(I214*H214,2)</f>
        <v>0</v>
      </c>
      <c r="BL214" s="16" t="s">
        <v>126</v>
      </c>
      <c r="BM214" s="16" t="s">
        <v>324</v>
      </c>
    </row>
    <row r="215" spans="2:51" s="11" customFormat="1" ht="12">
      <c r="B215" s="185"/>
      <c r="C215" s="186"/>
      <c r="D215" s="187" t="s">
        <v>145</v>
      </c>
      <c r="E215" s="188" t="s">
        <v>19</v>
      </c>
      <c r="F215" s="189" t="s">
        <v>306</v>
      </c>
      <c r="G215" s="186"/>
      <c r="H215" s="188" t="s">
        <v>19</v>
      </c>
      <c r="I215" s="190"/>
      <c r="J215" s="186"/>
      <c r="K215" s="186"/>
      <c r="L215" s="191"/>
      <c r="M215" s="192"/>
      <c r="N215" s="193"/>
      <c r="O215" s="193"/>
      <c r="P215" s="193"/>
      <c r="Q215" s="193"/>
      <c r="R215" s="193"/>
      <c r="S215" s="193"/>
      <c r="T215" s="194"/>
      <c r="AT215" s="195" t="s">
        <v>145</v>
      </c>
      <c r="AU215" s="195" t="s">
        <v>84</v>
      </c>
      <c r="AV215" s="11" t="s">
        <v>82</v>
      </c>
      <c r="AW215" s="11" t="s">
        <v>35</v>
      </c>
      <c r="AX215" s="11" t="s">
        <v>74</v>
      </c>
      <c r="AY215" s="195" t="s">
        <v>119</v>
      </c>
    </row>
    <row r="216" spans="2:51" s="12" customFormat="1" ht="12">
      <c r="B216" s="196"/>
      <c r="C216" s="197"/>
      <c r="D216" s="187" t="s">
        <v>145</v>
      </c>
      <c r="E216" s="198" t="s">
        <v>19</v>
      </c>
      <c r="F216" s="199" t="s">
        <v>325</v>
      </c>
      <c r="G216" s="197"/>
      <c r="H216" s="200">
        <v>112</v>
      </c>
      <c r="I216" s="201"/>
      <c r="J216" s="197"/>
      <c r="K216" s="197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145</v>
      </c>
      <c r="AU216" s="206" t="s">
        <v>84</v>
      </c>
      <c r="AV216" s="12" t="s">
        <v>84</v>
      </c>
      <c r="AW216" s="12" t="s">
        <v>35</v>
      </c>
      <c r="AX216" s="12" t="s">
        <v>74</v>
      </c>
      <c r="AY216" s="206" t="s">
        <v>119</v>
      </c>
    </row>
    <row r="217" spans="2:51" s="13" customFormat="1" ht="12">
      <c r="B217" s="207"/>
      <c r="C217" s="208"/>
      <c r="D217" s="187" t="s">
        <v>145</v>
      </c>
      <c r="E217" s="209" t="s">
        <v>19</v>
      </c>
      <c r="F217" s="210" t="s">
        <v>148</v>
      </c>
      <c r="G217" s="208"/>
      <c r="H217" s="211">
        <v>112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145</v>
      </c>
      <c r="AU217" s="217" t="s">
        <v>84</v>
      </c>
      <c r="AV217" s="13" t="s">
        <v>126</v>
      </c>
      <c r="AW217" s="13" t="s">
        <v>35</v>
      </c>
      <c r="AX217" s="13" t="s">
        <v>82</v>
      </c>
      <c r="AY217" s="217" t="s">
        <v>119</v>
      </c>
    </row>
    <row r="218" spans="2:65" s="1" customFormat="1" ht="20.45" customHeight="1">
      <c r="B218" s="33"/>
      <c r="C218" s="173" t="s">
        <v>326</v>
      </c>
      <c r="D218" s="173" t="s">
        <v>121</v>
      </c>
      <c r="E218" s="174" t="s">
        <v>327</v>
      </c>
      <c r="F218" s="175" t="s">
        <v>328</v>
      </c>
      <c r="G218" s="176" t="s">
        <v>158</v>
      </c>
      <c r="H218" s="177">
        <v>21</v>
      </c>
      <c r="I218" s="178"/>
      <c r="J218" s="179">
        <f>ROUND(I218*H218,2)</f>
        <v>0</v>
      </c>
      <c r="K218" s="175" t="s">
        <v>125</v>
      </c>
      <c r="L218" s="37"/>
      <c r="M218" s="180" t="s">
        <v>19</v>
      </c>
      <c r="N218" s="181" t="s">
        <v>45</v>
      </c>
      <c r="O218" s="59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AR218" s="16" t="s">
        <v>126</v>
      </c>
      <c r="AT218" s="16" t="s">
        <v>121</v>
      </c>
      <c r="AU218" s="16" t="s">
        <v>84</v>
      </c>
      <c r="AY218" s="16" t="s">
        <v>119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82</v>
      </c>
      <c r="BK218" s="184">
        <f>ROUND(I218*H218,2)</f>
        <v>0</v>
      </c>
      <c r="BL218" s="16" t="s">
        <v>126</v>
      </c>
      <c r="BM218" s="16" t="s">
        <v>329</v>
      </c>
    </row>
    <row r="219" spans="2:51" s="11" customFormat="1" ht="12">
      <c r="B219" s="185"/>
      <c r="C219" s="186"/>
      <c r="D219" s="187" t="s">
        <v>145</v>
      </c>
      <c r="E219" s="188" t="s">
        <v>19</v>
      </c>
      <c r="F219" s="189" t="s">
        <v>306</v>
      </c>
      <c r="G219" s="186"/>
      <c r="H219" s="188" t="s">
        <v>19</v>
      </c>
      <c r="I219" s="190"/>
      <c r="J219" s="186"/>
      <c r="K219" s="186"/>
      <c r="L219" s="191"/>
      <c r="M219" s="192"/>
      <c r="N219" s="193"/>
      <c r="O219" s="193"/>
      <c r="P219" s="193"/>
      <c r="Q219" s="193"/>
      <c r="R219" s="193"/>
      <c r="S219" s="193"/>
      <c r="T219" s="194"/>
      <c r="AT219" s="195" t="s">
        <v>145</v>
      </c>
      <c r="AU219" s="195" t="s">
        <v>84</v>
      </c>
      <c r="AV219" s="11" t="s">
        <v>82</v>
      </c>
      <c r="AW219" s="11" t="s">
        <v>35</v>
      </c>
      <c r="AX219" s="11" t="s">
        <v>74</v>
      </c>
      <c r="AY219" s="195" t="s">
        <v>119</v>
      </c>
    </row>
    <row r="220" spans="2:51" s="12" customFormat="1" ht="12">
      <c r="B220" s="196"/>
      <c r="C220" s="197"/>
      <c r="D220" s="187" t="s">
        <v>145</v>
      </c>
      <c r="E220" s="198" t="s">
        <v>19</v>
      </c>
      <c r="F220" s="199" t="s">
        <v>330</v>
      </c>
      <c r="G220" s="197"/>
      <c r="H220" s="200">
        <v>21</v>
      </c>
      <c r="I220" s="201"/>
      <c r="J220" s="197"/>
      <c r="K220" s="197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145</v>
      </c>
      <c r="AU220" s="206" t="s">
        <v>84</v>
      </c>
      <c r="AV220" s="12" t="s">
        <v>84</v>
      </c>
      <c r="AW220" s="12" t="s">
        <v>35</v>
      </c>
      <c r="AX220" s="12" t="s">
        <v>74</v>
      </c>
      <c r="AY220" s="206" t="s">
        <v>119</v>
      </c>
    </row>
    <row r="221" spans="2:51" s="13" customFormat="1" ht="12">
      <c r="B221" s="207"/>
      <c r="C221" s="208"/>
      <c r="D221" s="187" t="s">
        <v>145</v>
      </c>
      <c r="E221" s="209" t="s">
        <v>19</v>
      </c>
      <c r="F221" s="210" t="s">
        <v>148</v>
      </c>
      <c r="G221" s="208"/>
      <c r="H221" s="211">
        <v>21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145</v>
      </c>
      <c r="AU221" s="217" t="s">
        <v>84</v>
      </c>
      <c r="AV221" s="13" t="s">
        <v>126</v>
      </c>
      <c r="AW221" s="13" t="s">
        <v>35</v>
      </c>
      <c r="AX221" s="13" t="s">
        <v>82</v>
      </c>
      <c r="AY221" s="217" t="s">
        <v>119</v>
      </c>
    </row>
    <row r="222" spans="2:63" s="10" customFormat="1" ht="22.9" customHeight="1">
      <c r="B222" s="157"/>
      <c r="C222" s="158"/>
      <c r="D222" s="159" t="s">
        <v>73</v>
      </c>
      <c r="E222" s="171" t="s">
        <v>84</v>
      </c>
      <c r="F222" s="171" t="s">
        <v>331</v>
      </c>
      <c r="G222" s="158"/>
      <c r="H222" s="158"/>
      <c r="I222" s="161"/>
      <c r="J222" s="172">
        <f>BK222</f>
        <v>0</v>
      </c>
      <c r="K222" s="158"/>
      <c r="L222" s="163"/>
      <c r="M222" s="164"/>
      <c r="N222" s="165"/>
      <c r="O222" s="165"/>
      <c r="P222" s="166">
        <f>SUM(P223:P245)</f>
        <v>0</v>
      </c>
      <c r="Q222" s="165"/>
      <c r="R222" s="166">
        <f>SUM(R223:R245)</f>
        <v>84.77567970000001</v>
      </c>
      <c r="S222" s="165"/>
      <c r="T222" s="167">
        <f>SUM(T223:T245)</f>
        <v>0</v>
      </c>
      <c r="AR222" s="168" t="s">
        <v>82</v>
      </c>
      <c r="AT222" s="169" t="s">
        <v>73</v>
      </c>
      <c r="AU222" s="169" t="s">
        <v>82</v>
      </c>
      <c r="AY222" s="168" t="s">
        <v>119</v>
      </c>
      <c r="BK222" s="170">
        <f>SUM(BK223:BK245)</f>
        <v>0</v>
      </c>
    </row>
    <row r="223" spans="2:65" s="1" customFormat="1" ht="14.45" customHeight="1">
      <c r="B223" s="33"/>
      <c r="C223" s="173" t="s">
        <v>332</v>
      </c>
      <c r="D223" s="173" t="s">
        <v>121</v>
      </c>
      <c r="E223" s="174" t="s">
        <v>333</v>
      </c>
      <c r="F223" s="175" t="s">
        <v>334</v>
      </c>
      <c r="G223" s="176" t="s">
        <v>143</v>
      </c>
      <c r="H223" s="177">
        <v>264</v>
      </c>
      <c r="I223" s="178"/>
      <c r="J223" s="179">
        <f>ROUND(I223*H223,2)</f>
        <v>0</v>
      </c>
      <c r="K223" s="175" t="s">
        <v>19</v>
      </c>
      <c r="L223" s="37"/>
      <c r="M223" s="180" t="s">
        <v>19</v>
      </c>
      <c r="N223" s="181" t="s">
        <v>45</v>
      </c>
      <c r="O223" s="59"/>
      <c r="P223" s="182">
        <f>O223*H223</f>
        <v>0</v>
      </c>
      <c r="Q223" s="182">
        <v>0.22657</v>
      </c>
      <c r="R223" s="182">
        <f>Q223*H223</f>
        <v>59.814479999999996</v>
      </c>
      <c r="S223" s="182">
        <v>0</v>
      </c>
      <c r="T223" s="183">
        <f>S223*H223</f>
        <v>0</v>
      </c>
      <c r="AR223" s="16" t="s">
        <v>126</v>
      </c>
      <c r="AT223" s="16" t="s">
        <v>121</v>
      </c>
      <c r="AU223" s="16" t="s">
        <v>84</v>
      </c>
      <c r="AY223" s="16" t="s">
        <v>119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82</v>
      </c>
      <c r="BK223" s="184">
        <f>ROUND(I223*H223,2)</f>
        <v>0</v>
      </c>
      <c r="BL223" s="16" t="s">
        <v>126</v>
      </c>
      <c r="BM223" s="16" t="s">
        <v>335</v>
      </c>
    </row>
    <row r="224" spans="2:51" s="12" customFormat="1" ht="12">
      <c r="B224" s="196"/>
      <c r="C224" s="197"/>
      <c r="D224" s="187" t="s">
        <v>145</v>
      </c>
      <c r="E224" s="198" t="s">
        <v>19</v>
      </c>
      <c r="F224" s="199" t="s">
        <v>336</v>
      </c>
      <c r="G224" s="197"/>
      <c r="H224" s="200">
        <v>264</v>
      </c>
      <c r="I224" s="201"/>
      <c r="J224" s="197"/>
      <c r="K224" s="197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145</v>
      </c>
      <c r="AU224" s="206" t="s">
        <v>84</v>
      </c>
      <c r="AV224" s="12" t="s">
        <v>84</v>
      </c>
      <c r="AW224" s="12" t="s">
        <v>35</v>
      </c>
      <c r="AX224" s="12" t="s">
        <v>74</v>
      </c>
      <c r="AY224" s="206" t="s">
        <v>119</v>
      </c>
    </row>
    <row r="225" spans="2:51" s="13" customFormat="1" ht="12">
      <c r="B225" s="207"/>
      <c r="C225" s="208"/>
      <c r="D225" s="187" t="s">
        <v>145</v>
      </c>
      <c r="E225" s="209" t="s">
        <v>19</v>
      </c>
      <c r="F225" s="210" t="s">
        <v>148</v>
      </c>
      <c r="G225" s="208"/>
      <c r="H225" s="211">
        <v>264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145</v>
      </c>
      <c r="AU225" s="217" t="s">
        <v>84</v>
      </c>
      <c r="AV225" s="13" t="s">
        <v>126</v>
      </c>
      <c r="AW225" s="13" t="s">
        <v>35</v>
      </c>
      <c r="AX225" s="13" t="s">
        <v>82</v>
      </c>
      <c r="AY225" s="217" t="s">
        <v>119</v>
      </c>
    </row>
    <row r="226" spans="2:65" s="1" customFormat="1" ht="20.45" customHeight="1">
      <c r="B226" s="33"/>
      <c r="C226" s="173" t="s">
        <v>337</v>
      </c>
      <c r="D226" s="173" t="s">
        <v>121</v>
      </c>
      <c r="E226" s="174" t="s">
        <v>338</v>
      </c>
      <c r="F226" s="175" t="s">
        <v>339</v>
      </c>
      <c r="G226" s="176" t="s">
        <v>124</v>
      </c>
      <c r="H226" s="177">
        <v>3009.23</v>
      </c>
      <c r="I226" s="178"/>
      <c r="J226" s="179">
        <f>ROUND(I226*H226,2)</f>
        <v>0</v>
      </c>
      <c r="K226" s="175" t="s">
        <v>125</v>
      </c>
      <c r="L226" s="37"/>
      <c r="M226" s="180" t="s">
        <v>19</v>
      </c>
      <c r="N226" s="181" t="s">
        <v>45</v>
      </c>
      <c r="O226" s="59"/>
      <c r="P226" s="182">
        <f>O226*H226</f>
        <v>0</v>
      </c>
      <c r="Q226" s="182">
        <v>0.00014</v>
      </c>
      <c r="R226" s="182">
        <f>Q226*H226</f>
        <v>0.42129219999999995</v>
      </c>
      <c r="S226" s="182">
        <v>0</v>
      </c>
      <c r="T226" s="183">
        <f>S226*H226</f>
        <v>0</v>
      </c>
      <c r="AR226" s="16" t="s">
        <v>126</v>
      </c>
      <c r="AT226" s="16" t="s">
        <v>121</v>
      </c>
      <c r="AU226" s="16" t="s">
        <v>84</v>
      </c>
      <c r="AY226" s="16" t="s">
        <v>119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82</v>
      </c>
      <c r="BK226" s="184">
        <f>ROUND(I226*H226,2)</f>
        <v>0</v>
      </c>
      <c r="BL226" s="16" t="s">
        <v>126</v>
      </c>
      <c r="BM226" s="16" t="s">
        <v>340</v>
      </c>
    </row>
    <row r="227" spans="2:51" s="11" customFormat="1" ht="12">
      <c r="B227" s="185"/>
      <c r="C227" s="186"/>
      <c r="D227" s="187" t="s">
        <v>145</v>
      </c>
      <c r="E227" s="188" t="s">
        <v>19</v>
      </c>
      <c r="F227" s="189" t="s">
        <v>268</v>
      </c>
      <c r="G227" s="186"/>
      <c r="H227" s="188" t="s">
        <v>19</v>
      </c>
      <c r="I227" s="190"/>
      <c r="J227" s="186"/>
      <c r="K227" s="186"/>
      <c r="L227" s="191"/>
      <c r="M227" s="192"/>
      <c r="N227" s="193"/>
      <c r="O227" s="193"/>
      <c r="P227" s="193"/>
      <c r="Q227" s="193"/>
      <c r="R227" s="193"/>
      <c r="S227" s="193"/>
      <c r="T227" s="194"/>
      <c r="AT227" s="195" t="s">
        <v>145</v>
      </c>
      <c r="AU227" s="195" t="s">
        <v>84</v>
      </c>
      <c r="AV227" s="11" t="s">
        <v>82</v>
      </c>
      <c r="AW227" s="11" t="s">
        <v>35</v>
      </c>
      <c r="AX227" s="11" t="s">
        <v>74</v>
      </c>
      <c r="AY227" s="195" t="s">
        <v>119</v>
      </c>
    </row>
    <row r="228" spans="2:51" s="12" customFormat="1" ht="12">
      <c r="B228" s="196"/>
      <c r="C228" s="197"/>
      <c r="D228" s="187" t="s">
        <v>145</v>
      </c>
      <c r="E228" s="198" t="s">
        <v>19</v>
      </c>
      <c r="F228" s="199" t="s">
        <v>341</v>
      </c>
      <c r="G228" s="197"/>
      <c r="H228" s="200">
        <v>2968.92</v>
      </c>
      <c r="I228" s="201"/>
      <c r="J228" s="197"/>
      <c r="K228" s="197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145</v>
      </c>
      <c r="AU228" s="206" t="s">
        <v>84</v>
      </c>
      <c r="AV228" s="12" t="s">
        <v>84</v>
      </c>
      <c r="AW228" s="12" t="s">
        <v>35</v>
      </c>
      <c r="AX228" s="12" t="s">
        <v>74</v>
      </c>
      <c r="AY228" s="206" t="s">
        <v>119</v>
      </c>
    </row>
    <row r="229" spans="2:51" s="11" customFormat="1" ht="12">
      <c r="B229" s="185"/>
      <c r="C229" s="186"/>
      <c r="D229" s="187" t="s">
        <v>145</v>
      </c>
      <c r="E229" s="188" t="s">
        <v>19</v>
      </c>
      <c r="F229" s="189" t="s">
        <v>246</v>
      </c>
      <c r="G229" s="186"/>
      <c r="H229" s="188" t="s">
        <v>19</v>
      </c>
      <c r="I229" s="190"/>
      <c r="J229" s="186"/>
      <c r="K229" s="186"/>
      <c r="L229" s="191"/>
      <c r="M229" s="192"/>
      <c r="N229" s="193"/>
      <c r="O229" s="193"/>
      <c r="P229" s="193"/>
      <c r="Q229" s="193"/>
      <c r="R229" s="193"/>
      <c r="S229" s="193"/>
      <c r="T229" s="194"/>
      <c r="AT229" s="195" t="s">
        <v>145</v>
      </c>
      <c r="AU229" s="195" t="s">
        <v>84</v>
      </c>
      <c r="AV229" s="11" t="s">
        <v>82</v>
      </c>
      <c r="AW229" s="11" t="s">
        <v>35</v>
      </c>
      <c r="AX229" s="11" t="s">
        <v>74</v>
      </c>
      <c r="AY229" s="195" t="s">
        <v>119</v>
      </c>
    </row>
    <row r="230" spans="2:51" s="12" customFormat="1" ht="12">
      <c r="B230" s="196"/>
      <c r="C230" s="197"/>
      <c r="D230" s="187" t="s">
        <v>145</v>
      </c>
      <c r="E230" s="198" t="s">
        <v>19</v>
      </c>
      <c r="F230" s="199" t="s">
        <v>342</v>
      </c>
      <c r="G230" s="197"/>
      <c r="H230" s="200">
        <v>40.31</v>
      </c>
      <c r="I230" s="201"/>
      <c r="J230" s="197"/>
      <c r="K230" s="197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145</v>
      </c>
      <c r="AU230" s="206" t="s">
        <v>84</v>
      </c>
      <c r="AV230" s="12" t="s">
        <v>84</v>
      </c>
      <c r="AW230" s="12" t="s">
        <v>35</v>
      </c>
      <c r="AX230" s="12" t="s">
        <v>74</v>
      </c>
      <c r="AY230" s="206" t="s">
        <v>119</v>
      </c>
    </row>
    <row r="231" spans="2:51" s="13" customFormat="1" ht="12">
      <c r="B231" s="207"/>
      <c r="C231" s="208"/>
      <c r="D231" s="187" t="s">
        <v>145</v>
      </c>
      <c r="E231" s="209" t="s">
        <v>19</v>
      </c>
      <c r="F231" s="210" t="s">
        <v>148</v>
      </c>
      <c r="G231" s="208"/>
      <c r="H231" s="211">
        <v>3009.23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145</v>
      </c>
      <c r="AU231" s="217" t="s">
        <v>84</v>
      </c>
      <c r="AV231" s="13" t="s">
        <v>126</v>
      </c>
      <c r="AW231" s="13" t="s">
        <v>35</v>
      </c>
      <c r="AX231" s="13" t="s">
        <v>82</v>
      </c>
      <c r="AY231" s="217" t="s">
        <v>119</v>
      </c>
    </row>
    <row r="232" spans="2:65" s="1" customFormat="1" ht="20.45" customHeight="1">
      <c r="B232" s="33"/>
      <c r="C232" s="218" t="s">
        <v>343</v>
      </c>
      <c r="D232" s="218" t="s">
        <v>258</v>
      </c>
      <c r="E232" s="219" t="s">
        <v>344</v>
      </c>
      <c r="F232" s="220" t="s">
        <v>345</v>
      </c>
      <c r="G232" s="221" t="s">
        <v>124</v>
      </c>
      <c r="H232" s="222">
        <v>3460.615</v>
      </c>
      <c r="I232" s="223"/>
      <c r="J232" s="224">
        <f>ROUND(I232*H232,2)</f>
        <v>0</v>
      </c>
      <c r="K232" s="220" t="s">
        <v>125</v>
      </c>
      <c r="L232" s="225"/>
      <c r="M232" s="226" t="s">
        <v>19</v>
      </c>
      <c r="N232" s="227" t="s">
        <v>45</v>
      </c>
      <c r="O232" s="59"/>
      <c r="P232" s="182">
        <f>O232*H232</f>
        <v>0</v>
      </c>
      <c r="Q232" s="182">
        <v>0.0005</v>
      </c>
      <c r="R232" s="182">
        <f>Q232*H232</f>
        <v>1.7303074999999999</v>
      </c>
      <c r="S232" s="182">
        <v>0</v>
      </c>
      <c r="T232" s="183">
        <f>S232*H232</f>
        <v>0</v>
      </c>
      <c r="AR232" s="16" t="s">
        <v>162</v>
      </c>
      <c r="AT232" s="16" t="s">
        <v>258</v>
      </c>
      <c r="AU232" s="16" t="s">
        <v>84</v>
      </c>
      <c r="AY232" s="16" t="s">
        <v>119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6" t="s">
        <v>82</v>
      </c>
      <c r="BK232" s="184">
        <f>ROUND(I232*H232,2)</f>
        <v>0</v>
      </c>
      <c r="BL232" s="16" t="s">
        <v>126</v>
      </c>
      <c r="BM232" s="16" t="s">
        <v>346</v>
      </c>
    </row>
    <row r="233" spans="2:51" s="12" customFormat="1" ht="12">
      <c r="B233" s="196"/>
      <c r="C233" s="197"/>
      <c r="D233" s="187" t="s">
        <v>145</v>
      </c>
      <c r="E233" s="197"/>
      <c r="F233" s="199" t="s">
        <v>347</v>
      </c>
      <c r="G233" s="197"/>
      <c r="H233" s="200">
        <v>3460.615</v>
      </c>
      <c r="I233" s="201"/>
      <c r="J233" s="197"/>
      <c r="K233" s="197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145</v>
      </c>
      <c r="AU233" s="206" t="s">
        <v>84</v>
      </c>
      <c r="AV233" s="12" t="s">
        <v>84</v>
      </c>
      <c r="AW233" s="12" t="s">
        <v>4</v>
      </c>
      <c r="AX233" s="12" t="s">
        <v>82</v>
      </c>
      <c r="AY233" s="206" t="s">
        <v>119</v>
      </c>
    </row>
    <row r="234" spans="2:65" s="1" customFormat="1" ht="20.45" customHeight="1">
      <c r="B234" s="33"/>
      <c r="C234" s="173" t="s">
        <v>348</v>
      </c>
      <c r="D234" s="173" t="s">
        <v>121</v>
      </c>
      <c r="E234" s="174" t="s">
        <v>349</v>
      </c>
      <c r="F234" s="175" t="s">
        <v>350</v>
      </c>
      <c r="G234" s="176" t="s">
        <v>158</v>
      </c>
      <c r="H234" s="177">
        <v>10.56</v>
      </c>
      <c r="I234" s="178"/>
      <c r="J234" s="179">
        <f>ROUND(I234*H234,2)</f>
        <v>0</v>
      </c>
      <c r="K234" s="175" t="s">
        <v>125</v>
      </c>
      <c r="L234" s="37"/>
      <c r="M234" s="180" t="s">
        <v>19</v>
      </c>
      <c r="N234" s="181" t="s">
        <v>45</v>
      </c>
      <c r="O234" s="59"/>
      <c r="P234" s="182">
        <f>O234*H234</f>
        <v>0</v>
      </c>
      <c r="Q234" s="182">
        <v>2.16</v>
      </c>
      <c r="R234" s="182">
        <f>Q234*H234</f>
        <v>22.809600000000003</v>
      </c>
      <c r="S234" s="182">
        <v>0</v>
      </c>
      <c r="T234" s="183">
        <f>S234*H234</f>
        <v>0</v>
      </c>
      <c r="AR234" s="16" t="s">
        <v>126</v>
      </c>
      <c r="AT234" s="16" t="s">
        <v>121</v>
      </c>
      <c r="AU234" s="16" t="s">
        <v>84</v>
      </c>
      <c r="AY234" s="16" t="s">
        <v>119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82</v>
      </c>
      <c r="BK234" s="184">
        <f>ROUND(I234*H234,2)</f>
        <v>0</v>
      </c>
      <c r="BL234" s="16" t="s">
        <v>126</v>
      </c>
      <c r="BM234" s="16" t="s">
        <v>351</v>
      </c>
    </row>
    <row r="235" spans="2:51" s="12" customFormat="1" ht="12">
      <c r="B235" s="196"/>
      <c r="C235" s="197"/>
      <c r="D235" s="187" t="s">
        <v>145</v>
      </c>
      <c r="E235" s="198" t="s">
        <v>19</v>
      </c>
      <c r="F235" s="199" t="s">
        <v>352</v>
      </c>
      <c r="G235" s="197"/>
      <c r="H235" s="200">
        <v>10.56</v>
      </c>
      <c r="I235" s="201"/>
      <c r="J235" s="197"/>
      <c r="K235" s="197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145</v>
      </c>
      <c r="AU235" s="206" t="s">
        <v>84</v>
      </c>
      <c r="AV235" s="12" t="s">
        <v>84</v>
      </c>
      <c r="AW235" s="12" t="s">
        <v>35</v>
      </c>
      <c r="AX235" s="12" t="s">
        <v>74</v>
      </c>
      <c r="AY235" s="206" t="s">
        <v>119</v>
      </c>
    </row>
    <row r="236" spans="2:51" s="13" customFormat="1" ht="12">
      <c r="B236" s="207"/>
      <c r="C236" s="208"/>
      <c r="D236" s="187" t="s">
        <v>145</v>
      </c>
      <c r="E236" s="209" t="s">
        <v>19</v>
      </c>
      <c r="F236" s="210" t="s">
        <v>148</v>
      </c>
      <c r="G236" s="208"/>
      <c r="H236" s="211">
        <v>10.56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145</v>
      </c>
      <c r="AU236" s="217" t="s">
        <v>84</v>
      </c>
      <c r="AV236" s="13" t="s">
        <v>126</v>
      </c>
      <c r="AW236" s="13" t="s">
        <v>35</v>
      </c>
      <c r="AX236" s="13" t="s">
        <v>82</v>
      </c>
      <c r="AY236" s="217" t="s">
        <v>119</v>
      </c>
    </row>
    <row r="237" spans="2:65" s="1" customFormat="1" ht="20.45" customHeight="1">
      <c r="B237" s="33"/>
      <c r="C237" s="173" t="s">
        <v>353</v>
      </c>
      <c r="D237" s="173" t="s">
        <v>121</v>
      </c>
      <c r="E237" s="174" t="s">
        <v>354</v>
      </c>
      <c r="F237" s="175" t="s">
        <v>355</v>
      </c>
      <c r="G237" s="176" t="s">
        <v>124</v>
      </c>
      <c r="H237" s="177">
        <v>3379.13</v>
      </c>
      <c r="I237" s="178"/>
      <c r="J237" s="179">
        <f>ROUND(I237*H237,2)</f>
        <v>0</v>
      </c>
      <c r="K237" s="175" t="s">
        <v>125</v>
      </c>
      <c r="L237" s="37"/>
      <c r="M237" s="180" t="s">
        <v>19</v>
      </c>
      <c r="N237" s="181" t="s">
        <v>45</v>
      </c>
      <c r="O237" s="59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16" t="s">
        <v>126</v>
      </c>
      <c r="AT237" s="16" t="s">
        <v>121</v>
      </c>
      <c r="AU237" s="16" t="s">
        <v>84</v>
      </c>
      <c r="AY237" s="16" t="s">
        <v>119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6" t="s">
        <v>82</v>
      </c>
      <c r="BK237" s="184">
        <f>ROUND(I237*H237,2)</f>
        <v>0</v>
      </c>
      <c r="BL237" s="16" t="s">
        <v>126</v>
      </c>
      <c r="BM237" s="16" t="s">
        <v>356</v>
      </c>
    </row>
    <row r="238" spans="2:51" s="11" customFormat="1" ht="12">
      <c r="B238" s="185"/>
      <c r="C238" s="186"/>
      <c r="D238" s="187" t="s">
        <v>145</v>
      </c>
      <c r="E238" s="188" t="s">
        <v>19</v>
      </c>
      <c r="F238" s="189" t="s">
        <v>268</v>
      </c>
      <c r="G238" s="186"/>
      <c r="H238" s="188" t="s">
        <v>19</v>
      </c>
      <c r="I238" s="190"/>
      <c r="J238" s="186"/>
      <c r="K238" s="186"/>
      <c r="L238" s="191"/>
      <c r="M238" s="192"/>
      <c r="N238" s="193"/>
      <c r="O238" s="193"/>
      <c r="P238" s="193"/>
      <c r="Q238" s="193"/>
      <c r="R238" s="193"/>
      <c r="S238" s="193"/>
      <c r="T238" s="194"/>
      <c r="AT238" s="195" t="s">
        <v>145</v>
      </c>
      <c r="AU238" s="195" t="s">
        <v>84</v>
      </c>
      <c r="AV238" s="11" t="s">
        <v>82</v>
      </c>
      <c r="AW238" s="11" t="s">
        <v>35</v>
      </c>
      <c r="AX238" s="11" t="s">
        <v>74</v>
      </c>
      <c r="AY238" s="195" t="s">
        <v>119</v>
      </c>
    </row>
    <row r="239" spans="2:51" s="12" customFormat="1" ht="12">
      <c r="B239" s="196"/>
      <c r="C239" s="197"/>
      <c r="D239" s="187" t="s">
        <v>145</v>
      </c>
      <c r="E239" s="198" t="s">
        <v>19</v>
      </c>
      <c r="F239" s="199" t="s">
        <v>341</v>
      </c>
      <c r="G239" s="197"/>
      <c r="H239" s="200">
        <v>2968.92</v>
      </c>
      <c r="I239" s="201"/>
      <c r="J239" s="197"/>
      <c r="K239" s="197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145</v>
      </c>
      <c r="AU239" s="206" t="s">
        <v>84</v>
      </c>
      <c r="AV239" s="12" t="s">
        <v>84</v>
      </c>
      <c r="AW239" s="12" t="s">
        <v>35</v>
      </c>
      <c r="AX239" s="12" t="s">
        <v>74</v>
      </c>
      <c r="AY239" s="206" t="s">
        <v>119</v>
      </c>
    </row>
    <row r="240" spans="2:51" s="11" customFormat="1" ht="12">
      <c r="B240" s="185"/>
      <c r="C240" s="186"/>
      <c r="D240" s="187" t="s">
        <v>145</v>
      </c>
      <c r="E240" s="188" t="s">
        <v>19</v>
      </c>
      <c r="F240" s="189" t="s">
        <v>189</v>
      </c>
      <c r="G240" s="186"/>
      <c r="H240" s="188" t="s">
        <v>19</v>
      </c>
      <c r="I240" s="190"/>
      <c r="J240" s="186"/>
      <c r="K240" s="186"/>
      <c r="L240" s="191"/>
      <c r="M240" s="192"/>
      <c r="N240" s="193"/>
      <c r="O240" s="193"/>
      <c r="P240" s="193"/>
      <c r="Q240" s="193"/>
      <c r="R240" s="193"/>
      <c r="S240" s="193"/>
      <c r="T240" s="194"/>
      <c r="AT240" s="195" t="s">
        <v>145</v>
      </c>
      <c r="AU240" s="195" t="s">
        <v>84</v>
      </c>
      <c r="AV240" s="11" t="s">
        <v>82</v>
      </c>
      <c r="AW240" s="11" t="s">
        <v>35</v>
      </c>
      <c r="AX240" s="11" t="s">
        <v>74</v>
      </c>
      <c r="AY240" s="195" t="s">
        <v>119</v>
      </c>
    </row>
    <row r="241" spans="2:51" s="12" customFormat="1" ht="12">
      <c r="B241" s="196"/>
      <c r="C241" s="197"/>
      <c r="D241" s="187" t="s">
        <v>145</v>
      </c>
      <c r="E241" s="198" t="s">
        <v>19</v>
      </c>
      <c r="F241" s="199" t="s">
        <v>270</v>
      </c>
      <c r="G241" s="197"/>
      <c r="H241" s="200">
        <v>270</v>
      </c>
      <c r="I241" s="201"/>
      <c r="J241" s="197"/>
      <c r="K241" s="197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145</v>
      </c>
      <c r="AU241" s="206" t="s">
        <v>84</v>
      </c>
      <c r="AV241" s="12" t="s">
        <v>84</v>
      </c>
      <c r="AW241" s="12" t="s">
        <v>35</v>
      </c>
      <c r="AX241" s="12" t="s">
        <v>74</v>
      </c>
      <c r="AY241" s="206" t="s">
        <v>119</v>
      </c>
    </row>
    <row r="242" spans="2:51" s="11" customFormat="1" ht="12">
      <c r="B242" s="185"/>
      <c r="C242" s="186"/>
      <c r="D242" s="187" t="s">
        <v>145</v>
      </c>
      <c r="E242" s="188" t="s">
        <v>19</v>
      </c>
      <c r="F242" s="189" t="s">
        <v>200</v>
      </c>
      <c r="G242" s="186"/>
      <c r="H242" s="188" t="s">
        <v>19</v>
      </c>
      <c r="I242" s="190"/>
      <c r="J242" s="186"/>
      <c r="K242" s="186"/>
      <c r="L242" s="191"/>
      <c r="M242" s="192"/>
      <c r="N242" s="193"/>
      <c r="O242" s="193"/>
      <c r="P242" s="193"/>
      <c r="Q242" s="193"/>
      <c r="R242" s="193"/>
      <c r="S242" s="193"/>
      <c r="T242" s="194"/>
      <c r="AT242" s="195" t="s">
        <v>145</v>
      </c>
      <c r="AU242" s="195" t="s">
        <v>84</v>
      </c>
      <c r="AV242" s="11" t="s">
        <v>82</v>
      </c>
      <c r="AW242" s="11" t="s">
        <v>35</v>
      </c>
      <c r="AX242" s="11" t="s">
        <v>74</v>
      </c>
      <c r="AY242" s="195" t="s">
        <v>119</v>
      </c>
    </row>
    <row r="243" spans="2:51" s="12" customFormat="1" ht="12">
      <c r="B243" s="196"/>
      <c r="C243" s="197"/>
      <c r="D243" s="187" t="s">
        <v>145</v>
      </c>
      <c r="E243" s="198" t="s">
        <v>19</v>
      </c>
      <c r="F243" s="199" t="s">
        <v>357</v>
      </c>
      <c r="G243" s="197"/>
      <c r="H243" s="200">
        <v>74.82</v>
      </c>
      <c r="I243" s="201"/>
      <c r="J243" s="197"/>
      <c r="K243" s="197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145</v>
      </c>
      <c r="AU243" s="206" t="s">
        <v>84</v>
      </c>
      <c r="AV243" s="12" t="s">
        <v>84</v>
      </c>
      <c r="AW243" s="12" t="s">
        <v>35</v>
      </c>
      <c r="AX243" s="12" t="s">
        <v>74</v>
      </c>
      <c r="AY243" s="206" t="s">
        <v>119</v>
      </c>
    </row>
    <row r="244" spans="2:51" s="12" customFormat="1" ht="12">
      <c r="B244" s="196"/>
      <c r="C244" s="197"/>
      <c r="D244" s="187" t="s">
        <v>145</v>
      </c>
      <c r="E244" s="198" t="s">
        <v>19</v>
      </c>
      <c r="F244" s="199" t="s">
        <v>358</v>
      </c>
      <c r="G244" s="197"/>
      <c r="H244" s="200">
        <v>65.39</v>
      </c>
      <c r="I244" s="201"/>
      <c r="J244" s="197"/>
      <c r="K244" s="197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145</v>
      </c>
      <c r="AU244" s="206" t="s">
        <v>84</v>
      </c>
      <c r="AV244" s="12" t="s">
        <v>84</v>
      </c>
      <c r="AW244" s="12" t="s">
        <v>35</v>
      </c>
      <c r="AX244" s="12" t="s">
        <v>74</v>
      </c>
      <c r="AY244" s="206" t="s">
        <v>119</v>
      </c>
    </row>
    <row r="245" spans="2:51" s="13" customFormat="1" ht="12">
      <c r="B245" s="207"/>
      <c r="C245" s="208"/>
      <c r="D245" s="187" t="s">
        <v>145</v>
      </c>
      <c r="E245" s="209" t="s">
        <v>19</v>
      </c>
      <c r="F245" s="210" t="s">
        <v>148</v>
      </c>
      <c r="G245" s="208"/>
      <c r="H245" s="211">
        <v>3379.13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145</v>
      </c>
      <c r="AU245" s="217" t="s">
        <v>84</v>
      </c>
      <c r="AV245" s="13" t="s">
        <v>126</v>
      </c>
      <c r="AW245" s="13" t="s">
        <v>35</v>
      </c>
      <c r="AX245" s="13" t="s">
        <v>82</v>
      </c>
      <c r="AY245" s="217" t="s">
        <v>119</v>
      </c>
    </row>
    <row r="246" spans="2:63" s="10" customFormat="1" ht="22.9" customHeight="1">
      <c r="B246" s="157"/>
      <c r="C246" s="158"/>
      <c r="D246" s="159" t="s">
        <v>73</v>
      </c>
      <c r="E246" s="171" t="s">
        <v>126</v>
      </c>
      <c r="F246" s="171" t="s">
        <v>359</v>
      </c>
      <c r="G246" s="158"/>
      <c r="H246" s="158"/>
      <c r="I246" s="161"/>
      <c r="J246" s="172">
        <f>BK246</f>
        <v>0</v>
      </c>
      <c r="K246" s="158"/>
      <c r="L246" s="163"/>
      <c r="M246" s="164"/>
      <c r="N246" s="165"/>
      <c r="O246" s="165"/>
      <c r="P246" s="166">
        <f>SUM(P247:P271)</f>
        <v>0</v>
      </c>
      <c r="Q246" s="165"/>
      <c r="R246" s="166">
        <f>SUM(R247:R271)</f>
        <v>0.59265104</v>
      </c>
      <c r="S246" s="165"/>
      <c r="T246" s="167">
        <f>SUM(T247:T271)</f>
        <v>0</v>
      </c>
      <c r="AR246" s="168" t="s">
        <v>82</v>
      </c>
      <c r="AT246" s="169" t="s">
        <v>73</v>
      </c>
      <c r="AU246" s="169" t="s">
        <v>82</v>
      </c>
      <c r="AY246" s="168" t="s">
        <v>119</v>
      </c>
      <c r="BK246" s="170">
        <f>SUM(BK247:BK271)</f>
        <v>0</v>
      </c>
    </row>
    <row r="247" spans="2:65" s="1" customFormat="1" ht="20.45" customHeight="1">
      <c r="B247" s="33"/>
      <c r="C247" s="173" t="s">
        <v>360</v>
      </c>
      <c r="D247" s="173" t="s">
        <v>121</v>
      </c>
      <c r="E247" s="174" t="s">
        <v>361</v>
      </c>
      <c r="F247" s="175" t="s">
        <v>362</v>
      </c>
      <c r="G247" s="176" t="s">
        <v>158</v>
      </c>
      <c r="H247" s="177">
        <v>3.093</v>
      </c>
      <c r="I247" s="178"/>
      <c r="J247" s="179">
        <f>ROUND(I247*H247,2)</f>
        <v>0</v>
      </c>
      <c r="K247" s="175" t="s">
        <v>125</v>
      </c>
      <c r="L247" s="37"/>
      <c r="M247" s="180" t="s">
        <v>19</v>
      </c>
      <c r="N247" s="181" t="s">
        <v>45</v>
      </c>
      <c r="O247" s="59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16" t="s">
        <v>126</v>
      </c>
      <c r="AT247" s="16" t="s">
        <v>121</v>
      </c>
      <c r="AU247" s="16" t="s">
        <v>84</v>
      </c>
      <c r="AY247" s="16" t="s">
        <v>119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16" t="s">
        <v>82</v>
      </c>
      <c r="BK247" s="184">
        <f>ROUND(I247*H247,2)</f>
        <v>0</v>
      </c>
      <c r="BL247" s="16" t="s">
        <v>126</v>
      </c>
      <c r="BM247" s="16" t="s">
        <v>363</v>
      </c>
    </row>
    <row r="248" spans="2:51" s="12" customFormat="1" ht="12">
      <c r="B248" s="196"/>
      <c r="C248" s="197"/>
      <c r="D248" s="187" t="s">
        <v>145</v>
      </c>
      <c r="E248" s="198" t="s">
        <v>19</v>
      </c>
      <c r="F248" s="199" t="s">
        <v>364</v>
      </c>
      <c r="G248" s="197"/>
      <c r="H248" s="200">
        <v>3.093</v>
      </c>
      <c r="I248" s="201"/>
      <c r="J248" s="197"/>
      <c r="K248" s="197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145</v>
      </c>
      <c r="AU248" s="206" t="s">
        <v>84</v>
      </c>
      <c r="AV248" s="12" t="s">
        <v>84</v>
      </c>
      <c r="AW248" s="12" t="s">
        <v>35</v>
      </c>
      <c r="AX248" s="12" t="s">
        <v>74</v>
      </c>
      <c r="AY248" s="206" t="s">
        <v>119</v>
      </c>
    </row>
    <row r="249" spans="2:51" s="13" customFormat="1" ht="12">
      <c r="B249" s="207"/>
      <c r="C249" s="208"/>
      <c r="D249" s="187" t="s">
        <v>145</v>
      </c>
      <c r="E249" s="209" t="s">
        <v>19</v>
      </c>
      <c r="F249" s="210" t="s">
        <v>148</v>
      </c>
      <c r="G249" s="208"/>
      <c r="H249" s="211">
        <v>3.093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145</v>
      </c>
      <c r="AU249" s="217" t="s">
        <v>84</v>
      </c>
      <c r="AV249" s="13" t="s">
        <v>126</v>
      </c>
      <c r="AW249" s="13" t="s">
        <v>35</v>
      </c>
      <c r="AX249" s="13" t="s">
        <v>82</v>
      </c>
      <c r="AY249" s="217" t="s">
        <v>119</v>
      </c>
    </row>
    <row r="250" spans="2:65" s="1" customFormat="1" ht="20.45" customHeight="1">
      <c r="B250" s="33"/>
      <c r="C250" s="173" t="s">
        <v>365</v>
      </c>
      <c r="D250" s="173" t="s">
        <v>121</v>
      </c>
      <c r="E250" s="174" t="s">
        <v>366</v>
      </c>
      <c r="F250" s="175" t="s">
        <v>367</v>
      </c>
      <c r="G250" s="176" t="s">
        <v>158</v>
      </c>
      <c r="H250" s="177">
        <v>6.798</v>
      </c>
      <c r="I250" s="178"/>
      <c r="J250" s="179">
        <f>ROUND(I250*H250,2)</f>
        <v>0</v>
      </c>
      <c r="K250" s="175" t="s">
        <v>125</v>
      </c>
      <c r="L250" s="37"/>
      <c r="M250" s="180" t="s">
        <v>19</v>
      </c>
      <c r="N250" s="181" t="s">
        <v>45</v>
      </c>
      <c r="O250" s="59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16" t="s">
        <v>126</v>
      </c>
      <c r="AT250" s="16" t="s">
        <v>121</v>
      </c>
      <c r="AU250" s="16" t="s">
        <v>84</v>
      </c>
      <c r="AY250" s="16" t="s">
        <v>119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6" t="s">
        <v>82</v>
      </c>
      <c r="BK250" s="184">
        <f>ROUND(I250*H250,2)</f>
        <v>0</v>
      </c>
      <c r="BL250" s="16" t="s">
        <v>126</v>
      </c>
      <c r="BM250" s="16" t="s">
        <v>368</v>
      </c>
    </row>
    <row r="251" spans="2:51" s="11" customFormat="1" ht="12">
      <c r="B251" s="185"/>
      <c r="C251" s="186"/>
      <c r="D251" s="187" t="s">
        <v>145</v>
      </c>
      <c r="E251" s="188" t="s">
        <v>19</v>
      </c>
      <c r="F251" s="189" t="s">
        <v>369</v>
      </c>
      <c r="G251" s="186"/>
      <c r="H251" s="188" t="s">
        <v>19</v>
      </c>
      <c r="I251" s="190"/>
      <c r="J251" s="186"/>
      <c r="K251" s="186"/>
      <c r="L251" s="191"/>
      <c r="M251" s="192"/>
      <c r="N251" s="193"/>
      <c r="O251" s="193"/>
      <c r="P251" s="193"/>
      <c r="Q251" s="193"/>
      <c r="R251" s="193"/>
      <c r="S251" s="193"/>
      <c r="T251" s="194"/>
      <c r="AT251" s="195" t="s">
        <v>145</v>
      </c>
      <c r="AU251" s="195" t="s">
        <v>84</v>
      </c>
      <c r="AV251" s="11" t="s">
        <v>82</v>
      </c>
      <c r="AW251" s="11" t="s">
        <v>35</v>
      </c>
      <c r="AX251" s="11" t="s">
        <v>74</v>
      </c>
      <c r="AY251" s="195" t="s">
        <v>119</v>
      </c>
    </row>
    <row r="252" spans="2:51" s="12" customFormat="1" ht="12">
      <c r="B252" s="196"/>
      <c r="C252" s="197"/>
      <c r="D252" s="187" t="s">
        <v>145</v>
      </c>
      <c r="E252" s="198" t="s">
        <v>19</v>
      </c>
      <c r="F252" s="199" t="s">
        <v>370</v>
      </c>
      <c r="G252" s="197"/>
      <c r="H252" s="200">
        <v>0.24</v>
      </c>
      <c r="I252" s="201"/>
      <c r="J252" s="197"/>
      <c r="K252" s="197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145</v>
      </c>
      <c r="AU252" s="206" t="s">
        <v>84</v>
      </c>
      <c r="AV252" s="12" t="s">
        <v>84</v>
      </c>
      <c r="AW252" s="12" t="s">
        <v>35</v>
      </c>
      <c r="AX252" s="12" t="s">
        <v>74</v>
      </c>
      <c r="AY252" s="206" t="s">
        <v>119</v>
      </c>
    </row>
    <row r="253" spans="2:51" s="11" customFormat="1" ht="12">
      <c r="B253" s="185"/>
      <c r="C253" s="186"/>
      <c r="D253" s="187" t="s">
        <v>145</v>
      </c>
      <c r="E253" s="188" t="s">
        <v>19</v>
      </c>
      <c r="F253" s="189" t="s">
        <v>200</v>
      </c>
      <c r="G253" s="186"/>
      <c r="H253" s="188" t="s">
        <v>19</v>
      </c>
      <c r="I253" s="190"/>
      <c r="J253" s="186"/>
      <c r="K253" s="186"/>
      <c r="L253" s="191"/>
      <c r="M253" s="192"/>
      <c r="N253" s="193"/>
      <c r="O253" s="193"/>
      <c r="P253" s="193"/>
      <c r="Q253" s="193"/>
      <c r="R253" s="193"/>
      <c r="S253" s="193"/>
      <c r="T253" s="194"/>
      <c r="AT253" s="195" t="s">
        <v>145</v>
      </c>
      <c r="AU253" s="195" t="s">
        <v>84</v>
      </c>
      <c r="AV253" s="11" t="s">
        <v>82</v>
      </c>
      <c r="AW253" s="11" t="s">
        <v>35</v>
      </c>
      <c r="AX253" s="11" t="s">
        <v>74</v>
      </c>
      <c r="AY253" s="195" t="s">
        <v>119</v>
      </c>
    </row>
    <row r="254" spans="2:51" s="12" customFormat="1" ht="12">
      <c r="B254" s="196"/>
      <c r="C254" s="197"/>
      <c r="D254" s="187" t="s">
        <v>145</v>
      </c>
      <c r="E254" s="198" t="s">
        <v>19</v>
      </c>
      <c r="F254" s="199" t="s">
        <v>371</v>
      </c>
      <c r="G254" s="197"/>
      <c r="H254" s="200">
        <v>6.558</v>
      </c>
      <c r="I254" s="201"/>
      <c r="J254" s="197"/>
      <c r="K254" s="197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145</v>
      </c>
      <c r="AU254" s="206" t="s">
        <v>84</v>
      </c>
      <c r="AV254" s="12" t="s">
        <v>84</v>
      </c>
      <c r="AW254" s="12" t="s">
        <v>35</v>
      </c>
      <c r="AX254" s="12" t="s">
        <v>74</v>
      </c>
      <c r="AY254" s="206" t="s">
        <v>119</v>
      </c>
    </row>
    <row r="255" spans="2:51" s="13" customFormat="1" ht="12">
      <c r="B255" s="207"/>
      <c r="C255" s="208"/>
      <c r="D255" s="187" t="s">
        <v>145</v>
      </c>
      <c r="E255" s="209" t="s">
        <v>19</v>
      </c>
      <c r="F255" s="210" t="s">
        <v>148</v>
      </c>
      <c r="G255" s="208"/>
      <c r="H255" s="211">
        <v>6.798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145</v>
      </c>
      <c r="AU255" s="217" t="s">
        <v>84</v>
      </c>
      <c r="AV255" s="13" t="s">
        <v>126</v>
      </c>
      <c r="AW255" s="13" t="s">
        <v>35</v>
      </c>
      <c r="AX255" s="13" t="s">
        <v>82</v>
      </c>
      <c r="AY255" s="217" t="s">
        <v>119</v>
      </c>
    </row>
    <row r="256" spans="2:65" s="1" customFormat="1" ht="20.45" customHeight="1">
      <c r="B256" s="33"/>
      <c r="C256" s="173" t="s">
        <v>372</v>
      </c>
      <c r="D256" s="173" t="s">
        <v>121</v>
      </c>
      <c r="E256" s="174" t="s">
        <v>373</v>
      </c>
      <c r="F256" s="175" t="s">
        <v>374</v>
      </c>
      <c r="G256" s="176" t="s">
        <v>158</v>
      </c>
      <c r="H256" s="177">
        <v>8.012</v>
      </c>
      <c r="I256" s="178"/>
      <c r="J256" s="179">
        <f>ROUND(I256*H256,2)</f>
        <v>0</v>
      </c>
      <c r="K256" s="175" t="s">
        <v>125</v>
      </c>
      <c r="L256" s="37"/>
      <c r="M256" s="180" t="s">
        <v>19</v>
      </c>
      <c r="N256" s="181" t="s">
        <v>45</v>
      </c>
      <c r="O256" s="59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16" t="s">
        <v>126</v>
      </c>
      <c r="AT256" s="16" t="s">
        <v>121</v>
      </c>
      <c r="AU256" s="16" t="s">
        <v>84</v>
      </c>
      <c r="AY256" s="16" t="s">
        <v>119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6" t="s">
        <v>82</v>
      </c>
      <c r="BK256" s="184">
        <f>ROUND(I256*H256,2)</f>
        <v>0</v>
      </c>
      <c r="BL256" s="16" t="s">
        <v>126</v>
      </c>
      <c r="BM256" s="16" t="s">
        <v>375</v>
      </c>
    </row>
    <row r="257" spans="2:51" s="12" customFormat="1" ht="12">
      <c r="B257" s="196"/>
      <c r="C257" s="197"/>
      <c r="D257" s="187" t="s">
        <v>145</v>
      </c>
      <c r="E257" s="198" t="s">
        <v>19</v>
      </c>
      <c r="F257" s="199" t="s">
        <v>376</v>
      </c>
      <c r="G257" s="197"/>
      <c r="H257" s="200">
        <v>2.64</v>
      </c>
      <c r="I257" s="201"/>
      <c r="J257" s="197"/>
      <c r="K257" s="197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145</v>
      </c>
      <c r="AU257" s="206" t="s">
        <v>84</v>
      </c>
      <c r="AV257" s="12" t="s">
        <v>84</v>
      </c>
      <c r="AW257" s="12" t="s">
        <v>35</v>
      </c>
      <c r="AX257" s="12" t="s">
        <v>74</v>
      </c>
      <c r="AY257" s="206" t="s">
        <v>119</v>
      </c>
    </row>
    <row r="258" spans="2:51" s="12" customFormat="1" ht="12">
      <c r="B258" s="196"/>
      <c r="C258" s="197"/>
      <c r="D258" s="187" t="s">
        <v>145</v>
      </c>
      <c r="E258" s="198" t="s">
        <v>19</v>
      </c>
      <c r="F258" s="199" t="s">
        <v>377</v>
      </c>
      <c r="G258" s="197"/>
      <c r="H258" s="200">
        <v>2.552</v>
      </c>
      <c r="I258" s="201"/>
      <c r="J258" s="197"/>
      <c r="K258" s="197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145</v>
      </c>
      <c r="AU258" s="206" t="s">
        <v>84</v>
      </c>
      <c r="AV258" s="12" t="s">
        <v>84</v>
      </c>
      <c r="AW258" s="12" t="s">
        <v>35</v>
      </c>
      <c r="AX258" s="12" t="s">
        <v>74</v>
      </c>
      <c r="AY258" s="206" t="s">
        <v>119</v>
      </c>
    </row>
    <row r="259" spans="2:51" s="12" customFormat="1" ht="12">
      <c r="B259" s="196"/>
      <c r="C259" s="197"/>
      <c r="D259" s="187" t="s">
        <v>145</v>
      </c>
      <c r="E259" s="198" t="s">
        <v>19</v>
      </c>
      <c r="F259" s="199" t="s">
        <v>378</v>
      </c>
      <c r="G259" s="197"/>
      <c r="H259" s="200">
        <v>2.82</v>
      </c>
      <c r="I259" s="201"/>
      <c r="J259" s="197"/>
      <c r="K259" s="197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145</v>
      </c>
      <c r="AU259" s="206" t="s">
        <v>84</v>
      </c>
      <c r="AV259" s="12" t="s">
        <v>84</v>
      </c>
      <c r="AW259" s="12" t="s">
        <v>35</v>
      </c>
      <c r="AX259" s="12" t="s">
        <v>74</v>
      </c>
      <c r="AY259" s="206" t="s">
        <v>119</v>
      </c>
    </row>
    <row r="260" spans="2:51" s="13" customFormat="1" ht="12">
      <c r="B260" s="207"/>
      <c r="C260" s="208"/>
      <c r="D260" s="187" t="s">
        <v>145</v>
      </c>
      <c r="E260" s="209" t="s">
        <v>19</v>
      </c>
      <c r="F260" s="210" t="s">
        <v>148</v>
      </c>
      <c r="G260" s="208"/>
      <c r="H260" s="211">
        <v>8.012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145</v>
      </c>
      <c r="AU260" s="217" t="s">
        <v>84</v>
      </c>
      <c r="AV260" s="13" t="s">
        <v>126</v>
      </c>
      <c r="AW260" s="13" t="s">
        <v>35</v>
      </c>
      <c r="AX260" s="13" t="s">
        <v>82</v>
      </c>
      <c r="AY260" s="217" t="s">
        <v>119</v>
      </c>
    </row>
    <row r="261" spans="2:65" s="1" customFormat="1" ht="20.45" customHeight="1">
      <c r="B261" s="33"/>
      <c r="C261" s="173" t="s">
        <v>379</v>
      </c>
      <c r="D261" s="173" t="s">
        <v>121</v>
      </c>
      <c r="E261" s="174" t="s">
        <v>380</v>
      </c>
      <c r="F261" s="175" t="s">
        <v>381</v>
      </c>
      <c r="G261" s="176" t="s">
        <v>124</v>
      </c>
      <c r="H261" s="177">
        <v>61.556</v>
      </c>
      <c r="I261" s="178"/>
      <c r="J261" s="179">
        <f>ROUND(I261*H261,2)</f>
        <v>0</v>
      </c>
      <c r="K261" s="175" t="s">
        <v>125</v>
      </c>
      <c r="L261" s="37"/>
      <c r="M261" s="180" t="s">
        <v>19</v>
      </c>
      <c r="N261" s="181" t="s">
        <v>45</v>
      </c>
      <c r="O261" s="59"/>
      <c r="P261" s="182">
        <f>O261*H261</f>
        <v>0</v>
      </c>
      <c r="Q261" s="182">
        <v>0.00639</v>
      </c>
      <c r="R261" s="182">
        <f>Q261*H261</f>
        <v>0.39334283999999997</v>
      </c>
      <c r="S261" s="182">
        <v>0</v>
      </c>
      <c r="T261" s="183">
        <f>S261*H261</f>
        <v>0</v>
      </c>
      <c r="AR261" s="16" t="s">
        <v>126</v>
      </c>
      <c r="AT261" s="16" t="s">
        <v>121</v>
      </c>
      <c r="AU261" s="16" t="s">
        <v>84</v>
      </c>
      <c r="AY261" s="16" t="s">
        <v>119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6" t="s">
        <v>82</v>
      </c>
      <c r="BK261" s="184">
        <f>ROUND(I261*H261,2)</f>
        <v>0</v>
      </c>
      <c r="BL261" s="16" t="s">
        <v>126</v>
      </c>
      <c r="BM261" s="16" t="s">
        <v>382</v>
      </c>
    </row>
    <row r="262" spans="2:51" s="12" customFormat="1" ht="12">
      <c r="B262" s="196"/>
      <c r="C262" s="197"/>
      <c r="D262" s="187" t="s">
        <v>145</v>
      </c>
      <c r="E262" s="198" t="s">
        <v>19</v>
      </c>
      <c r="F262" s="199" t="s">
        <v>383</v>
      </c>
      <c r="G262" s="197"/>
      <c r="H262" s="200">
        <v>1.76</v>
      </c>
      <c r="I262" s="201"/>
      <c r="J262" s="197"/>
      <c r="K262" s="197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145</v>
      </c>
      <c r="AU262" s="206" t="s">
        <v>84</v>
      </c>
      <c r="AV262" s="12" t="s">
        <v>84</v>
      </c>
      <c r="AW262" s="12" t="s">
        <v>35</v>
      </c>
      <c r="AX262" s="12" t="s">
        <v>74</v>
      </c>
      <c r="AY262" s="206" t="s">
        <v>119</v>
      </c>
    </row>
    <row r="263" spans="2:51" s="12" customFormat="1" ht="12">
      <c r="B263" s="196"/>
      <c r="C263" s="197"/>
      <c r="D263" s="187" t="s">
        <v>145</v>
      </c>
      <c r="E263" s="198" t="s">
        <v>19</v>
      </c>
      <c r="F263" s="199" t="s">
        <v>384</v>
      </c>
      <c r="G263" s="197"/>
      <c r="H263" s="200">
        <v>15.6</v>
      </c>
      <c r="I263" s="201"/>
      <c r="J263" s="197"/>
      <c r="K263" s="197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145</v>
      </c>
      <c r="AU263" s="206" t="s">
        <v>84</v>
      </c>
      <c r="AV263" s="12" t="s">
        <v>84</v>
      </c>
      <c r="AW263" s="12" t="s">
        <v>35</v>
      </c>
      <c r="AX263" s="12" t="s">
        <v>74</v>
      </c>
      <c r="AY263" s="206" t="s">
        <v>119</v>
      </c>
    </row>
    <row r="264" spans="2:51" s="12" customFormat="1" ht="12">
      <c r="B264" s="196"/>
      <c r="C264" s="197"/>
      <c r="D264" s="187" t="s">
        <v>145</v>
      </c>
      <c r="E264" s="198" t="s">
        <v>19</v>
      </c>
      <c r="F264" s="199" t="s">
        <v>385</v>
      </c>
      <c r="G264" s="197"/>
      <c r="H264" s="200">
        <v>21.216</v>
      </c>
      <c r="I264" s="201"/>
      <c r="J264" s="197"/>
      <c r="K264" s="197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145</v>
      </c>
      <c r="AU264" s="206" t="s">
        <v>84</v>
      </c>
      <c r="AV264" s="12" t="s">
        <v>84</v>
      </c>
      <c r="AW264" s="12" t="s">
        <v>35</v>
      </c>
      <c r="AX264" s="12" t="s">
        <v>74</v>
      </c>
      <c r="AY264" s="206" t="s">
        <v>119</v>
      </c>
    </row>
    <row r="265" spans="2:51" s="12" customFormat="1" ht="12">
      <c r="B265" s="196"/>
      <c r="C265" s="197"/>
      <c r="D265" s="187" t="s">
        <v>145</v>
      </c>
      <c r="E265" s="198" t="s">
        <v>19</v>
      </c>
      <c r="F265" s="199" t="s">
        <v>386</v>
      </c>
      <c r="G265" s="197"/>
      <c r="H265" s="200">
        <v>7.68</v>
      </c>
      <c r="I265" s="201"/>
      <c r="J265" s="197"/>
      <c r="K265" s="197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145</v>
      </c>
      <c r="AU265" s="206" t="s">
        <v>84</v>
      </c>
      <c r="AV265" s="12" t="s">
        <v>84</v>
      </c>
      <c r="AW265" s="12" t="s">
        <v>35</v>
      </c>
      <c r="AX265" s="12" t="s">
        <v>74</v>
      </c>
      <c r="AY265" s="206" t="s">
        <v>119</v>
      </c>
    </row>
    <row r="266" spans="2:51" s="12" customFormat="1" ht="12">
      <c r="B266" s="196"/>
      <c r="C266" s="197"/>
      <c r="D266" s="187" t="s">
        <v>145</v>
      </c>
      <c r="E266" s="198" t="s">
        <v>19</v>
      </c>
      <c r="F266" s="199" t="s">
        <v>387</v>
      </c>
      <c r="G266" s="197"/>
      <c r="H266" s="200">
        <v>15.3</v>
      </c>
      <c r="I266" s="201"/>
      <c r="J266" s="197"/>
      <c r="K266" s="197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145</v>
      </c>
      <c r="AU266" s="206" t="s">
        <v>84</v>
      </c>
      <c r="AV266" s="12" t="s">
        <v>84</v>
      </c>
      <c r="AW266" s="12" t="s">
        <v>35</v>
      </c>
      <c r="AX266" s="12" t="s">
        <v>74</v>
      </c>
      <c r="AY266" s="206" t="s">
        <v>119</v>
      </c>
    </row>
    <row r="267" spans="2:51" s="13" customFormat="1" ht="12">
      <c r="B267" s="207"/>
      <c r="C267" s="208"/>
      <c r="D267" s="187" t="s">
        <v>145</v>
      </c>
      <c r="E267" s="209" t="s">
        <v>19</v>
      </c>
      <c r="F267" s="210" t="s">
        <v>148</v>
      </c>
      <c r="G267" s="208"/>
      <c r="H267" s="211">
        <v>61.556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145</v>
      </c>
      <c r="AU267" s="217" t="s">
        <v>84</v>
      </c>
      <c r="AV267" s="13" t="s">
        <v>126</v>
      </c>
      <c r="AW267" s="13" t="s">
        <v>35</v>
      </c>
      <c r="AX267" s="13" t="s">
        <v>82</v>
      </c>
      <c r="AY267" s="217" t="s">
        <v>119</v>
      </c>
    </row>
    <row r="268" spans="2:65" s="1" customFormat="1" ht="20.45" customHeight="1">
      <c r="B268" s="33"/>
      <c r="C268" s="173" t="s">
        <v>388</v>
      </c>
      <c r="D268" s="173" t="s">
        <v>121</v>
      </c>
      <c r="E268" s="174" t="s">
        <v>389</v>
      </c>
      <c r="F268" s="175" t="s">
        <v>390</v>
      </c>
      <c r="G268" s="176" t="s">
        <v>391</v>
      </c>
      <c r="H268" s="177">
        <v>0.233</v>
      </c>
      <c r="I268" s="178"/>
      <c r="J268" s="179">
        <f>ROUND(I268*H268,2)</f>
        <v>0</v>
      </c>
      <c r="K268" s="175" t="s">
        <v>125</v>
      </c>
      <c r="L268" s="37"/>
      <c r="M268" s="180" t="s">
        <v>19</v>
      </c>
      <c r="N268" s="181" t="s">
        <v>45</v>
      </c>
      <c r="O268" s="59"/>
      <c r="P268" s="182">
        <f>O268*H268</f>
        <v>0</v>
      </c>
      <c r="Q268" s="182">
        <v>0.8554</v>
      </c>
      <c r="R268" s="182">
        <f>Q268*H268</f>
        <v>0.19930820000000002</v>
      </c>
      <c r="S268" s="182">
        <v>0</v>
      </c>
      <c r="T268" s="183">
        <f>S268*H268</f>
        <v>0</v>
      </c>
      <c r="AR268" s="16" t="s">
        <v>126</v>
      </c>
      <c r="AT268" s="16" t="s">
        <v>121</v>
      </c>
      <c r="AU268" s="16" t="s">
        <v>84</v>
      </c>
      <c r="AY268" s="16" t="s">
        <v>119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6" t="s">
        <v>82</v>
      </c>
      <c r="BK268" s="184">
        <f>ROUND(I268*H268,2)</f>
        <v>0</v>
      </c>
      <c r="BL268" s="16" t="s">
        <v>126</v>
      </c>
      <c r="BM268" s="16" t="s">
        <v>392</v>
      </c>
    </row>
    <row r="269" spans="2:51" s="12" customFormat="1" ht="12">
      <c r="B269" s="196"/>
      <c r="C269" s="197"/>
      <c r="D269" s="187" t="s">
        <v>145</v>
      </c>
      <c r="E269" s="198" t="s">
        <v>19</v>
      </c>
      <c r="F269" s="199" t="s">
        <v>393</v>
      </c>
      <c r="G269" s="197"/>
      <c r="H269" s="200">
        <v>0.181</v>
      </c>
      <c r="I269" s="201"/>
      <c r="J269" s="197"/>
      <c r="K269" s="197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145</v>
      </c>
      <c r="AU269" s="206" t="s">
        <v>84</v>
      </c>
      <c r="AV269" s="12" t="s">
        <v>84</v>
      </c>
      <c r="AW269" s="12" t="s">
        <v>35</v>
      </c>
      <c r="AX269" s="12" t="s">
        <v>74</v>
      </c>
      <c r="AY269" s="206" t="s">
        <v>119</v>
      </c>
    </row>
    <row r="270" spans="2:51" s="12" customFormat="1" ht="12">
      <c r="B270" s="196"/>
      <c r="C270" s="197"/>
      <c r="D270" s="187" t="s">
        <v>145</v>
      </c>
      <c r="E270" s="198" t="s">
        <v>19</v>
      </c>
      <c r="F270" s="199" t="s">
        <v>394</v>
      </c>
      <c r="G270" s="197"/>
      <c r="H270" s="200">
        <v>0.052</v>
      </c>
      <c r="I270" s="201"/>
      <c r="J270" s="197"/>
      <c r="K270" s="197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145</v>
      </c>
      <c r="AU270" s="206" t="s">
        <v>84</v>
      </c>
      <c r="AV270" s="12" t="s">
        <v>84</v>
      </c>
      <c r="AW270" s="12" t="s">
        <v>35</v>
      </c>
      <c r="AX270" s="12" t="s">
        <v>74</v>
      </c>
      <c r="AY270" s="206" t="s">
        <v>119</v>
      </c>
    </row>
    <row r="271" spans="2:51" s="13" customFormat="1" ht="12">
      <c r="B271" s="207"/>
      <c r="C271" s="208"/>
      <c r="D271" s="187" t="s">
        <v>145</v>
      </c>
      <c r="E271" s="209" t="s">
        <v>19</v>
      </c>
      <c r="F271" s="210" t="s">
        <v>148</v>
      </c>
      <c r="G271" s="208"/>
      <c r="H271" s="211">
        <v>0.23299999999999998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145</v>
      </c>
      <c r="AU271" s="217" t="s">
        <v>84</v>
      </c>
      <c r="AV271" s="13" t="s">
        <v>126</v>
      </c>
      <c r="AW271" s="13" t="s">
        <v>35</v>
      </c>
      <c r="AX271" s="13" t="s">
        <v>82</v>
      </c>
      <c r="AY271" s="217" t="s">
        <v>119</v>
      </c>
    </row>
    <row r="272" spans="2:63" s="10" customFormat="1" ht="22.9" customHeight="1">
      <c r="B272" s="157"/>
      <c r="C272" s="158"/>
      <c r="D272" s="159" t="s">
        <v>73</v>
      </c>
      <c r="E272" s="171" t="s">
        <v>140</v>
      </c>
      <c r="F272" s="171" t="s">
        <v>395</v>
      </c>
      <c r="G272" s="158"/>
      <c r="H272" s="158"/>
      <c r="I272" s="161"/>
      <c r="J272" s="172">
        <f>BK272</f>
        <v>0</v>
      </c>
      <c r="K272" s="158"/>
      <c r="L272" s="163"/>
      <c r="M272" s="164"/>
      <c r="N272" s="165"/>
      <c r="O272" s="165"/>
      <c r="P272" s="166">
        <f>SUM(P273:P298)</f>
        <v>0</v>
      </c>
      <c r="Q272" s="165"/>
      <c r="R272" s="166">
        <f>SUM(R273:R298)</f>
        <v>74.99168768</v>
      </c>
      <c r="S272" s="165"/>
      <c r="T272" s="167">
        <f>SUM(T273:T298)</f>
        <v>0</v>
      </c>
      <c r="AR272" s="168" t="s">
        <v>82</v>
      </c>
      <c r="AT272" s="169" t="s">
        <v>73</v>
      </c>
      <c r="AU272" s="169" t="s">
        <v>82</v>
      </c>
      <c r="AY272" s="168" t="s">
        <v>119</v>
      </c>
      <c r="BK272" s="170">
        <f>SUM(BK273:BK298)</f>
        <v>0</v>
      </c>
    </row>
    <row r="273" spans="2:65" s="1" customFormat="1" ht="20.45" customHeight="1">
      <c r="B273" s="33"/>
      <c r="C273" s="173" t="s">
        <v>396</v>
      </c>
      <c r="D273" s="173" t="s">
        <v>121</v>
      </c>
      <c r="E273" s="174" t="s">
        <v>397</v>
      </c>
      <c r="F273" s="175" t="s">
        <v>398</v>
      </c>
      <c r="G273" s="176" t="s">
        <v>124</v>
      </c>
      <c r="H273" s="177">
        <v>2909.04</v>
      </c>
      <c r="I273" s="178"/>
      <c r="J273" s="179">
        <f>ROUND(I273*H273,2)</f>
        <v>0</v>
      </c>
      <c r="K273" s="175" t="s">
        <v>125</v>
      </c>
      <c r="L273" s="37"/>
      <c r="M273" s="180" t="s">
        <v>19</v>
      </c>
      <c r="N273" s="181" t="s">
        <v>45</v>
      </c>
      <c r="O273" s="59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16" t="s">
        <v>126</v>
      </c>
      <c r="AT273" s="16" t="s">
        <v>121</v>
      </c>
      <c r="AU273" s="16" t="s">
        <v>84</v>
      </c>
      <c r="AY273" s="16" t="s">
        <v>119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6" t="s">
        <v>82</v>
      </c>
      <c r="BK273" s="184">
        <f>ROUND(I273*H273,2)</f>
        <v>0</v>
      </c>
      <c r="BL273" s="16" t="s">
        <v>126</v>
      </c>
      <c r="BM273" s="16" t="s">
        <v>399</v>
      </c>
    </row>
    <row r="274" spans="2:51" s="11" customFormat="1" ht="12">
      <c r="B274" s="185"/>
      <c r="C274" s="186"/>
      <c r="D274" s="187" t="s">
        <v>145</v>
      </c>
      <c r="E274" s="188" t="s">
        <v>19</v>
      </c>
      <c r="F274" s="189" t="s">
        <v>268</v>
      </c>
      <c r="G274" s="186"/>
      <c r="H274" s="188" t="s">
        <v>19</v>
      </c>
      <c r="I274" s="190"/>
      <c r="J274" s="186"/>
      <c r="K274" s="186"/>
      <c r="L274" s="191"/>
      <c r="M274" s="192"/>
      <c r="N274" s="193"/>
      <c r="O274" s="193"/>
      <c r="P274" s="193"/>
      <c r="Q274" s="193"/>
      <c r="R274" s="193"/>
      <c r="S274" s="193"/>
      <c r="T274" s="194"/>
      <c r="AT274" s="195" t="s">
        <v>145</v>
      </c>
      <c r="AU274" s="195" t="s">
        <v>84</v>
      </c>
      <c r="AV274" s="11" t="s">
        <v>82</v>
      </c>
      <c r="AW274" s="11" t="s">
        <v>35</v>
      </c>
      <c r="AX274" s="11" t="s">
        <v>74</v>
      </c>
      <c r="AY274" s="195" t="s">
        <v>119</v>
      </c>
    </row>
    <row r="275" spans="2:51" s="12" customFormat="1" ht="12">
      <c r="B275" s="196"/>
      <c r="C275" s="197"/>
      <c r="D275" s="187" t="s">
        <v>145</v>
      </c>
      <c r="E275" s="198" t="s">
        <v>19</v>
      </c>
      <c r="F275" s="199" t="s">
        <v>400</v>
      </c>
      <c r="G275" s="197"/>
      <c r="H275" s="200">
        <v>2639.04</v>
      </c>
      <c r="I275" s="201"/>
      <c r="J275" s="197"/>
      <c r="K275" s="197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145</v>
      </c>
      <c r="AU275" s="206" t="s">
        <v>84</v>
      </c>
      <c r="AV275" s="12" t="s">
        <v>84</v>
      </c>
      <c r="AW275" s="12" t="s">
        <v>35</v>
      </c>
      <c r="AX275" s="12" t="s">
        <v>74</v>
      </c>
      <c r="AY275" s="206" t="s">
        <v>119</v>
      </c>
    </row>
    <row r="276" spans="2:51" s="11" customFormat="1" ht="12">
      <c r="B276" s="185"/>
      <c r="C276" s="186"/>
      <c r="D276" s="187" t="s">
        <v>145</v>
      </c>
      <c r="E276" s="188" t="s">
        <v>19</v>
      </c>
      <c r="F276" s="189" t="s">
        <v>189</v>
      </c>
      <c r="G276" s="186"/>
      <c r="H276" s="188" t="s">
        <v>19</v>
      </c>
      <c r="I276" s="190"/>
      <c r="J276" s="186"/>
      <c r="K276" s="186"/>
      <c r="L276" s="191"/>
      <c r="M276" s="192"/>
      <c r="N276" s="193"/>
      <c r="O276" s="193"/>
      <c r="P276" s="193"/>
      <c r="Q276" s="193"/>
      <c r="R276" s="193"/>
      <c r="S276" s="193"/>
      <c r="T276" s="194"/>
      <c r="AT276" s="195" t="s">
        <v>145</v>
      </c>
      <c r="AU276" s="195" t="s">
        <v>84</v>
      </c>
      <c r="AV276" s="11" t="s">
        <v>82</v>
      </c>
      <c r="AW276" s="11" t="s">
        <v>35</v>
      </c>
      <c r="AX276" s="11" t="s">
        <v>74</v>
      </c>
      <c r="AY276" s="195" t="s">
        <v>119</v>
      </c>
    </row>
    <row r="277" spans="2:51" s="12" customFormat="1" ht="12">
      <c r="B277" s="196"/>
      <c r="C277" s="197"/>
      <c r="D277" s="187" t="s">
        <v>145</v>
      </c>
      <c r="E277" s="198" t="s">
        <v>19</v>
      </c>
      <c r="F277" s="199" t="s">
        <v>270</v>
      </c>
      <c r="G277" s="197"/>
      <c r="H277" s="200">
        <v>270</v>
      </c>
      <c r="I277" s="201"/>
      <c r="J277" s="197"/>
      <c r="K277" s="197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145</v>
      </c>
      <c r="AU277" s="206" t="s">
        <v>84</v>
      </c>
      <c r="AV277" s="12" t="s">
        <v>84</v>
      </c>
      <c r="AW277" s="12" t="s">
        <v>35</v>
      </c>
      <c r="AX277" s="12" t="s">
        <v>74</v>
      </c>
      <c r="AY277" s="206" t="s">
        <v>119</v>
      </c>
    </row>
    <row r="278" spans="2:51" s="13" customFormat="1" ht="12">
      <c r="B278" s="207"/>
      <c r="C278" s="208"/>
      <c r="D278" s="187" t="s">
        <v>145</v>
      </c>
      <c r="E278" s="209" t="s">
        <v>19</v>
      </c>
      <c r="F278" s="210" t="s">
        <v>148</v>
      </c>
      <c r="G278" s="208"/>
      <c r="H278" s="211">
        <v>2909.04</v>
      </c>
      <c r="I278" s="212"/>
      <c r="J278" s="208"/>
      <c r="K278" s="208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145</v>
      </c>
      <c r="AU278" s="217" t="s">
        <v>84</v>
      </c>
      <c r="AV278" s="13" t="s">
        <v>126</v>
      </c>
      <c r="AW278" s="13" t="s">
        <v>35</v>
      </c>
      <c r="AX278" s="13" t="s">
        <v>82</v>
      </c>
      <c r="AY278" s="217" t="s">
        <v>119</v>
      </c>
    </row>
    <row r="279" spans="2:65" s="1" customFormat="1" ht="20.45" customHeight="1">
      <c r="B279" s="33"/>
      <c r="C279" s="173" t="s">
        <v>401</v>
      </c>
      <c r="D279" s="173" t="s">
        <v>121</v>
      </c>
      <c r="E279" s="174" t="s">
        <v>402</v>
      </c>
      <c r="F279" s="175" t="s">
        <v>403</v>
      </c>
      <c r="G279" s="176" t="s">
        <v>124</v>
      </c>
      <c r="H279" s="177">
        <v>3238.92</v>
      </c>
      <c r="I279" s="178"/>
      <c r="J279" s="179">
        <f>ROUND(I279*H279,2)</f>
        <v>0</v>
      </c>
      <c r="K279" s="175" t="s">
        <v>125</v>
      </c>
      <c r="L279" s="37"/>
      <c r="M279" s="180" t="s">
        <v>19</v>
      </c>
      <c r="N279" s="181" t="s">
        <v>45</v>
      </c>
      <c r="O279" s="59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16" t="s">
        <v>126</v>
      </c>
      <c r="AT279" s="16" t="s">
        <v>121</v>
      </c>
      <c r="AU279" s="16" t="s">
        <v>84</v>
      </c>
      <c r="AY279" s="16" t="s">
        <v>119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6" t="s">
        <v>82</v>
      </c>
      <c r="BK279" s="184">
        <f>ROUND(I279*H279,2)</f>
        <v>0</v>
      </c>
      <c r="BL279" s="16" t="s">
        <v>126</v>
      </c>
      <c r="BM279" s="16" t="s">
        <v>404</v>
      </c>
    </row>
    <row r="280" spans="2:51" s="11" customFormat="1" ht="12">
      <c r="B280" s="185"/>
      <c r="C280" s="186"/>
      <c r="D280" s="187" t="s">
        <v>145</v>
      </c>
      <c r="E280" s="188" t="s">
        <v>19</v>
      </c>
      <c r="F280" s="189" t="s">
        <v>268</v>
      </c>
      <c r="G280" s="186"/>
      <c r="H280" s="188" t="s">
        <v>19</v>
      </c>
      <c r="I280" s="190"/>
      <c r="J280" s="186"/>
      <c r="K280" s="186"/>
      <c r="L280" s="191"/>
      <c r="M280" s="192"/>
      <c r="N280" s="193"/>
      <c r="O280" s="193"/>
      <c r="P280" s="193"/>
      <c r="Q280" s="193"/>
      <c r="R280" s="193"/>
      <c r="S280" s="193"/>
      <c r="T280" s="194"/>
      <c r="AT280" s="195" t="s">
        <v>145</v>
      </c>
      <c r="AU280" s="195" t="s">
        <v>84</v>
      </c>
      <c r="AV280" s="11" t="s">
        <v>82</v>
      </c>
      <c r="AW280" s="11" t="s">
        <v>35</v>
      </c>
      <c r="AX280" s="11" t="s">
        <v>74</v>
      </c>
      <c r="AY280" s="195" t="s">
        <v>119</v>
      </c>
    </row>
    <row r="281" spans="2:51" s="12" customFormat="1" ht="12">
      <c r="B281" s="196"/>
      <c r="C281" s="197"/>
      <c r="D281" s="187" t="s">
        <v>145</v>
      </c>
      <c r="E281" s="198" t="s">
        <v>19</v>
      </c>
      <c r="F281" s="199" t="s">
        <v>341</v>
      </c>
      <c r="G281" s="197"/>
      <c r="H281" s="200">
        <v>2968.92</v>
      </c>
      <c r="I281" s="201"/>
      <c r="J281" s="197"/>
      <c r="K281" s="197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145</v>
      </c>
      <c r="AU281" s="206" t="s">
        <v>84</v>
      </c>
      <c r="AV281" s="12" t="s">
        <v>84</v>
      </c>
      <c r="AW281" s="12" t="s">
        <v>35</v>
      </c>
      <c r="AX281" s="12" t="s">
        <v>74</v>
      </c>
      <c r="AY281" s="206" t="s">
        <v>119</v>
      </c>
    </row>
    <row r="282" spans="2:51" s="11" customFormat="1" ht="12">
      <c r="B282" s="185"/>
      <c r="C282" s="186"/>
      <c r="D282" s="187" t="s">
        <v>145</v>
      </c>
      <c r="E282" s="188" t="s">
        <v>19</v>
      </c>
      <c r="F282" s="189" t="s">
        <v>189</v>
      </c>
      <c r="G282" s="186"/>
      <c r="H282" s="188" t="s">
        <v>19</v>
      </c>
      <c r="I282" s="190"/>
      <c r="J282" s="186"/>
      <c r="K282" s="186"/>
      <c r="L282" s="191"/>
      <c r="M282" s="192"/>
      <c r="N282" s="193"/>
      <c r="O282" s="193"/>
      <c r="P282" s="193"/>
      <c r="Q282" s="193"/>
      <c r="R282" s="193"/>
      <c r="S282" s="193"/>
      <c r="T282" s="194"/>
      <c r="AT282" s="195" t="s">
        <v>145</v>
      </c>
      <c r="AU282" s="195" t="s">
        <v>84</v>
      </c>
      <c r="AV282" s="11" t="s">
        <v>82</v>
      </c>
      <c r="AW282" s="11" t="s">
        <v>35</v>
      </c>
      <c r="AX282" s="11" t="s">
        <v>74</v>
      </c>
      <c r="AY282" s="195" t="s">
        <v>119</v>
      </c>
    </row>
    <row r="283" spans="2:51" s="12" customFormat="1" ht="12">
      <c r="B283" s="196"/>
      <c r="C283" s="197"/>
      <c r="D283" s="187" t="s">
        <v>145</v>
      </c>
      <c r="E283" s="198" t="s">
        <v>19</v>
      </c>
      <c r="F283" s="199" t="s">
        <v>270</v>
      </c>
      <c r="G283" s="197"/>
      <c r="H283" s="200">
        <v>270</v>
      </c>
      <c r="I283" s="201"/>
      <c r="J283" s="197"/>
      <c r="K283" s="197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145</v>
      </c>
      <c r="AU283" s="206" t="s">
        <v>84</v>
      </c>
      <c r="AV283" s="12" t="s">
        <v>84</v>
      </c>
      <c r="AW283" s="12" t="s">
        <v>35</v>
      </c>
      <c r="AX283" s="12" t="s">
        <v>74</v>
      </c>
      <c r="AY283" s="206" t="s">
        <v>119</v>
      </c>
    </row>
    <row r="284" spans="2:51" s="13" customFormat="1" ht="12">
      <c r="B284" s="207"/>
      <c r="C284" s="208"/>
      <c r="D284" s="187" t="s">
        <v>145</v>
      </c>
      <c r="E284" s="209" t="s">
        <v>19</v>
      </c>
      <c r="F284" s="210" t="s">
        <v>148</v>
      </c>
      <c r="G284" s="208"/>
      <c r="H284" s="211">
        <v>3238.92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145</v>
      </c>
      <c r="AU284" s="217" t="s">
        <v>84</v>
      </c>
      <c r="AV284" s="13" t="s">
        <v>126</v>
      </c>
      <c r="AW284" s="13" t="s">
        <v>35</v>
      </c>
      <c r="AX284" s="13" t="s">
        <v>82</v>
      </c>
      <c r="AY284" s="217" t="s">
        <v>119</v>
      </c>
    </row>
    <row r="285" spans="2:65" s="1" customFormat="1" ht="20.45" customHeight="1">
      <c r="B285" s="33"/>
      <c r="C285" s="173" t="s">
        <v>405</v>
      </c>
      <c r="D285" s="173" t="s">
        <v>121</v>
      </c>
      <c r="E285" s="174" t="s">
        <v>406</v>
      </c>
      <c r="F285" s="175" t="s">
        <v>407</v>
      </c>
      <c r="G285" s="176" t="s">
        <v>124</v>
      </c>
      <c r="H285" s="177">
        <v>3270</v>
      </c>
      <c r="I285" s="178"/>
      <c r="J285" s="179">
        <f>ROUND(I285*H285,2)</f>
        <v>0</v>
      </c>
      <c r="K285" s="175" t="s">
        <v>125</v>
      </c>
      <c r="L285" s="37"/>
      <c r="M285" s="180" t="s">
        <v>19</v>
      </c>
      <c r="N285" s="181" t="s">
        <v>45</v>
      </c>
      <c r="O285" s="59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16" t="s">
        <v>126</v>
      </c>
      <c r="AT285" s="16" t="s">
        <v>121</v>
      </c>
      <c r="AU285" s="16" t="s">
        <v>84</v>
      </c>
      <c r="AY285" s="16" t="s">
        <v>119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6" t="s">
        <v>82</v>
      </c>
      <c r="BK285" s="184">
        <f>ROUND(I285*H285,2)</f>
        <v>0</v>
      </c>
      <c r="BL285" s="16" t="s">
        <v>126</v>
      </c>
      <c r="BM285" s="16" t="s">
        <v>408</v>
      </c>
    </row>
    <row r="286" spans="2:51" s="11" customFormat="1" ht="12">
      <c r="B286" s="185"/>
      <c r="C286" s="186"/>
      <c r="D286" s="187" t="s">
        <v>145</v>
      </c>
      <c r="E286" s="188" t="s">
        <v>19</v>
      </c>
      <c r="F286" s="189" t="s">
        <v>268</v>
      </c>
      <c r="G286" s="186"/>
      <c r="H286" s="188" t="s">
        <v>19</v>
      </c>
      <c r="I286" s="190"/>
      <c r="J286" s="186"/>
      <c r="K286" s="186"/>
      <c r="L286" s="191"/>
      <c r="M286" s="192"/>
      <c r="N286" s="193"/>
      <c r="O286" s="193"/>
      <c r="P286" s="193"/>
      <c r="Q286" s="193"/>
      <c r="R286" s="193"/>
      <c r="S286" s="193"/>
      <c r="T286" s="194"/>
      <c r="AT286" s="195" t="s">
        <v>145</v>
      </c>
      <c r="AU286" s="195" t="s">
        <v>84</v>
      </c>
      <c r="AV286" s="11" t="s">
        <v>82</v>
      </c>
      <c r="AW286" s="11" t="s">
        <v>35</v>
      </c>
      <c r="AX286" s="11" t="s">
        <v>74</v>
      </c>
      <c r="AY286" s="195" t="s">
        <v>119</v>
      </c>
    </row>
    <row r="287" spans="2:51" s="12" customFormat="1" ht="12">
      <c r="B287" s="196"/>
      <c r="C287" s="197"/>
      <c r="D287" s="187" t="s">
        <v>145</v>
      </c>
      <c r="E287" s="198" t="s">
        <v>19</v>
      </c>
      <c r="F287" s="199" t="s">
        <v>409</v>
      </c>
      <c r="G287" s="197"/>
      <c r="H287" s="200">
        <v>3000</v>
      </c>
      <c r="I287" s="201"/>
      <c r="J287" s="197"/>
      <c r="K287" s="197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145</v>
      </c>
      <c r="AU287" s="206" t="s">
        <v>84</v>
      </c>
      <c r="AV287" s="12" t="s">
        <v>84</v>
      </c>
      <c r="AW287" s="12" t="s">
        <v>35</v>
      </c>
      <c r="AX287" s="12" t="s">
        <v>74</v>
      </c>
      <c r="AY287" s="206" t="s">
        <v>119</v>
      </c>
    </row>
    <row r="288" spans="2:51" s="11" customFormat="1" ht="12">
      <c r="B288" s="185"/>
      <c r="C288" s="186"/>
      <c r="D288" s="187" t="s">
        <v>145</v>
      </c>
      <c r="E288" s="188" t="s">
        <v>19</v>
      </c>
      <c r="F288" s="189" t="s">
        <v>189</v>
      </c>
      <c r="G288" s="186"/>
      <c r="H288" s="188" t="s">
        <v>19</v>
      </c>
      <c r="I288" s="190"/>
      <c r="J288" s="186"/>
      <c r="K288" s="186"/>
      <c r="L288" s="191"/>
      <c r="M288" s="192"/>
      <c r="N288" s="193"/>
      <c r="O288" s="193"/>
      <c r="P288" s="193"/>
      <c r="Q288" s="193"/>
      <c r="R288" s="193"/>
      <c r="S288" s="193"/>
      <c r="T288" s="194"/>
      <c r="AT288" s="195" t="s">
        <v>145</v>
      </c>
      <c r="AU288" s="195" t="s">
        <v>84</v>
      </c>
      <c r="AV288" s="11" t="s">
        <v>82</v>
      </c>
      <c r="AW288" s="11" t="s">
        <v>35</v>
      </c>
      <c r="AX288" s="11" t="s">
        <v>74</v>
      </c>
      <c r="AY288" s="195" t="s">
        <v>119</v>
      </c>
    </row>
    <row r="289" spans="2:51" s="12" customFormat="1" ht="12">
      <c r="B289" s="196"/>
      <c r="C289" s="197"/>
      <c r="D289" s="187" t="s">
        <v>145</v>
      </c>
      <c r="E289" s="198" t="s">
        <v>19</v>
      </c>
      <c r="F289" s="199" t="s">
        <v>270</v>
      </c>
      <c r="G289" s="197"/>
      <c r="H289" s="200">
        <v>270</v>
      </c>
      <c r="I289" s="201"/>
      <c r="J289" s="197"/>
      <c r="K289" s="197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145</v>
      </c>
      <c r="AU289" s="206" t="s">
        <v>84</v>
      </c>
      <c r="AV289" s="12" t="s">
        <v>84</v>
      </c>
      <c r="AW289" s="12" t="s">
        <v>35</v>
      </c>
      <c r="AX289" s="12" t="s">
        <v>74</v>
      </c>
      <c r="AY289" s="206" t="s">
        <v>119</v>
      </c>
    </row>
    <row r="290" spans="2:51" s="13" customFormat="1" ht="12">
      <c r="B290" s="207"/>
      <c r="C290" s="208"/>
      <c r="D290" s="187" t="s">
        <v>145</v>
      </c>
      <c r="E290" s="209" t="s">
        <v>19</v>
      </c>
      <c r="F290" s="210" t="s">
        <v>148</v>
      </c>
      <c r="G290" s="208"/>
      <c r="H290" s="211">
        <v>3270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145</v>
      </c>
      <c r="AU290" s="217" t="s">
        <v>84</v>
      </c>
      <c r="AV290" s="13" t="s">
        <v>126</v>
      </c>
      <c r="AW290" s="13" t="s">
        <v>35</v>
      </c>
      <c r="AX290" s="13" t="s">
        <v>82</v>
      </c>
      <c r="AY290" s="217" t="s">
        <v>119</v>
      </c>
    </row>
    <row r="291" spans="2:65" s="1" customFormat="1" ht="14.45" customHeight="1">
      <c r="B291" s="33"/>
      <c r="C291" s="173" t="s">
        <v>410</v>
      </c>
      <c r="D291" s="173" t="s">
        <v>121</v>
      </c>
      <c r="E291" s="174" t="s">
        <v>411</v>
      </c>
      <c r="F291" s="175" t="s">
        <v>412</v>
      </c>
      <c r="G291" s="176" t="s">
        <v>124</v>
      </c>
      <c r="H291" s="177">
        <v>3270</v>
      </c>
      <c r="I291" s="178"/>
      <c r="J291" s="179">
        <f>ROUND(I291*H291,2)</f>
        <v>0</v>
      </c>
      <c r="K291" s="175" t="s">
        <v>19</v>
      </c>
      <c r="L291" s="37"/>
      <c r="M291" s="180" t="s">
        <v>19</v>
      </c>
      <c r="N291" s="181" t="s">
        <v>45</v>
      </c>
      <c r="O291" s="59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16" t="s">
        <v>126</v>
      </c>
      <c r="AT291" s="16" t="s">
        <v>121</v>
      </c>
      <c r="AU291" s="16" t="s">
        <v>84</v>
      </c>
      <c r="AY291" s="16" t="s">
        <v>119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6" t="s">
        <v>82</v>
      </c>
      <c r="BK291" s="184">
        <f>ROUND(I291*H291,2)</f>
        <v>0</v>
      </c>
      <c r="BL291" s="16" t="s">
        <v>126</v>
      </c>
      <c r="BM291" s="16" t="s">
        <v>413</v>
      </c>
    </row>
    <row r="292" spans="2:65" s="1" customFormat="1" ht="14.45" customHeight="1">
      <c r="B292" s="33"/>
      <c r="C292" s="173" t="s">
        <v>414</v>
      </c>
      <c r="D292" s="173" t="s">
        <v>121</v>
      </c>
      <c r="E292" s="174" t="s">
        <v>415</v>
      </c>
      <c r="F292" s="175" t="s">
        <v>416</v>
      </c>
      <c r="G292" s="176" t="s">
        <v>124</v>
      </c>
      <c r="H292" s="177">
        <v>3270</v>
      </c>
      <c r="I292" s="178"/>
      <c r="J292" s="179">
        <f>ROUND(I292*H292,2)</f>
        <v>0</v>
      </c>
      <c r="K292" s="175" t="s">
        <v>19</v>
      </c>
      <c r="L292" s="37"/>
      <c r="M292" s="180" t="s">
        <v>19</v>
      </c>
      <c r="N292" s="181" t="s">
        <v>45</v>
      </c>
      <c r="O292" s="59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AR292" s="16" t="s">
        <v>126</v>
      </c>
      <c r="AT292" s="16" t="s">
        <v>121</v>
      </c>
      <c r="AU292" s="16" t="s">
        <v>84</v>
      </c>
      <c r="AY292" s="16" t="s">
        <v>119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6" t="s">
        <v>82</v>
      </c>
      <c r="BK292" s="184">
        <f>ROUND(I292*H292,2)</f>
        <v>0</v>
      </c>
      <c r="BL292" s="16" t="s">
        <v>126</v>
      </c>
      <c r="BM292" s="16" t="s">
        <v>417</v>
      </c>
    </row>
    <row r="293" spans="2:65" s="1" customFormat="1" ht="20.45" customHeight="1">
      <c r="B293" s="33"/>
      <c r="C293" s="173" t="s">
        <v>418</v>
      </c>
      <c r="D293" s="173" t="s">
        <v>121</v>
      </c>
      <c r="E293" s="174" t="s">
        <v>419</v>
      </c>
      <c r="F293" s="175" t="s">
        <v>420</v>
      </c>
      <c r="G293" s="176" t="s">
        <v>124</v>
      </c>
      <c r="H293" s="177">
        <v>3270</v>
      </c>
      <c r="I293" s="178"/>
      <c r="J293" s="179">
        <f>ROUND(I293*H293,2)</f>
        <v>0</v>
      </c>
      <c r="K293" s="175" t="s">
        <v>125</v>
      </c>
      <c r="L293" s="37"/>
      <c r="M293" s="180" t="s">
        <v>19</v>
      </c>
      <c r="N293" s="181" t="s">
        <v>45</v>
      </c>
      <c r="O293" s="59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16" t="s">
        <v>126</v>
      </c>
      <c r="AT293" s="16" t="s">
        <v>121</v>
      </c>
      <c r="AU293" s="16" t="s">
        <v>84</v>
      </c>
      <c r="AY293" s="16" t="s">
        <v>119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6" t="s">
        <v>82</v>
      </c>
      <c r="BK293" s="184">
        <f>ROUND(I293*H293,2)</f>
        <v>0</v>
      </c>
      <c r="BL293" s="16" t="s">
        <v>126</v>
      </c>
      <c r="BM293" s="16" t="s">
        <v>421</v>
      </c>
    </row>
    <row r="294" spans="2:65" s="1" customFormat="1" ht="20.45" customHeight="1">
      <c r="B294" s="33"/>
      <c r="C294" s="173" t="s">
        <v>422</v>
      </c>
      <c r="D294" s="173" t="s">
        <v>121</v>
      </c>
      <c r="E294" s="174" t="s">
        <v>423</v>
      </c>
      <c r="F294" s="175" t="s">
        <v>424</v>
      </c>
      <c r="G294" s="176" t="s">
        <v>124</v>
      </c>
      <c r="H294" s="177">
        <v>97.972</v>
      </c>
      <c r="I294" s="178"/>
      <c r="J294" s="179">
        <f>ROUND(I294*H294,2)</f>
        <v>0</v>
      </c>
      <c r="K294" s="175" t="s">
        <v>125</v>
      </c>
      <c r="L294" s="37"/>
      <c r="M294" s="180" t="s">
        <v>19</v>
      </c>
      <c r="N294" s="181" t="s">
        <v>45</v>
      </c>
      <c r="O294" s="59"/>
      <c r="P294" s="182">
        <f>O294*H294</f>
        <v>0</v>
      </c>
      <c r="Q294" s="182">
        <v>0.61404</v>
      </c>
      <c r="R294" s="182">
        <f>Q294*H294</f>
        <v>60.158726879999996</v>
      </c>
      <c r="S294" s="182">
        <v>0</v>
      </c>
      <c r="T294" s="183">
        <f>S294*H294</f>
        <v>0</v>
      </c>
      <c r="AR294" s="16" t="s">
        <v>126</v>
      </c>
      <c r="AT294" s="16" t="s">
        <v>121</v>
      </c>
      <c r="AU294" s="16" t="s">
        <v>84</v>
      </c>
      <c r="AY294" s="16" t="s">
        <v>119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6" t="s">
        <v>82</v>
      </c>
      <c r="BK294" s="184">
        <f>ROUND(I294*H294,2)</f>
        <v>0</v>
      </c>
      <c r="BL294" s="16" t="s">
        <v>126</v>
      </c>
      <c r="BM294" s="16" t="s">
        <v>425</v>
      </c>
    </row>
    <row r="295" spans="2:51" s="12" customFormat="1" ht="12">
      <c r="B295" s="196"/>
      <c r="C295" s="197"/>
      <c r="D295" s="187" t="s">
        <v>145</v>
      </c>
      <c r="E295" s="198" t="s">
        <v>19</v>
      </c>
      <c r="F295" s="199" t="s">
        <v>426</v>
      </c>
      <c r="G295" s="197"/>
      <c r="H295" s="200">
        <v>42.372</v>
      </c>
      <c r="I295" s="201"/>
      <c r="J295" s="197"/>
      <c r="K295" s="197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145</v>
      </c>
      <c r="AU295" s="206" t="s">
        <v>84</v>
      </c>
      <c r="AV295" s="12" t="s">
        <v>84</v>
      </c>
      <c r="AW295" s="12" t="s">
        <v>35</v>
      </c>
      <c r="AX295" s="12" t="s">
        <v>74</v>
      </c>
      <c r="AY295" s="206" t="s">
        <v>119</v>
      </c>
    </row>
    <row r="296" spans="2:51" s="12" customFormat="1" ht="12">
      <c r="B296" s="196"/>
      <c r="C296" s="197"/>
      <c r="D296" s="187" t="s">
        <v>145</v>
      </c>
      <c r="E296" s="198" t="s">
        <v>19</v>
      </c>
      <c r="F296" s="199" t="s">
        <v>427</v>
      </c>
      <c r="G296" s="197"/>
      <c r="H296" s="200">
        <v>55.6</v>
      </c>
      <c r="I296" s="201"/>
      <c r="J296" s="197"/>
      <c r="K296" s="197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145</v>
      </c>
      <c r="AU296" s="206" t="s">
        <v>84</v>
      </c>
      <c r="AV296" s="12" t="s">
        <v>84</v>
      </c>
      <c r="AW296" s="12" t="s">
        <v>35</v>
      </c>
      <c r="AX296" s="12" t="s">
        <v>74</v>
      </c>
      <c r="AY296" s="206" t="s">
        <v>119</v>
      </c>
    </row>
    <row r="297" spans="2:51" s="13" customFormat="1" ht="12">
      <c r="B297" s="207"/>
      <c r="C297" s="208"/>
      <c r="D297" s="187" t="s">
        <v>145</v>
      </c>
      <c r="E297" s="209" t="s">
        <v>19</v>
      </c>
      <c r="F297" s="210" t="s">
        <v>148</v>
      </c>
      <c r="G297" s="208"/>
      <c r="H297" s="211">
        <v>97.97200000000001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145</v>
      </c>
      <c r="AU297" s="217" t="s">
        <v>84</v>
      </c>
      <c r="AV297" s="13" t="s">
        <v>126</v>
      </c>
      <c r="AW297" s="13" t="s">
        <v>35</v>
      </c>
      <c r="AX297" s="13" t="s">
        <v>82</v>
      </c>
      <c r="AY297" s="217" t="s">
        <v>119</v>
      </c>
    </row>
    <row r="298" spans="2:65" s="1" customFormat="1" ht="20.45" customHeight="1">
      <c r="B298" s="33"/>
      <c r="C298" s="173" t="s">
        <v>428</v>
      </c>
      <c r="D298" s="173" t="s">
        <v>121</v>
      </c>
      <c r="E298" s="174" t="s">
        <v>429</v>
      </c>
      <c r="F298" s="175" t="s">
        <v>430</v>
      </c>
      <c r="G298" s="176" t="s">
        <v>124</v>
      </c>
      <c r="H298" s="177">
        <v>97.972</v>
      </c>
      <c r="I298" s="178"/>
      <c r="J298" s="179">
        <f>ROUND(I298*H298,2)</f>
        <v>0</v>
      </c>
      <c r="K298" s="175" t="s">
        <v>125</v>
      </c>
      <c r="L298" s="37"/>
      <c r="M298" s="180" t="s">
        <v>19</v>
      </c>
      <c r="N298" s="181" t="s">
        <v>45</v>
      </c>
      <c r="O298" s="59"/>
      <c r="P298" s="182">
        <f>O298*H298</f>
        <v>0</v>
      </c>
      <c r="Q298" s="182">
        <v>0.1514</v>
      </c>
      <c r="R298" s="182">
        <f>Q298*H298</f>
        <v>14.8329608</v>
      </c>
      <c r="S298" s="182">
        <v>0</v>
      </c>
      <c r="T298" s="183">
        <f>S298*H298</f>
        <v>0</v>
      </c>
      <c r="AR298" s="16" t="s">
        <v>126</v>
      </c>
      <c r="AT298" s="16" t="s">
        <v>121</v>
      </c>
      <c r="AU298" s="16" t="s">
        <v>84</v>
      </c>
      <c r="AY298" s="16" t="s">
        <v>119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6" t="s">
        <v>82</v>
      </c>
      <c r="BK298" s="184">
        <f>ROUND(I298*H298,2)</f>
        <v>0</v>
      </c>
      <c r="BL298" s="16" t="s">
        <v>126</v>
      </c>
      <c r="BM298" s="16" t="s">
        <v>431</v>
      </c>
    </row>
    <row r="299" spans="2:63" s="10" customFormat="1" ht="22.9" customHeight="1">
      <c r="B299" s="157"/>
      <c r="C299" s="158"/>
      <c r="D299" s="159" t="s">
        <v>73</v>
      </c>
      <c r="E299" s="171" t="s">
        <v>162</v>
      </c>
      <c r="F299" s="171" t="s">
        <v>432</v>
      </c>
      <c r="G299" s="158"/>
      <c r="H299" s="158"/>
      <c r="I299" s="161"/>
      <c r="J299" s="172">
        <f>BK299</f>
        <v>0</v>
      </c>
      <c r="K299" s="158"/>
      <c r="L299" s="163"/>
      <c r="M299" s="164"/>
      <c r="N299" s="165"/>
      <c r="O299" s="165"/>
      <c r="P299" s="166">
        <f>SUM(P300:P303)</f>
        <v>0</v>
      </c>
      <c r="Q299" s="165"/>
      <c r="R299" s="166">
        <f>SUM(R300:R303)</f>
        <v>1.05</v>
      </c>
      <c r="S299" s="165"/>
      <c r="T299" s="167">
        <f>SUM(T300:T303)</f>
        <v>0</v>
      </c>
      <c r="AR299" s="168" t="s">
        <v>82</v>
      </c>
      <c r="AT299" s="169" t="s">
        <v>73</v>
      </c>
      <c r="AU299" s="169" t="s">
        <v>82</v>
      </c>
      <c r="AY299" s="168" t="s">
        <v>119</v>
      </c>
      <c r="BK299" s="170">
        <f>SUM(BK300:BK303)</f>
        <v>0</v>
      </c>
    </row>
    <row r="300" spans="2:65" s="1" customFormat="1" ht="14.45" customHeight="1">
      <c r="B300" s="33"/>
      <c r="C300" s="173" t="s">
        <v>433</v>
      </c>
      <c r="D300" s="173" t="s">
        <v>121</v>
      </c>
      <c r="E300" s="174" t="s">
        <v>434</v>
      </c>
      <c r="F300" s="175" t="s">
        <v>435</v>
      </c>
      <c r="G300" s="176" t="s">
        <v>143</v>
      </c>
      <c r="H300" s="177">
        <v>5</v>
      </c>
      <c r="I300" s="178"/>
      <c r="J300" s="179">
        <f>ROUND(I300*H300,2)</f>
        <v>0</v>
      </c>
      <c r="K300" s="175" t="s">
        <v>19</v>
      </c>
      <c r="L300" s="37"/>
      <c r="M300" s="180" t="s">
        <v>19</v>
      </c>
      <c r="N300" s="181" t="s">
        <v>45</v>
      </c>
      <c r="O300" s="59"/>
      <c r="P300" s="182">
        <f>O300*H300</f>
        <v>0</v>
      </c>
      <c r="Q300" s="182">
        <v>0.21</v>
      </c>
      <c r="R300" s="182">
        <f>Q300*H300</f>
        <v>1.05</v>
      </c>
      <c r="S300" s="182">
        <v>0</v>
      </c>
      <c r="T300" s="183">
        <f>S300*H300</f>
        <v>0</v>
      </c>
      <c r="AR300" s="16" t="s">
        <v>126</v>
      </c>
      <c r="AT300" s="16" t="s">
        <v>121</v>
      </c>
      <c r="AU300" s="16" t="s">
        <v>84</v>
      </c>
      <c r="AY300" s="16" t="s">
        <v>119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6" t="s">
        <v>82</v>
      </c>
      <c r="BK300" s="184">
        <f>ROUND(I300*H300,2)</f>
        <v>0</v>
      </c>
      <c r="BL300" s="16" t="s">
        <v>126</v>
      </c>
      <c r="BM300" s="16" t="s">
        <v>436</v>
      </c>
    </row>
    <row r="301" spans="2:51" s="11" customFormat="1" ht="12">
      <c r="B301" s="185"/>
      <c r="C301" s="186"/>
      <c r="D301" s="187" t="s">
        <v>145</v>
      </c>
      <c r="E301" s="188" t="s">
        <v>19</v>
      </c>
      <c r="F301" s="189" t="s">
        <v>153</v>
      </c>
      <c r="G301" s="186"/>
      <c r="H301" s="188" t="s">
        <v>19</v>
      </c>
      <c r="I301" s="190"/>
      <c r="J301" s="186"/>
      <c r="K301" s="186"/>
      <c r="L301" s="191"/>
      <c r="M301" s="192"/>
      <c r="N301" s="193"/>
      <c r="O301" s="193"/>
      <c r="P301" s="193"/>
      <c r="Q301" s="193"/>
      <c r="R301" s="193"/>
      <c r="S301" s="193"/>
      <c r="T301" s="194"/>
      <c r="AT301" s="195" t="s">
        <v>145</v>
      </c>
      <c r="AU301" s="195" t="s">
        <v>84</v>
      </c>
      <c r="AV301" s="11" t="s">
        <v>82</v>
      </c>
      <c r="AW301" s="11" t="s">
        <v>35</v>
      </c>
      <c r="AX301" s="11" t="s">
        <v>74</v>
      </c>
      <c r="AY301" s="195" t="s">
        <v>119</v>
      </c>
    </row>
    <row r="302" spans="2:51" s="12" customFormat="1" ht="12">
      <c r="B302" s="196"/>
      <c r="C302" s="197"/>
      <c r="D302" s="187" t="s">
        <v>145</v>
      </c>
      <c r="E302" s="198" t="s">
        <v>19</v>
      </c>
      <c r="F302" s="199" t="s">
        <v>154</v>
      </c>
      <c r="G302" s="197"/>
      <c r="H302" s="200">
        <v>5</v>
      </c>
      <c r="I302" s="201"/>
      <c r="J302" s="197"/>
      <c r="K302" s="197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145</v>
      </c>
      <c r="AU302" s="206" t="s">
        <v>84</v>
      </c>
      <c r="AV302" s="12" t="s">
        <v>84</v>
      </c>
      <c r="AW302" s="12" t="s">
        <v>35</v>
      </c>
      <c r="AX302" s="12" t="s">
        <v>74</v>
      </c>
      <c r="AY302" s="206" t="s">
        <v>119</v>
      </c>
    </row>
    <row r="303" spans="2:51" s="13" customFormat="1" ht="12">
      <c r="B303" s="207"/>
      <c r="C303" s="208"/>
      <c r="D303" s="187" t="s">
        <v>145</v>
      </c>
      <c r="E303" s="209" t="s">
        <v>19</v>
      </c>
      <c r="F303" s="210" t="s">
        <v>148</v>
      </c>
      <c r="G303" s="208"/>
      <c r="H303" s="211">
        <v>5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145</v>
      </c>
      <c r="AU303" s="217" t="s">
        <v>84</v>
      </c>
      <c r="AV303" s="13" t="s">
        <v>126</v>
      </c>
      <c r="AW303" s="13" t="s">
        <v>35</v>
      </c>
      <c r="AX303" s="13" t="s">
        <v>82</v>
      </c>
      <c r="AY303" s="217" t="s">
        <v>119</v>
      </c>
    </row>
    <row r="304" spans="2:63" s="10" customFormat="1" ht="22.9" customHeight="1">
      <c r="B304" s="157"/>
      <c r="C304" s="158"/>
      <c r="D304" s="159" t="s">
        <v>73</v>
      </c>
      <c r="E304" s="171" t="s">
        <v>174</v>
      </c>
      <c r="F304" s="171" t="s">
        <v>437</v>
      </c>
      <c r="G304" s="158"/>
      <c r="H304" s="158"/>
      <c r="I304" s="161"/>
      <c r="J304" s="172">
        <f>BK304</f>
        <v>0</v>
      </c>
      <c r="K304" s="158"/>
      <c r="L304" s="163"/>
      <c r="M304" s="164"/>
      <c r="N304" s="165"/>
      <c r="O304" s="165"/>
      <c r="P304" s="166">
        <f>SUM(P305:P329)</f>
        <v>0</v>
      </c>
      <c r="Q304" s="165"/>
      <c r="R304" s="166">
        <f>SUM(R305:R329)</f>
        <v>42.04046159999999</v>
      </c>
      <c r="S304" s="165"/>
      <c r="T304" s="167">
        <f>SUM(T305:T329)</f>
        <v>123.02600000000001</v>
      </c>
      <c r="AR304" s="168" t="s">
        <v>82</v>
      </c>
      <c r="AT304" s="169" t="s">
        <v>73</v>
      </c>
      <c r="AU304" s="169" t="s">
        <v>82</v>
      </c>
      <c r="AY304" s="168" t="s">
        <v>119</v>
      </c>
      <c r="BK304" s="170">
        <f>SUM(BK305:BK329)</f>
        <v>0</v>
      </c>
    </row>
    <row r="305" spans="2:65" s="1" customFormat="1" ht="20.45" customHeight="1">
      <c r="B305" s="33"/>
      <c r="C305" s="173" t="s">
        <v>438</v>
      </c>
      <c r="D305" s="173" t="s">
        <v>121</v>
      </c>
      <c r="E305" s="174" t="s">
        <v>439</v>
      </c>
      <c r="F305" s="175" t="s">
        <v>440</v>
      </c>
      <c r="G305" s="176" t="s">
        <v>279</v>
      </c>
      <c r="H305" s="177">
        <v>2</v>
      </c>
      <c r="I305" s="178"/>
      <c r="J305" s="179">
        <f aca="true" t="shared" si="0" ref="J305:J313">ROUND(I305*H305,2)</f>
        <v>0</v>
      </c>
      <c r="K305" s="175" t="s">
        <v>125</v>
      </c>
      <c r="L305" s="37"/>
      <c r="M305" s="180" t="s">
        <v>19</v>
      </c>
      <c r="N305" s="181" t="s">
        <v>45</v>
      </c>
      <c r="O305" s="59"/>
      <c r="P305" s="182">
        <f aca="true" t="shared" si="1" ref="P305:P313">O305*H305</f>
        <v>0</v>
      </c>
      <c r="Q305" s="182">
        <v>0</v>
      </c>
      <c r="R305" s="182">
        <f aca="true" t="shared" si="2" ref="R305:R313">Q305*H305</f>
        <v>0</v>
      </c>
      <c r="S305" s="182">
        <v>0</v>
      </c>
      <c r="T305" s="183">
        <f aca="true" t="shared" si="3" ref="T305:T313">S305*H305</f>
        <v>0</v>
      </c>
      <c r="AR305" s="16" t="s">
        <v>126</v>
      </c>
      <c r="AT305" s="16" t="s">
        <v>121</v>
      </c>
      <c r="AU305" s="16" t="s">
        <v>84</v>
      </c>
      <c r="AY305" s="16" t="s">
        <v>119</v>
      </c>
      <c r="BE305" s="184">
        <f aca="true" t="shared" si="4" ref="BE305:BE313">IF(N305="základní",J305,0)</f>
        <v>0</v>
      </c>
      <c r="BF305" s="184">
        <f aca="true" t="shared" si="5" ref="BF305:BF313">IF(N305="snížená",J305,0)</f>
        <v>0</v>
      </c>
      <c r="BG305" s="184">
        <f aca="true" t="shared" si="6" ref="BG305:BG313">IF(N305="zákl. přenesená",J305,0)</f>
        <v>0</v>
      </c>
      <c r="BH305" s="184">
        <f aca="true" t="shared" si="7" ref="BH305:BH313">IF(N305="sníž. přenesená",J305,0)</f>
        <v>0</v>
      </c>
      <c r="BI305" s="184">
        <f aca="true" t="shared" si="8" ref="BI305:BI313">IF(N305="nulová",J305,0)</f>
        <v>0</v>
      </c>
      <c r="BJ305" s="16" t="s">
        <v>82</v>
      </c>
      <c r="BK305" s="184">
        <f aca="true" t="shared" si="9" ref="BK305:BK313">ROUND(I305*H305,2)</f>
        <v>0</v>
      </c>
      <c r="BL305" s="16" t="s">
        <v>126</v>
      </c>
      <c r="BM305" s="16" t="s">
        <v>441</v>
      </c>
    </row>
    <row r="306" spans="2:65" s="1" customFormat="1" ht="14.45" customHeight="1">
      <c r="B306" s="33"/>
      <c r="C306" s="218" t="s">
        <v>442</v>
      </c>
      <c r="D306" s="218" t="s">
        <v>258</v>
      </c>
      <c r="E306" s="219" t="s">
        <v>443</v>
      </c>
      <c r="F306" s="220" t="s">
        <v>444</v>
      </c>
      <c r="G306" s="221" t="s">
        <v>279</v>
      </c>
      <c r="H306" s="222">
        <v>2</v>
      </c>
      <c r="I306" s="223"/>
      <c r="J306" s="224">
        <f t="shared" si="0"/>
        <v>0</v>
      </c>
      <c r="K306" s="220" t="s">
        <v>19</v>
      </c>
      <c r="L306" s="225"/>
      <c r="M306" s="226" t="s">
        <v>19</v>
      </c>
      <c r="N306" s="227" t="s">
        <v>45</v>
      </c>
      <c r="O306" s="59"/>
      <c r="P306" s="182">
        <f t="shared" si="1"/>
        <v>0</v>
      </c>
      <c r="Q306" s="182">
        <v>0.0022</v>
      </c>
      <c r="R306" s="182">
        <f t="shared" si="2"/>
        <v>0.0044</v>
      </c>
      <c r="S306" s="182">
        <v>0</v>
      </c>
      <c r="T306" s="183">
        <f t="shared" si="3"/>
        <v>0</v>
      </c>
      <c r="AR306" s="16" t="s">
        <v>162</v>
      </c>
      <c r="AT306" s="16" t="s">
        <v>258</v>
      </c>
      <c r="AU306" s="16" t="s">
        <v>84</v>
      </c>
      <c r="AY306" s="16" t="s">
        <v>119</v>
      </c>
      <c r="BE306" s="184">
        <f t="shared" si="4"/>
        <v>0</v>
      </c>
      <c r="BF306" s="184">
        <f t="shared" si="5"/>
        <v>0</v>
      </c>
      <c r="BG306" s="184">
        <f t="shared" si="6"/>
        <v>0</v>
      </c>
      <c r="BH306" s="184">
        <f t="shared" si="7"/>
        <v>0</v>
      </c>
      <c r="BI306" s="184">
        <f t="shared" si="8"/>
        <v>0</v>
      </c>
      <c r="BJ306" s="16" t="s">
        <v>82</v>
      </c>
      <c r="BK306" s="184">
        <f t="shared" si="9"/>
        <v>0</v>
      </c>
      <c r="BL306" s="16" t="s">
        <v>126</v>
      </c>
      <c r="BM306" s="16" t="s">
        <v>445</v>
      </c>
    </row>
    <row r="307" spans="2:65" s="1" customFormat="1" ht="20.45" customHeight="1">
      <c r="B307" s="33"/>
      <c r="C307" s="173" t="s">
        <v>446</v>
      </c>
      <c r="D307" s="173" t="s">
        <v>121</v>
      </c>
      <c r="E307" s="174" t="s">
        <v>447</v>
      </c>
      <c r="F307" s="175" t="s">
        <v>448</v>
      </c>
      <c r="G307" s="176" t="s">
        <v>279</v>
      </c>
      <c r="H307" s="177">
        <v>1</v>
      </c>
      <c r="I307" s="178"/>
      <c r="J307" s="179">
        <f t="shared" si="0"/>
        <v>0</v>
      </c>
      <c r="K307" s="175" t="s">
        <v>125</v>
      </c>
      <c r="L307" s="37"/>
      <c r="M307" s="180" t="s">
        <v>19</v>
      </c>
      <c r="N307" s="181" t="s">
        <v>45</v>
      </c>
      <c r="O307" s="59"/>
      <c r="P307" s="182">
        <f t="shared" si="1"/>
        <v>0</v>
      </c>
      <c r="Q307" s="182">
        <v>0.0007</v>
      </c>
      <c r="R307" s="182">
        <f t="shared" si="2"/>
        <v>0.0007</v>
      </c>
      <c r="S307" s="182">
        <v>0</v>
      </c>
      <c r="T307" s="183">
        <f t="shared" si="3"/>
        <v>0</v>
      </c>
      <c r="AR307" s="16" t="s">
        <v>126</v>
      </c>
      <c r="AT307" s="16" t="s">
        <v>121</v>
      </c>
      <c r="AU307" s="16" t="s">
        <v>84</v>
      </c>
      <c r="AY307" s="16" t="s">
        <v>119</v>
      </c>
      <c r="BE307" s="184">
        <f t="shared" si="4"/>
        <v>0</v>
      </c>
      <c r="BF307" s="184">
        <f t="shared" si="5"/>
        <v>0</v>
      </c>
      <c r="BG307" s="184">
        <f t="shared" si="6"/>
        <v>0</v>
      </c>
      <c r="BH307" s="184">
        <f t="shared" si="7"/>
        <v>0</v>
      </c>
      <c r="BI307" s="184">
        <f t="shared" si="8"/>
        <v>0</v>
      </c>
      <c r="BJ307" s="16" t="s">
        <v>82</v>
      </c>
      <c r="BK307" s="184">
        <f t="shared" si="9"/>
        <v>0</v>
      </c>
      <c r="BL307" s="16" t="s">
        <v>126</v>
      </c>
      <c r="BM307" s="16" t="s">
        <v>449</v>
      </c>
    </row>
    <row r="308" spans="2:65" s="1" customFormat="1" ht="14.45" customHeight="1">
      <c r="B308" s="33"/>
      <c r="C308" s="218" t="s">
        <v>450</v>
      </c>
      <c r="D308" s="218" t="s">
        <v>258</v>
      </c>
      <c r="E308" s="219" t="s">
        <v>451</v>
      </c>
      <c r="F308" s="220" t="s">
        <v>452</v>
      </c>
      <c r="G308" s="221" t="s">
        <v>279</v>
      </c>
      <c r="H308" s="222">
        <v>1</v>
      </c>
      <c r="I308" s="223"/>
      <c r="J308" s="224">
        <f t="shared" si="0"/>
        <v>0</v>
      </c>
      <c r="K308" s="220" t="s">
        <v>19</v>
      </c>
      <c r="L308" s="225"/>
      <c r="M308" s="226" t="s">
        <v>19</v>
      </c>
      <c r="N308" s="227" t="s">
        <v>45</v>
      </c>
      <c r="O308" s="59"/>
      <c r="P308" s="182">
        <f t="shared" si="1"/>
        <v>0</v>
      </c>
      <c r="Q308" s="182">
        <v>0.005</v>
      </c>
      <c r="R308" s="182">
        <f t="shared" si="2"/>
        <v>0.005</v>
      </c>
      <c r="S308" s="182">
        <v>0</v>
      </c>
      <c r="T308" s="183">
        <f t="shared" si="3"/>
        <v>0</v>
      </c>
      <c r="AR308" s="16" t="s">
        <v>162</v>
      </c>
      <c r="AT308" s="16" t="s">
        <v>258</v>
      </c>
      <c r="AU308" s="16" t="s">
        <v>84</v>
      </c>
      <c r="AY308" s="16" t="s">
        <v>119</v>
      </c>
      <c r="BE308" s="184">
        <f t="shared" si="4"/>
        <v>0</v>
      </c>
      <c r="BF308" s="184">
        <f t="shared" si="5"/>
        <v>0</v>
      </c>
      <c r="BG308" s="184">
        <f t="shared" si="6"/>
        <v>0</v>
      </c>
      <c r="BH308" s="184">
        <f t="shared" si="7"/>
        <v>0</v>
      </c>
      <c r="BI308" s="184">
        <f t="shared" si="8"/>
        <v>0</v>
      </c>
      <c r="BJ308" s="16" t="s">
        <v>82</v>
      </c>
      <c r="BK308" s="184">
        <f t="shared" si="9"/>
        <v>0</v>
      </c>
      <c r="BL308" s="16" t="s">
        <v>126</v>
      </c>
      <c r="BM308" s="16" t="s">
        <v>453</v>
      </c>
    </row>
    <row r="309" spans="2:65" s="1" customFormat="1" ht="14.45" customHeight="1">
      <c r="B309" s="33"/>
      <c r="C309" s="218" t="s">
        <v>454</v>
      </c>
      <c r="D309" s="218" t="s">
        <v>258</v>
      </c>
      <c r="E309" s="219" t="s">
        <v>455</v>
      </c>
      <c r="F309" s="220" t="s">
        <v>456</v>
      </c>
      <c r="G309" s="221" t="s">
        <v>279</v>
      </c>
      <c r="H309" s="222">
        <v>1</v>
      </c>
      <c r="I309" s="223"/>
      <c r="J309" s="224">
        <f t="shared" si="0"/>
        <v>0</v>
      </c>
      <c r="K309" s="220" t="s">
        <v>19</v>
      </c>
      <c r="L309" s="225"/>
      <c r="M309" s="226" t="s">
        <v>19</v>
      </c>
      <c r="N309" s="227" t="s">
        <v>45</v>
      </c>
      <c r="O309" s="59"/>
      <c r="P309" s="182">
        <f t="shared" si="1"/>
        <v>0</v>
      </c>
      <c r="Q309" s="182">
        <v>0.0065</v>
      </c>
      <c r="R309" s="182">
        <f t="shared" si="2"/>
        <v>0.0065</v>
      </c>
      <c r="S309" s="182">
        <v>0</v>
      </c>
      <c r="T309" s="183">
        <f t="shared" si="3"/>
        <v>0</v>
      </c>
      <c r="AR309" s="16" t="s">
        <v>162</v>
      </c>
      <c r="AT309" s="16" t="s">
        <v>258</v>
      </c>
      <c r="AU309" s="16" t="s">
        <v>84</v>
      </c>
      <c r="AY309" s="16" t="s">
        <v>119</v>
      </c>
      <c r="BE309" s="184">
        <f t="shared" si="4"/>
        <v>0</v>
      </c>
      <c r="BF309" s="184">
        <f t="shared" si="5"/>
        <v>0</v>
      </c>
      <c r="BG309" s="184">
        <f t="shared" si="6"/>
        <v>0</v>
      </c>
      <c r="BH309" s="184">
        <f t="shared" si="7"/>
        <v>0</v>
      </c>
      <c r="BI309" s="184">
        <f t="shared" si="8"/>
        <v>0</v>
      </c>
      <c r="BJ309" s="16" t="s">
        <v>82</v>
      </c>
      <c r="BK309" s="184">
        <f t="shared" si="9"/>
        <v>0</v>
      </c>
      <c r="BL309" s="16" t="s">
        <v>126</v>
      </c>
      <c r="BM309" s="16" t="s">
        <v>457</v>
      </c>
    </row>
    <row r="310" spans="2:65" s="1" customFormat="1" ht="14.45" customHeight="1">
      <c r="B310" s="33"/>
      <c r="C310" s="218" t="s">
        <v>458</v>
      </c>
      <c r="D310" s="218" t="s">
        <v>258</v>
      </c>
      <c r="E310" s="219" t="s">
        <v>459</v>
      </c>
      <c r="F310" s="220" t="s">
        <v>460</v>
      </c>
      <c r="G310" s="221" t="s">
        <v>279</v>
      </c>
      <c r="H310" s="222">
        <v>1</v>
      </c>
      <c r="I310" s="223"/>
      <c r="J310" s="224">
        <f t="shared" si="0"/>
        <v>0</v>
      </c>
      <c r="K310" s="220" t="s">
        <v>19</v>
      </c>
      <c r="L310" s="225"/>
      <c r="M310" s="226" t="s">
        <v>19</v>
      </c>
      <c r="N310" s="227" t="s">
        <v>45</v>
      </c>
      <c r="O310" s="59"/>
      <c r="P310" s="182">
        <f t="shared" si="1"/>
        <v>0</v>
      </c>
      <c r="Q310" s="182">
        <v>0.0033</v>
      </c>
      <c r="R310" s="182">
        <f t="shared" si="2"/>
        <v>0.0033</v>
      </c>
      <c r="S310" s="182">
        <v>0</v>
      </c>
      <c r="T310" s="183">
        <f t="shared" si="3"/>
        <v>0</v>
      </c>
      <c r="AR310" s="16" t="s">
        <v>162</v>
      </c>
      <c r="AT310" s="16" t="s">
        <v>258</v>
      </c>
      <c r="AU310" s="16" t="s">
        <v>84</v>
      </c>
      <c r="AY310" s="16" t="s">
        <v>119</v>
      </c>
      <c r="BE310" s="184">
        <f t="shared" si="4"/>
        <v>0</v>
      </c>
      <c r="BF310" s="184">
        <f t="shared" si="5"/>
        <v>0</v>
      </c>
      <c r="BG310" s="184">
        <f t="shared" si="6"/>
        <v>0</v>
      </c>
      <c r="BH310" s="184">
        <f t="shared" si="7"/>
        <v>0</v>
      </c>
      <c r="BI310" s="184">
        <f t="shared" si="8"/>
        <v>0</v>
      </c>
      <c r="BJ310" s="16" t="s">
        <v>82</v>
      </c>
      <c r="BK310" s="184">
        <f t="shared" si="9"/>
        <v>0</v>
      </c>
      <c r="BL310" s="16" t="s">
        <v>126</v>
      </c>
      <c r="BM310" s="16" t="s">
        <v>461</v>
      </c>
    </row>
    <row r="311" spans="2:65" s="1" customFormat="1" ht="14.45" customHeight="1">
      <c r="B311" s="33"/>
      <c r="C311" s="218" t="s">
        <v>462</v>
      </c>
      <c r="D311" s="218" t="s">
        <v>258</v>
      </c>
      <c r="E311" s="219" t="s">
        <v>463</v>
      </c>
      <c r="F311" s="220" t="s">
        <v>464</v>
      </c>
      <c r="G311" s="221" t="s">
        <v>279</v>
      </c>
      <c r="H311" s="222">
        <v>1</v>
      </c>
      <c r="I311" s="223"/>
      <c r="J311" s="224">
        <f t="shared" si="0"/>
        <v>0</v>
      </c>
      <c r="K311" s="220" t="s">
        <v>19</v>
      </c>
      <c r="L311" s="225"/>
      <c r="M311" s="226" t="s">
        <v>19</v>
      </c>
      <c r="N311" s="227" t="s">
        <v>45</v>
      </c>
      <c r="O311" s="59"/>
      <c r="P311" s="182">
        <f t="shared" si="1"/>
        <v>0</v>
      </c>
      <c r="Q311" s="182">
        <v>0.00015</v>
      </c>
      <c r="R311" s="182">
        <f t="shared" si="2"/>
        <v>0.00015</v>
      </c>
      <c r="S311" s="182">
        <v>0</v>
      </c>
      <c r="T311" s="183">
        <f t="shared" si="3"/>
        <v>0</v>
      </c>
      <c r="AR311" s="16" t="s">
        <v>162</v>
      </c>
      <c r="AT311" s="16" t="s">
        <v>258</v>
      </c>
      <c r="AU311" s="16" t="s">
        <v>84</v>
      </c>
      <c r="AY311" s="16" t="s">
        <v>119</v>
      </c>
      <c r="BE311" s="184">
        <f t="shared" si="4"/>
        <v>0</v>
      </c>
      <c r="BF311" s="184">
        <f t="shared" si="5"/>
        <v>0</v>
      </c>
      <c r="BG311" s="184">
        <f t="shared" si="6"/>
        <v>0</v>
      </c>
      <c r="BH311" s="184">
        <f t="shared" si="7"/>
        <v>0</v>
      </c>
      <c r="BI311" s="184">
        <f t="shared" si="8"/>
        <v>0</v>
      </c>
      <c r="BJ311" s="16" t="s">
        <v>82</v>
      </c>
      <c r="BK311" s="184">
        <f t="shared" si="9"/>
        <v>0</v>
      </c>
      <c r="BL311" s="16" t="s">
        <v>126</v>
      </c>
      <c r="BM311" s="16" t="s">
        <v>465</v>
      </c>
    </row>
    <row r="312" spans="2:65" s="1" customFormat="1" ht="14.45" customHeight="1">
      <c r="B312" s="33"/>
      <c r="C312" s="218" t="s">
        <v>466</v>
      </c>
      <c r="D312" s="218" t="s">
        <v>258</v>
      </c>
      <c r="E312" s="219" t="s">
        <v>467</v>
      </c>
      <c r="F312" s="220" t="s">
        <v>468</v>
      </c>
      <c r="G312" s="221" t="s">
        <v>279</v>
      </c>
      <c r="H312" s="222">
        <v>2</v>
      </c>
      <c r="I312" s="223"/>
      <c r="J312" s="224">
        <f t="shared" si="0"/>
        <v>0</v>
      </c>
      <c r="K312" s="220" t="s">
        <v>19</v>
      </c>
      <c r="L312" s="225"/>
      <c r="M312" s="226" t="s">
        <v>19</v>
      </c>
      <c r="N312" s="227" t="s">
        <v>45</v>
      </c>
      <c r="O312" s="59"/>
      <c r="P312" s="182">
        <f t="shared" si="1"/>
        <v>0</v>
      </c>
      <c r="Q312" s="182">
        <v>0.0004</v>
      </c>
      <c r="R312" s="182">
        <f t="shared" si="2"/>
        <v>0.0008</v>
      </c>
      <c r="S312" s="182">
        <v>0</v>
      </c>
      <c r="T312" s="183">
        <f t="shared" si="3"/>
        <v>0</v>
      </c>
      <c r="AR312" s="16" t="s">
        <v>162</v>
      </c>
      <c r="AT312" s="16" t="s">
        <v>258</v>
      </c>
      <c r="AU312" s="16" t="s">
        <v>84</v>
      </c>
      <c r="AY312" s="16" t="s">
        <v>119</v>
      </c>
      <c r="BE312" s="184">
        <f t="shared" si="4"/>
        <v>0</v>
      </c>
      <c r="BF312" s="184">
        <f t="shared" si="5"/>
        <v>0</v>
      </c>
      <c r="BG312" s="184">
        <f t="shared" si="6"/>
        <v>0</v>
      </c>
      <c r="BH312" s="184">
        <f t="shared" si="7"/>
        <v>0</v>
      </c>
      <c r="BI312" s="184">
        <f t="shared" si="8"/>
        <v>0</v>
      </c>
      <c r="BJ312" s="16" t="s">
        <v>82</v>
      </c>
      <c r="BK312" s="184">
        <f t="shared" si="9"/>
        <v>0</v>
      </c>
      <c r="BL312" s="16" t="s">
        <v>126</v>
      </c>
      <c r="BM312" s="16" t="s">
        <v>469</v>
      </c>
    </row>
    <row r="313" spans="2:65" s="1" customFormat="1" ht="20.45" customHeight="1">
      <c r="B313" s="33"/>
      <c r="C313" s="173" t="s">
        <v>470</v>
      </c>
      <c r="D313" s="173" t="s">
        <v>121</v>
      </c>
      <c r="E313" s="174" t="s">
        <v>471</v>
      </c>
      <c r="F313" s="175" t="s">
        <v>472</v>
      </c>
      <c r="G313" s="176" t="s">
        <v>158</v>
      </c>
      <c r="H313" s="177">
        <v>18.205</v>
      </c>
      <c r="I313" s="178"/>
      <c r="J313" s="179">
        <f t="shared" si="0"/>
        <v>0</v>
      </c>
      <c r="K313" s="175" t="s">
        <v>125</v>
      </c>
      <c r="L313" s="37"/>
      <c r="M313" s="180" t="s">
        <v>19</v>
      </c>
      <c r="N313" s="181" t="s">
        <v>45</v>
      </c>
      <c r="O313" s="59"/>
      <c r="P313" s="182">
        <f t="shared" si="1"/>
        <v>0</v>
      </c>
      <c r="Q313" s="182">
        <v>2.26672</v>
      </c>
      <c r="R313" s="182">
        <f t="shared" si="2"/>
        <v>41.26563759999999</v>
      </c>
      <c r="S313" s="182">
        <v>0</v>
      </c>
      <c r="T313" s="183">
        <f t="shared" si="3"/>
        <v>0</v>
      </c>
      <c r="AR313" s="16" t="s">
        <v>126</v>
      </c>
      <c r="AT313" s="16" t="s">
        <v>121</v>
      </c>
      <c r="AU313" s="16" t="s">
        <v>84</v>
      </c>
      <c r="AY313" s="16" t="s">
        <v>119</v>
      </c>
      <c r="BE313" s="184">
        <f t="shared" si="4"/>
        <v>0</v>
      </c>
      <c r="BF313" s="184">
        <f t="shared" si="5"/>
        <v>0</v>
      </c>
      <c r="BG313" s="184">
        <f t="shared" si="6"/>
        <v>0</v>
      </c>
      <c r="BH313" s="184">
        <f t="shared" si="7"/>
        <v>0</v>
      </c>
      <c r="BI313" s="184">
        <f t="shared" si="8"/>
        <v>0</v>
      </c>
      <c r="BJ313" s="16" t="s">
        <v>82</v>
      </c>
      <c r="BK313" s="184">
        <f t="shared" si="9"/>
        <v>0</v>
      </c>
      <c r="BL313" s="16" t="s">
        <v>126</v>
      </c>
      <c r="BM313" s="16" t="s">
        <v>473</v>
      </c>
    </row>
    <row r="314" spans="2:51" s="12" customFormat="1" ht="12">
      <c r="B314" s="196"/>
      <c r="C314" s="197"/>
      <c r="D314" s="187" t="s">
        <v>145</v>
      </c>
      <c r="E314" s="198" t="s">
        <v>19</v>
      </c>
      <c r="F314" s="199" t="s">
        <v>474</v>
      </c>
      <c r="G314" s="197"/>
      <c r="H314" s="200">
        <v>13.8</v>
      </c>
      <c r="I314" s="201"/>
      <c r="J314" s="197"/>
      <c r="K314" s="197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145</v>
      </c>
      <c r="AU314" s="206" t="s">
        <v>84</v>
      </c>
      <c r="AV314" s="12" t="s">
        <v>84</v>
      </c>
      <c r="AW314" s="12" t="s">
        <v>35</v>
      </c>
      <c r="AX314" s="12" t="s">
        <v>74</v>
      </c>
      <c r="AY314" s="206" t="s">
        <v>119</v>
      </c>
    </row>
    <row r="315" spans="2:51" s="12" customFormat="1" ht="12">
      <c r="B315" s="196"/>
      <c r="C315" s="197"/>
      <c r="D315" s="187" t="s">
        <v>145</v>
      </c>
      <c r="E315" s="198" t="s">
        <v>19</v>
      </c>
      <c r="F315" s="199" t="s">
        <v>475</v>
      </c>
      <c r="G315" s="197"/>
      <c r="H315" s="200">
        <v>4.405</v>
      </c>
      <c r="I315" s="201"/>
      <c r="J315" s="197"/>
      <c r="K315" s="197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145</v>
      </c>
      <c r="AU315" s="206" t="s">
        <v>84</v>
      </c>
      <c r="AV315" s="12" t="s">
        <v>84</v>
      </c>
      <c r="AW315" s="12" t="s">
        <v>35</v>
      </c>
      <c r="AX315" s="12" t="s">
        <v>74</v>
      </c>
      <c r="AY315" s="206" t="s">
        <v>119</v>
      </c>
    </row>
    <row r="316" spans="2:51" s="13" customFormat="1" ht="12">
      <c r="B316" s="207"/>
      <c r="C316" s="208"/>
      <c r="D316" s="187" t="s">
        <v>145</v>
      </c>
      <c r="E316" s="209" t="s">
        <v>19</v>
      </c>
      <c r="F316" s="210" t="s">
        <v>148</v>
      </c>
      <c r="G316" s="208"/>
      <c r="H316" s="211">
        <v>18.205000000000002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145</v>
      </c>
      <c r="AU316" s="217" t="s">
        <v>84</v>
      </c>
      <c r="AV316" s="13" t="s">
        <v>126</v>
      </c>
      <c r="AW316" s="13" t="s">
        <v>35</v>
      </c>
      <c r="AX316" s="13" t="s">
        <v>82</v>
      </c>
      <c r="AY316" s="217" t="s">
        <v>119</v>
      </c>
    </row>
    <row r="317" spans="2:65" s="1" customFormat="1" ht="14.45" customHeight="1">
      <c r="B317" s="33"/>
      <c r="C317" s="173" t="s">
        <v>476</v>
      </c>
      <c r="D317" s="173" t="s">
        <v>121</v>
      </c>
      <c r="E317" s="174" t="s">
        <v>477</v>
      </c>
      <c r="F317" s="175" t="s">
        <v>478</v>
      </c>
      <c r="G317" s="176" t="s">
        <v>143</v>
      </c>
      <c r="H317" s="177">
        <v>40.16</v>
      </c>
      <c r="I317" s="178"/>
      <c r="J317" s="179">
        <f>ROUND(I317*H317,2)</f>
        <v>0</v>
      </c>
      <c r="K317" s="175" t="s">
        <v>19</v>
      </c>
      <c r="L317" s="37"/>
      <c r="M317" s="180" t="s">
        <v>19</v>
      </c>
      <c r="N317" s="181" t="s">
        <v>45</v>
      </c>
      <c r="O317" s="59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16" t="s">
        <v>126</v>
      </c>
      <c r="AT317" s="16" t="s">
        <v>121</v>
      </c>
      <c r="AU317" s="16" t="s">
        <v>84</v>
      </c>
      <c r="AY317" s="16" t="s">
        <v>119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6" t="s">
        <v>82</v>
      </c>
      <c r="BK317" s="184">
        <f>ROUND(I317*H317,2)</f>
        <v>0</v>
      </c>
      <c r="BL317" s="16" t="s">
        <v>126</v>
      </c>
      <c r="BM317" s="16" t="s">
        <v>479</v>
      </c>
    </row>
    <row r="318" spans="2:65" s="1" customFormat="1" ht="14.45" customHeight="1">
      <c r="B318" s="33"/>
      <c r="C318" s="218" t="s">
        <v>480</v>
      </c>
      <c r="D318" s="218" t="s">
        <v>258</v>
      </c>
      <c r="E318" s="219" t="s">
        <v>481</v>
      </c>
      <c r="F318" s="220" t="s">
        <v>482</v>
      </c>
      <c r="G318" s="221" t="s">
        <v>143</v>
      </c>
      <c r="H318" s="222">
        <v>31.26</v>
      </c>
      <c r="I318" s="223"/>
      <c r="J318" s="224">
        <f>ROUND(I318*H318,2)</f>
        <v>0</v>
      </c>
      <c r="K318" s="220" t="s">
        <v>19</v>
      </c>
      <c r="L318" s="225"/>
      <c r="M318" s="226" t="s">
        <v>19</v>
      </c>
      <c r="N318" s="227" t="s">
        <v>45</v>
      </c>
      <c r="O318" s="59"/>
      <c r="P318" s="182">
        <f>O318*H318</f>
        <v>0</v>
      </c>
      <c r="Q318" s="182">
        <v>0.0183</v>
      </c>
      <c r="R318" s="182">
        <f>Q318*H318</f>
        <v>0.5720580000000001</v>
      </c>
      <c r="S318" s="182">
        <v>0</v>
      </c>
      <c r="T318" s="183">
        <f>S318*H318</f>
        <v>0</v>
      </c>
      <c r="AR318" s="16" t="s">
        <v>162</v>
      </c>
      <c r="AT318" s="16" t="s">
        <v>258</v>
      </c>
      <c r="AU318" s="16" t="s">
        <v>84</v>
      </c>
      <c r="AY318" s="16" t="s">
        <v>119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6" t="s">
        <v>82</v>
      </c>
      <c r="BK318" s="184">
        <f>ROUND(I318*H318,2)</f>
        <v>0</v>
      </c>
      <c r="BL318" s="16" t="s">
        <v>126</v>
      </c>
      <c r="BM318" s="16" t="s">
        <v>483</v>
      </c>
    </row>
    <row r="319" spans="2:65" s="1" customFormat="1" ht="14.45" customHeight="1">
      <c r="B319" s="33"/>
      <c r="C319" s="218" t="s">
        <v>484</v>
      </c>
      <c r="D319" s="218" t="s">
        <v>258</v>
      </c>
      <c r="E319" s="219" t="s">
        <v>485</v>
      </c>
      <c r="F319" s="220" t="s">
        <v>486</v>
      </c>
      <c r="G319" s="221" t="s">
        <v>143</v>
      </c>
      <c r="H319" s="222">
        <v>8.9</v>
      </c>
      <c r="I319" s="223"/>
      <c r="J319" s="224">
        <f>ROUND(I319*H319,2)</f>
        <v>0</v>
      </c>
      <c r="K319" s="220" t="s">
        <v>19</v>
      </c>
      <c r="L319" s="225"/>
      <c r="M319" s="226" t="s">
        <v>19</v>
      </c>
      <c r="N319" s="227" t="s">
        <v>45</v>
      </c>
      <c r="O319" s="59"/>
      <c r="P319" s="182">
        <f>O319*H319</f>
        <v>0</v>
      </c>
      <c r="Q319" s="182">
        <v>0.02044</v>
      </c>
      <c r="R319" s="182">
        <f>Q319*H319</f>
        <v>0.181916</v>
      </c>
      <c r="S319" s="182">
        <v>0</v>
      </c>
      <c r="T319" s="183">
        <f>S319*H319</f>
        <v>0</v>
      </c>
      <c r="AR319" s="16" t="s">
        <v>162</v>
      </c>
      <c r="AT319" s="16" t="s">
        <v>258</v>
      </c>
      <c r="AU319" s="16" t="s">
        <v>84</v>
      </c>
      <c r="AY319" s="16" t="s">
        <v>119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16" t="s">
        <v>82</v>
      </c>
      <c r="BK319" s="184">
        <f>ROUND(I319*H319,2)</f>
        <v>0</v>
      </c>
      <c r="BL319" s="16" t="s">
        <v>126</v>
      </c>
      <c r="BM319" s="16" t="s">
        <v>487</v>
      </c>
    </row>
    <row r="320" spans="2:51" s="12" customFormat="1" ht="12">
      <c r="B320" s="196"/>
      <c r="C320" s="197"/>
      <c r="D320" s="187" t="s">
        <v>145</v>
      </c>
      <c r="E320" s="197"/>
      <c r="F320" s="199" t="s">
        <v>488</v>
      </c>
      <c r="G320" s="197"/>
      <c r="H320" s="200">
        <v>8.9</v>
      </c>
      <c r="I320" s="201"/>
      <c r="J320" s="197"/>
      <c r="K320" s="197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145</v>
      </c>
      <c r="AU320" s="206" t="s">
        <v>84</v>
      </c>
      <c r="AV320" s="12" t="s">
        <v>84</v>
      </c>
      <c r="AW320" s="12" t="s">
        <v>4</v>
      </c>
      <c r="AX320" s="12" t="s">
        <v>82</v>
      </c>
      <c r="AY320" s="206" t="s">
        <v>119</v>
      </c>
    </row>
    <row r="321" spans="2:65" s="1" customFormat="1" ht="20.45" customHeight="1">
      <c r="B321" s="33"/>
      <c r="C321" s="173" t="s">
        <v>489</v>
      </c>
      <c r="D321" s="173" t="s">
        <v>121</v>
      </c>
      <c r="E321" s="174" t="s">
        <v>490</v>
      </c>
      <c r="F321" s="175" t="s">
        <v>491</v>
      </c>
      <c r="G321" s="176" t="s">
        <v>143</v>
      </c>
      <c r="H321" s="177">
        <v>5</v>
      </c>
      <c r="I321" s="178"/>
      <c r="J321" s="179">
        <f>ROUND(I321*H321,2)</f>
        <v>0</v>
      </c>
      <c r="K321" s="175" t="s">
        <v>125</v>
      </c>
      <c r="L321" s="37"/>
      <c r="M321" s="180" t="s">
        <v>19</v>
      </c>
      <c r="N321" s="181" t="s">
        <v>45</v>
      </c>
      <c r="O321" s="59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AR321" s="16" t="s">
        <v>126</v>
      </c>
      <c r="AT321" s="16" t="s">
        <v>121</v>
      </c>
      <c r="AU321" s="16" t="s">
        <v>84</v>
      </c>
      <c r="AY321" s="16" t="s">
        <v>119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6" t="s">
        <v>82</v>
      </c>
      <c r="BK321" s="184">
        <f>ROUND(I321*H321,2)</f>
        <v>0</v>
      </c>
      <c r="BL321" s="16" t="s">
        <v>126</v>
      </c>
      <c r="BM321" s="16" t="s">
        <v>492</v>
      </c>
    </row>
    <row r="322" spans="2:65" s="1" customFormat="1" ht="20.45" customHeight="1">
      <c r="B322" s="33"/>
      <c r="C322" s="173" t="s">
        <v>493</v>
      </c>
      <c r="D322" s="173" t="s">
        <v>121</v>
      </c>
      <c r="E322" s="174" t="s">
        <v>494</v>
      </c>
      <c r="F322" s="175" t="s">
        <v>495</v>
      </c>
      <c r="G322" s="176" t="s">
        <v>143</v>
      </c>
      <c r="H322" s="177">
        <v>5</v>
      </c>
      <c r="I322" s="178"/>
      <c r="J322" s="179">
        <f>ROUND(I322*H322,2)</f>
        <v>0</v>
      </c>
      <c r="K322" s="175" t="s">
        <v>125</v>
      </c>
      <c r="L322" s="37"/>
      <c r="M322" s="180" t="s">
        <v>19</v>
      </c>
      <c r="N322" s="181" t="s">
        <v>45</v>
      </c>
      <c r="O322" s="59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16" t="s">
        <v>126</v>
      </c>
      <c r="AT322" s="16" t="s">
        <v>121</v>
      </c>
      <c r="AU322" s="16" t="s">
        <v>84</v>
      </c>
      <c r="AY322" s="16" t="s">
        <v>119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16" t="s">
        <v>82</v>
      </c>
      <c r="BK322" s="184">
        <f>ROUND(I322*H322,2)</f>
        <v>0</v>
      </c>
      <c r="BL322" s="16" t="s">
        <v>126</v>
      </c>
      <c r="BM322" s="16" t="s">
        <v>496</v>
      </c>
    </row>
    <row r="323" spans="2:65" s="1" customFormat="1" ht="30.6" customHeight="1">
      <c r="B323" s="33"/>
      <c r="C323" s="173" t="s">
        <v>497</v>
      </c>
      <c r="D323" s="173" t="s">
        <v>121</v>
      </c>
      <c r="E323" s="174" t="s">
        <v>498</v>
      </c>
      <c r="F323" s="175" t="s">
        <v>499</v>
      </c>
      <c r="G323" s="176" t="s">
        <v>143</v>
      </c>
      <c r="H323" s="177">
        <v>298</v>
      </c>
      <c r="I323" s="178"/>
      <c r="J323" s="179">
        <f>ROUND(I323*H323,2)</f>
        <v>0</v>
      </c>
      <c r="K323" s="175" t="s">
        <v>125</v>
      </c>
      <c r="L323" s="37"/>
      <c r="M323" s="180" t="s">
        <v>19</v>
      </c>
      <c r="N323" s="181" t="s">
        <v>45</v>
      </c>
      <c r="O323" s="59"/>
      <c r="P323" s="182">
        <f>O323*H323</f>
        <v>0</v>
      </c>
      <c r="Q323" s="182">
        <v>0</v>
      </c>
      <c r="R323" s="182">
        <f>Q323*H323</f>
        <v>0</v>
      </c>
      <c r="S323" s="182">
        <v>0.172</v>
      </c>
      <c r="T323" s="183">
        <f>S323*H323</f>
        <v>51.25599999999999</v>
      </c>
      <c r="AR323" s="16" t="s">
        <v>126</v>
      </c>
      <c r="AT323" s="16" t="s">
        <v>121</v>
      </c>
      <c r="AU323" s="16" t="s">
        <v>84</v>
      </c>
      <c r="AY323" s="16" t="s">
        <v>119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6" t="s">
        <v>82</v>
      </c>
      <c r="BK323" s="184">
        <f>ROUND(I323*H323,2)</f>
        <v>0</v>
      </c>
      <c r="BL323" s="16" t="s">
        <v>126</v>
      </c>
      <c r="BM323" s="16" t="s">
        <v>500</v>
      </c>
    </row>
    <row r="324" spans="2:65" s="1" customFormat="1" ht="20.45" customHeight="1">
      <c r="B324" s="33"/>
      <c r="C324" s="173" t="s">
        <v>501</v>
      </c>
      <c r="D324" s="173" t="s">
        <v>121</v>
      </c>
      <c r="E324" s="174" t="s">
        <v>502</v>
      </c>
      <c r="F324" s="175" t="s">
        <v>503</v>
      </c>
      <c r="G324" s="176" t="s">
        <v>124</v>
      </c>
      <c r="H324" s="177">
        <v>3270</v>
      </c>
      <c r="I324" s="178"/>
      <c r="J324" s="179">
        <f>ROUND(I324*H324,2)</f>
        <v>0</v>
      </c>
      <c r="K324" s="175" t="s">
        <v>125</v>
      </c>
      <c r="L324" s="37"/>
      <c r="M324" s="180" t="s">
        <v>19</v>
      </c>
      <c r="N324" s="181" t="s">
        <v>45</v>
      </c>
      <c r="O324" s="59"/>
      <c r="P324" s="182">
        <f>O324*H324</f>
        <v>0</v>
      </c>
      <c r="Q324" s="182">
        <v>0</v>
      </c>
      <c r="R324" s="182">
        <f>Q324*H324</f>
        <v>0</v>
      </c>
      <c r="S324" s="182">
        <v>0.02</v>
      </c>
      <c r="T324" s="183">
        <f>S324*H324</f>
        <v>65.4</v>
      </c>
      <c r="AR324" s="16" t="s">
        <v>126</v>
      </c>
      <c r="AT324" s="16" t="s">
        <v>121</v>
      </c>
      <c r="AU324" s="16" t="s">
        <v>84</v>
      </c>
      <c r="AY324" s="16" t="s">
        <v>119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16" t="s">
        <v>82</v>
      </c>
      <c r="BK324" s="184">
        <f>ROUND(I324*H324,2)</f>
        <v>0</v>
      </c>
      <c r="BL324" s="16" t="s">
        <v>126</v>
      </c>
      <c r="BM324" s="16" t="s">
        <v>504</v>
      </c>
    </row>
    <row r="325" spans="2:51" s="12" customFormat="1" ht="12">
      <c r="B325" s="196"/>
      <c r="C325" s="197"/>
      <c r="D325" s="187" t="s">
        <v>145</v>
      </c>
      <c r="E325" s="198" t="s">
        <v>19</v>
      </c>
      <c r="F325" s="199" t="s">
        <v>505</v>
      </c>
      <c r="G325" s="197"/>
      <c r="H325" s="200">
        <v>3270</v>
      </c>
      <c r="I325" s="201"/>
      <c r="J325" s="197"/>
      <c r="K325" s="197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145</v>
      </c>
      <c r="AU325" s="206" t="s">
        <v>84</v>
      </c>
      <c r="AV325" s="12" t="s">
        <v>84</v>
      </c>
      <c r="AW325" s="12" t="s">
        <v>35</v>
      </c>
      <c r="AX325" s="12" t="s">
        <v>74</v>
      </c>
      <c r="AY325" s="206" t="s">
        <v>119</v>
      </c>
    </row>
    <row r="326" spans="2:51" s="13" customFormat="1" ht="12">
      <c r="B326" s="207"/>
      <c r="C326" s="208"/>
      <c r="D326" s="187" t="s">
        <v>145</v>
      </c>
      <c r="E326" s="209" t="s">
        <v>19</v>
      </c>
      <c r="F326" s="210" t="s">
        <v>148</v>
      </c>
      <c r="G326" s="208"/>
      <c r="H326" s="211">
        <v>3270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145</v>
      </c>
      <c r="AU326" s="217" t="s">
        <v>84</v>
      </c>
      <c r="AV326" s="13" t="s">
        <v>126</v>
      </c>
      <c r="AW326" s="13" t="s">
        <v>35</v>
      </c>
      <c r="AX326" s="13" t="s">
        <v>82</v>
      </c>
      <c r="AY326" s="217" t="s">
        <v>119</v>
      </c>
    </row>
    <row r="327" spans="2:65" s="1" customFormat="1" ht="20.45" customHeight="1">
      <c r="B327" s="33"/>
      <c r="C327" s="173" t="s">
        <v>506</v>
      </c>
      <c r="D327" s="173" t="s">
        <v>121</v>
      </c>
      <c r="E327" s="174" t="s">
        <v>507</v>
      </c>
      <c r="F327" s="175" t="s">
        <v>508</v>
      </c>
      <c r="G327" s="176" t="s">
        <v>143</v>
      </c>
      <c r="H327" s="177">
        <v>6.5</v>
      </c>
      <c r="I327" s="178"/>
      <c r="J327" s="179">
        <f>ROUND(I327*H327,2)</f>
        <v>0</v>
      </c>
      <c r="K327" s="175" t="s">
        <v>125</v>
      </c>
      <c r="L327" s="37"/>
      <c r="M327" s="180" t="s">
        <v>19</v>
      </c>
      <c r="N327" s="181" t="s">
        <v>45</v>
      </c>
      <c r="O327" s="59"/>
      <c r="P327" s="182">
        <f>O327*H327</f>
        <v>0</v>
      </c>
      <c r="Q327" s="182">
        <v>0</v>
      </c>
      <c r="R327" s="182">
        <f>Q327*H327</f>
        <v>0</v>
      </c>
      <c r="S327" s="182">
        <v>0.98</v>
      </c>
      <c r="T327" s="183">
        <f>S327*H327</f>
        <v>6.37</v>
      </c>
      <c r="AR327" s="16" t="s">
        <v>126</v>
      </c>
      <c r="AT327" s="16" t="s">
        <v>121</v>
      </c>
      <c r="AU327" s="16" t="s">
        <v>84</v>
      </c>
      <c r="AY327" s="16" t="s">
        <v>119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6" t="s">
        <v>82</v>
      </c>
      <c r="BK327" s="184">
        <f>ROUND(I327*H327,2)</f>
        <v>0</v>
      </c>
      <c r="BL327" s="16" t="s">
        <v>126</v>
      </c>
      <c r="BM327" s="16" t="s">
        <v>509</v>
      </c>
    </row>
    <row r="328" spans="2:51" s="12" customFormat="1" ht="12">
      <c r="B328" s="196"/>
      <c r="C328" s="197"/>
      <c r="D328" s="187" t="s">
        <v>145</v>
      </c>
      <c r="E328" s="198" t="s">
        <v>19</v>
      </c>
      <c r="F328" s="199" t="s">
        <v>510</v>
      </c>
      <c r="G328" s="197"/>
      <c r="H328" s="200">
        <v>6.5</v>
      </c>
      <c r="I328" s="201"/>
      <c r="J328" s="197"/>
      <c r="K328" s="197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145</v>
      </c>
      <c r="AU328" s="206" t="s">
        <v>84</v>
      </c>
      <c r="AV328" s="12" t="s">
        <v>84</v>
      </c>
      <c r="AW328" s="12" t="s">
        <v>35</v>
      </c>
      <c r="AX328" s="12" t="s">
        <v>74</v>
      </c>
      <c r="AY328" s="206" t="s">
        <v>119</v>
      </c>
    </row>
    <row r="329" spans="2:51" s="13" customFormat="1" ht="12">
      <c r="B329" s="207"/>
      <c r="C329" s="208"/>
      <c r="D329" s="187" t="s">
        <v>145</v>
      </c>
      <c r="E329" s="209" t="s">
        <v>19</v>
      </c>
      <c r="F329" s="210" t="s">
        <v>148</v>
      </c>
      <c r="G329" s="208"/>
      <c r="H329" s="211">
        <v>6.5</v>
      </c>
      <c r="I329" s="212"/>
      <c r="J329" s="208"/>
      <c r="K329" s="208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145</v>
      </c>
      <c r="AU329" s="217" t="s">
        <v>84</v>
      </c>
      <c r="AV329" s="13" t="s">
        <v>126</v>
      </c>
      <c r="AW329" s="13" t="s">
        <v>35</v>
      </c>
      <c r="AX329" s="13" t="s">
        <v>82</v>
      </c>
      <c r="AY329" s="217" t="s">
        <v>119</v>
      </c>
    </row>
    <row r="330" spans="2:63" s="10" customFormat="1" ht="22.9" customHeight="1">
      <c r="B330" s="157"/>
      <c r="C330" s="158"/>
      <c r="D330" s="159" t="s">
        <v>73</v>
      </c>
      <c r="E330" s="171" t="s">
        <v>511</v>
      </c>
      <c r="F330" s="171" t="s">
        <v>512</v>
      </c>
      <c r="G330" s="158"/>
      <c r="H330" s="158"/>
      <c r="I330" s="161"/>
      <c r="J330" s="172">
        <f>BK330</f>
        <v>0</v>
      </c>
      <c r="K330" s="158"/>
      <c r="L330" s="163"/>
      <c r="M330" s="164"/>
      <c r="N330" s="165"/>
      <c r="O330" s="165"/>
      <c r="P330" s="166">
        <f>SUM(P331:P350)</f>
        <v>0</v>
      </c>
      <c r="Q330" s="165"/>
      <c r="R330" s="166">
        <f>SUM(R331:R350)</f>
        <v>0</v>
      </c>
      <c r="S330" s="165"/>
      <c r="T330" s="167">
        <f>SUM(T331:T350)</f>
        <v>0</v>
      </c>
      <c r="AR330" s="168" t="s">
        <v>82</v>
      </c>
      <c r="AT330" s="169" t="s">
        <v>73</v>
      </c>
      <c r="AU330" s="169" t="s">
        <v>82</v>
      </c>
      <c r="AY330" s="168" t="s">
        <v>119</v>
      </c>
      <c r="BK330" s="170">
        <f>SUM(BK331:BK350)</f>
        <v>0</v>
      </c>
    </row>
    <row r="331" spans="2:65" s="1" customFormat="1" ht="20.45" customHeight="1">
      <c r="B331" s="33"/>
      <c r="C331" s="173" t="s">
        <v>513</v>
      </c>
      <c r="D331" s="173" t="s">
        <v>121</v>
      </c>
      <c r="E331" s="174" t="s">
        <v>514</v>
      </c>
      <c r="F331" s="175" t="s">
        <v>515</v>
      </c>
      <c r="G331" s="176" t="s">
        <v>391</v>
      </c>
      <c r="H331" s="177">
        <v>116.656</v>
      </c>
      <c r="I331" s="178"/>
      <c r="J331" s="179">
        <f>ROUND(I331*H331,2)</f>
        <v>0</v>
      </c>
      <c r="K331" s="175" t="s">
        <v>125</v>
      </c>
      <c r="L331" s="37"/>
      <c r="M331" s="180" t="s">
        <v>19</v>
      </c>
      <c r="N331" s="181" t="s">
        <v>45</v>
      </c>
      <c r="O331" s="59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16" t="s">
        <v>126</v>
      </c>
      <c r="AT331" s="16" t="s">
        <v>121</v>
      </c>
      <c r="AU331" s="16" t="s">
        <v>84</v>
      </c>
      <c r="AY331" s="16" t="s">
        <v>119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16" t="s">
        <v>82</v>
      </c>
      <c r="BK331" s="184">
        <f>ROUND(I331*H331,2)</f>
        <v>0</v>
      </c>
      <c r="BL331" s="16" t="s">
        <v>126</v>
      </c>
      <c r="BM331" s="16" t="s">
        <v>516</v>
      </c>
    </row>
    <row r="332" spans="2:51" s="12" customFormat="1" ht="12">
      <c r="B332" s="196"/>
      <c r="C332" s="197"/>
      <c r="D332" s="187" t="s">
        <v>145</v>
      </c>
      <c r="E332" s="198" t="s">
        <v>19</v>
      </c>
      <c r="F332" s="199" t="s">
        <v>517</v>
      </c>
      <c r="G332" s="197"/>
      <c r="H332" s="200">
        <v>116.656</v>
      </c>
      <c r="I332" s="201"/>
      <c r="J332" s="197"/>
      <c r="K332" s="197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145</v>
      </c>
      <c r="AU332" s="206" t="s">
        <v>84</v>
      </c>
      <c r="AV332" s="12" t="s">
        <v>84</v>
      </c>
      <c r="AW332" s="12" t="s">
        <v>35</v>
      </c>
      <c r="AX332" s="12" t="s">
        <v>74</v>
      </c>
      <c r="AY332" s="206" t="s">
        <v>119</v>
      </c>
    </row>
    <row r="333" spans="2:51" s="13" customFormat="1" ht="12">
      <c r="B333" s="207"/>
      <c r="C333" s="208"/>
      <c r="D333" s="187" t="s">
        <v>145</v>
      </c>
      <c r="E333" s="209" t="s">
        <v>19</v>
      </c>
      <c r="F333" s="210" t="s">
        <v>148</v>
      </c>
      <c r="G333" s="208"/>
      <c r="H333" s="211">
        <v>116.656</v>
      </c>
      <c r="I333" s="212"/>
      <c r="J333" s="208"/>
      <c r="K333" s="208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145</v>
      </c>
      <c r="AU333" s="217" t="s">
        <v>84</v>
      </c>
      <c r="AV333" s="13" t="s">
        <v>126</v>
      </c>
      <c r="AW333" s="13" t="s">
        <v>35</v>
      </c>
      <c r="AX333" s="13" t="s">
        <v>82</v>
      </c>
      <c r="AY333" s="217" t="s">
        <v>119</v>
      </c>
    </row>
    <row r="334" spans="2:65" s="1" customFormat="1" ht="20.45" customHeight="1">
      <c r="B334" s="33"/>
      <c r="C334" s="173" t="s">
        <v>518</v>
      </c>
      <c r="D334" s="173" t="s">
        <v>121</v>
      </c>
      <c r="E334" s="174" t="s">
        <v>519</v>
      </c>
      <c r="F334" s="175" t="s">
        <v>520</v>
      </c>
      <c r="G334" s="176" t="s">
        <v>391</v>
      </c>
      <c r="H334" s="177">
        <v>2216.464</v>
      </c>
      <c r="I334" s="178"/>
      <c r="J334" s="179">
        <f>ROUND(I334*H334,2)</f>
        <v>0</v>
      </c>
      <c r="K334" s="175" t="s">
        <v>125</v>
      </c>
      <c r="L334" s="37"/>
      <c r="M334" s="180" t="s">
        <v>19</v>
      </c>
      <c r="N334" s="181" t="s">
        <v>45</v>
      </c>
      <c r="O334" s="59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16" t="s">
        <v>126</v>
      </c>
      <c r="AT334" s="16" t="s">
        <v>121</v>
      </c>
      <c r="AU334" s="16" t="s">
        <v>84</v>
      </c>
      <c r="AY334" s="16" t="s">
        <v>119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6" t="s">
        <v>82</v>
      </c>
      <c r="BK334" s="184">
        <f>ROUND(I334*H334,2)</f>
        <v>0</v>
      </c>
      <c r="BL334" s="16" t="s">
        <v>126</v>
      </c>
      <c r="BM334" s="16" t="s">
        <v>521</v>
      </c>
    </row>
    <row r="335" spans="2:51" s="11" customFormat="1" ht="12">
      <c r="B335" s="185"/>
      <c r="C335" s="186"/>
      <c r="D335" s="187" t="s">
        <v>145</v>
      </c>
      <c r="E335" s="188" t="s">
        <v>19</v>
      </c>
      <c r="F335" s="189" t="s">
        <v>522</v>
      </c>
      <c r="G335" s="186"/>
      <c r="H335" s="188" t="s">
        <v>19</v>
      </c>
      <c r="I335" s="190"/>
      <c r="J335" s="186"/>
      <c r="K335" s="186"/>
      <c r="L335" s="191"/>
      <c r="M335" s="192"/>
      <c r="N335" s="193"/>
      <c r="O335" s="193"/>
      <c r="P335" s="193"/>
      <c r="Q335" s="193"/>
      <c r="R335" s="193"/>
      <c r="S335" s="193"/>
      <c r="T335" s="194"/>
      <c r="AT335" s="195" t="s">
        <v>145</v>
      </c>
      <c r="AU335" s="195" t="s">
        <v>84</v>
      </c>
      <c r="AV335" s="11" t="s">
        <v>82</v>
      </c>
      <c r="AW335" s="11" t="s">
        <v>35</v>
      </c>
      <c r="AX335" s="11" t="s">
        <v>74</v>
      </c>
      <c r="AY335" s="195" t="s">
        <v>119</v>
      </c>
    </row>
    <row r="336" spans="2:51" s="12" customFormat="1" ht="12">
      <c r="B336" s="196"/>
      <c r="C336" s="197"/>
      <c r="D336" s="187" t="s">
        <v>145</v>
      </c>
      <c r="E336" s="198" t="s">
        <v>19</v>
      </c>
      <c r="F336" s="199" t="s">
        <v>523</v>
      </c>
      <c r="G336" s="197"/>
      <c r="H336" s="200">
        <v>2216.464</v>
      </c>
      <c r="I336" s="201"/>
      <c r="J336" s="197"/>
      <c r="K336" s="197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145</v>
      </c>
      <c r="AU336" s="206" t="s">
        <v>84</v>
      </c>
      <c r="AV336" s="12" t="s">
        <v>84</v>
      </c>
      <c r="AW336" s="12" t="s">
        <v>35</v>
      </c>
      <c r="AX336" s="12" t="s">
        <v>74</v>
      </c>
      <c r="AY336" s="206" t="s">
        <v>119</v>
      </c>
    </row>
    <row r="337" spans="2:51" s="13" customFormat="1" ht="12">
      <c r="B337" s="207"/>
      <c r="C337" s="208"/>
      <c r="D337" s="187" t="s">
        <v>145</v>
      </c>
      <c r="E337" s="209" t="s">
        <v>19</v>
      </c>
      <c r="F337" s="210" t="s">
        <v>148</v>
      </c>
      <c r="G337" s="208"/>
      <c r="H337" s="211">
        <v>2216.464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145</v>
      </c>
      <c r="AU337" s="217" t="s">
        <v>84</v>
      </c>
      <c r="AV337" s="13" t="s">
        <v>126</v>
      </c>
      <c r="AW337" s="13" t="s">
        <v>35</v>
      </c>
      <c r="AX337" s="13" t="s">
        <v>82</v>
      </c>
      <c r="AY337" s="217" t="s">
        <v>119</v>
      </c>
    </row>
    <row r="338" spans="2:65" s="1" customFormat="1" ht="20.45" customHeight="1">
      <c r="B338" s="33"/>
      <c r="C338" s="173" t="s">
        <v>524</v>
      </c>
      <c r="D338" s="173" t="s">
        <v>121</v>
      </c>
      <c r="E338" s="174" t="s">
        <v>525</v>
      </c>
      <c r="F338" s="175" t="s">
        <v>526</v>
      </c>
      <c r="G338" s="176" t="s">
        <v>391</v>
      </c>
      <c r="H338" s="177">
        <v>6.37</v>
      </c>
      <c r="I338" s="178"/>
      <c r="J338" s="179">
        <f>ROUND(I338*H338,2)</f>
        <v>0</v>
      </c>
      <c r="K338" s="175" t="s">
        <v>125</v>
      </c>
      <c r="L338" s="37"/>
      <c r="M338" s="180" t="s">
        <v>19</v>
      </c>
      <c r="N338" s="181" t="s">
        <v>45</v>
      </c>
      <c r="O338" s="59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AR338" s="16" t="s">
        <v>126</v>
      </c>
      <c r="AT338" s="16" t="s">
        <v>121</v>
      </c>
      <c r="AU338" s="16" t="s">
        <v>84</v>
      </c>
      <c r="AY338" s="16" t="s">
        <v>119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6" t="s">
        <v>82</v>
      </c>
      <c r="BK338" s="184">
        <f>ROUND(I338*H338,2)</f>
        <v>0</v>
      </c>
      <c r="BL338" s="16" t="s">
        <v>126</v>
      </c>
      <c r="BM338" s="16" t="s">
        <v>527</v>
      </c>
    </row>
    <row r="339" spans="2:51" s="12" customFormat="1" ht="12">
      <c r="B339" s="196"/>
      <c r="C339" s="197"/>
      <c r="D339" s="187" t="s">
        <v>145</v>
      </c>
      <c r="E339" s="198" t="s">
        <v>19</v>
      </c>
      <c r="F339" s="199" t="s">
        <v>528</v>
      </c>
      <c r="G339" s="197"/>
      <c r="H339" s="200">
        <v>6.37</v>
      </c>
      <c r="I339" s="201"/>
      <c r="J339" s="197"/>
      <c r="K339" s="197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145</v>
      </c>
      <c r="AU339" s="206" t="s">
        <v>84</v>
      </c>
      <c r="AV339" s="12" t="s">
        <v>84</v>
      </c>
      <c r="AW339" s="12" t="s">
        <v>35</v>
      </c>
      <c r="AX339" s="12" t="s">
        <v>74</v>
      </c>
      <c r="AY339" s="206" t="s">
        <v>119</v>
      </c>
    </row>
    <row r="340" spans="2:51" s="13" customFormat="1" ht="12">
      <c r="B340" s="207"/>
      <c r="C340" s="208"/>
      <c r="D340" s="187" t="s">
        <v>145</v>
      </c>
      <c r="E340" s="209" t="s">
        <v>19</v>
      </c>
      <c r="F340" s="210" t="s">
        <v>148</v>
      </c>
      <c r="G340" s="208"/>
      <c r="H340" s="211">
        <v>6.37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145</v>
      </c>
      <c r="AU340" s="217" t="s">
        <v>84</v>
      </c>
      <c r="AV340" s="13" t="s">
        <v>126</v>
      </c>
      <c r="AW340" s="13" t="s">
        <v>35</v>
      </c>
      <c r="AX340" s="13" t="s">
        <v>82</v>
      </c>
      <c r="AY340" s="217" t="s">
        <v>119</v>
      </c>
    </row>
    <row r="341" spans="2:65" s="1" customFormat="1" ht="20.45" customHeight="1">
      <c r="B341" s="33"/>
      <c r="C341" s="173" t="s">
        <v>529</v>
      </c>
      <c r="D341" s="173" t="s">
        <v>121</v>
      </c>
      <c r="E341" s="174" t="s">
        <v>530</v>
      </c>
      <c r="F341" s="175" t="s">
        <v>531</v>
      </c>
      <c r="G341" s="176" t="s">
        <v>391</v>
      </c>
      <c r="H341" s="177">
        <v>121.03</v>
      </c>
      <c r="I341" s="178"/>
      <c r="J341" s="179">
        <f>ROUND(I341*H341,2)</f>
        <v>0</v>
      </c>
      <c r="K341" s="175" t="s">
        <v>125</v>
      </c>
      <c r="L341" s="37"/>
      <c r="M341" s="180" t="s">
        <v>19</v>
      </c>
      <c r="N341" s="181" t="s">
        <v>45</v>
      </c>
      <c r="O341" s="59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AR341" s="16" t="s">
        <v>126</v>
      </c>
      <c r="AT341" s="16" t="s">
        <v>121</v>
      </c>
      <c r="AU341" s="16" t="s">
        <v>84</v>
      </c>
      <c r="AY341" s="16" t="s">
        <v>119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6" t="s">
        <v>82</v>
      </c>
      <c r="BK341" s="184">
        <f>ROUND(I341*H341,2)</f>
        <v>0</v>
      </c>
      <c r="BL341" s="16" t="s">
        <v>126</v>
      </c>
      <c r="BM341" s="16" t="s">
        <v>532</v>
      </c>
    </row>
    <row r="342" spans="2:51" s="11" customFormat="1" ht="12">
      <c r="B342" s="185"/>
      <c r="C342" s="186"/>
      <c r="D342" s="187" t="s">
        <v>145</v>
      </c>
      <c r="E342" s="188" t="s">
        <v>19</v>
      </c>
      <c r="F342" s="189" t="s">
        <v>522</v>
      </c>
      <c r="G342" s="186"/>
      <c r="H342" s="188" t="s">
        <v>19</v>
      </c>
      <c r="I342" s="190"/>
      <c r="J342" s="186"/>
      <c r="K342" s="186"/>
      <c r="L342" s="191"/>
      <c r="M342" s="192"/>
      <c r="N342" s="193"/>
      <c r="O342" s="193"/>
      <c r="P342" s="193"/>
      <c r="Q342" s="193"/>
      <c r="R342" s="193"/>
      <c r="S342" s="193"/>
      <c r="T342" s="194"/>
      <c r="AT342" s="195" t="s">
        <v>145</v>
      </c>
      <c r="AU342" s="195" t="s">
        <v>84</v>
      </c>
      <c r="AV342" s="11" t="s">
        <v>82</v>
      </c>
      <c r="AW342" s="11" t="s">
        <v>35</v>
      </c>
      <c r="AX342" s="11" t="s">
        <v>74</v>
      </c>
      <c r="AY342" s="195" t="s">
        <v>119</v>
      </c>
    </row>
    <row r="343" spans="2:51" s="12" customFormat="1" ht="12">
      <c r="B343" s="196"/>
      <c r="C343" s="197"/>
      <c r="D343" s="187" t="s">
        <v>145</v>
      </c>
      <c r="E343" s="198" t="s">
        <v>19</v>
      </c>
      <c r="F343" s="199" t="s">
        <v>533</v>
      </c>
      <c r="G343" s="197"/>
      <c r="H343" s="200">
        <v>121.03</v>
      </c>
      <c r="I343" s="201"/>
      <c r="J343" s="197"/>
      <c r="K343" s="197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145</v>
      </c>
      <c r="AU343" s="206" t="s">
        <v>84</v>
      </c>
      <c r="AV343" s="12" t="s">
        <v>84</v>
      </c>
      <c r="AW343" s="12" t="s">
        <v>35</v>
      </c>
      <c r="AX343" s="12" t="s">
        <v>74</v>
      </c>
      <c r="AY343" s="206" t="s">
        <v>119</v>
      </c>
    </row>
    <row r="344" spans="2:51" s="13" customFormat="1" ht="12">
      <c r="B344" s="207"/>
      <c r="C344" s="208"/>
      <c r="D344" s="187" t="s">
        <v>145</v>
      </c>
      <c r="E344" s="209" t="s">
        <v>19</v>
      </c>
      <c r="F344" s="210" t="s">
        <v>148</v>
      </c>
      <c r="G344" s="208"/>
      <c r="H344" s="211">
        <v>121.03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145</v>
      </c>
      <c r="AU344" s="217" t="s">
        <v>84</v>
      </c>
      <c r="AV344" s="13" t="s">
        <v>126</v>
      </c>
      <c r="AW344" s="13" t="s">
        <v>35</v>
      </c>
      <c r="AX344" s="13" t="s">
        <v>82</v>
      </c>
      <c r="AY344" s="217" t="s">
        <v>119</v>
      </c>
    </row>
    <row r="345" spans="2:65" s="1" customFormat="1" ht="20.45" customHeight="1">
      <c r="B345" s="33"/>
      <c r="C345" s="173" t="s">
        <v>534</v>
      </c>
      <c r="D345" s="173" t="s">
        <v>121</v>
      </c>
      <c r="E345" s="174" t="s">
        <v>535</v>
      </c>
      <c r="F345" s="175" t="s">
        <v>536</v>
      </c>
      <c r="G345" s="176" t="s">
        <v>391</v>
      </c>
      <c r="H345" s="177">
        <v>116.656</v>
      </c>
      <c r="I345" s="178"/>
      <c r="J345" s="179">
        <f>ROUND(I345*H345,2)</f>
        <v>0</v>
      </c>
      <c r="K345" s="175" t="s">
        <v>125</v>
      </c>
      <c r="L345" s="37"/>
      <c r="M345" s="180" t="s">
        <v>19</v>
      </c>
      <c r="N345" s="181" t="s">
        <v>45</v>
      </c>
      <c r="O345" s="59"/>
      <c r="P345" s="182">
        <f>O345*H345</f>
        <v>0</v>
      </c>
      <c r="Q345" s="182">
        <v>0</v>
      </c>
      <c r="R345" s="182">
        <f>Q345*H345</f>
        <v>0</v>
      </c>
      <c r="S345" s="182">
        <v>0</v>
      </c>
      <c r="T345" s="183">
        <f>S345*H345</f>
        <v>0</v>
      </c>
      <c r="AR345" s="16" t="s">
        <v>126</v>
      </c>
      <c r="AT345" s="16" t="s">
        <v>121</v>
      </c>
      <c r="AU345" s="16" t="s">
        <v>84</v>
      </c>
      <c r="AY345" s="16" t="s">
        <v>119</v>
      </c>
      <c r="BE345" s="184">
        <f>IF(N345="základní",J345,0)</f>
        <v>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16" t="s">
        <v>82</v>
      </c>
      <c r="BK345" s="184">
        <f>ROUND(I345*H345,2)</f>
        <v>0</v>
      </c>
      <c r="BL345" s="16" t="s">
        <v>126</v>
      </c>
      <c r="BM345" s="16" t="s">
        <v>537</v>
      </c>
    </row>
    <row r="346" spans="2:65" s="1" customFormat="1" ht="20.45" customHeight="1">
      <c r="B346" s="33"/>
      <c r="C346" s="173" t="s">
        <v>538</v>
      </c>
      <c r="D346" s="173" t="s">
        <v>121</v>
      </c>
      <c r="E346" s="174" t="s">
        <v>539</v>
      </c>
      <c r="F346" s="175" t="s">
        <v>540</v>
      </c>
      <c r="G346" s="176" t="s">
        <v>391</v>
      </c>
      <c r="H346" s="177">
        <v>6.37</v>
      </c>
      <c r="I346" s="178"/>
      <c r="J346" s="179">
        <f>ROUND(I346*H346,2)</f>
        <v>0</v>
      </c>
      <c r="K346" s="175" t="s">
        <v>125</v>
      </c>
      <c r="L346" s="37"/>
      <c r="M346" s="180" t="s">
        <v>19</v>
      </c>
      <c r="N346" s="181" t="s">
        <v>45</v>
      </c>
      <c r="O346" s="59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16" t="s">
        <v>126</v>
      </c>
      <c r="AT346" s="16" t="s">
        <v>121</v>
      </c>
      <c r="AU346" s="16" t="s">
        <v>84</v>
      </c>
      <c r="AY346" s="16" t="s">
        <v>119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6" t="s">
        <v>82</v>
      </c>
      <c r="BK346" s="184">
        <f>ROUND(I346*H346,2)</f>
        <v>0</v>
      </c>
      <c r="BL346" s="16" t="s">
        <v>126</v>
      </c>
      <c r="BM346" s="16" t="s">
        <v>541</v>
      </c>
    </row>
    <row r="347" spans="2:65" s="1" customFormat="1" ht="20.45" customHeight="1">
      <c r="B347" s="33"/>
      <c r="C347" s="173" t="s">
        <v>542</v>
      </c>
      <c r="D347" s="173" t="s">
        <v>121</v>
      </c>
      <c r="E347" s="174" t="s">
        <v>543</v>
      </c>
      <c r="F347" s="175" t="s">
        <v>544</v>
      </c>
      <c r="G347" s="176" t="s">
        <v>391</v>
      </c>
      <c r="H347" s="177">
        <v>6.37</v>
      </c>
      <c r="I347" s="178"/>
      <c r="J347" s="179">
        <f>ROUND(I347*H347,2)</f>
        <v>0</v>
      </c>
      <c r="K347" s="175" t="s">
        <v>125</v>
      </c>
      <c r="L347" s="37"/>
      <c r="M347" s="180" t="s">
        <v>19</v>
      </c>
      <c r="N347" s="181" t="s">
        <v>45</v>
      </c>
      <c r="O347" s="59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16" t="s">
        <v>126</v>
      </c>
      <c r="AT347" s="16" t="s">
        <v>121</v>
      </c>
      <c r="AU347" s="16" t="s">
        <v>84</v>
      </c>
      <c r="AY347" s="16" t="s">
        <v>119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6" t="s">
        <v>82</v>
      </c>
      <c r="BK347" s="184">
        <f>ROUND(I347*H347,2)</f>
        <v>0</v>
      </c>
      <c r="BL347" s="16" t="s">
        <v>126</v>
      </c>
      <c r="BM347" s="16" t="s">
        <v>545</v>
      </c>
    </row>
    <row r="348" spans="2:65" s="1" customFormat="1" ht="20.45" customHeight="1">
      <c r="B348" s="33"/>
      <c r="C348" s="173" t="s">
        <v>546</v>
      </c>
      <c r="D348" s="173" t="s">
        <v>121</v>
      </c>
      <c r="E348" s="174" t="s">
        <v>547</v>
      </c>
      <c r="F348" s="175" t="s">
        <v>548</v>
      </c>
      <c r="G348" s="176" t="s">
        <v>391</v>
      </c>
      <c r="H348" s="177">
        <v>116.656</v>
      </c>
      <c r="I348" s="178"/>
      <c r="J348" s="179">
        <f>ROUND(I348*H348,2)</f>
        <v>0</v>
      </c>
      <c r="K348" s="175" t="s">
        <v>125</v>
      </c>
      <c r="L348" s="37"/>
      <c r="M348" s="180" t="s">
        <v>19</v>
      </c>
      <c r="N348" s="181" t="s">
        <v>45</v>
      </c>
      <c r="O348" s="59"/>
      <c r="P348" s="182">
        <f>O348*H348</f>
        <v>0</v>
      </c>
      <c r="Q348" s="182">
        <v>0</v>
      </c>
      <c r="R348" s="182">
        <f>Q348*H348</f>
        <v>0</v>
      </c>
      <c r="S348" s="182">
        <v>0</v>
      </c>
      <c r="T348" s="183">
        <f>S348*H348</f>
        <v>0</v>
      </c>
      <c r="AR348" s="16" t="s">
        <v>126</v>
      </c>
      <c r="AT348" s="16" t="s">
        <v>121</v>
      </c>
      <c r="AU348" s="16" t="s">
        <v>84</v>
      </c>
      <c r="AY348" s="16" t="s">
        <v>119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6" t="s">
        <v>82</v>
      </c>
      <c r="BK348" s="184">
        <f>ROUND(I348*H348,2)</f>
        <v>0</v>
      </c>
      <c r="BL348" s="16" t="s">
        <v>126</v>
      </c>
      <c r="BM348" s="16" t="s">
        <v>549</v>
      </c>
    </row>
    <row r="349" spans="2:51" s="12" customFormat="1" ht="12">
      <c r="B349" s="196"/>
      <c r="C349" s="197"/>
      <c r="D349" s="187" t="s">
        <v>145</v>
      </c>
      <c r="E349" s="198" t="s">
        <v>19</v>
      </c>
      <c r="F349" s="199" t="s">
        <v>517</v>
      </c>
      <c r="G349" s="197"/>
      <c r="H349" s="200">
        <v>116.656</v>
      </c>
      <c r="I349" s="201"/>
      <c r="J349" s="197"/>
      <c r="K349" s="197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145</v>
      </c>
      <c r="AU349" s="206" t="s">
        <v>84</v>
      </c>
      <c r="AV349" s="12" t="s">
        <v>84</v>
      </c>
      <c r="AW349" s="12" t="s">
        <v>35</v>
      </c>
      <c r="AX349" s="12" t="s">
        <v>74</v>
      </c>
      <c r="AY349" s="206" t="s">
        <v>119</v>
      </c>
    </row>
    <row r="350" spans="2:51" s="13" customFormat="1" ht="12">
      <c r="B350" s="207"/>
      <c r="C350" s="208"/>
      <c r="D350" s="187" t="s">
        <v>145</v>
      </c>
      <c r="E350" s="209" t="s">
        <v>19</v>
      </c>
      <c r="F350" s="210" t="s">
        <v>148</v>
      </c>
      <c r="G350" s="208"/>
      <c r="H350" s="211">
        <v>116.656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145</v>
      </c>
      <c r="AU350" s="217" t="s">
        <v>84</v>
      </c>
      <c r="AV350" s="13" t="s">
        <v>126</v>
      </c>
      <c r="AW350" s="13" t="s">
        <v>35</v>
      </c>
      <c r="AX350" s="13" t="s">
        <v>82</v>
      </c>
      <c r="AY350" s="217" t="s">
        <v>119</v>
      </c>
    </row>
    <row r="351" spans="2:63" s="10" customFormat="1" ht="22.9" customHeight="1">
      <c r="B351" s="157"/>
      <c r="C351" s="158"/>
      <c r="D351" s="159" t="s">
        <v>73</v>
      </c>
      <c r="E351" s="171" t="s">
        <v>550</v>
      </c>
      <c r="F351" s="171" t="s">
        <v>551</v>
      </c>
      <c r="G351" s="158"/>
      <c r="H351" s="158"/>
      <c r="I351" s="161"/>
      <c r="J351" s="172">
        <f>BK351</f>
        <v>0</v>
      </c>
      <c r="K351" s="158"/>
      <c r="L351" s="163"/>
      <c r="M351" s="164"/>
      <c r="N351" s="165"/>
      <c r="O351" s="165"/>
      <c r="P351" s="166">
        <f>P352</f>
        <v>0</v>
      </c>
      <c r="Q351" s="165"/>
      <c r="R351" s="166">
        <f>R352</f>
        <v>0</v>
      </c>
      <c r="S351" s="165"/>
      <c r="T351" s="167">
        <f>T352</f>
        <v>0</v>
      </c>
      <c r="AR351" s="168" t="s">
        <v>82</v>
      </c>
      <c r="AT351" s="169" t="s">
        <v>73</v>
      </c>
      <c r="AU351" s="169" t="s">
        <v>82</v>
      </c>
      <c r="AY351" s="168" t="s">
        <v>119</v>
      </c>
      <c r="BK351" s="170">
        <f>BK352</f>
        <v>0</v>
      </c>
    </row>
    <row r="352" spans="2:65" s="1" customFormat="1" ht="20.45" customHeight="1">
      <c r="B352" s="33"/>
      <c r="C352" s="173" t="s">
        <v>552</v>
      </c>
      <c r="D352" s="173" t="s">
        <v>121</v>
      </c>
      <c r="E352" s="174" t="s">
        <v>553</v>
      </c>
      <c r="F352" s="175" t="s">
        <v>554</v>
      </c>
      <c r="G352" s="176" t="s">
        <v>391</v>
      </c>
      <c r="H352" s="177">
        <v>204.933</v>
      </c>
      <c r="I352" s="178"/>
      <c r="J352" s="179">
        <f>ROUND(I352*H352,2)</f>
        <v>0</v>
      </c>
      <c r="K352" s="175" t="s">
        <v>125</v>
      </c>
      <c r="L352" s="37"/>
      <c r="M352" s="228" t="s">
        <v>19</v>
      </c>
      <c r="N352" s="229" t="s">
        <v>45</v>
      </c>
      <c r="O352" s="230"/>
      <c r="P352" s="231">
        <f>O352*H352</f>
        <v>0</v>
      </c>
      <c r="Q352" s="231">
        <v>0</v>
      </c>
      <c r="R352" s="231">
        <f>Q352*H352</f>
        <v>0</v>
      </c>
      <c r="S352" s="231">
        <v>0</v>
      </c>
      <c r="T352" s="232">
        <f>S352*H352</f>
        <v>0</v>
      </c>
      <c r="AR352" s="16" t="s">
        <v>126</v>
      </c>
      <c r="AT352" s="16" t="s">
        <v>121</v>
      </c>
      <c r="AU352" s="16" t="s">
        <v>84</v>
      </c>
      <c r="AY352" s="16" t="s">
        <v>119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6" t="s">
        <v>82</v>
      </c>
      <c r="BK352" s="184">
        <f>ROUND(I352*H352,2)</f>
        <v>0</v>
      </c>
      <c r="BL352" s="16" t="s">
        <v>126</v>
      </c>
      <c r="BM352" s="16" t="s">
        <v>555</v>
      </c>
    </row>
    <row r="353" spans="2:12" s="1" customFormat="1" ht="6.95" customHeight="1">
      <c r="B353" s="45"/>
      <c r="C353" s="46"/>
      <c r="D353" s="46"/>
      <c r="E353" s="46"/>
      <c r="F353" s="46"/>
      <c r="G353" s="46"/>
      <c r="H353" s="46"/>
      <c r="I353" s="124"/>
      <c r="J353" s="46"/>
      <c r="K353" s="46"/>
      <c r="L353" s="37"/>
    </row>
  </sheetData>
  <sheetProtection algorithmName="SHA-512" hashValue="cnOSaOOIpSAt3mZRnMHMcgS672fvHWS7YkNOwoK/91lZRRdI6UCqgc4Qr9y28rDv/aHGan4gHIoHb7ZpBGP+sA==" saltValue="8y4mBCslK27RJjNKHoKd0LNak0ez6cIlrBTKsybEzXMwjgJO3kp12utK5UMo/+GOqBMXifDvDAzXG/auoNqUyw==" spinCount="100000" sheet="1" objects="1" scenarios="1" formatColumns="0" formatRows="0" autoFilter="0"/>
  <autoFilter ref="C87:K35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 topLeftCell="A1">
      <selection activeCell="F6" sqref="F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6" customWidth="1"/>
    <col min="10" max="10" width="20.140625" style="0" customWidth="1"/>
    <col min="11" max="11" width="16.0039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6" t="s">
        <v>87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84</v>
      </c>
    </row>
    <row r="4" spans="2:46" ht="24.95" customHeight="1">
      <c r="B4" s="19"/>
      <c r="D4" s="100" t="s">
        <v>88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1" t="s">
        <v>16</v>
      </c>
      <c r="L6" s="19"/>
    </row>
    <row r="7" spans="2:12" ht="14.45" customHeight="1">
      <c r="B7" s="19"/>
      <c r="E7" s="352" t="str">
        <f>'Rekapitulace stavby'!K6</f>
        <v>Polní cesta HPC2 v k.ú. Malovice u Netolic</v>
      </c>
      <c r="F7" s="353"/>
      <c r="G7" s="353"/>
      <c r="H7" s="353"/>
      <c r="L7" s="19"/>
    </row>
    <row r="8" spans="2:12" s="1" customFormat="1" ht="12" customHeight="1">
      <c r="B8" s="37"/>
      <c r="D8" s="101" t="s">
        <v>89</v>
      </c>
      <c r="I8" s="102"/>
      <c r="L8" s="37"/>
    </row>
    <row r="9" spans="2:12" s="1" customFormat="1" ht="36.95" customHeight="1">
      <c r="B9" s="37"/>
      <c r="E9" s="354" t="s">
        <v>556</v>
      </c>
      <c r="F9" s="355"/>
      <c r="G9" s="355"/>
      <c r="H9" s="355"/>
      <c r="I9" s="102"/>
      <c r="L9" s="37"/>
    </row>
    <row r="10" spans="2:12" s="1" customFormat="1" ht="12">
      <c r="B10" s="37"/>
      <c r="I10" s="102"/>
      <c r="L10" s="37"/>
    </row>
    <row r="11" spans="2:12" s="1" customFormat="1" ht="12" customHeight="1">
      <c r="B11" s="37"/>
      <c r="D11" s="101" t="s">
        <v>18</v>
      </c>
      <c r="F11" s="16" t="s">
        <v>19</v>
      </c>
      <c r="I11" s="103" t="s">
        <v>20</v>
      </c>
      <c r="J11" s="16" t="s">
        <v>19</v>
      </c>
      <c r="L11" s="37"/>
    </row>
    <row r="12" spans="2:12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5. 2. 2018</v>
      </c>
      <c r="L12" s="37"/>
    </row>
    <row r="13" spans="2:12" s="1" customFormat="1" ht="10.9" customHeight="1">
      <c r="B13" s="37"/>
      <c r="I13" s="102"/>
      <c r="L13" s="37"/>
    </row>
    <row r="14" spans="2:12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12" s="1" customFormat="1" ht="18" customHeight="1">
      <c r="B15" s="37"/>
      <c r="E15" s="16" t="s">
        <v>28</v>
      </c>
      <c r="I15" s="103" t="s">
        <v>29</v>
      </c>
      <c r="J15" s="16" t="s">
        <v>19</v>
      </c>
      <c r="L15" s="37"/>
    </row>
    <row r="16" spans="2:12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56" t="str">
        <f>'Rekapitulace stavby'!E14</f>
        <v>Vyplň údaj</v>
      </c>
      <c r="F18" s="357"/>
      <c r="G18" s="357"/>
      <c r="H18" s="357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19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36</v>
      </c>
      <c r="I23" s="103" t="s">
        <v>26</v>
      </c>
      <c r="J23" s="16" t="s">
        <v>33</v>
      </c>
      <c r="L23" s="37"/>
    </row>
    <row r="24" spans="2:12" s="1" customFormat="1" ht="18" customHeight="1">
      <c r="B24" s="37"/>
      <c r="E24" s="16" t="s">
        <v>37</v>
      </c>
      <c r="I24" s="103" t="s">
        <v>29</v>
      </c>
      <c r="J24" s="16" t="s">
        <v>19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38</v>
      </c>
      <c r="I26" s="102"/>
      <c r="L26" s="37"/>
    </row>
    <row r="27" spans="2:12" s="6" customFormat="1" ht="40.9" customHeight="1">
      <c r="B27" s="105"/>
      <c r="E27" s="358" t="s">
        <v>39</v>
      </c>
      <c r="F27" s="358"/>
      <c r="G27" s="358"/>
      <c r="H27" s="358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40</v>
      </c>
      <c r="I30" s="102"/>
      <c r="J30" s="109">
        <f>ROUND(J83,2)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42</v>
      </c>
      <c r="I32" s="111" t="s">
        <v>41</v>
      </c>
      <c r="J32" s="110" t="s">
        <v>43</v>
      </c>
      <c r="L32" s="37"/>
    </row>
    <row r="33" spans="2:12" s="1" customFormat="1" ht="14.45" customHeight="1">
      <c r="B33" s="37"/>
      <c r="D33" s="101" t="s">
        <v>44</v>
      </c>
      <c r="E33" s="101" t="s">
        <v>45</v>
      </c>
      <c r="F33" s="112">
        <f>ROUND((SUM(BE83:BE95)),2)</f>
        <v>0</v>
      </c>
      <c r="I33" s="113">
        <v>0.21</v>
      </c>
      <c r="J33" s="112">
        <f>ROUND(((SUM(BE83:BE95))*I33),2)</f>
        <v>0</v>
      </c>
      <c r="L33" s="37"/>
    </row>
    <row r="34" spans="2:12" s="1" customFormat="1" ht="14.45" customHeight="1">
      <c r="B34" s="37"/>
      <c r="E34" s="101" t="s">
        <v>46</v>
      </c>
      <c r="F34" s="112">
        <f>ROUND((SUM(BF83:BF95)),2)</f>
        <v>0</v>
      </c>
      <c r="I34" s="113">
        <v>0.15</v>
      </c>
      <c r="J34" s="112">
        <f>ROUND(((SUM(BF83:BF95))*I34),2)</f>
        <v>0</v>
      </c>
      <c r="L34" s="37"/>
    </row>
    <row r="35" spans="2:12" s="1" customFormat="1" ht="14.45" customHeight="1" hidden="1">
      <c r="B35" s="37"/>
      <c r="E35" s="101" t="s">
        <v>47</v>
      </c>
      <c r="F35" s="112">
        <f>ROUND((SUM(BG83:BG95)),2)</f>
        <v>0</v>
      </c>
      <c r="I35" s="113">
        <v>0.21</v>
      </c>
      <c r="J35" s="112">
        <f>0</f>
        <v>0</v>
      </c>
      <c r="L35" s="37"/>
    </row>
    <row r="36" spans="2:12" s="1" customFormat="1" ht="14.45" customHeight="1" hidden="1">
      <c r="B36" s="37"/>
      <c r="E36" s="101" t="s">
        <v>48</v>
      </c>
      <c r="F36" s="112">
        <f>ROUND((SUM(BH83:BH95)),2)</f>
        <v>0</v>
      </c>
      <c r="I36" s="113">
        <v>0.15</v>
      </c>
      <c r="J36" s="112">
        <f>0</f>
        <v>0</v>
      </c>
      <c r="L36" s="37"/>
    </row>
    <row r="37" spans="2:12" s="1" customFormat="1" ht="14.45" customHeight="1" hidden="1">
      <c r="B37" s="37"/>
      <c r="E37" s="101" t="s">
        <v>49</v>
      </c>
      <c r="F37" s="112">
        <f>ROUND((SUM(BI83:BI95)),2)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50</v>
      </c>
      <c r="E39" s="116"/>
      <c r="F39" s="116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91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4.45" customHeight="1">
      <c r="B48" s="33"/>
      <c r="C48" s="34"/>
      <c r="D48" s="34"/>
      <c r="E48" s="350" t="str">
        <f>E7</f>
        <v>Polní cesta HPC2 v k.ú. Malovice u Netolic</v>
      </c>
      <c r="F48" s="351"/>
      <c r="G48" s="351"/>
      <c r="H48" s="351"/>
      <c r="I48" s="102"/>
      <c r="J48" s="34"/>
      <c r="K48" s="34"/>
      <c r="L48" s="37"/>
    </row>
    <row r="49" spans="2:12" s="1" customFormat="1" ht="12" customHeight="1">
      <c r="B49" s="33"/>
      <c r="C49" s="28" t="s">
        <v>89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12" s="1" customFormat="1" ht="14.45" customHeight="1">
      <c r="B50" s="33"/>
      <c r="C50" s="34"/>
      <c r="D50" s="34"/>
      <c r="E50" s="334" t="str">
        <f>E9</f>
        <v>SO 800 - Vedlejší rozpočtové náklady</v>
      </c>
      <c r="F50" s="333"/>
      <c r="G50" s="333"/>
      <c r="H50" s="333"/>
      <c r="I50" s="102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>Malovice u Netolic</v>
      </c>
      <c r="G52" s="34"/>
      <c r="H52" s="34"/>
      <c r="I52" s="103" t="s">
        <v>23</v>
      </c>
      <c r="J52" s="54" t="str">
        <f>IF(J12="","",J12)</f>
        <v>5. 2. 2018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12" s="1" customFormat="1" ht="35.45" customHeight="1">
      <c r="B54" s="33"/>
      <c r="C54" s="28" t="s">
        <v>25</v>
      </c>
      <c r="D54" s="34"/>
      <c r="E54" s="34"/>
      <c r="F54" s="26" t="str">
        <f>E15</f>
        <v>SPÚ, KPÚ pro JčK, Pobočka Prachatice</v>
      </c>
      <c r="G54" s="34"/>
      <c r="H54" s="34"/>
      <c r="I54" s="103" t="s">
        <v>32</v>
      </c>
      <c r="J54" s="31" t="str">
        <f>E21</f>
        <v>Michal Pešek, DiS., Sweco Hydroprojekt a.s.</v>
      </c>
      <c r="K54" s="34"/>
      <c r="L54" s="37"/>
    </row>
    <row r="55" spans="2:12" s="1" customFormat="1" ht="35.45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36</v>
      </c>
      <c r="J55" s="31" t="str">
        <f>E24</f>
        <v>Bc. Gabriela Krchová, Sweco Hydroprojekt a.s.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12" s="1" customFormat="1" ht="29.25" customHeight="1">
      <c r="B57" s="33"/>
      <c r="C57" s="128" t="s">
        <v>92</v>
      </c>
      <c r="D57" s="129"/>
      <c r="E57" s="129"/>
      <c r="F57" s="129"/>
      <c r="G57" s="129"/>
      <c r="H57" s="129"/>
      <c r="I57" s="130"/>
      <c r="J57" s="131" t="s">
        <v>93</v>
      </c>
      <c r="K57" s="129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72</v>
      </c>
      <c r="D59" s="34"/>
      <c r="E59" s="34"/>
      <c r="F59" s="34"/>
      <c r="G59" s="34"/>
      <c r="H59" s="34"/>
      <c r="I59" s="102"/>
      <c r="J59" s="72">
        <f>J83</f>
        <v>0</v>
      </c>
      <c r="K59" s="34"/>
      <c r="L59" s="37"/>
      <c r="AU59" s="16" t="s">
        <v>94</v>
      </c>
    </row>
    <row r="60" spans="2:12" s="7" customFormat="1" ht="24.95" customHeight="1">
      <c r="B60" s="133"/>
      <c r="C60" s="134"/>
      <c r="D60" s="135" t="s">
        <v>557</v>
      </c>
      <c r="E60" s="136"/>
      <c r="F60" s="136"/>
      <c r="G60" s="136"/>
      <c r="H60" s="136"/>
      <c r="I60" s="137"/>
      <c r="J60" s="138">
        <f>J84</f>
        <v>0</v>
      </c>
      <c r="K60" s="134"/>
      <c r="L60" s="139"/>
    </row>
    <row r="61" spans="2:12" s="8" customFormat="1" ht="19.9" customHeight="1">
      <c r="B61" s="140"/>
      <c r="C61" s="141"/>
      <c r="D61" s="142" t="s">
        <v>558</v>
      </c>
      <c r="E61" s="143"/>
      <c r="F61" s="143"/>
      <c r="G61" s="143"/>
      <c r="H61" s="143"/>
      <c r="I61" s="144"/>
      <c r="J61" s="145">
        <f>J85</f>
        <v>0</v>
      </c>
      <c r="K61" s="141"/>
      <c r="L61" s="146"/>
    </row>
    <row r="62" spans="2:12" s="8" customFormat="1" ht="19.9" customHeight="1">
      <c r="B62" s="140"/>
      <c r="C62" s="141"/>
      <c r="D62" s="142" t="s">
        <v>559</v>
      </c>
      <c r="E62" s="143"/>
      <c r="F62" s="143"/>
      <c r="G62" s="143"/>
      <c r="H62" s="143"/>
      <c r="I62" s="144"/>
      <c r="J62" s="145">
        <f>J91</f>
        <v>0</v>
      </c>
      <c r="K62" s="141"/>
      <c r="L62" s="146"/>
    </row>
    <row r="63" spans="2:12" s="8" customFormat="1" ht="19.9" customHeight="1">
      <c r="B63" s="140"/>
      <c r="C63" s="141"/>
      <c r="D63" s="142" t="s">
        <v>560</v>
      </c>
      <c r="E63" s="143"/>
      <c r="F63" s="143"/>
      <c r="G63" s="143"/>
      <c r="H63" s="143"/>
      <c r="I63" s="144"/>
      <c r="J63" s="145">
        <f>J93</f>
        <v>0</v>
      </c>
      <c r="K63" s="141"/>
      <c r="L63" s="146"/>
    </row>
    <row r="64" spans="2:12" s="1" customFormat="1" ht="21.75" customHeight="1">
      <c r="B64" s="33"/>
      <c r="C64" s="34"/>
      <c r="D64" s="34"/>
      <c r="E64" s="34"/>
      <c r="F64" s="34"/>
      <c r="G64" s="34"/>
      <c r="H64" s="34"/>
      <c r="I64" s="102"/>
      <c r="J64" s="34"/>
      <c r="K64" s="34"/>
      <c r="L64" s="37"/>
    </row>
    <row r="65" spans="2:12" s="1" customFormat="1" ht="6.95" customHeight="1">
      <c r="B65" s="45"/>
      <c r="C65" s="46"/>
      <c r="D65" s="46"/>
      <c r="E65" s="46"/>
      <c r="F65" s="46"/>
      <c r="G65" s="46"/>
      <c r="H65" s="46"/>
      <c r="I65" s="124"/>
      <c r="J65" s="46"/>
      <c r="K65" s="46"/>
      <c r="L65" s="37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27"/>
      <c r="J69" s="48"/>
      <c r="K69" s="48"/>
      <c r="L69" s="37"/>
    </row>
    <row r="70" spans="2:12" s="1" customFormat="1" ht="24.95" customHeight="1">
      <c r="B70" s="33"/>
      <c r="C70" s="22" t="s">
        <v>104</v>
      </c>
      <c r="D70" s="34"/>
      <c r="E70" s="34"/>
      <c r="F70" s="34"/>
      <c r="G70" s="34"/>
      <c r="H70" s="34"/>
      <c r="I70" s="102"/>
      <c r="J70" s="34"/>
      <c r="K70" s="34"/>
      <c r="L70" s="37"/>
    </row>
    <row r="71" spans="2:12" s="1" customFormat="1" ht="6.95" customHeight="1">
      <c r="B71" s="33"/>
      <c r="C71" s="34"/>
      <c r="D71" s="34"/>
      <c r="E71" s="34"/>
      <c r="F71" s="34"/>
      <c r="G71" s="34"/>
      <c r="H71" s="34"/>
      <c r="I71" s="102"/>
      <c r="J71" s="34"/>
      <c r="K71" s="34"/>
      <c r="L71" s="37"/>
    </row>
    <row r="72" spans="2:12" s="1" customFormat="1" ht="12" customHeight="1">
      <c r="B72" s="33"/>
      <c r="C72" s="28" t="s">
        <v>16</v>
      </c>
      <c r="D72" s="34"/>
      <c r="E72" s="34"/>
      <c r="F72" s="34"/>
      <c r="G72" s="34"/>
      <c r="H72" s="34"/>
      <c r="I72" s="102"/>
      <c r="J72" s="34"/>
      <c r="K72" s="34"/>
      <c r="L72" s="37"/>
    </row>
    <row r="73" spans="2:12" s="1" customFormat="1" ht="14.45" customHeight="1">
      <c r="B73" s="33"/>
      <c r="C73" s="34"/>
      <c r="D73" s="34"/>
      <c r="E73" s="350" t="str">
        <f>E7</f>
        <v>Polní cesta HPC2 v k.ú. Malovice u Netolic</v>
      </c>
      <c r="F73" s="351"/>
      <c r="G73" s="351"/>
      <c r="H73" s="351"/>
      <c r="I73" s="102"/>
      <c r="J73" s="34"/>
      <c r="K73" s="34"/>
      <c r="L73" s="37"/>
    </row>
    <row r="74" spans="2:12" s="1" customFormat="1" ht="12" customHeight="1">
      <c r="B74" s="33"/>
      <c r="C74" s="28" t="s">
        <v>89</v>
      </c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14.45" customHeight="1">
      <c r="B75" s="33"/>
      <c r="C75" s="34"/>
      <c r="D75" s="34"/>
      <c r="E75" s="334" t="str">
        <f>E9</f>
        <v>SO 800 - Vedlejší rozpočtové náklady</v>
      </c>
      <c r="F75" s="333"/>
      <c r="G75" s="333"/>
      <c r="H75" s="333"/>
      <c r="I75" s="102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12" customHeight="1">
      <c r="B77" s="33"/>
      <c r="C77" s="28" t="s">
        <v>21</v>
      </c>
      <c r="D77" s="34"/>
      <c r="E77" s="34"/>
      <c r="F77" s="26" t="str">
        <f>F12</f>
        <v>Malovice u Netolic</v>
      </c>
      <c r="G77" s="34"/>
      <c r="H77" s="34"/>
      <c r="I77" s="103" t="s">
        <v>23</v>
      </c>
      <c r="J77" s="54" t="str">
        <f>IF(J12="","",J12)</f>
        <v>5. 2. 2018</v>
      </c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2"/>
      <c r="J78" s="34"/>
      <c r="K78" s="34"/>
      <c r="L78" s="37"/>
    </row>
    <row r="79" spans="2:12" s="1" customFormat="1" ht="35.45" customHeight="1">
      <c r="B79" s="33"/>
      <c r="C79" s="28" t="s">
        <v>25</v>
      </c>
      <c r="D79" s="34"/>
      <c r="E79" s="34"/>
      <c r="F79" s="26" t="str">
        <f>E15</f>
        <v>SPÚ, KPÚ pro JčK, Pobočka Prachatice</v>
      </c>
      <c r="G79" s="34"/>
      <c r="H79" s="34"/>
      <c r="I79" s="103" t="s">
        <v>32</v>
      </c>
      <c r="J79" s="31" t="str">
        <f>E21</f>
        <v>Michal Pešek, DiS., Sweco Hydroprojekt a.s.</v>
      </c>
      <c r="K79" s="34"/>
      <c r="L79" s="37"/>
    </row>
    <row r="80" spans="2:12" s="1" customFormat="1" ht="35.45" customHeight="1">
      <c r="B80" s="33"/>
      <c r="C80" s="28" t="s">
        <v>30</v>
      </c>
      <c r="D80" s="34"/>
      <c r="E80" s="34"/>
      <c r="F80" s="26" t="str">
        <f>IF(E18="","",E18)</f>
        <v>Vyplň údaj</v>
      </c>
      <c r="G80" s="34"/>
      <c r="H80" s="34"/>
      <c r="I80" s="103" t="s">
        <v>36</v>
      </c>
      <c r="J80" s="31" t="str">
        <f>E24</f>
        <v>Bc. Gabriela Krchová, Sweco Hydroprojekt a.s.</v>
      </c>
      <c r="K80" s="34"/>
      <c r="L80" s="37"/>
    </row>
    <row r="81" spans="2:12" s="1" customFormat="1" ht="10.35" customHeight="1">
      <c r="B81" s="33"/>
      <c r="C81" s="34"/>
      <c r="D81" s="34"/>
      <c r="E81" s="34"/>
      <c r="F81" s="34"/>
      <c r="G81" s="34"/>
      <c r="H81" s="34"/>
      <c r="I81" s="102"/>
      <c r="J81" s="34"/>
      <c r="K81" s="34"/>
      <c r="L81" s="37"/>
    </row>
    <row r="82" spans="2:20" s="9" customFormat="1" ht="29.25" customHeight="1">
      <c r="B82" s="147"/>
      <c r="C82" s="148" t="s">
        <v>105</v>
      </c>
      <c r="D82" s="149" t="s">
        <v>59</v>
      </c>
      <c r="E82" s="149" t="s">
        <v>55</v>
      </c>
      <c r="F82" s="149" t="s">
        <v>56</v>
      </c>
      <c r="G82" s="149" t="s">
        <v>106</v>
      </c>
      <c r="H82" s="149" t="s">
        <v>107</v>
      </c>
      <c r="I82" s="150" t="s">
        <v>108</v>
      </c>
      <c r="J82" s="149" t="s">
        <v>93</v>
      </c>
      <c r="K82" s="151" t="s">
        <v>109</v>
      </c>
      <c r="L82" s="152"/>
      <c r="M82" s="63" t="s">
        <v>19</v>
      </c>
      <c r="N82" s="64" t="s">
        <v>44</v>
      </c>
      <c r="O82" s="64" t="s">
        <v>110</v>
      </c>
      <c r="P82" s="64" t="s">
        <v>111</v>
      </c>
      <c r="Q82" s="64" t="s">
        <v>112</v>
      </c>
      <c r="R82" s="64" t="s">
        <v>113</v>
      </c>
      <c r="S82" s="64" t="s">
        <v>114</v>
      </c>
      <c r="T82" s="65" t="s">
        <v>115</v>
      </c>
    </row>
    <row r="83" spans="2:63" s="1" customFormat="1" ht="22.9" customHeight="1">
      <c r="B83" s="33"/>
      <c r="C83" s="70" t="s">
        <v>116</v>
      </c>
      <c r="D83" s="34"/>
      <c r="E83" s="34"/>
      <c r="F83" s="34"/>
      <c r="G83" s="34"/>
      <c r="H83" s="34"/>
      <c r="I83" s="102"/>
      <c r="J83" s="153">
        <f>BK83</f>
        <v>0</v>
      </c>
      <c r="K83" s="34"/>
      <c r="L83" s="37"/>
      <c r="M83" s="66"/>
      <c r="N83" s="67"/>
      <c r="O83" s="67"/>
      <c r="P83" s="154">
        <f>P84</f>
        <v>0</v>
      </c>
      <c r="Q83" s="67"/>
      <c r="R83" s="154">
        <f>R84</f>
        <v>0</v>
      </c>
      <c r="S83" s="67"/>
      <c r="T83" s="155">
        <f>T84</f>
        <v>0</v>
      </c>
      <c r="AT83" s="16" t="s">
        <v>73</v>
      </c>
      <c r="AU83" s="16" t="s">
        <v>94</v>
      </c>
      <c r="BK83" s="156">
        <f>BK84</f>
        <v>0</v>
      </c>
    </row>
    <row r="84" spans="2:63" s="10" customFormat="1" ht="25.9" customHeight="1">
      <c r="B84" s="157"/>
      <c r="C84" s="158"/>
      <c r="D84" s="159" t="s">
        <v>73</v>
      </c>
      <c r="E84" s="160" t="s">
        <v>561</v>
      </c>
      <c r="F84" s="160" t="s">
        <v>86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P85+P91+P93</f>
        <v>0</v>
      </c>
      <c r="Q84" s="165"/>
      <c r="R84" s="166">
        <f>R85+R91+R93</f>
        <v>0</v>
      </c>
      <c r="S84" s="165"/>
      <c r="T84" s="167">
        <f>T85+T91+T93</f>
        <v>0</v>
      </c>
      <c r="AR84" s="168" t="s">
        <v>140</v>
      </c>
      <c r="AT84" s="169" t="s">
        <v>73</v>
      </c>
      <c r="AU84" s="169" t="s">
        <v>74</v>
      </c>
      <c r="AY84" s="168" t="s">
        <v>119</v>
      </c>
      <c r="BK84" s="170">
        <f>BK85+BK91+BK93</f>
        <v>0</v>
      </c>
    </row>
    <row r="85" spans="2:63" s="10" customFormat="1" ht="22.9" customHeight="1">
      <c r="B85" s="157"/>
      <c r="C85" s="158"/>
      <c r="D85" s="159" t="s">
        <v>73</v>
      </c>
      <c r="E85" s="171" t="s">
        <v>562</v>
      </c>
      <c r="F85" s="171" t="s">
        <v>563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SUM(P86:P90)</f>
        <v>0</v>
      </c>
      <c r="Q85" s="165"/>
      <c r="R85" s="166">
        <f>SUM(R86:R90)</f>
        <v>0</v>
      </c>
      <c r="S85" s="165"/>
      <c r="T85" s="167">
        <f>SUM(T86:T90)</f>
        <v>0</v>
      </c>
      <c r="AR85" s="168" t="s">
        <v>140</v>
      </c>
      <c r="AT85" s="169" t="s">
        <v>73</v>
      </c>
      <c r="AU85" s="169" t="s">
        <v>82</v>
      </c>
      <c r="AY85" s="168" t="s">
        <v>119</v>
      </c>
      <c r="BK85" s="170">
        <f>SUM(BK86:BK90)</f>
        <v>0</v>
      </c>
    </row>
    <row r="86" spans="2:65" s="1" customFormat="1" ht="20.45" customHeight="1">
      <c r="B86" s="33"/>
      <c r="C86" s="173" t="s">
        <v>82</v>
      </c>
      <c r="D86" s="173" t="s">
        <v>121</v>
      </c>
      <c r="E86" s="174" t="s">
        <v>564</v>
      </c>
      <c r="F86" s="175" t="s">
        <v>565</v>
      </c>
      <c r="G86" s="176" t="s">
        <v>566</v>
      </c>
      <c r="H86" s="177">
        <v>1</v>
      </c>
      <c r="I86" s="178"/>
      <c r="J86" s="179">
        <f>ROUND(I86*H86,2)</f>
        <v>0</v>
      </c>
      <c r="K86" s="175" t="s">
        <v>125</v>
      </c>
      <c r="L86" s="37"/>
      <c r="M86" s="180" t="s">
        <v>19</v>
      </c>
      <c r="N86" s="181" t="s">
        <v>45</v>
      </c>
      <c r="O86" s="59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AR86" s="16" t="s">
        <v>567</v>
      </c>
      <c r="AT86" s="16" t="s">
        <v>121</v>
      </c>
      <c r="AU86" s="16" t="s">
        <v>84</v>
      </c>
      <c r="AY86" s="16" t="s">
        <v>119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82</v>
      </c>
      <c r="BK86" s="184">
        <f>ROUND(I86*H86,2)</f>
        <v>0</v>
      </c>
      <c r="BL86" s="16" t="s">
        <v>567</v>
      </c>
      <c r="BM86" s="16" t="s">
        <v>568</v>
      </c>
    </row>
    <row r="87" spans="2:65" s="1" customFormat="1" ht="20.45" customHeight="1">
      <c r="B87" s="33"/>
      <c r="C87" s="173" t="s">
        <v>84</v>
      </c>
      <c r="D87" s="173" t="s">
        <v>121</v>
      </c>
      <c r="E87" s="174" t="s">
        <v>569</v>
      </c>
      <c r="F87" s="175" t="s">
        <v>570</v>
      </c>
      <c r="G87" s="176" t="s">
        <v>566</v>
      </c>
      <c r="H87" s="177">
        <v>1</v>
      </c>
      <c r="I87" s="178"/>
      <c r="J87" s="179">
        <f>ROUND(I87*H87,2)</f>
        <v>0</v>
      </c>
      <c r="K87" s="175" t="s">
        <v>125</v>
      </c>
      <c r="L87" s="37"/>
      <c r="M87" s="180" t="s">
        <v>19</v>
      </c>
      <c r="N87" s="181" t="s">
        <v>45</v>
      </c>
      <c r="O87" s="59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16" t="s">
        <v>567</v>
      </c>
      <c r="AT87" s="16" t="s">
        <v>121</v>
      </c>
      <c r="AU87" s="16" t="s">
        <v>84</v>
      </c>
      <c r="AY87" s="16" t="s">
        <v>119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6" t="s">
        <v>82</v>
      </c>
      <c r="BK87" s="184">
        <f>ROUND(I87*H87,2)</f>
        <v>0</v>
      </c>
      <c r="BL87" s="16" t="s">
        <v>567</v>
      </c>
      <c r="BM87" s="16" t="s">
        <v>571</v>
      </c>
    </row>
    <row r="88" spans="2:65" s="1" customFormat="1" ht="20.45" customHeight="1">
      <c r="B88" s="33"/>
      <c r="C88" s="173" t="s">
        <v>131</v>
      </c>
      <c r="D88" s="173" t="s">
        <v>121</v>
      </c>
      <c r="E88" s="174" t="s">
        <v>572</v>
      </c>
      <c r="F88" s="175" t="s">
        <v>573</v>
      </c>
      <c r="G88" s="176" t="s">
        <v>566</v>
      </c>
      <c r="H88" s="177">
        <v>1</v>
      </c>
      <c r="I88" s="178"/>
      <c r="J88" s="179">
        <f>ROUND(I88*H88,2)</f>
        <v>0</v>
      </c>
      <c r="K88" s="175" t="s">
        <v>125</v>
      </c>
      <c r="L88" s="37"/>
      <c r="M88" s="180" t="s">
        <v>19</v>
      </c>
      <c r="N88" s="181" t="s">
        <v>45</v>
      </c>
      <c r="O88" s="59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16" t="s">
        <v>567</v>
      </c>
      <c r="AT88" s="16" t="s">
        <v>121</v>
      </c>
      <c r="AU88" s="16" t="s">
        <v>84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82</v>
      </c>
      <c r="BK88" s="184">
        <f>ROUND(I88*H88,2)</f>
        <v>0</v>
      </c>
      <c r="BL88" s="16" t="s">
        <v>567</v>
      </c>
      <c r="BM88" s="16" t="s">
        <v>574</v>
      </c>
    </row>
    <row r="89" spans="2:65" s="1" customFormat="1" ht="14.45" customHeight="1">
      <c r="B89" s="33"/>
      <c r="C89" s="173" t="s">
        <v>126</v>
      </c>
      <c r="D89" s="173" t="s">
        <v>121</v>
      </c>
      <c r="E89" s="174" t="s">
        <v>575</v>
      </c>
      <c r="F89" s="175" t="s">
        <v>576</v>
      </c>
      <c r="G89" s="176" t="s">
        <v>566</v>
      </c>
      <c r="H89" s="177">
        <v>1</v>
      </c>
      <c r="I89" s="178"/>
      <c r="J89" s="179">
        <f>ROUND(I89*H89,2)</f>
        <v>0</v>
      </c>
      <c r="K89" s="175" t="s">
        <v>19</v>
      </c>
      <c r="L89" s="37"/>
      <c r="M89" s="180" t="s">
        <v>19</v>
      </c>
      <c r="N89" s="181" t="s">
        <v>45</v>
      </c>
      <c r="O89" s="59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16" t="s">
        <v>567</v>
      </c>
      <c r="AT89" s="16" t="s">
        <v>121</v>
      </c>
      <c r="AU89" s="16" t="s">
        <v>84</v>
      </c>
      <c r="AY89" s="16" t="s">
        <v>119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82</v>
      </c>
      <c r="BK89" s="184">
        <f>ROUND(I89*H89,2)</f>
        <v>0</v>
      </c>
      <c r="BL89" s="16" t="s">
        <v>567</v>
      </c>
      <c r="BM89" s="16" t="s">
        <v>577</v>
      </c>
    </row>
    <row r="90" spans="2:65" s="1" customFormat="1" ht="14.45" customHeight="1">
      <c r="B90" s="33"/>
      <c r="C90" s="173" t="s">
        <v>140</v>
      </c>
      <c r="D90" s="173" t="s">
        <v>121</v>
      </c>
      <c r="E90" s="174" t="s">
        <v>578</v>
      </c>
      <c r="F90" s="175" t="s">
        <v>579</v>
      </c>
      <c r="G90" s="176" t="s">
        <v>566</v>
      </c>
      <c r="H90" s="177">
        <v>1</v>
      </c>
      <c r="I90" s="178"/>
      <c r="J90" s="179">
        <f>ROUND(I90*H90,2)</f>
        <v>0</v>
      </c>
      <c r="K90" s="175" t="s">
        <v>19</v>
      </c>
      <c r="L90" s="37"/>
      <c r="M90" s="180" t="s">
        <v>19</v>
      </c>
      <c r="N90" s="181" t="s">
        <v>45</v>
      </c>
      <c r="O90" s="59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16" t="s">
        <v>567</v>
      </c>
      <c r="AT90" s="16" t="s">
        <v>121</v>
      </c>
      <c r="AU90" s="16" t="s">
        <v>84</v>
      </c>
      <c r="AY90" s="16" t="s">
        <v>119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82</v>
      </c>
      <c r="BK90" s="184">
        <f>ROUND(I90*H90,2)</f>
        <v>0</v>
      </c>
      <c r="BL90" s="16" t="s">
        <v>567</v>
      </c>
      <c r="BM90" s="16" t="s">
        <v>580</v>
      </c>
    </row>
    <row r="91" spans="2:63" s="10" customFormat="1" ht="22.9" customHeight="1">
      <c r="B91" s="157"/>
      <c r="C91" s="158"/>
      <c r="D91" s="159" t="s">
        <v>73</v>
      </c>
      <c r="E91" s="171" t="s">
        <v>581</v>
      </c>
      <c r="F91" s="171" t="s">
        <v>582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P92</f>
        <v>0</v>
      </c>
      <c r="Q91" s="165"/>
      <c r="R91" s="166">
        <f>R92</f>
        <v>0</v>
      </c>
      <c r="S91" s="165"/>
      <c r="T91" s="167">
        <f>T92</f>
        <v>0</v>
      </c>
      <c r="AR91" s="168" t="s">
        <v>140</v>
      </c>
      <c r="AT91" s="169" t="s">
        <v>73</v>
      </c>
      <c r="AU91" s="169" t="s">
        <v>82</v>
      </c>
      <c r="AY91" s="168" t="s">
        <v>119</v>
      </c>
      <c r="BK91" s="170">
        <f>BK92</f>
        <v>0</v>
      </c>
    </row>
    <row r="92" spans="2:65" s="1" customFormat="1" ht="20.45" customHeight="1">
      <c r="B92" s="33"/>
      <c r="C92" s="173" t="s">
        <v>149</v>
      </c>
      <c r="D92" s="173" t="s">
        <v>121</v>
      </c>
      <c r="E92" s="174" t="s">
        <v>583</v>
      </c>
      <c r="F92" s="175" t="s">
        <v>582</v>
      </c>
      <c r="G92" s="176" t="s">
        <v>566</v>
      </c>
      <c r="H92" s="177">
        <v>1</v>
      </c>
      <c r="I92" s="178"/>
      <c r="J92" s="179">
        <f>ROUND(I92*H92,2)</f>
        <v>0</v>
      </c>
      <c r="K92" s="175" t="s">
        <v>125</v>
      </c>
      <c r="L92" s="37"/>
      <c r="M92" s="180" t="s">
        <v>19</v>
      </c>
      <c r="N92" s="181" t="s">
        <v>45</v>
      </c>
      <c r="O92" s="59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6" t="s">
        <v>567</v>
      </c>
      <c r="AT92" s="16" t="s">
        <v>121</v>
      </c>
      <c r="AU92" s="16" t="s">
        <v>84</v>
      </c>
      <c r="AY92" s="16" t="s">
        <v>119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82</v>
      </c>
      <c r="BK92" s="184">
        <f>ROUND(I92*H92,2)</f>
        <v>0</v>
      </c>
      <c r="BL92" s="16" t="s">
        <v>567</v>
      </c>
      <c r="BM92" s="16" t="s">
        <v>584</v>
      </c>
    </row>
    <row r="93" spans="2:63" s="10" customFormat="1" ht="22.9" customHeight="1">
      <c r="B93" s="157"/>
      <c r="C93" s="158"/>
      <c r="D93" s="159" t="s">
        <v>73</v>
      </c>
      <c r="E93" s="171" t="s">
        <v>585</v>
      </c>
      <c r="F93" s="171" t="s">
        <v>586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SUM(P94:P95)</f>
        <v>0</v>
      </c>
      <c r="Q93" s="165"/>
      <c r="R93" s="166">
        <f>SUM(R94:R95)</f>
        <v>0</v>
      </c>
      <c r="S93" s="165"/>
      <c r="T93" s="167">
        <f>SUM(T94:T95)</f>
        <v>0</v>
      </c>
      <c r="AR93" s="168" t="s">
        <v>140</v>
      </c>
      <c r="AT93" s="169" t="s">
        <v>73</v>
      </c>
      <c r="AU93" s="169" t="s">
        <v>82</v>
      </c>
      <c r="AY93" s="168" t="s">
        <v>119</v>
      </c>
      <c r="BK93" s="170">
        <f>SUM(BK94:BK95)</f>
        <v>0</v>
      </c>
    </row>
    <row r="94" spans="2:65" s="1" customFormat="1" ht="14.45" customHeight="1">
      <c r="B94" s="33"/>
      <c r="C94" s="173" t="s">
        <v>180</v>
      </c>
      <c r="D94" s="173" t="s">
        <v>121</v>
      </c>
      <c r="E94" s="174" t="s">
        <v>587</v>
      </c>
      <c r="F94" s="175" t="s">
        <v>588</v>
      </c>
      <c r="G94" s="176" t="s">
        <v>566</v>
      </c>
      <c r="H94" s="177">
        <v>1</v>
      </c>
      <c r="I94" s="178"/>
      <c r="J94" s="179">
        <f>ROUND(I94*H94,2)</f>
        <v>0</v>
      </c>
      <c r="K94" s="175" t="s">
        <v>19</v>
      </c>
      <c r="L94" s="37"/>
      <c r="M94" s="180" t="s">
        <v>19</v>
      </c>
      <c r="N94" s="181" t="s">
        <v>45</v>
      </c>
      <c r="O94" s="59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6" t="s">
        <v>567</v>
      </c>
      <c r="AT94" s="16" t="s">
        <v>121</v>
      </c>
      <c r="AU94" s="16" t="s">
        <v>84</v>
      </c>
      <c r="AY94" s="16" t="s">
        <v>119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82</v>
      </c>
      <c r="BK94" s="184">
        <f>ROUND(I94*H94,2)</f>
        <v>0</v>
      </c>
      <c r="BL94" s="16" t="s">
        <v>567</v>
      </c>
      <c r="BM94" s="16" t="s">
        <v>589</v>
      </c>
    </row>
    <row r="95" spans="2:65" s="1" customFormat="1" ht="14.45" customHeight="1">
      <c r="B95" s="33"/>
      <c r="C95" s="173" t="s">
        <v>185</v>
      </c>
      <c r="D95" s="173" t="s">
        <v>121</v>
      </c>
      <c r="E95" s="174" t="s">
        <v>590</v>
      </c>
      <c r="F95" s="175" t="s">
        <v>591</v>
      </c>
      <c r="G95" s="176" t="s">
        <v>566</v>
      </c>
      <c r="H95" s="177">
        <v>1</v>
      </c>
      <c r="I95" s="178"/>
      <c r="J95" s="179">
        <f>ROUND(I95*H95,2)</f>
        <v>0</v>
      </c>
      <c r="K95" s="175" t="s">
        <v>19</v>
      </c>
      <c r="L95" s="37"/>
      <c r="M95" s="228" t="s">
        <v>19</v>
      </c>
      <c r="N95" s="229" t="s">
        <v>45</v>
      </c>
      <c r="O95" s="230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AR95" s="16" t="s">
        <v>567</v>
      </c>
      <c r="AT95" s="16" t="s">
        <v>121</v>
      </c>
      <c r="AU95" s="16" t="s">
        <v>84</v>
      </c>
      <c r="AY95" s="16" t="s">
        <v>119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82</v>
      </c>
      <c r="BK95" s="184">
        <f>ROUND(I95*H95,2)</f>
        <v>0</v>
      </c>
      <c r="BL95" s="16" t="s">
        <v>567</v>
      </c>
      <c r="BM95" s="16" t="s">
        <v>592</v>
      </c>
    </row>
    <row r="96" spans="2:12" s="1" customFormat="1" ht="6.95" customHeight="1">
      <c r="B96" s="45"/>
      <c r="C96" s="46"/>
      <c r="D96" s="46"/>
      <c r="E96" s="46"/>
      <c r="F96" s="46"/>
      <c r="G96" s="46"/>
      <c r="H96" s="46"/>
      <c r="I96" s="124"/>
      <c r="J96" s="46"/>
      <c r="K96" s="46"/>
      <c r="L96" s="37"/>
    </row>
  </sheetData>
  <sheetProtection algorithmName="SHA-512" hashValue="kAy9XFmE+MOLlkt6l5gB1ICxZ/pJi6MOkD84H4i6XBEspPsdUpfWCqku5ba6R4Fb7kzS1cKisgokTS0sXLYekw==" saltValue="UoZYeIF8dCOJ4zNV1EuLX80BsCRfA0XHGmymOAr7KkVfORLuohtgHB8EogfZ4ixN6NJHbvTm4Y3oQPm3cqulBA==" spinCount="100000" sheet="1" objects="1" scenarios="1" formatColumns="0" formatRows="0" autoFilter="0"/>
  <autoFilter ref="C82:K9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33" customWidth="1"/>
    <col min="2" max="2" width="1.7109375" style="233" customWidth="1"/>
    <col min="3" max="4" width="5.00390625" style="233" customWidth="1"/>
    <col min="5" max="5" width="11.7109375" style="233" customWidth="1"/>
    <col min="6" max="6" width="9.140625" style="233" customWidth="1"/>
    <col min="7" max="7" width="5.00390625" style="233" customWidth="1"/>
    <col min="8" max="8" width="77.8515625" style="233" customWidth="1"/>
    <col min="9" max="10" width="20.00390625" style="233" customWidth="1"/>
    <col min="11" max="11" width="1.71093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4" customFormat="1" ht="45" customHeight="1">
      <c r="B3" s="237"/>
      <c r="C3" s="362" t="s">
        <v>593</v>
      </c>
      <c r="D3" s="362"/>
      <c r="E3" s="362"/>
      <c r="F3" s="362"/>
      <c r="G3" s="362"/>
      <c r="H3" s="362"/>
      <c r="I3" s="362"/>
      <c r="J3" s="362"/>
      <c r="K3" s="238"/>
    </row>
    <row r="4" spans="2:11" ht="25.5" customHeight="1">
      <c r="B4" s="239"/>
      <c r="C4" s="365" t="s">
        <v>594</v>
      </c>
      <c r="D4" s="365"/>
      <c r="E4" s="365"/>
      <c r="F4" s="365"/>
      <c r="G4" s="365"/>
      <c r="H4" s="365"/>
      <c r="I4" s="365"/>
      <c r="J4" s="365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595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596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597</v>
      </c>
      <c r="D9" s="363"/>
      <c r="E9" s="363"/>
      <c r="F9" s="363"/>
      <c r="G9" s="363"/>
      <c r="H9" s="363"/>
      <c r="I9" s="363"/>
      <c r="J9" s="363"/>
      <c r="K9" s="240"/>
    </row>
    <row r="10" spans="2:11" ht="25.15" customHeight="1">
      <c r="B10" s="243"/>
      <c r="C10" s="242"/>
      <c r="D10" s="363" t="s">
        <v>598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599</v>
      </c>
      <c r="E11" s="363"/>
      <c r="F11" s="363"/>
      <c r="G11" s="363"/>
      <c r="H11" s="363"/>
      <c r="I11" s="363"/>
      <c r="J11" s="363"/>
      <c r="K11" s="240"/>
    </row>
    <row r="12" spans="2:1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ht="15" customHeight="1">
      <c r="B13" s="243"/>
      <c r="C13" s="244"/>
      <c r="D13" s="245" t="s">
        <v>600</v>
      </c>
      <c r="E13" s="242"/>
      <c r="F13" s="242"/>
      <c r="G13" s="242"/>
      <c r="H13" s="242"/>
      <c r="I13" s="242"/>
      <c r="J13" s="242"/>
      <c r="K13" s="240"/>
    </row>
    <row r="14" spans="2:1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ht="15" customHeight="1">
      <c r="B15" s="243"/>
      <c r="C15" s="244"/>
      <c r="D15" s="363" t="s">
        <v>601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363" t="s">
        <v>602</v>
      </c>
      <c r="E16" s="363"/>
      <c r="F16" s="363"/>
      <c r="G16" s="363"/>
      <c r="H16" s="363"/>
      <c r="I16" s="363"/>
      <c r="J16" s="363"/>
      <c r="K16" s="240"/>
    </row>
    <row r="17" spans="2:11" ht="15" customHeight="1">
      <c r="B17" s="243"/>
      <c r="C17" s="244"/>
      <c r="D17" s="363" t="s">
        <v>603</v>
      </c>
      <c r="E17" s="363"/>
      <c r="F17" s="363"/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6" t="s">
        <v>81</v>
      </c>
      <c r="F18" s="363" t="s">
        <v>604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6" t="s">
        <v>605</v>
      </c>
      <c r="F19" s="363" t="s">
        <v>606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6" t="s">
        <v>607</v>
      </c>
      <c r="F20" s="363" t="s">
        <v>608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6" t="s">
        <v>609</v>
      </c>
      <c r="F21" s="363" t="s">
        <v>610</v>
      </c>
      <c r="G21" s="363"/>
      <c r="H21" s="363"/>
      <c r="I21" s="363"/>
      <c r="J21" s="363"/>
      <c r="K21" s="240"/>
    </row>
    <row r="22" spans="2:11" ht="15" customHeight="1">
      <c r="B22" s="243"/>
      <c r="C22" s="244"/>
      <c r="D22" s="244"/>
      <c r="E22" s="246" t="s">
        <v>611</v>
      </c>
      <c r="F22" s="363" t="s">
        <v>612</v>
      </c>
      <c r="G22" s="363"/>
      <c r="H22" s="363"/>
      <c r="I22" s="363"/>
      <c r="J22" s="363"/>
      <c r="K22" s="240"/>
    </row>
    <row r="23" spans="2:11" ht="15" customHeight="1">
      <c r="B23" s="243"/>
      <c r="C23" s="244"/>
      <c r="D23" s="244"/>
      <c r="E23" s="246" t="s">
        <v>613</v>
      </c>
      <c r="F23" s="363" t="s">
        <v>614</v>
      </c>
      <c r="G23" s="363"/>
      <c r="H23" s="363"/>
      <c r="I23" s="363"/>
      <c r="J23" s="363"/>
      <c r="K23" s="240"/>
    </row>
    <row r="24" spans="2:1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ht="15" customHeight="1">
      <c r="B25" s="243"/>
      <c r="C25" s="363" t="s">
        <v>615</v>
      </c>
      <c r="D25" s="363"/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363" t="s">
        <v>616</v>
      </c>
      <c r="D26" s="363"/>
      <c r="E26" s="363"/>
      <c r="F26" s="363"/>
      <c r="G26" s="363"/>
      <c r="H26" s="363"/>
      <c r="I26" s="363"/>
      <c r="J26" s="363"/>
      <c r="K26" s="240"/>
    </row>
    <row r="27" spans="2:11" ht="15" customHeight="1">
      <c r="B27" s="243"/>
      <c r="C27" s="242"/>
      <c r="D27" s="363" t="s">
        <v>617</v>
      </c>
      <c r="E27" s="363"/>
      <c r="F27" s="363"/>
      <c r="G27" s="363"/>
      <c r="H27" s="363"/>
      <c r="I27" s="363"/>
      <c r="J27" s="363"/>
      <c r="K27" s="240"/>
    </row>
    <row r="28" spans="2:11" ht="15" customHeight="1">
      <c r="B28" s="243"/>
      <c r="C28" s="244"/>
      <c r="D28" s="363" t="s">
        <v>618</v>
      </c>
      <c r="E28" s="363"/>
      <c r="F28" s="363"/>
      <c r="G28" s="363"/>
      <c r="H28" s="363"/>
      <c r="I28" s="363"/>
      <c r="J28" s="363"/>
      <c r="K28" s="240"/>
    </row>
    <row r="29" spans="2:1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ht="15" customHeight="1">
      <c r="B30" s="243"/>
      <c r="C30" s="244"/>
      <c r="D30" s="363" t="s">
        <v>619</v>
      </c>
      <c r="E30" s="363"/>
      <c r="F30" s="363"/>
      <c r="G30" s="363"/>
      <c r="H30" s="363"/>
      <c r="I30" s="363"/>
      <c r="J30" s="363"/>
      <c r="K30" s="240"/>
    </row>
    <row r="31" spans="2:11" ht="15" customHeight="1">
      <c r="B31" s="243"/>
      <c r="C31" s="244"/>
      <c r="D31" s="363" t="s">
        <v>620</v>
      </c>
      <c r="E31" s="363"/>
      <c r="F31" s="363"/>
      <c r="G31" s="363"/>
      <c r="H31" s="363"/>
      <c r="I31" s="363"/>
      <c r="J31" s="363"/>
      <c r="K31" s="240"/>
    </row>
    <row r="32" spans="2:1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ht="15" customHeight="1">
      <c r="B33" s="243"/>
      <c r="C33" s="244"/>
      <c r="D33" s="363" t="s">
        <v>621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363" t="s">
        <v>622</v>
      </c>
      <c r="E34" s="363"/>
      <c r="F34" s="363"/>
      <c r="G34" s="363"/>
      <c r="H34" s="363"/>
      <c r="I34" s="363"/>
      <c r="J34" s="363"/>
      <c r="K34" s="240"/>
    </row>
    <row r="35" spans="2:11" ht="15" customHeight="1">
      <c r="B35" s="243"/>
      <c r="C35" s="244"/>
      <c r="D35" s="363" t="s">
        <v>623</v>
      </c>
      <c r="E35" s="363"/>
      <c r="F35" s="363"/>
      <c r="G35" s="363"/>
      <c r="H35" s="363"/>
      <c r="I35" s="363"/>
      <c r="J35" s="363"/>
      <c r="K35" s="240"/>
    </row>
    <row r="36" spans="2:11" ht="15" customHeight="1">
      <c r="B36" s="243"/>
      <c r="C36" s="244"/>
      <c r="D36" s="242"/>
      <c r="E36" s="245" t="s">
        <v>105</v>
      </c>
      <c r="F36" s="242"/>
      <c r="G36" s="363" t="s">
        <v>624</v>
      </c>
      <c r="H36" s="363"/>
      <c r="I36" s="363"/>
      <c r="J36" s="363"/>
      <c r="K36" s="240"/>
    </row>
    <row r="37" spans="2:11" ht="30.75" customHeight="1">
      <c r="B37" s="243"/>
      <c r="C37" s="244"/>
      <c r="D37" s="242"/>
      <c r="E37" s="245" t="s">
        <v>625</v>
      </c>
      <c r="F37" s="242"/>
      <c r="G37" s="363" t="s">
        <v>626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5" t="s">
        <v>55</v>
      </c>
      <c r="F38" s="242"/>
      <c r="G38" s="363" t="s">
        <v>627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5" t="s">
        <v>56</v>
      </c>
      <c r="F39" s="242"/>
      <c r="G39" s="363" t="s">
        <v>628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5" t="s">
        <v>106</v>
      </c>
      <c r="F40" s="242"/>
      <c r="G40" s="363" t="s">
        <v>629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5" t="s">
        <v>107</v>
      </c>
      <c r="F41" s="242"/>
      <c r="G41" s="363" t="s">
        <v>630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5" t="s">
        <v>631</v>
      </c>
      <c r="F42" s="242"/>
      <c r="G42" s="363" t="s">
        <v>632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5"/>
      <c r="F43" s="242"/>
      <c r="G43" s="363" t="s">
        <v>633</v>
      </c>
      <c r="H43" s="363"/>
      <c r="I43" s="363"/>
      <c r="J43" s="363"/>
      <c r="K43" s="240"/>
    </row>
    <row r="44" spans="2:11" ht="15" customHeight="1">
      <c r="B44" s="243"/>
      <c r="C44" s="244"/>
      <c r="D44" s="242"/>
      <c r="E44" s="245" t="s">
        <v>634</v>
      </c>
      <c r="F44" s="242"/>
      <c r="G44" s="363" t="s">
        <v>635</v>
      </c>
      <c r="H44" s="363"/>
      <c r="I44" s="363"/>
      <c r="J44" s="363"/>
      <c r="K44" s="240"/>
    </row>
    <row r="45" spans="2:11" ht="15" customHeight="1">
      <c r="B45" s="243"/>
      <c r="C45" s="244"/>
      <c r="D45" s="242"/>
      <c r="E45" s="245" t="s">
        <v>109</v>
      </c>
      <c r="F45" s="242"/>
      <c r="G45" s="363" t="s">
        <v>636</v>
      </c>
      <c r="H45" s="363"/>
      <c r="I45" s="363"/>
      <c r="J45" s="363"/>
      <c r="K45" s="240"/>
    </row>
    <row r="46" spans="2:1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ht="15" customHeight="1">
      <c r="B47" s="243"/>
      <c r="C47" s="244"/>
      <c r="D47" s="363" t="s">
        <v>637</v>
      </c>
      <c r="E47" s="363"/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638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244"/>
      <c r="E49" s="363" t="s">
        <v>639</v>
      </c>
      <c r="F49" s="363"/>
      <c r="G49" s="363"/>
      <c r="H49" s="363"/>
      <c r="I49" s="363"/>
      <c r="J49" s="363"/>
      <c r="K49" s="240"/>
    </row>
    <row r="50" spans="2:11" ht="15" customHeight="1">
      <c r="B50" s="243"/>
      <c r="C50" s="244"/>
      <c r="D50" s="244"/>
      <c r="E50" s="363" t="s">
        <v>640</v>
      </c>
      <c r="F50" s="363"/>
      <c r="G50" s="363"/>
      <c r="H50" s="363"/>
      <c r="I50" s="363"/>
      <c r="J50" s="363"/>
      <c r="K50" s="240"/>
    </row>
    <row r="51" spans="2:11" ht="15" customHeight="1">
      <c r="B51" s="243"/>
      <c r="C51" s="244"/>
      <c r="D51" s="363" t="s">
        <v>641</v>
      </c>
      <c r="E51" s="363"/>
      <c r="F51" s="363"/>
      <c r="G51" s="363"/>
      <c r="H51" s="363"/>
      <c r="I51" s="363"/>
      <c r="J51" s="363"/>
      <c r="K51" s="240"/>
    </row>
    <row r="52" spans="2:11" ht="25.5" customHeight="1">
      <c r="B52" s="239"/>
      <c r="C52" s="365" t="s">
        <v>642</v>
      </c>
      <c r="D52" s="365"/>
      <c r="E52" s="365"/>
      <c r="F52" s="365"/>
      <c r="G52" s="365"/>
      <c r="H52" s="365"/>
      <c r="I52" s="365"/>
      <c r="J52" s="365"/>
      <c r="K52" s="240"/>
    </row>
    <row r="53" spans="2:11" ht="5.25" customHeight="1">
      <c r="B53" s="239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ht="15" customHeight="1">
      <c r="B54" s="239"/>
      <c r="C54" s="363" t="s">
        <v>643</v>
      </c>
      <c r="D54" s="363"/>
      <c r="E54" s="363"/>
      <c r="F54" s="363"/>
      <c r="G54" s="363"/>
      <c r="H54" s="363"/>
      <c r="I54" s="363"/>
      <c r="J54" s="363"/>
      <c r="K54" s="240"/>
    </row>
    <row r="55" spans="2:11" ht="15" customHeight="1">
      <c r="B55" s="239"/>
      <c r="C55" s="363" t="s">
        <v>644</v>
      </c>
      <c r="D55" s="363"/>
      <c r="E55" s="363"/>
      <c r="F55" s="363"/>
      <c r="G55" s="363"/>
      <c r="H55" s="363"/>
      <c r="I55" s="363"/>
      <c r="J55" s="363"/>
      <c r="K55" s="240"/>
    </row>
    <row r="56" spans="2:11" ht="12.75" customHeight="1">
      <c r="B56" s="239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ht="15" customHeight="1">
      <c r="B57" s="239"/>
      <c r="C57" s="363" t="s">
        <v>645</v>
      </c>
      <c r="D57" s="363"/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646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647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3" t="s">
        <v>648</v>
      </c>
      <c r="E60" s="363"/>
      <c r="F60" s="363"/>
      <c r="G60" s="363"/>
      <c r="H60" s="363"/>
      <c r="I60" s="363"/>
      <c r="J60" s="363"/>
      <c r="K60" s="240"/>
    </row>
    <row r="61" spans="2:11" ht="15" customHeight="1">
      <c r="B61" s="239"/>
      <c r="C61" s="244"/>
      <c r="D61" s="363" t="s">
        <v>649</v>
      </c>
      <c r="E61" s="363"/>
      <c r="F61" s="363"/>
      <c r="G61" s="363"/>
      <c r="H61" s="363"/>
      <c r="I61" s="363"/>
      <c r="J61" s="363"/>
      <c r="K61" s="240"/>
    </row>
    <row r="62" spans="2:11" ht="15" customHeight="1">
      <c r="B62" s="239"/>
      <c r="C62" s="244"/>
      <c r="D62" s="366" t="s">
        <v>650</v>
      </c>
      <c r="E62" s="366"/>
      <c r="F62" s="366"/>
      <c r="G62" s="366"/>
      <c r="H62" s="366"/>
      <c r="I62" s="366"/>
      <c r="J62" s="366"/>
      <c r="K62" s="240"/>
    </row>
    <row r="63" spans="2:11" ht="15" customHeight="1">
      <c r="B63" s="239"/>
      <c r="C63" s="244"/>
      <c r="D63" s="363" t="s">
        <v>651</v>
      </c>
      <c r="E63" s="363"/>
      <c r="F63" s="363"/>
      <c r="G63" s="363"/>
      <c r="H63" s="363"/>
      <c r="I63" s="363"/>
      <c r="J63" s="363"/>
      <c r="K63" s="240"/>
    </row>
    <row r="64" spans="2:11" ht="12.75" customHeight="1">
      <c r="B64" s="239"/>
      <c r="C64" s="244"/>
      <c r="D64" s="244"/>
      <c r="E64" s="247"/>
      <c r="F64" s="244"/>
      <c r="G64" s="244"/>
      <c r="H64" s="244"/>
      <c r="I64" s="244"/>
      <c r="J64" s="244"/>
      <c r="K64" s="240"/>
    </row>
    <row r="65" spans="2:11" ht="15" customHeight="1">
      <c r="B65" s="239"/>
      <c r="C65" s="244"/>
      <c r="D65" s="363" t="s">
        <v>652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6" t="s">
        <v>653</v>
      </c>
      <c r="E66" s="366"/>
      <c r="F66" s="366"/>
      <c r="G66" s="366"/>
      <c r="H66" s="366"/>
      <c r="I66" s="366"/>
      <c r="J66" s="366"/>
      <c r="K66" s="240"/>
    </row>
    <row r="67" spans="2:11" ht="15" customHeight="1">
      <c r="B67" s="239"/>
      <c r="C67" s="244"/>
      <c r="D67" s="363" t="s">
        <v>654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655</v>
      </c>
      <c r="E68" s="363"/>
      <c r="F68" s="363"/>
      <c r="G68" s="363"/>
      <c r="H68" s="363"/>
      <c r="I68" s="363"/>
      <c r="J68" s="363"/>
      <c r="K68" s="240"/>
    </row>
    <row r="69" spans="2:11" ht="15" customHeight="1">
      <c r="B69" s="239"/>
      <c r="C69" s="244"/>
      <c r="D69" s="363" t="s">
        <v>656</v>
      </c>
      <c r="E69" s="363"/>
      <c r="F69" s="363"/>
      <c r="G69" s="363"/>
      <c r="H69" s="363"/>
      <c r="I69" s="363"/>
      <c r="J69" s="363"/>
      <c r="K69" s="240"/>
    </row>
    <row r="70" spans="2:11" ht="15" customHeight="1">
      <c r="B70" s="239"/>
      <c r="C70" s="244"/>
      <c r="D70" s="363" t="s">
        <v>657</v>
      </c>
      <c r="E70" s="363"/>
      <c r="F70" s="363"/>
      <c r="G70" s="363"/>
      <c r="H70" s="363"/>
      <c r="I70" s="363"/>
      <c r="J70" s="363"/>
      <c r="K70" s="240"/>
    </row>
    <row r="71" spans="2:1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ht="45" customHeight="1">
      <c r="B75" s="256"/>
      <c r="C75" s="364" t="s">
        <v>658</v>
      </c>
      <c r="D75" s="364"/>
      <c r="E75" s="364"/>
      <c r="F75" s="364"/>
      <c r="G75" s="364"/>
      <c r="H75" s="364"/>
      <c r="I75" s="364"/>
      <c r="J75" s="364"/>
      <c r="K75" s="257"/>
    </row>
    <row r="76" spans="2:11" ht="17.25" customHeight="1">
      <c r="B76" s="256"/>
      <c r="C76" s="258" t="s">
        <v>659</v>
      </c>
      <c r="D76" s="258"/>
      <c r="E76" s="258"/>
      <c r="F76" s="258" t="s">
        <v>660</v>
      </c>
      <c r="G76" s="259"/>
      <c r="H76" s="258" t="s">
        <v>56</v>
      </c>
      <c r="I76" s="258" t="s">
        <v>59</v>
      </c>
      <c r="J76" s="258" t="s">
        <v>661</v>
      </c>
      <c r="K76" s="257"/>
    </row>
    <row r="77" spans="2:11" ht="17.25" customHeight="1">
      <c r="B77" s="256"/>
      <c r="C77" s="260" t="s">
        <v>662</v>
      </c>
      <c r="D77" s="260"/>
      <c r="E77" s="260"/>
      <c r="F77" s="261" t="s">
        <v>663</v>
      </c>
      <c r="G77" s="262"/>
      <c r="H77" s="260"/>
      <c r="I77" s="260"/>
      <c r="J77" s="260" t="s">
        <v>664</v>
      </c>
      <c r="K77" s="257"/>
    </row>
    <row r="78" spans="2:11" ht="5.25" customHeight="1">
      <c r="B78" s="256"/>
      <c r="C78" s="263"/>
      <c r="D78" s="263"/>
      <c r="E78" s="263"/>
      <c r="F78" s="263"/>
      <c r="G78" s="264"/>
      <c r="H78" s="263"/>
      <c r="I78" s="263"/>
      <c r="J78" s="263"/>
      <c r="K78" s="257"/>
    </row>
    <row r="79" spans="2:11" ht="15" customHeight="1">
      <c r="B79" s="256"/>
      <c r="C79" s="245" t="s">
        <v>55</v>
      </c>
      <c r="D79" s="263"/>
      <c r="E79" s="263"/>
      <c r="F79" s="265" t="s">
        <v>665</v>
      </c>
      <c r="G79" s="264"/>
      <c r="H79" s="245" t="s">
        <v>666</v>
      </c>
      <c r="I79" s="245" t="s">
        <v>667</v>
      </c>
      <c r="J79" s="245">
        <v>20</v>
      </c>
      <c r="K79" s="257"/>
    </row>
    <row r="80" spans="2:11" ht="15" customHeight="1">
      <c r="B80" s="256"/>
      <c r="C80" s="245" t="s">
        <v>668</v>
      </c>
      <c r="D80" s="245"/>
      <c r="E80" s="245"/>
      <c r="F80" s="265" t="s">
        <v>665</v>
      </c>
      <c r="G80" s="264"/>
      <c r="H80" s="245" t="s">
        <v>669</v>
      </c>
      <c r="I80" s="245" t="s">
        <v>667</v>
      </c>
      <c r="J80" s="245">
        <v>120</v>
      </c>
      <c r="K80" s="257"/>
    </row>
    <row r="81" spans="2:11" ht="15" customHeight="1">
      <c r="B81" s="266"/>
      <c r="C81" s="245" t="s">
        <v>670</v>
      </c>
      <c r="D81" s="245"/>
      <c r="E81" s="245"/>
      <c r="F81" s="265" t="s">
        <v>671</v>
      </c>
      <c r="G81" s="264"/>
      <c r="H81" s="245" t="s">
        <v>672</v>
      </c>
      <c r="I81" s="245" t="s">
        <v>667</v>
      </c>
      <c r="J81" s="245">
        <v>50</v>
      </c>
      <c r="K81" s="257"/>
    </row>
    <row r="82" spans="2:11" ht="15" customHeight="1">
      <c r="B82" s="266"/>
      <c r="C82" s="245" t="s">
        <v>673</v>
      </c>
      <c r="D82" s="245"/>
      <c r="E82" s="245"/>
      <c r="F82" s="265" t="s">
        <v>665</v>
      </c>
      <c r="G82" s="264"/>
      <c r="H82" s="245" t="s">
        <v>674</v>
      </c>
      <c r="I82" s="245" t="s">
        <v>675</v>
      </c>
      <c r="J82" s="245"/>
      <c r="K82" s="257"/>
    </row>
    <row r="83" spans="2:11" ht="15" customHeight="1">
      <c r="B83" s="266"/>
      <c r="C83" s="267" t="s">
        <v>676</v>
      </c>
      <c r="D83" s="267"/>
      <c r="E83" s="267"/>
      <c r="F83" s="268" t="s">
        <v>671</v>
      </c>
      <c r="G83" s="267"/>
      <c r="H83" s="267" t="s">
        <v>677</v>
      </c>
      <c r="I83" s="267" t="s">
        <v>667</v>
      </c>
      <c r="J83" s="267">
        <v>15</v>
      </c>
      <c r="K83" s="257"/>
    </row>
    <row r="84" spans="2:11" ht="15" customHeight="1">
      <c r="B84" s="266"/>
      <c r="C84" s="267" t="s">
        <v>678</v>
      </c>
      <c r="D84" s="267"/>
      <c r="E84" s="267"/>
      <c r="F84" s="268" t="s">
        <v>671</v>
      </c>
      <c r="G84" s="267"/>
      <c r="H84" s="267" t="s">
        <v>679</v>
      </c>
      <c r="I84" s="267" t="s">
        <v>667</v>
      </c>
      <c r="J84" s="267">
        <v>15</v>
      </c>
      <c r="K84" s="257"/>
    </row>
    <row r="85" spans="2:11" ht="15" customHeight="1">
      <c r="B85" s="266"/>
      <c r="C85" s="267" t="s">
        <v>680</v>
      </c>
      <c r="D85" s="267"/>
      <c r="E85" s="267"/>
      <c r="F85" s="268" t="s">
        <v>671</v>
      </c>
      <c r="G85" s="267"/>
      <c r="H85" s="267" t="s">
        <v>681</v>
      </c>
      <c r="I85" s="267" t="s">
        <v>667</v>
      </c>
      <c r="J85" s="267">
        <v>20</v>
      </c>
      <c r="K85" s="257"/>
    </row>
    <row r="86" spans="2:11" ht="15" customHeight="1">
      <c r="B86" s="266"/>
      <c r="C86" s="267" t="s">
        <v>682</v>
      </c>
      <c r="D86" s="267"/>
      <c r="E86" s="267"/>
      <c r="F86" s="268" t="s">
        <v>671</v>
      </c>
      <c r="G86" s="267"/>
      <c r="H86" s="267" t="s">
        <v>683</v>
      </c>
      <c r="I86" s="267" t="s">
        <v>667</v>
      </c>
      <c r="J86" s="267">
        <v>20</v>
      </c>
      <c r="K86" s="257"/>
    </row>
    <row r="87" spans="2:11" ht="15" customHeight="1">
      <c r="B87" s="266"/>
      <c r="C87" s="245" t="s">
        <v>684</v>
      </c>
      <c r="D87" s="245"/>
      <c r="E87" s="245"/>
      <c r="F87" s="265" t="s">
        <v>671</v>
      </c>
      <c r="G87" s="264"/>
      <c r="H87" s="245" t="s">
        <v>685</v>
      </c>
      <c r="I87" s="245" t="s">
        <v>667</v>
      </c>
      <c r="J87" s="245">
        <v>50</v>
      </c>
      <c r="K87" s="257"/>
    </row>
    <row r="88" spans="2:11" ht="15" customHeight="1">
      <c r="B88" s="266"/>
      <c r="C88" s="245" t="s">
        <v>686</v>
      </c>
      <c r="D88" s="245"/>
      <c r="E88" s="245"/>
      <c r="F88" s="265" t="s">
        <v>671</v>
      </c>
      <c r="G88" s="264"/>
      <c r="H88" s="245" t="s">
        <v>687</v>
      </c>
      <c r="I88" s="245" t="s">
        <v>667</v>
      </c>
      <c r="J88" s="245">
        <v>20</v>
      </c>
      <c r="K88" s="257"/>
    </row>
    <row r="89" spans="2:11" ht="15" customHeight="1">
      <c r="B89" s="266"/>
      <c r="C89" s="245" t="s">
        <v>688</v>
      </c>
      <c r="D89" s="245"/>
      <c r="E89" s="245"/>
      <c r="F89" s="265" t="s">
        <v>671</v>
      </c>
      <c r="G89" s="264"/>
      <c r="H89" s="245" t="s">
        <v>689</v>
      </c>
      <c r="I89" s="245" t="s">
        <v>667</v>
      </c>
      <c r="J89" s="245">
        <v>20</v>
      </c>
      <c r="K89" s="257"/>
    </row>
    <row r="90" spans="2:11" ht="15" customHeight="1">
      <c r="B90" s="266"/>
      <c r="C90" s="245" t="s">
        <v>690</v>
      </c>
      <c r="D90" s="245"/>
      <c r="E90" s="245"/>
      <c r="F90" s="265" t="s">
        <v>671</v>
      </c>
      <c r="G90" s="264"/>
      <c r="H90" s="245" t="s">
        <v>691</v>
      </c>
      <c r="I90" s="245" t="s">
        <v>667</v>
      </c>
      <c r="J90" s="245">
        <v>50</v>
      </c>
      <c r="K90" s="257"/>
    </row>
    <row r="91" spans="2:11" ht="15" customHeight="1">
      <c r="B91" s="266"/>
      <c r="C91" s="245" t="s">
        <v>692</v>
      </c>
      <c r="D91" s="245"/>
      <c r="E91" s="245"/>
      <c r="F91" s="265" t="s">
        <v>671</v>
      </c>
      <c r="G91" s="264"/>
      <c r="H91" s="245" t="s">
        <v>692</v>
      </c>
      <c r="I91" s="245" t="s">
        <v>667</v>
      </c>
      <c r="J91" s="245">
        <v>50</v>
      </c>
      <c r="K91" s="257"/>
    </row>
    <row r="92" spans="2:11" ht="15" customHeight="1">
      <c r="B92" s="266"/>
      <c r="C92" s="245" t="s">
        <v>693</v>
      </c>
      <c r="D92" s="245"/>
      <c r="E92" s="245"/>
      <c r="F92" s="265" t="s">
        <v>671</v>
      </c>
      <c r="G92" s="264"/>
      <c r="H92" s="245" t="s">
        <v>694</v>
      </c>
      <c r="I92" s="245" t="s">
        <v>667</v>
      </c>
      <c r="J92" s="245">
        <v>255</v>
      </c>
      <c r="K92" s="257"/>
    </row>
    <row r="93" spans="2:11" ht="15" customHeight="1">
      <c r="B93" s="266"/>
      <c r="C93" s="245" t="s">
        <v>695</v>
      </c>
      <c r="D93" s="245"/>
      <c r="E93" s="245"/>
      <c r="F93" s="265" t="s">
        <v>665</v>
      </c>
      <c r="G93" s="264"/>
      <c r="H93" s="245" t="s">
        <v>696</v>
      </c>
      <c r="I93" s="245" t="s">
        <v>697</v>
      </c>
      <c r="J93" s="245"/>
      <c r="K93" s="257"/>
    </row>
    <row r="94" spans="2:11" ht="15" customHeight="1">
      <c r="B94" s="266"/>
      <c r="C94" s="245" t="s">
        <v>698</v>
      </c>
      <c r="D94" s="245"/>
      <c r="E94" s="245"/>
      <c r="F94" s="265" t="s">
        <v>665</v>
      </c>
      <c r="G94" s="264"/>
      <c r="H94" s="245" t="s">
        <v>699</v>
      </c>
      <c r="I94" s="245" t="s">
        <v>700</v>
      </c>
      <c r="J94" s="245"/>
      <c r="K94" s="257"/>
    </row>
    <row r="95" spans="2:11" ht="15" customHeight="1">
      <c r="B95" s="266"/>
      <c r="C95" s="245" t="s">
        <v>701</v>
      </c>
      <c r="D95" s="245"/>
      <c r="E95" s="245"/>
      <c r="F95" s="265" t="s">
        <v>665</v>
      </c>
      <c r="G95" s="264"/>
      <c r="H95" s="245" t="s">
        <v>701</v>
      </c>
      <c r="I95" s="245" t="s">
        <v>700</v>
      </c>
      <c r="J95" s="245"/>
      <c r="K95" s="257"/>
    </row>
    <row r="96" spans="2:11" ht="15" customHeight="1">
      <c r="B96" s="266"/>
      <c r="C96" s="245" t="s">
        <v>40</v>
      </c>
      <c r="D96" s="245"/>
      <c r="E96" s="245"/>
      <c r="F96" s="265" t="s">
        <v>665</v>
      </c>
      <c r="G96" s="264"/>
      <c r="H96" s="245" t="s">
        <v>702</v>
      </c>
      <c r="I96" s="245" t="s">
        <v>700</v>
      </c>
      <c r="J96" s="245"/>
      <c r="K96" s="257"/>
    </row>
    <row r="97" spans="2:11" ht="15" customHeight="1">
      <c r="B97" s="266"/>
      <c r="C97" s="245" t="s">
        <v>50</v>
      </c>
      <c r="D97" s="245"/>
      <c r="E97" s="245"/>
      <c r="F97" s="265" t="s">
        <v>665</v>
      </c>
      <c r="G97" s="264"/>
      <c r="H97" s="245" t="s">
        <v>703</v>
      </c>
      <c r="I97" s="245" t="s">
        <v>700</v>
      </c>
      <c r="J97" s="245"/>
      <c r="K97" s="257"/>
    </row>
    <row r="98" spans="2:11" ht="15" customHeight="1">
      <c r="B98" s="269"/>
      <c r="C98" s="270"/>
      <c r="D98" s="270"/>
      <c r="E98" s="270"/>
      <c r="F98" s="270"/>
      <c r="G98" s="270"/>
      <c r="H98" s="270"/>
      <c r="I98" s="270"/>
      <c r="J98" s="270"/>
      <c r="K98" s="271"/>
    </row>
    <row r="99" spans="2:11" ht="18.7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2"/>
    </row>
    <row r="100" spans="2:1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ht="45" customHeight="1">
      <c r="B102" s="256"/>
      <c r="C102" s="364" t="s">
        <v>704</v>
      </c>
      <c r="D102" s="364"/>
      <c r="E102" s="364"/>
      <c r="F102" s="364"/>
      <c r="G102" s="364"/>
      <c r="H102" s="364"/>
      <c r="I102" s="364"/>
      <c r="J102" s="364"/>
      <c r="K102" s="257"/>
    </row>
    <row r="103" spans="2:11" ht="17.25" customHeight="1">
      <c r="B103" s="256"/>
      <c r="C103" s="258" t="s">
        <v>659</v>
      </c>
      <c r="D103" s="258"/>
      <c r="E103" s="258"/>
      <c r="F103" s="258" t="s">
        <v>660</v>
      </c>
      <c r="G103" s="259"/>
      <c r="H103" s="258" t="s">
        <v>56</v>
      </c>
      <c r="I103" s="258" t="s">
        <v>59</v>
      </c>
      <c r="J103" s="258" t="s">
        <v>661</v>
      </c>
      <c r="K103" s="257"/>
    </row>
    <row r="104" spans="2:11" ht="17.25" customHeight="1">
      <c r="B104" s="256"/>
      <c r="C104" s="260" t="s">
        <v>662</v>
      </c>
      <c r="D104" s="260"/>
      <c r="E104" s="260"/>
      <c r="F104" s="261" t="s">
        <v>663</v>
      </c>
      <c r="G104" s="262"/>
      <c r="H104" s="260"/>
      <c r="I104" s="260"/>
      <c r="J104" s="260" t="s">
        <v>664</v>
      </c>
      <c r="K104" s="257"/>
    </row>
    <row r="105" spans="2:11" ht="5.25" customHeight="1">
      <c r="B105" s="256"/>
      <c r="C105" s="258"/>
      <c r="D105" s="258"/>
      <c r="E105" s="258"/>
      <c r="F105" s="258"/>
      <c r="G105" s="274"/>
      <c r="H105" s="258"/>
      <c r="I105" s="258"/>
      <c r="J105" s="258"/>
      <c r="K105" s="257"/>
    </row>
    <row r="106" spans="2:11" ht="15" customHeight="1">
      <c r="B106" s="256"/>
      <c r="C106" s="245" t="s">
        <v>55</v>
      </c>
      <c r="D106" s="263"/>
      <c r="E106" s="263"/>
      <c r="F106" s="265" t="s">
        <v>665</v>
      </c>
      <c r="G106" s="274"/>
      <c r="H106" s="245" t="s">
        <v>705</v>
      </c>
      <c r="I106" s="245" t="s">
        <v>667</v>
      </c>
      <c r="J106" s="245">
        <v>20</v>
      </c>
      <c r="K106" s="257"/>
    </row>
    <row r="107" spans="2:11" ht="15" customHeight="1">
      <c r="B107" s="256"/>
      <c r="C107" s="245" t="s">
        <v>668</v>
      </c>
      <c r="D107" s="245"/>
      <c r="E107" s="245"/>
      <c r="F107" s="265" t="s">
        <v>665</v>
      </c>
      <c r="G107" s="245"/>
      <c r="H107" s="245" t="s">
        <v>705</v>
      </c>
      <c r="I107" s="245" t="s">
        <v>667</v>
      </c>
      <c r="J107" s="245">
        <v>120</v>
      </c>
      <c r="K107" s="257"/>
    </row>
    <row r="108" spans="2:11" ht="15" customHeight="1">
      <c r="B108" s="266"/>
      <c r="C108" s="245" t="s">
        <v>670</v>
      </c>
      <c r="D108" s="245"/>
      <c r="E108" s="245"/>
      <c r="F108" s="265" t="s">
        <v>671</v>
      </c>
      <c r="G108" s="245"/>
      <c r="H108" s="245" t="s">
        <v>705</v>
      </c>
      <c r="I108" s="245" t="s">
        <v>667</v>
      </c>
      <c r="J108" s="245">
        <v>50</v>
      </c>
      <c r="K108" s="257"/>
    </row>
    <row r="109" spans="2:11" ht="15" customHeight="1">
      <c r="B109" s="266"/>
      <c r="C109" s="245" t="s">
        <v>673</v>
      </c>
      <c r="D109" s="245"/>
      <c r="E109" s="245"/>
      <c r="F109" s="265" t="s">
        <v>665</v>
      </c>
      <c r="G109" s="245"/>
      <c r="H109" s="245" t="s">
        <v>705</v>
      </c>
      <c r="I109" s="245" t="s">
        <v>675</v>
      </c>
      <c r="J109" s="245"/>
      <c r="K109" s="257"/>
    </row>
    <row r="110" spans="2:11" ht="15" customHeight="1">
      <c r="B110" s="266"/>
      <c r="C110" s="245" t="s">
        <v>684</v>
      </c>
      <c r="D110" s="245"/>
      <c r="E110" s="245"/>
      <c r="F110" s="265" t="s">
        <v>671</v>
      </c>
      <c r="G110" s="245"/>
      <c r="H110" s="245" t="s">
        <v>705</v>
      </c>
      <c r="I110" s="245" t="s">
        <v>667</v>
      </c>
      <c r="J110" s="245">
        <v>50</v>
      </c>
      <c r="K110" s="257"/>
    </row>
    <row r="111" spans="2:11" ht="15" customHeight="1">
      <c r="B111" s="266"/>
      <c r="C111" s="245" t="s">
        <v>692</v>
      </c>
      <c r="D111" s="245"/>
      <c r="E111" s="245"/>
      <c r="F111" s="265" t="s">
        <v>671</v>
      </c>
      <c r="G111" s="245"/>
      <c r="H111" s="245" t="s">
        <v>705</v>
      </c>
      <c r="I111" s="245" t="s">
        <v>667</v>
      </c>
      <c r="J111" s="245">
        <v>50</v>
      </c>
      <c r="K111" s="257"/>
    </row>
    <row r="112" spans="2:11" ht="15" customHeight="1">
      <c r="B112" s="266"/>
      <c r="C112" s="245" t="s">
        <v>690</v>
      </c>
      <c r="D112" s="245"/>
      <c r="E112" s="245"/>
      <c r="F112" s="265" t="s">
        <v>671</v>
      </c>
      <c r="G112" s="245"/>
      <c r="H112" s="245" t="s">
        <v>705</v>
      </c>
      <c r="I112" s="245" t="s">
        <v>667</v>
      </c>
      <c r="J112" s="245">
        <v>50</v>
      </c>
      <c r="K112" s="257"/>
    </row>
    <row r="113" spans="2:11" ht="15" customHeight="1">
      <c r="B113" s="266"/>
      <c r="C113" s="245" t="s">
        <v>55</v>
      </c>
      <c r="D113" s="245"/>
      <c r="E113" s="245"/>
      <c r="F113" s="265" t="s">
        <v>665</v>
      </c>
      <c r="G113" s="245"/>
      <c r="H113" s="245" t="s">
        <v>706</v>
      </c>
      <c r="I113" s="245" t="s">
        <v>667</v>
      </c>
      <c r="J113" s="245">
        <v>20</v>
      </c>
      <c r="K113" s="257"/>
    </row>
    <row r="114" spans="2:11" ht="15" customHeight="1">
      <c r="B114" s="266"/>
      <c r="C114" s="245" t="s">
        <v>707</v>
      </c>
      <c r="D114" s="245"/>
      <c r="E114" s="245"/>
      <c r="F114" s="265" t="s">
        <v>665</v>
      </c>
      <c r="G114" s="245"/>
      <c r="H114" s="245" t="s">
        <v>708</v>
      </c>
      <c r="I114" s="245" t="s">
        <v>667</v>
      </c>
      <c r="J114" s="245">
        <v>120</v>
      </c>
      <c r="K114" s="257"/>
    </row>
    <row r="115" spans="2:11" ht="15" customHeight="1">
      <c r="B115" s="266"/>
      <c r="C115" s="245" t="s">
        <v>40</v>
      </c>
      <c r="D115" s="245"/>
      <c r="E115" s="245"/>
      <c r="F115" s="265" t="s">
        <v>665</v>
      </c>
      <c r="G115" s="245"/>
      <c r="H115" s="245" t="s">
        <v>709</v>
      </c>
      <c r="I115" s="245" t="s">
        <v>700</v>
      </c>
      <c r="J115" s="245"/>
      <c r="K115" s="257"/>
    </row>
    <row r="116" spans="2:11" ht="15" customHeight="1">
      <c r="B116" s="266"/>
      <c r="C116" s="245" t="s">
        <v>50</v>
      </c>
      <c r="D116" s="245"/>
      <c r="E116" s="245"/>
      <c r="F116" s="265" t="s">
        <v>665</v>
      </c>
      <c r="G116" s="245"/>
      <c r="H116" s="245" t="s">
        <v>710</v>
      </c>
      <c r="I116" s="245" t="s">
        <v>700</v>
      </c>
      <c r="J116" s="245"/>
      <c r="K116" s="257"/>
    </row>
    <row r="117" spans="2:11" ht="15" customHeight="1">
      <c r="B117" s="266"/>
      <c r="C117" s="245" t="s">
        <v>59</v>
      </c>
      <c r="D117" s="245"/>
      <c r="E117" s="245"/>
      <c r="F117" s="265" t="s">
        <v>665</v>
      </c>
      <c r="G117" s="245"/>
      <c r="H117" s="245" t="s">
        <v>711</v>
      </c>
      <c r="I117" s="245" t="s">
        <v>712</v>
      </c>
      <c r="J117" s="245"/>
      <c r="K117" s="257"/>
    </row>
    <row r="118" spans="2:11" ht="15" customHeight="1">
      <c r="B118" s="269"/>
      <c r="C118" s="275"/>
      <c r="D118" s="275"/>
      <c r="E118" s="275"/>
      <c r="F118" s="275"/>
      <c r="G118" s="275"/>
      <c r="H118" s="275"/>
      <c r="I118" s="275"/>
      <c r="J118" s="275"/>
      <c r="K118" s="271"/>
    </row>
    <row r="119" spans="2:11" ht="18.75" customHeight="1">
      <c r="B119" s="276"/>
      <c r="C119" s="242"/>
      <c r="D119" s="242"/>
      <c r="E119" s="242"/>
      <c r="F119" s="277"/>
      <c r="G119" s="242"/>
      <c r="H119" s="242"/>
      <c r="I119" s="242"/>
      <c r="J119" s="242"/>
      <c r="K119" s="276"/>
    </row>
    <row r="120" spans="2:1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ht="45" customHeight="1">
      <c r="B122" s="281"/>
      <c r="C122" s="362" t="s">
        <v>713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ht="17.25" customHeight="1">
      <c r="B123" s="283"/>
      <c r="C123" s="258" t="s">
        <v>659</v>
      </c>
      <c r="D123" s="258"/>
      <c r="E123" s="258"/>
      <c r="F123" s="258" t="s">
        <v>660</v>
      </c>
      <c r="G123" s="259"/>
      <c r="H123" s="258" t="s">
        <v>56</v>
      </c>
      <c r="I123" s="258" t="s">
        <v>59</v>
      </c>
      <c r="J123" s="258" t="s">
        <v>661</v>
      </c>
      <c r="K123" s="284"/>
    </row>
    <row r="124" spans="2:11" ht="17.25" customHeight="1">
      <c r="B124" s="283"/>
      <c r="C124" s="260" t="s">
        <v>662</v>
      </c>
      <c r="D124" s="260"/>
      <c r="E124" s="260"/>
      <c r="F124" s="261" t="s">
        <v>663</v>
      </c>
      <c r="G124" s="262"/>
      <c r="H124" s="260"/>
      <c r="I124" s="260"/>
      <c r="J124" s="260" t="s">
        <v>664</v>
      </c>
      <c r="K124" s="284"/>
    </row>
    <row r="125" spans="2:11" ht="5.25" customHeight="1">
      <c r="B125" s="285"/>
      <c r="C125" s="263"/>
      <c r="D125" s="263"/>
      <c r="E125" s="263"/>
      <c r="F125" s="263"/>
      <c r="G125" s="245"/>
      <c r="H125" s="263"/>
      <c r="I125" s="263"/>
      <c r="J125" s="263"/>
      <c r="K125" s="286"/>
    </row>
    <row r="126" spans="2:11" ht="15" customHeight="1">
      <c r="B126" s="285"/>
      <c r="C126" s="245" t="s">
        <v>668</v>
      </c>
      <c r="D126" s="263"/>
      <c r="E126" s="263"/>
      <c r="F126" s="265" t="s">
        <v>665</v>
      </c>
      <c r="G126" s="245"/>
      <c r="H126" s="245" t="s">
        <v>705</v>
      </c>
      <c r="I126" s="245" t="s">
        <v>667</v>
      </c>
      <c r="J126" s="245">
        <v>120</v>
      </c>
      <c r="K126" s="287"/>
    </row>
    <row r="127" spans="2:11" ht="15" customHeight="1">
      <c r="B127" s="285"/>
      <c r="C127" s="245" t="s">
        <v>714</v>
      </c>
      <c r="D127" s="245"/>
      <c r="E127" s="245"/>
      <c r="F127" s="265" t="s">
        <v>665</v>
      </c>
      <c r="G127" s="245"/>
      <c r="H127" s="245" t="s">
        <v>715</v>
      </c>
      <c r="I127" s="245" t="s">
        <v>667</v>
      </c>
      <c r="J127" s="245" t="s">
        <v>716</v>
      </c>
      <c r="K127" s="287"/>
    </row>
    <row r="128" spans="2:11" ht="15" customHeight="1">
      <c r="B128" s="285"/>
      <c r="C128" s="245" t="s">
        <v>613</v>
      </c>
      <c r="D128" s="245"/>
      <c r="E128" s="245"/>
      <c r="F128" s="265" t="s">
        <v>665</v>
      </c>
      <c r="G128" s="245"/>
      <c r="H128" s="245" t="s">
        <v>717</v>
      </c>
      <c r="I128" s="245" t="s">
        <v>667</v>
      </c>
      <c r="J128" s="245" t="s">
        <v>716</v>
      </c>
      <c r="K128" s="287"/>
    </row>
    <row r="129" spans="2:11" ht="15" customHeight="1">
      <c r="B129" s="285"/>
      <c r="C129" s="245" t="s">
        <v>676</v>
      </c>
      <c r="D129" s="245"/>
      <c r="E129" s="245"/>
      <c r="F129" s="265" t="s">
        <v>671</v>
      </c>
      <c r="G129" s="245"/>
      <c r="H129" s="245" t="s">
        <v>677</v>
      </c>
      <c r="I129" s="245" t="s">
        <v>667</v>
      </c>
      <c r="J129" s="245">
        <v>15</v>
      </c>
      <c r="K129" s="287"/>
    </row>
    <row r="130" spans="2:11" ht="15" customHeight="1">
      <c r="B130" s="285"/>
      <c r="C130" s="267" t="s">
        <v>678</v>
      </c>
      <c r="D130" s="267"/>
      <c r="E130" s="267"/>
      <c r="F130" s="268" t="s">
        <v>671</v>
      </c>
      <c r="G130" s="267"/>
      <c r="H130" s="267" t="s">
        <v>679</v>
      </c>
      <c r="I130" s="267" t="s">
        <v>667</v>
      </c>
      <c r="J130" s="267">
        <v>15</v>
      </c>
      <c r="K130" s="287"/>
    </row>
    <row r="131" spans="2:11" ht="15" customHeight="1">
      <c r="B131" s="285"/>
      <c r="C131" s="267" t="s">
        <v>680</v>
      </c>
      <c r="D131" s="267"/>
      <c r="E131" s="267"/>
      <c r="F131" s="268" t="s">
        <v>671</v>
      </c>
      <c r="G131" s="267"/>
      <c r="H131" s="267" t="s">
        <v>681</v>
      </c>
      <c r="I131" s="267" t="s">
        <v>667</v>
      </c>
      <c r="J131" s="267">
        <v>20</v>
      </c>
      <c r="K131" s="287"/>
    </row>
    <row r="132" spans="2:11" ht="15" customHeight="1">
      <c r="B132" s="285"/>
      <c r="C132" s="267" t="s">
        <v>682</v>
      </c>
      <c r="D132" s="267"/>
      <c r="E132" s="267"/>
      <c r="F132" s="268" t="s">
        <v>671</v>
      </c>
      <c r="G132" s="267"/>
      <c r="H132" s="267" t="s">
        <v>683</v>
      </c>
      <c r="I132" s="267" t="s">
        <v>667</v>
      </c>
      <c r="J132" s="267">
        <v>20</v>
      </c>
      <c r="K132" s="287"/>
    </row>
    <row r="133" spans="2:11" ht="15" customHeight="1">
      <c r="B133" s="285"/>
      <c r="C133" s="245" t="s">
        <v>670</v>
      </c>
      <c r="D133" s="245"/>
      <c r="E133" s="245"/>
      <c r="F133" s="265" t="s">
        <v>671</v>
      </c>
      <c r="G133" s="245"/>
      <c r="H133" s="245" t="s">
        <v>705</v>
      </c>
      <c r="I133" s="245" t="s">
        <v>667</v>
      </c>
      <c r="J133" s="245">
        <v>50</v>
      </c>
      <c r="K133" s="287"/>
    </row>
    <row r="134" spans="2:11" ht="15" customHeight="1">
      <c r="B134" s="285"/>
      <c r="C134" s="245" t="s">
        <v>684</v>
      </c>
      <c r="D134" s="245"/>
      <c r="E134" s="245"/>
      <c r="F134" s="265" t="s">
        <v>671</v>
      </c>
      <c r="G134" s="245"/>
      <c r="H134" s="245" t="s">
        <v>705</v>
      </c>
      <c r="I134" s="245" t="s">
        <v>667</v>
      </c>
      <c r="J134" s="245">
        <v>50</v>
      </c>
      <c r="K134" s="287"/>
    </row>
    <row r="135" spans="2:11" ht="15" customHeight="1">
      <c r="B135" s="285"/>
      <c r="C135" s="245" t="s">
        <v>690</v>
      </c>
      <c r="D135" s="245"/>
      <c r="E135" s="245"/>
      <c r="F135" s="265" t="s">
        <v>671</v>
      </c>
      <c r="G135" s="245"/>
      <c r="H135" s="245" t="s">
        <v>705</v>
      </c>
      <c r="I135" s="245" t="s">
        <v>667</v>
      </c>
      <c r="J135" s="245">
        <v>50</v>
      </c>
      <c r="K135" s="287"/>
    </row>
    <row r="136" spans="2:11" ht="15" customHeight="1">
      <c r="B136" s="285"/>
      <c r="C136" s="245" t="s">
        <v>692</v>
      </c>
      <c r="D136" s="245"/>
      <c r="E136" s="245"/>
      <c r="F136" s="265" t="s">
        <v>671</v>
      </c>
      <c r="G136" s="245"/>
      <c r="H136" s="245" t="s">
        <v>705</v>
      </c>
      <c r="I136" s="245" t="s">
        <v>667</v>
      </c>
      <c r="J136" s="245">
        <v>50</v>
      </c>
      <c r="K136" s="287"/>
    </row>
    <row r="137" spans="2:11" ht="15" customHeight="1">
      <c r="B137" s="285"/>
      <c r="C137" s="245" t="s">
        <v>693</v>
      </c>
      <c r="D137" s="245"/>
      <c r="E137" s="245"/>
      <c r="F137" s="265" t="s">
        <v>671</v>
      </c>
      <c r="G137" s="245"/>
      <c r="H137" s="245" t="s">
        <v>718</v>
      </c>
      <c r="I137" s="245" t="s">
        <v>667</v>
      </c>
      <c r="J137" s="245">
        <v>255</v>
      </c>
      <c r="K137" s="287"/>
    </row>
    <row r="138" spans="2:11" ht="15" customHeight="1">
      <c r="B138" s="285"/>
      <c r="C138" s="245" t="s">
        <v>695</v>
      </c>
      <c r="D138" s="245"/>
      <c r="E138" s="245"/>
      <c r="F138" s="265" t="s">
        <v>665</v>
      </c>
      <c r="G138" s="245"/>
      <c r="H138" s="245" t="s">
        <v>719</v>
      </c>
      <c r="I138" s="245" t="s">
        <v>697</v>
      </c>
      <c r="J138" s="245"/>
      <c r="K138" s="287"/>
    </row>
    <row r="139" spans="2:11" ht="15" customHeight="1">
      <c r="B139" s="285"/>
      <c r="C139" s="245" t="s">
        <v>698</v>
      </c>
      <c r="D139" s="245"/>
      <c r="E139" s="245"/>
      <c r="F139" s="265" t="s">
        <v>665</v>
      </c>
      <c r="G139" s="245"/>
      <c r="H139" s="245" t="s">
        <v>720</v>
      </c>
      <c r="I139" s="245" t="s">
        <v>700</v>
      </c>
      <c r="J139" s="245"/>
      <c r="K139" s="287"/>
    </row>
    <row r="140" spans="2:11" ht="15" customHeight="1">
      <c r="B140" s="285"/>
      <c r="C140" s="245" t="s">
        <v>701</v>
      </c>
      <c r="D140" s="245"/>
      <c r="E140" s="245"/>
      <c r="F140" s="265" t="s">
        <v>665</v>
      </c>
      <c r="G140" s="245"/>
      <c r="H140" s="245" t="s">
        <v>701</v>
      </c>
      <c r="I140" s="245" t="s">
        <v>700</v>
      </c>
      <c r="J140" s="245"/>
      <c r="K140" s="287"/>
    </row>
    <row r="141" spans="2:11" ht="15" customHeight="1">
      <c r="B141" s="285"/>
      <c r="C141" s="245" t="s">
        <v>40</v>
      </c>
      <c r="D141" s="245"/>
      <c r="E141" s="245"/>
      <c r="F141" s="265" t="s">
        <v>665</v>
      </c>
      <c r="G141" s="245"/>
      <c r="H141" s="245" t="s">
        <v>721</v>
      </c>
      <c r="I141" s="245" t="s">
        <v>700</v>
      </c>
      <c r="J141" s="245"/>
      <c r="K141" s="287"/>
    </row>
    <row r="142" spans="2:11" ht="15" customHeight="1">
      <c r="B142" s="285"/>
      <c r="C142" s="245" t="s">
        <v>722</v>
      </c>
      <c r="D142" s="245"/>
      <c r="E142" s="245"/>
      <c r="F142" s="265" t="s">
        <v>665</v>
      </c>
      <c r="G142" s="245"/>
      <c r="H142" s="245" t="s">
        <v>723</v>
      </c>
      <c r="I142" s="245" t="s">
        <v>700</v>
      </c>
      <c r="J142" s="245"/>
      <c r="K142" s="287"/>
    </row>
    <row r="143" spans="2:11" ht="15" customHeight="1">
      <c r="B143" s="288"/>
      <c r="C143" s="289"/>
      <c r="D143" s="289"/>
      <c r="E143" s="289"/>
      <c r="F143" s="289"/>
      <c r="G143" s="289"/>
      <c r="H143" s="289"/>
      <c r="I143" s="289"/>
      <c r="J143" s="289"/>
      <c r="K143" s="290"/>
    </row>
    <row r="144" spans="2:11" ht="18.75" customHeight="1">
      <c r="B144" s="242"/>
      <c r="C144" s="242"/>
      <c r="D144" s="242"/>
      <c r="E144" s="242"/>
      <c r="F144" s="277"/>
      <c r="G144" s="242"/>
      <c r="H144" s="242"/>
      <c r="I144" s="242"/>
      <c r="J144" s="242"/>
      <c r="K144" s="242"/>
    </row>
    <row r="145" spans="2:1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ht="45" customHeight="1">
      <c r="B147" s="256"/>
      <c r="C147" s="364" t="s">
        <v>724</v>
      </c>
      <c r="D147" s="364"/>
      <c r="E147" s="364"/>
      <c r="F147" s="364"/>
      <c r="G147" s="364"/>
      <c r="H147" s="364"/>
      <c r="I147" s="364"/>
      <c r="J147" s="364"/>
      <c r="K147" s="257"/>
    </row>
    <row r="148" spans="2:11" ht="17.25" customHeight="1">
      <c r="B148" s="256"/>
      <c r="C148" s="258" t="s">
        <v>659</v>
      </c>
      <c r="D148" s="258"/>
      <c r="E148" s="258"/>
      <c r="F148" s="258" t="s">
        <v>660</v>
      </c>
      <c r="G148" s="259"/>
      <c r="H148" s="258" t="s">
        <v>56</v>
      </c>
      <c r="I148" s="258" t="s">
        <v>59</v>
      </c>
      <c r="J148" s="258" t="s">
        <v>661</v>
      </c>
      <c r="K148" s="257"/>
    </row>
    <row r="149" spans="2:11" ht="17.25" customHeight="1">
      <c r="B149" s="256"/>
      <c r="C149" s="260" t="s">
        <v>662</v>
      </c>
      <c r="D149" s="260"/>
      <c r="E149" s="260"/>
      <c r="F149" s="261" t="s">
        <v>663</v>
      </c>
      <c r="G149" s="262"/>
      <c r="H149" s="260"/>
      <c r="I149" s="260"/>
      <c r="J149" s="260" t="s">
        <v>664</v>
      </c>
      <c r="K149" s="257"/>
    </row>
    <row r="150" spans="2:11" ht="5.25" customHeight="1">
      <c r="B150" s="266"/>
      <c r="C150" s="263"/>
      <c r="D150" s="263"/>
      <c r="E150" s="263"/>
      <c r="F150" s="263"/>
      <c r="G150" s="264"/>
      <c r="H150" s="263"/>
      <c r="I150" s="263"/>
      <c r="J150" s="263"/>
      <c r="K150" s="287"/>
    </row>
    <row r="151" spans="2:11" ht="15" customHeight="1">
      <c r="B151" s="266"/>
      <c r="C151" s="291" t="s">
        <v>668</v>
      </c>
      <c r="D151" s="245"/>
      <c r="E151" s="245"/>
      <c r="F151" s="292" t="s">
        <v>665</v>
      </c>
      <c r="G151" s="245"/>
      <c r="H151" s="291" t="s">
        <v>705</v>
      </c>
      <c r="I151" s="291" t="s">
        <v>667</v>
      </c>
      <c r="J151" s="291">
        <v>120</v>
      </c>
      <c r="K151" s="287"/>
    </row>
    <row r="152" spans="2:11" ht="15" customHeight="1">
      <c r="B152" s="266"/>
      <c r="C152" s="291" t="s">
        <v>714</v>
      </c>
      <c r="D152" s="245"/>
      <c r="E152" s="245"/>
      <c r="F152" s="292" t="s">
        <v>665</v>
      </c>
      <c r="G152" s="245"/>
      <c r="H152" s="291" t="s">
        <v>725</v>
      </c>
      <c r="I152" s="291" t="s">
        <v>667</v>
      </c>
      <c r="J152" s="291" t="s">
        <v>716</v>
      </c>
      <c r="K152" s="287"/>
    </row>
    <row r="153" spans="2:11" ht="15" customHeight="1">
      <c r="B153" s="266"/>
      <c r="C153" s="291" t="s">
        <v>613</v>
      </c>
      <c r="D153" s="245"/>
      <c r="E153" s="245"/>
      <c r="F153" s="292" t="s">
        <v>665</v>
      </c>
      <c r="G153" s="245"/>
      <c r="H153" s="291" t="s">
        <v>726</v>
      </c>
      <c r="I153" s="291" t="s">
        <v>667</v>
      </c>
      <c r="J153" s="291" t="s">
        <v>716</v>
      </c>
      <c r="K153" s="287"/>
    </row>
    <row r="154" spans="2:11" ht="15" customHeight="1">
      <c r="B154" s="266"/>
      <c r="C154" s="291" t="s">
        <v>670</v>
      </c>
      <c r="D154" s="245"/>
      <c r="E154" s="245"/>
      <c r="F154" s="292" t="s">
        <v>671</v>
      </c>
      <c r="G154" s="245"/>
      <c r="H154" s="291" t="s">
        <v>705</v>
      </c>
      <c r="I154" s="291" t="s">
        <v>667</v>
      </c>
      <c r="J154" s="291">
        <v>50</v>
      </c>
      <c r="K154" s="287"/>
    </row>
    <row r="155" spans="2:11" ht="15" customHeight="1">
      <c r="B155" s="266"/>
      <c r="C155" s="291" t="s">
        <v>673</v>
      </c>
      <c r="D155" s="245"/>
      <c r="E155" s="245"/>
      <c r="F155" s="292" t="s">
        <v>665</v>
      </c>
      <c r="G155" s="245"/>
      <c r="H155" s="291" t="s">
        <v>705</v>
      </c>
      <c r="I155" s="291" t="s">
        <v>675</v>
      </c>
      <c r="J155" s="291"/>
      <c r="K155" s="287"/>
    </row>
    <row r="156" spans="2:11" ht="15" customHeight="1">
      <c r="B156" s="266"/>
      <c r="C156" s="291" t="s">
        <v>684</v>
      </c>
      <c r="D156" s="245"/>
      <c r="E156" s="245"/>
      <c r="F156" s="292" t="s">
        <v>671</v>
      </c>
      <c r="G156" s="245"/>
      <c r="H156" s="291" t="s">
        <v>705</v>
      </c>
      <c r="I156" s="291" t="s">
        <v>667</v>
      </c>
      <c r="J156" s="291">
        <v>50</v>
      </c>
      <c r="K156" s="287"/>
    </row>
    <row r="157" spans="2:11" ht="15" customHeight="1">
      <c r="B157" s="266"/>
      <c r="C157" s="291" t="s">
        <v>692</v>
      </c>
      <c r="D157" s="245"/>
      <c r="E157" s="245"/>
      <c r="F157" s="292" t="s">
        <v>671</v>
      </c>
      <c r="G157" s="245"/>
      <c r="H157" s="291" t="s">
        <v>705</v>
      </c>
      <c r="I157" s="291" t="s">
        <v>667</v>
      </c>
      <c r="J157" s="291">
        <v>50</v>
      </c>
      <c r="K157" s="287"/>
    </row>
    <row r="158" spans="2:11" ht="15" customHeight="1">
      <c r="B158" s="266"/>
      <c r="C158" s="291" t="s">
        <v>690</v>
      </c>
      <c r="D158" s="245"/>
      <c r="E158" s="245"/>
      <c r="F158" s="292" t="s">
        <v>671</v>
      </c>
      <c r="G158" s="245"/>
      <c r="H158" s="291" t="s">
        <v>705</v>
      </c>
      <c r="I158" s="291" t="s">
        <v>667</v>
      </c>
      <c r="J158" s="291">
        <v>50</v>
      </c>
      <c r="K158" s="287"/>
    </row>
    <row r="159" spans="2:11" ht="15" customHeight="1">
      <c r="B159" s="266"/>
      <c r="C159" s="291" t="s">
        <v>92</v>
      </c>
      <c r="D159" s="245"/>
      <c r="E159" s="245"/>
      <c r="F159" s="292" t="s">
        <v>665</v>
      </c>
      <c r="G159" s="245"/>
      <c r="H159" s="291" t="s">
        <v>727</v>
      </c>
      <c r="I159" s="291" t="s">
        <v>667</v>
      </c>
      <c r="J159" s="291" t="s">
        <v>728</v>
      </c>
      <c r="K159" s="287"/>
    </row>
    <row r="160" spans="2:11" ht="15" customHeight="1">
      <c r="B160" s="266"/>
      <c r="C160" s="291" t="s">
        <v>729</v>
      </c>
      <c r="D160" s="245"/>
      <c r="E160" s="245"/>
      <c r="F160" s="292" t="s">
        <v>665</v>
      </c>
      <c r="G160" s="245"/>
      <c r="H160" s="291" t="s">
        <v>730</v>
      </c>
      <c r="I160" s="291" t="s">
        <v>700</v>
      </c>
      <c r="J160" s="291"/>
      <c r="K160" s="287"/>
    </row>
    <row r="161" spans="2:11" ht="15" customHeight="1">
      <c r="B161" s="293"/>
      <c r="C161" s="275"/>
      <c r="D161" s="275"/>
      <c r="E161" s="275"/>
      <c r="F161" s="275"/>
      <c r="G161" s="275"/>
      <c r="H161" s="275"/>
      <c r="I161" s="275"/>
      <c r="J161" s="275"/>
      <c r="K161" s="294"/>
    </row>
    <row r="162" spans="2:11" ht="18.75" customHeight="1">
      <c r="B162" s="242"/>
      <c r="C162" s="245"/>
      <c r="D162" s="245"/>
      <c r="E162" s="245"/>
      <c r="F162" s="265"/>
      <c r="G162" s="245"/>
      <c r="H162" s="245"/>
      <c r="I162" s="245"/>
      <c r="J162" s="245"/>
      <c r="K162" s="242"/>
    </row>
    <row r="163" spans="2:1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pans="2:11" ht="45" customHeight="1">
      <c r="B165" s="237"/>
      <c r="C165" s="362" t="s">
        <v>731</v>
      </c>
      <c r="D165" s="362"/>
      <c r="E165" s="362"/>
      <c r="F165" s="362"/>
      <c r="G165" s="362"/>
      <c r="H165" s="362"/>
      <c r="I165" s="362"/>
      <c r="J165" s="362"/>
      <c r="K165" s="238"/>
    </row>
    <row r="166" spans="2:11" ht="17.25" customHeight="1">
      <c r="B166" s="237"/>
      <c r="C166" s="258" t="s">
        <v>659</v>
      </c>
      <c r="D166" s="258"/>
      <c r="E166" s="258"/>
      <c r="F166" s="258" t="s">
        <v>660</v>
      </c>
      <c r="G166" s="295"/>
      <c r="H166" s="296" t="s">
        <v>56</v>
      </c>
      <c r="I166" s="296" t="s">
        <v>59</v>
      </c>
      <c r="J166" s="258" t="s">
        <v>661</v>
      </c>
      <c r="K166" s="238"/>
    </row>
    <row r="167" spans="2:11" ht="17.25" customHeight="1">
      <c r="B167" s="239"/>
      <c r="C167" s="260" t="s">
        <v>662</v>
      </c>
      <c r="D167" s="260"/>
      <c r="E167" s="260"/>
      <c r="F167" s="261" t="s">
        <v>663</v>
      </c>
      <c r="G167" s="297"/>
      <c r="H167" s="298"/>
      <c r="I167" s="298"/>
      <c r="J167" s="260" t="s">
        <v>664</v>
      </c>
      <c r="K167" s="240"/>
    </row>
    <row r="168" spans="2:11" ht="5.25" customHeight="1">
      <c r="B168" s="266"/>
      <c r="C168" s="263"/>
      <c r="D168" s="263"/>
      <c r="E168" s="263"/>
      <c r="F168" s="263"/>
      <c r="G168" s="264"/>
      <c r="H168" s="263"/>
      <c r="I168" s="263"/>
      <c r="J168" s="263"/>
      <c r="K168" s="287"/>
    </row>
    <row r="169" spans="2:11" ht="15" customHeight="1">
      <c r="B169" s="266"/>
      <c r="C169" s="245" t="s">
        <v>668</v>
      </c>
      <c r="D169" s="245"/>
      <c r="E169" s="245"/>
      <c r="F169" s="265" t="s">
        <v>665</v>
      </c>
      <c r="G169" s="245"/>
      <c r="H169" s="245" t="s">
        <v>705</v>
      </c>
      <c r="I169" s="245" t="s">
        <v>667</v>
      </c>
      <c r="J169" s="245">
        <v>120</v>
      </c>
      <c r="K169" s="287"/>
    </row>
    <row r="170" spans="2:11" ht="15" customHeight="1">
      <c r="B170" s="266"/>
      <c r="C170" s="245" t="s">
        <v>714</v>
      </c>
      <c r="D170" s="245"/>
      <c r="E170" s="245"/>
      <c r="F170" s="265" t="s">
        <v>665</v>
      </c>
      <c r="G170" s="245"/>
      <c r="H170" s="245" t="s">
        <v>715</v>
      </c>
      <c r="I170" s="245" t="s">
        <v>667</v>
      </c>
      <c r="J170" s="245" t="s">
        <v>716</v>
      </c>
      <c r="K170" s="287"/>
    </row>
    <row r="171" spans="2:11" ht="15" customHeight="1">
      <c r="B171" s="266"/>
      <c r="C171" s="245" t="s">
        <v>613</v>
      </c>
      <c r="D171" s="245"/>
      <c r="E171" s="245"/>
      <c r="F171" s="265" t="s">
        <v>665</v>
      </c>
      <c r="G171" s="245"/>
      <c r="H171" s="245" t="s">
        <v>732</v>
      </c>
      <c r="I171" s="245" t="s">
        <v>667</v>
      </c>
      <c r="J171" s="245" t="s">
        <v>716</v>
      </c>
      <c r="K171" s="287"/>
    </row>
    <row r="172" spans="2:11" ht="15" customHeight="1">
      <c r="B172" s="266"/>
      <c r="C172" s="245" t="s">
        <v>670</v>
      </c>
      <c r="D172" s="245"/>
      <c r="E172" s="245"/>
      <c r="F172" s="265" t="s">
        <v>671</v>
      </c>
      <c r="G172" s="245"/>
      <c r="H172" s="245" t="s">
        <v>732</v>
      </c>
      <c r="I172" s="245" t="s">
        <v>667</v>
      </c>
      <c r="J172" s="245">
        <v>50</v>
      </c>
      <c r="K172" s="287"/>
    </row>
    <row r="173" spans="2:11" ht="15" customHeight="1">
      <c r="B173" s="266"/>
      <c r="C173" s="245" t="s">
        <v>673</v>
      </c>
      <c r="D173" s="245"/>
      <c r="E173" s="245"/>
      <c r="F173" s="265" t="s">
        <v>665</v>
      </c>
      <c r="G173" s="245"/>
      <c r="H173" s="245" t="s">
        <v>732</v>
      </c>
      <c r="I173" s="245" t="s">
        <v>675</v>
      </c>
      <c r="J173" s="245"/>
      <c r="K173" s="287"/>
    </row>
    <row r="174" spans="2:11" ht="15" customHeight="1">
      <c r="B174" s="266"/>
      <c r="C174" s="245" t="s">
        <v>684</v>
      </c>
      <c r="D174" s="245"/>
      <c r="E174" s="245"/>
      <c r="F174" s="265" t="s">
        <v>671</v>
      </c>
      <c r="G174" s="245"/>
      <c r="H174" s="245" t="s">
        <v>732</v>
      </c>
      <c r="I174" s="245" t="s">
        <v>667</v>
      </c>
      <c r="J174" s="245">
        <v>50</v>
      </c>
      <c r="K174" s="287"/>
    </row>
    <row r="175" spans="2:11" ht="15" customHeight="1">
      <c r="B175" s="266"/>
      <c r="C175" s="245" t="s">
        <v>692</v>
      </c>
      <c r="D175" s="245"/>
      <c r="E175" s="245"/>
      <c r="F175" s="265" t="s">
        <v>671</v>
      </c>
      <c r="G175" s="245"/>
      <c r="H175" s="245" t="s">
        <v>732</v>
      </c>
      <c r="I175" s="245" t="s">
        <v>667</v>
      </c>
      <c r="J175" s="245">
        <v>50</v>
      </c>
      <c r="K175" s="287"/>
    </row>
    <row r="176" spans="2:11" ht="15" customHeight="1">
      <c r="B176" s="266"/>
      <c r="C176" s="245" t="s">
        <v>690</v>
      </c>
      <c r="D176" s="245"/>
      <c r="E176" s="245"/>
      <c r="F176" s="265" t="s">
        <v>671</v>
      </c>
      <c r="G176" s="245"/>
      <c r="H176" s="245" t="s">
        <v>732</v>
      </c>
      <c r="I176" s="245" t="s">
        <v>667</v>
      </c>
      <c r="J176" s="245">
        <v>50</v>
      </c>
      <c r="K176" s="287"/>
    </row>
    <row r="177" spans="2:11" ht="15" customHeight="1">
      <c r="B177" s="266"/>
      <c r="C177" s="245" t="s">
        <v>105</v>
      </c>
      <c r="D177" s="245"/>
      <c r="E177" s="245"/>
      <c r="F177" s="265" t="s">
        <v>665</v>
      </c>
      <c r="G177" s="245"/>
      <c r="H177" s="245" t="s">
        <v>733</v>
      </c>
      <c r="I177" s="245" t="s">
        <v>734</v>
      </c>
      <c r="J177" s="245"/>
      <c r="K177" s="287"/>
    </row>
    <row r="178" spans="2:11" ht="15" customHeight="1">
      <c r="B178" s="266"/>
      <c r="C178" s="245" t="s">
        <v>59</v>
      </c>
      <c r="D178" s="245"/>
      <c r="E178" s="245"/>
      <c r="F178" s="265" t="s">
        <v>665</v>
      </c>
      <c r="G178" s="245"/>
      <c r="H178" s="245" t="s">
        <v>735</v>
      </c>
      <c r="I178" s="245" t="s">
        <v>736</v>
      </c>
      <c r="J178" s="245">
        <v>1</v>
      </c>
      <c r="K178" s="287"/>
    </row>
    <row r="179" spans="2:11" ht="15" customHeight="1">
      <c r="B179" s="266"/>
      <c r="C179" s="245" t="s">
        <v>55</v>
      </c>
      <c r="D179" s="245"/>
      <c r="E179" s="245"/>
      <c r="F179" s="265" t="s">
        <v>665</v>
      </c>
      <c r="G179" s="245"/>
      <c r="H179" s="245" t="s">
        <v>737</v>
      </c>
      <c r="I179" s="245" t="s">
        <v>667</v>
      </c>
      <c r="J179" s="245">
        <v>20</v>
      </c>
      <c r="K179" s="287"/>
    </row>
    <row r="180" spans="2:11" ht="15" customHeight="1">
      <c r="B180" s="266"/>
      <c r="C180" s="245" t="s">
        <v>56</v>
      </c>
      <c r="D180" s="245"/>
      <c r="E180" s="245"/>
      <c r="F180" s="265" t="s">
        <v>665</v>
      </c>
      <c r="G180" s="245"/>
      <c r="H180" s="245" t="s">
        <v>738</v>
      </c>
      <c r="I180" s="245" t="s">
        <v>667</v>
      </c>
      <c r="J180" s="245">
        <v>255</v>
      </c>
      <c r="K180" s="287"/>
    </row>
    <row r="181" spans="2:11" ht="15" customHeight="1">
      <c r="B181" s="266"/>
      <c r="C181" s="245" t="s">
        <v>106</v>
      </c>
      <c r="D181" s="245"/>
      <c r="E181" s="245"/>
      <c r="F181" s="265" t="s">
        <v>665</v>
      </c>
      <c r="G181" s="245"/>
      <c r="H181" s="245" t="s">
        <v>629</v>
      </c>
      <c r="I181" s="245" t="s">
        <v>667</v>
      </c>
      <c r="J181" s="245">
        <v>10</v>
      </c>
      <c r="K181" s="287"/>
    </row>
    <row r="182" spans="2:11" ht="15" customHeight="1">
      <c r="B182" s="266"/>
      <c r="C182" s="245" t="s">
        <v>107</v>
      </c>
      <c r="D182" s="245"/>
      <c r="E182" s="245"/>
      <c r="F182" s="265" t="s">
        <v>665</v>
      </c>
      <c r="G182" s="245"/>
      <c r="H182" s="245" t="s">
        <v>739</v>
      </c>
      <c r="I182" s="245" t="s">
        <v>700</v>
      </c>
      <c r="J182" s="245"/>
      <c r="K182" s="287"/>
    </row>
    <row r="183" spans="2:11" ht="15" customHeight="1">
      <c r="B183" s="266"/>
      <c r="C183" s="245" t="s">
        <v>740</v>
      </c>
      <c r="D183" s="245"/>
      <c r="E183" s="245"/>
      <c r="F183" s="265" t="s">
        <v>665</v>
      </c>
      <c r="G183" s="245"/>
      <c r="H183" s="245" t="s">
        <v>741</v>
      </c>
      <c r="I183" s="245" t="s">
        <v>700</v>
      </c>
      <c r="J183" s="245"/>
      <c r="K183" s="287"/>
    </row>
    <row r="184" spans="2:11" ht="15" customHeight="1">
      <c r="B184" s="266"/>
      <c r="C184" s="245" t="s">
        <v>729</v>
      </c>
      <c r="D184" s="245"/>
      <c r="E184" s="245"/>
      <c r="F184" s="265" t="s">
        <v>665</v>
      </c>
      <c r="G184" s="245"/>
      <c r="H184" s="245" t="s">
        <v>742</v>
      </c>
      <c r="I184" s="245" t="s">
        <v>700</v>
      </c>
      <c r="J184" s="245"/>
      <c r="K184" s="287"/>
    </row>
    <row r="185" spans="2:11" ht="15" customHeight="1">
      <c r="B185" s="266"/>
      <c r="C185" s="245" t="s">
        <v>109</v>
      </c>
      <c r="D185" s="245"/>
      <c r="E185" s="245"/>
      <c r="F185" s="265" t="s">
        <v>671</v>
      </c>
      <c r="G185" s="245"/>
      <c r="H185" s="245" t="s">
        <v>743</v>
      </c>
      <c r="I185" s="245" t="s">
        <v>667</v>
      </c>
      <c r="J185" s="245">
        <v>50</v>
      </c>
      <c r="K185" s="287"/>
    </row>
    <row r="186" spans="2:11" ht="15" customHeight="1">
      <c r="B186" s="266"/>
      <c r="C186" s="245" t="s">
        <v>744</v>
      </c>
      <c r="D186" s="245"/>
      <c r="E186" s="245"/>
      <c r="F186" s="265" t="s">
        <v>671</v>
      </c>
      <c r="G186" s="245"/>
      <c r="H186" s="245" t="s">
        <v>745</v>
      </c>
      <c r="I186" s="245" t="s">
        <v>746</v>
      </c>
      <c r="J186" s="245"/>
      <c r="K186" s="287"/>
    </row>
    <row r="187" spans="2:11" ht="15" customHeight="1">
      <c r="B187" s="266"/>
      <c r="C187" s="245" t="s">
        <v>747</v>
      </c>
      <c r="D187" s="245"/>
      <c r="E187" s="245"/>
      <c r="F187" s="265" t="s">
        <v>671</v>
      </c>
      <c r="G187" s="245"/>
      <c r="H187" s="245" t="s">
        <v>748</v>
      </c>
      <c r="I187" s="245" t="s">
        <v>746</v>
      </c>
      <c r="J187" s="245"/>
      <c r="K187" s="287"/>
    </row>
    <row r="188" spans="2:11" ht="15" customHeight="1">
      <c r="B188" s="266"/>
      <c r="C188" s="245" t="s">
        <v>749</v>
      </c>
      <c r="D188" s="245"/>
      <c r="E188" s="245"/>
      <c r="F188" s="265" t="s">
        <v>671</v>
      </c>
      <c r="G188" s="245"/>
      <c r="H188" s="245" t="s">
        <v>750</v>
      </c>
      <c r="I188" s="245" t="s">
        <v>746</v>
      </c>
      <c r="J188" s="245"/>
      <c r="K188" s="287"/>
    </row>
    <row r="189" spans="2:11" ht="15" customHeight="1">
      <c r="B189" s="266"/>
      <c r="C189" s="299" t="s">
        <v>751</v>
      </c>
      <c r="D189" s="245"/>
      <c r="E189" s="245"/>
      <c r="F189" s="265" t="s">
        <v>671</v>
      </c>
      <c r="G189" s="245"/>
      <c r="H189" s="245" t="s">
        <v>752</v>
      </c>
      <c r="I189" s="245" t="s">
        <v>753</v>
      </c>
      <c r="J189" s="300" t="s">
        <v>754</v>
      </c>
      <c r="K189" s="287"/>
    </row>
    <row r="190" spans="2:11" ht="15" customHeight="1">
      <c r="B190" s="266"/>
      <c r="C190" s="251" t="s">
        <v>44</v>
      </c>
      <c r="D190" s="245"/>
      <c r="E190" s="245"/>
      <c r="F190" s="265" t="s">
        <v>665</v>
      </c>
      <c r="G190" s="245"/>
      <c r="H190" s="242" t="s">
        <v>755</v>
      </c>
      <c r="I190" s="245" t="s">
        <v>756</v>
      </c>
      <c r="J190" s="245"/>
      <c r="K190" s="287"/>
    </row>
    <row r="191" spans="2:11" ht="15" customHeight="1">
      <c r="B191" s="266"/>
      <c r="C191" s="251" t="s">
        <v>757</v>
      </c>
      <c r="D191" s="245"/>
      <c r="E191" s="245"/>
      <c r="F191" s="265" t="s">
        <v>665</v>
      </c>
      <c r="G191" s="245"/>
      <c r="H191" s="245" t="s">
        <v>758</v>
      </c>
      <c r="I191" s="245" t="s">
        <v>700</v>
      </c>
      <c r="J191" s="245"/>
      <c r="K191" s="287"/>
    </row>
    <row r="192" spans="2:11" ht="15" customHeight="1">
      <c r="B192" s="266"/>
      <c r="C192" s="251" t="s">
        <v>759</v>
      </c>
      <c r="D192" s="245"/>
      <c r="E192" s="245"/>
      <c r="F192" s="265" t="s">
        <v>665</v>
      </c>
      <c r="G192" s="245"/>
      <c r="H192" s="245" t="s">
        <v>760</v>
      </c>
      <c r="I192" s="245" t="s">
        <v>700</v>
      </c>
      <c r="J192" s="245"/>
      <c r="K192" s="287"/>
    </row>
    <row r="193" spans="2:11" ht="15" customHeight="1">
      <c r="B193" s="266"/>
      <c r="C193" s="251" t="s">
        <v>761</v>
      </c>
      <c r="D193" s="245"/>
      <c r="E193" s="245"/>
      <c r="F193" s="265" t="s">
        <v>671</v>
      </c>
      <c r="G193" s="245"/>
      <c r="H193" s="245" t="s">
        <v>762</v>
      </c>
      <c r="I193" s="245" t="s">
        <v>700</v>
      </c>
      <c r="J193" s="245"/>
      <c r="K193" s="287"/>
    </row>
    <row r="194" spans="2:11" ht="15" customHeight="1">
      <c r="B194" s="293"/>
      <c r="C194" s="301"/>
      <c r="D194" s="275"/>
      <c r="E194" s="275"/>
      <c r="F194" s="275"/>
      <c r="G194" s="275"/>
      <c r="H194" s="275"/>
      <c r="I194" s="275"/>
      <c r="J194" s="275"/>
      <c r="K194" s="294"/>
    </row>
    <row r="195" spans="2:11" ht="18.75" customHeight="1">
      <c r="B195" s="242"/>
      <c r="C195" s="245"/>
      <c r="D195" s="245"/>
      <c r="E195" s="245"/>
      <c r="F195" s="265"/>
      <c r="G195" s="245"/>
      <c r="H195" s="245"/>
      <c r="I195" s="245"/>
      <c r="J195" s="245"/>
      <c r="K195" s="242"/>
    </row>
    <row r="196" spans="2:11" ht="18.75" customHeight="1">
      <c r="B196" s="242"/>
      <c r="C196" s="245"/>
      <c r="D196" s="245"/>
      <c r="E196" s="245"/>
      <c r="F196" s="265"/>
      <c r="G196" s="245"/>
      <c r="H196" s="245"/>
      <c r="I196" s="245"/>
      <c r="J196" s="245"/>
      <c r="K196" s="242"/>
    </row>
    <row r="197" spans="2:11" ht="18.75" customHeight="1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pans="2:11" ht="21">
      <c r="B199" s="237"/>
      <c r="C199" s="362" t="s">
        <v>763</v>
      </c>
      <c r="D199" s="362"/>
      <c r="E199" s="362"/>
      <c r="F199" s="362"/>
      <c r="G199" s="362"/>
      <c r="H199" s="362"/>
      <c r="I199" s="362"/>
      <c r="J199" s="362"/>
      <c r="K199" s="238"/>
    </row>
    <row r="200" spans="2:11" ht="25.5" customHeight="1">
      <c r="B200" s="237"/>
      <c r="C200" s="302" t="s">
        <v>764</v>
      </c>
      <c r="D200" s="302"/>
      <c r="E200" s="302"/>
      <c r="F200" s="302" t="s">
        <v>765</v>
      </c>
      <c r="G200" s="303"/>
      <c r="H200" s="361" t="s">
        <v>766</v>
      </c>
      <c r="I200" s="361"/>
      <c r="J200" s="361"/>
      <c r="K200" s="238"/>
    </row>
    <row r="201" spans="2:11" ht="5.25" customHeight="1">
      <c r="B201" s="266"/>
      <c r="C201" s="263"/>
      <c r="D201" s="263"/>
      <c r="E201" s="263"/>
      <c r="F201" s="263"/>
      <c r="G201" s="245"/>
      <c r="H201" s="263"/>
      <c r="I201" s="263"/>
      <c r="J201" s="263"/>
      <c r="K201" s="287"/>
    </row>
    <row r="202" spans="2:11" ht="15" customHeight="1">
      <c r="B202" s="266"/>
      <c r="C202" s="245" t="s">
        <v>756</v>
      </c>
      <c r="D202" s="245"/>
      <c r="E202" s="245"/>
      <c r="F202" s="265" t="s">
        <v>45</v>
      </c>
      <c r="G202" s="245"/>
      <c r="H202" s="360" t="s">
        <v>767</v>
      </c>
      <c r="I202" s="360"/>
      <c r="J202" s="360"/>
      <c r="K202" s="287"/>
    </row>
    <row r="203" spans="2:11" ht="15" customHeight="1">
      <c r="B203" s="266"/>
      <c r="C203" s="272"/>
      <c r="D203" s="245"/>
      <c r="E203" s="245"/>
      <c r="F203" s="265" t="s">
        <v>46</v>
      </c>
      <c r="G203" s="245"/>
      <c r="H203" s="360" t="s">
        <v>768</v>
      </c>
      <c r="I203" s="360"/>
      <c r="J203" s="360"/>
      <c r="K203" s="287"/>
    </row>
    <row r="204" spans="2:11" ht="15" customHeight="1">
      <c r="B204" s="266"/>
      <c r="C204" s="272"/>
      <c r="D204" s="245"/>
      <c r="E204" s="245"/>
      <c r="F204" s="265" t="s">
        <v>49</v>
      </c>
      <c r="G204" s="245"/>
      <c r="H204" s="360" t="s">
        <v>769</v>
      </c>
      <c r="I204" s="360"/>
      <c r="J204" s="360"/>
      <c r="K204" s="287"/>
    </row>
    <row r="205" spans="2:11" ht="15" customHeight="1">
      <c r="B205" s="266"/>
      <c r="C205" s="245"/>
      <c r="D205" s="245"/>
      <c r="E205" s="245"/>
      <c r="F205" s="265" t="s">
        <v>47</v>
      </c>
      <c r="G205" s="245"/>
      <c r="H205" s="360" t="s">
        <v>770</v>
      </c>
      <c r="I205" s="360"/>
      <c r="J205" s="360"/>
      <c r="K205" s="287"/>
    </row>
    <row r="206" spans="2:11" ht="15" customHeight="1">
      <c r="B206" s="266"/>
      <c r="C206" s="245"/>
      <c r="D206" s="245"/>
      <c r="E206" s="245"/>
      <c r="F206" s="265" t="s">
        <v>48</v>
      </c>
      <c r="G206" s="245"/>
      <c r="H206" s="360" t="s">
        <v>771</v>
      </c>
      <c r="I206" s="360"/>
      <c r="J206" s="360"/>
      <c r="K206" s="287"/>
    </row>
    <row r="207" spans="2:11" ht="15" customHeight="1">
      <c r="B207" s="266"/>
      <c r="C207" s="245"/>
      <c r="D207" s="245"/>
      <c r="E207" s="245"/>
      <c r="F207" s="265"/>
      <c r="G207" s="245"/>
      <c r="H207" s="245"/>
      <c r="I207" s="245"/>
      <c r="J207" s="245"/>
      <c r="K207" s="287"/>
    </row>
    <row r="208" spans="2:11" ht="15" customHeight="1">
      <c r="B208" s="266"/>
      <c r="C208" s="245" t="s">
        <v>712</v>
      </c>
      <c r="D208" s="245"/>
      <c r="E208" s="245"/>
      <c r="F208" s="265" t="s">
        <v>81</v>
      </c>
      <c r="G208" s="245"/>
      <c r="H208" s="360" t="s">
        <v>772</v>
      </c>
      <c r="I208" s="360"/>
      <c r="J208" s="360"/>
      <c r="K208" s="287"/>
    </row>
    <row r="209" spans="2:11" ht="15" customHeight="1">
      <c r="B209" s="266"/>
      <c r="C209" s="272"/>
      <c r="D209" s="245"/>
      <c r="E209" s="245"/>
      <c r="F209" s="265" t="s">
        <v>607</v>
      </c>
      <c r="G209" s="245"/>
      <c r="H209" s="360" t="s">
        <v>608</v>
      </c>
      <c r="I209" s="360"/>
      <c r="J209" s="360"/>
      <c r="K209" s="287"/>
    </row>
    <row r="210" spans="2:11" ht="15" customHeight="1">
      <c r="B210" s="266"/>
      <c r="C210" s="245"/>
      <c r="D210" s="245"/>
      <c r="E210" s="245"/>
      <c r="F210" s="265" t="s">
        <v>605</v>
      </c>
      <c r="G210" s="245"/>
      <c r="H210" s="360" t="s">
        <v>773</v>
      </c>
      <c r="I210" s="360"/>
      <c r="J210" s="360"/>
      <c r="K210" s="287"/>
    </row>
    <row r="211" spans="2:11" ht="15" customHeight="1">
      <c r="B211" s="304"/>
      <c r="C211" s="272"/>
      <c r="D211" s="272"/>
      <c r="E211" s="272"/>
      <c r="F211" s="265" t="s">
        <v>609</v>
      </c>
      <c r="G211" s="251"/>
      <c r="H211" s="359" t="s">
        <v>610</v>
      </c>
      <c r="I211" s="359"/>
      <c r="J211" s="359"/>
      <c r="K211" s="305"/>
    </row>
    <row r="212" spans="2:11" ht="15" customHeight="1">
      <c r="B212" s="304"/>
      <c r="C212" s="272"/>
      <c r="D212" s="272"/>
      <c r="E212" s="272"/>
      <c r="F212" s="265" t="s">
        <v>611</v>
      </c>
      <c r="G212" s="251"/>
      <c r="H212" s="359" t="s">
        <v>774</v>
      </c>
      <c r="I212" s="359"/>
      <c r="J212" s="359"/>
      <c r="K212" s="305"/>
    </row>
    <row r="213" spans="2:11" ht="15" customHeight="1">
      <c r="B213" s="304"/>
      <c r="C213" s="272"/>
      <c r="D213" s="272"/>
      <c r="E213" s="272"/>
      <c r="F213" s="306"/>
      <c r="G213" s="251"/>
      <c r="H213" s="307"/>
      <c r="I213" s="307"/>
      <c r="J213" s="307"/>
      <c r="K213" s="305"/>
    </row>
    <row r="214" spans="2:11" ht="15" customHeight="1">
      <c r="B214" s="304"/>
      <c r="C214" s="245" t="s">
        <v>736</v>
      </c>
      <c r="D214" s="272"/>
      <c r="E214" s="272"/>
      <c r="F214" s="265">
        <v>1</v>
      </c>
      <c r="G214" s="251"/>
      <c r="H214" s="359" t="s">
        <v>775</v>
      </c>
      <c r="I214" s="359"/>
      <c r="J214" s="359"/>
      <c r="K214" s="305"/>
    </row>
    <row r="215" spans="2:11" ht="15" customHeight="1">
      <c r="B215" s="304"/>
      <c r="C215" s="272"/>
      <c r="D215" s="272"/>
      <c r="E215" s="272"/>
      <c r="F215" s="265">
        <v>2</v>
      </c>
      <c r="G215" s="251"/>
      <c r="H215" s="359" t="s">
        <v>776</v>
      </c>
      <c r="I215" s="359"/>
      <c r="J215" s="359"/>
      <c r="K215" s="305"/>
    </row>
    <row r="216" spans="2:11" ht="15" customHeight="1">
      <c r="B216" s="304"/>
      <c r="C216" s="272"/>
      <c r="D216" s="272"/>
      <c r="E216" s="272"/>
      <c r="F216" s="265">
        <v>3</v>
      </c>
      <c r="G216" s="251"/>
      <c r="H216" s="359" t="s">
        <v>777</v>
      </c>
      <c r="I216" s="359"/>
      <c r="J216" s="359"/>
      <c r="K216" s="305"/>
    </row>
    <row r="217" spans="2:11" ht="15" customHeight="1">
      <c r="B217" s="304"/>
      <c r="C217" s="272"/>
      <c r="D217" s="272"/>
      <c r="E217" s="272"/>
      <c r="F217" s="265">
        <v>4</v>
      </c>
      <c r="G217" s="251"/>
      <c r="H217" s="359" t="s">
        <v>778</v>
      </c>
      <c r="I217" s="359"/>
      <c r="J217" s="359"/>
      <c r="K217" s="305"/>
    </row>
    <row r="218" spans="2:1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C3:J3"/>
    <mergeCell ref="C9:J9"/>
    <mergeCell ref="D10:J10"/>
    <mergeCell ref="D15:J15"/>
    <mergeCell ref="C4:J4"/>
    <mergeCell ref="C6:J6"/>
    <mergeCell ref="C7:J7"/>
    <mergeCell ref="D11:J11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Krchová, Gabriela</dc:creator>
  <cp:keywords/>
  <dc:description/>
  <cp:lastModifiedBy>Vincik Josef Ing.</cp:lastModifiedBy>
  <dcterms:created xsi:type="dcterms:W3CDTF">2019-01-14T12:41:53Z</dcterms:created>
  <dcterms:modified xsi:type="dcterms:W3CDTF">2019-01-16T07:20:32Z</dcterms:modified>
  <cp:category/>
  <cp:version/>
  <cp:contentType/>
  <cp:contentStatus/>
</cp:coreProperties>
</file>