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5 - Lokální biokorido..." sheetId="2" r:id="rId2"/>
    <sheet name="SO 05.1 - Následná péče 1..." sheetId="3" r:id="rId3"/>
    <sheet name="SO 05.2 - Následná péče 2..." sheetId="4" r:id="rId4"/>
    <sheet name="SO 05.3 - Následná péče 3..." sheetId="5" r:id="rId5"/>
    <sheet name="SO 06 - Lokální biokorido..." sheetId="6" r:id="rId6"/>
    <sheet name="SO 06.1 - Následná péče 1..." sheetId="7" r:id="rId7"/>
    <sheet name="SO 06.2 - Následná péče 2..." sheetId="8" r:id="rId8"/>
    <sheet name="SO 06.3 - Následná péče 3..." sheetId="9" r:id="rId9"/>
    <sheet name="SO 07 - Biocentrum LBC 25..." sheetId="10" r:id="rId10"/>
    <sheet name="SO 07.1 - Následná péče 1..." sheetId="11" r:id="rId11"/>
    <sheet name="SO 07.2 - Následná péče 2..." sheetId="12" r:id="rId12"/>
    <sheet name="SO 07.3 - Následná péče 3..." sheetId="13" r:id="rId13"/>
    <sheet name="VRN - Vedlejší rozpočtové..." sheetId="14" r:id="rId14"/>
    <sheet name="Pokyny pro vyplnění" sheetId="15" r:id="rId15"/>
  </sheets>
  <definedNames>
    <definedName name="_xlnm.Print_Area" localSheetId="0">'Rekapitulace stavby'!$D$4:$AO$33,'Rekapitulace stavby'!$C$39:$AQ$68</definedName>
    <definedName name="_xlnm._FilterDatabase" localSheetId="1" hidden="1">'SO 05 - Lokální biokorido...'!$C$80:$K$216</definedName>
    <definedName name="_xlnm.Print_Area" localSheetId="1">'SO 05 - Lokální biokorido...'!$C$4:$J$36,'SO 05 - Lokální biokorido...'!$C$42:$J$62,'SO 05 - Lokální biokorido...'!$C$68:$K$216</definedName>
    <definedName name="_xlnm._FilterDatabase" localSheetId="2" hidden="1">'SO 05.1 - Následná péče 1...'!$C$85:$K$193</definedName>
    <definedName name="_xlnm.Print_Area" localSheetId="2">'SO 05.1 - Následná péče 1...'!$C$4:$J$38,'SO 05.1 - Následná péče 1...'!$C$44:$J$65,'SO 05.1 - Následná péče 1...'!$C$71:$K$193</definedName>
    <definedName name="_xlnm._FilterDatabase" localSheetId="3" hidden="1">'SO 05.2 - Následná péče 2...'!$C$85:$K$188</definedName>
    <definedName name="_xlnm.Print_Area" localSheetId="3">'SO 05.2 - Následná péče 2...'!$C$4:$J$38,'SO 05.2 - Následná péče 2...'!$C$44:$J$65,'SO 05.2 - Následná péče 2...'!$C$71:$K$188</definedName>
    <definedName name="_xlnm._FilterDatabase" localSheetId="4" hidden="1">'SO 05.3 - Následná péče 3...'!$C$85:$K$195</definedName>
    <definedName name="_xlnm.Print_Area" localSheetId="4">'SO 05.3 - Následná péče 3...'!$C$4:$J$38,'SO 05.3 - Následná péče 3...'!$C$44:$J$65,'SO 05.3 - Následná péče 3...'!$C$71:$K$195</definedName>
    <definedName name="_xlnm._FilterDatabase" localSheetId="5" hidden="1">'SO 06 - Lokální biokorido...'!$C$80:$K$210</definedName>
    <definedName name="_xlnm.Print_Area" localSheetId="5">'SO 06 - Lokální biokorido...'!$C$4:$J$36,'SO 06 - Lokální biokorido...'!$C$42:$J$62,'SO 06 - Lokální biokorido...'!$C$68:$K$210</definedName>
    <definedName name="_xlnm._FilterDatabase" localSheetId="6" hidden="1">'SO 06.1 - Následná péče 1...'!$C$85:$K$189</definedName>
    <definedName name="_xlnm.Print_Area" localSheetId="6">'SO 06.1 - Následná péče 1...'!$C$4:$J$38,'SO 06.1 - Následná péče 1...'!$C$44:$J$65,'SO 06.1 - Následná péče 1...'!$C$71:$K$189</definedName>
    <definedName name="_xlnm._FilterDatabase" localSheetId="7" hidden="1">'SO 06.2 - Následná péče 2...'!$C$85:$K$189</definedName>
    <definedName name="_xlnm.Print_Area" localSheetId="7">'SO 06.2 - Následná péče 2...'!$C$4:$J$38,'SO 06.2 - Následná péče 2...'!$C$44:$J$65,'SO 06.2 - Následná péče 2...'!$C$71:$K$189</definedName>
    <definedName name="_xlnm._FilterDatabase" localSheetId="8" hidden="1">'SO 06.3 - Následná péče 3...'!$C$85:$K$191</definedName>
    <definedName name="_xlnm.Print_Area" localSheetId="8">'SO 06.3 - Následná péče 3...'!$C$4:$J$38,'SO 06.3 - Následná péče 3...'!$C$44:$J$65,'SO 06.3 - Následná péče 3...'!$C$71:$K$191</definedName>
    <definedName name="_xlnm._FilterDatabase" localSheetId="9" hidden="1">'SO 07 - Biocentrum LBC 25...'!$C$79:$K$208</definedName>
    <definedName name="_xlnm.Print_Area" localSheetId="9">'SO 07 - Biocentrum LBC 25...'!$C$4:$J$36,'SO 07 - Biocentrum LBC 25...'!$C$42:$J$61,'SO 07 - Biocentrum LBC 25...'!$C$67:$K$208</definedName>
    <definedName name="_xlnm._FilterDatabase" localSheetId="10" hidden="1">'SO 07.1 - Následná péče 1...'!$C$85:$K$189</definedName>
    <definedName name="_xlnm.Print_Area" localSheetId="10">'SO 07.1 - Následná péče 1...'!$C$4:$J$38,'SO 07.1 - Následná péče 1...'!$C$44:$J$65,'SO 07.1 - Následná péče 1...'!$C$71:$K$189</definedName>
    <definedName name="_xlnm._FilterDatabase" localSheetId="11" hidden="1">'SO 07.2 - Následná péče 2...'!$C$85:$K$189</definedName>
    <definedName name="_xlnm.Print_Area" localSheetId="11">'SO 07.2 - Následná péče 2...'!$C$4:$J$38,'SO 07.2 - Následná péče 2...'!$C$44:$J$65,'SO 07.2 - Následná péče 2...'!$C$71:$K$189</definedName>
    <definedName name="_xlnm._FilterDatabase" localSheetId="12" hidden="1">'SO 07.3 - Následná péče 3...'!$C$85:$K$196</definedName>
    <definedName name="_xlnm.Print_Area" localSheetId="12">'SO 07.3 - Následná péče 3...'!$C$4:$J$38,'SO 07.3 - Následná péče 3...'!$C$44:$J$65,'SO 07.3 - Následná péče 3...'!$C$71:$K$196</definedName>
    <definedName name="_xlnm._FilterDatabase" localSheetId="13" hidden="1">'VRN - Vedlejší rozpočtové...'!$C$79:$K$103</definedName>
    <definedName name="_xlnm.Print_Area" localSheetId="13">'VRN - Vedlejší rozpočtové...'!$C$4:$J$36,'VRN - Vedlejší rozpočtové...'!$C$42:$J$61,'VRN - Vedlejší rozpočtové...'!$C$67:$K$103</definedName>
    <definedName name="_xlnm.Print_Area" localSheetId="1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05 - Lokální biokorido...'!$80:$80</definedName>
    <definedName name="_xlnm.Print_Titles" localSheetId="2">'SO 05.1 - Následná péče 1...'!$85:$85</definedName>
    <definedName name="_xlnm.Print_Titles" localSheetId="3">'SO 05.2 - Následná péče 2...'!$85:$85</definedName>
    <definedName name="_xlnm.Print_Titles" localSheetId="4">'SO 05.3 - Následná péče 3...'!$85:$85</definedName>
    <definedName name="_xlnm.Print_Titles" localSheetId="5">'SO 06 - Lokální biokorido...'!$80:$80</definedName>
    <definedName name="_xlnm.Print_Titles" localSheetId="6">'SO 06.1 - Následná péče 1...'!$85:$85</definedName>
    <definedName name="_xlnm.Print_Titles" localSheetId="7">'SO 06.2 - Následná péče 2...'!$85:$85</definedName>
    <definedName name="_xlnm.Print_Titles" localSheetId="8">'SO 06.3 - Následná péče 3...'!$85:$85</definedName>
    <definedName name="_xlnm.Print_Titles" localSheetId="9">'SO 07 - Biocentrum LBC 25...'!$79:$79</definedName>
    <definedName name="_xlnm.Print_Titles" localSheetId="10">'SO 07.1 - Následná péče 1...'!$85:$85</definedName>
    <definedName name="_xlnm.Print_Titles" localSheetId="11">'SO 07.2 - Následná péče 2...'!$85:$85</definedName>
    <definedName name="_xlnm.Print_Titles" localSheetId="12">'SO 07.3 - Následná péče 3...'!$85:$85</definedName>
    <definedName name="_xlnm.Print_Titles" localSheetId="13">'VRN - Vedlejší rozpočtové...'!$79:$79</definedName>
  </definedNames>
  <calcPr fullCalcOnLoad="1"/>
</workbook>
</file>

<file path=xl/sharedStrings.xml><?xml version="1.0" encoding="utf-8"?>
<sst xmlns="http://schemas.openxmlformats.org/spreadsheetml/2006/main" count="16316" uniqueCount="1017">
  <si>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</si>
  <si>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</si>
  <si>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</si>
  <si>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</si>
  <si>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</si>
  <si>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</si>
  <si>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</si>
  <si>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{0a903a5b-685e-4762-aacb-18b9a918b95a}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</si>
  <si>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</si>
  <si>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</si>
  <si>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</si>
  <si>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</si>
  <si>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</si>
  <si>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</si>
  <si>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</si>
  <si>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</si>
  <si>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2709/050-1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</si>
  <si>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</si>
  <si>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</si>
  <si>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ÚSES v k.ú. Velká u Hranic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</si>
  <si>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</si>
  <si>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</si>
  <si>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</si>
  <si>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</si>
  <si>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</si>
  <si>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</si>
  <si>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</si>
  <si>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</si>
  <si>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28. 6. 2018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</si>
  <si>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</si>
  <si>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</si>
  <si>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</si>
  <si>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</si>
  <si>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</si>
  <si>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</si>
  <si>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</si>
  <si>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</si>
  <si>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28597044</t>
  </si>
  <si>
    <t>AGPOL s.r.o., Jungmannova 153/12, 77900 Olomouc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</si>
  <si>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</si>
  <si>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</si>
  <si>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</si>
  <si>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</si>
  <si>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</si>
  <si>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</si>
  <si>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</si>
  <si>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</si>
  <si>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</si>
  <si>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</si>
  <si>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</si>
  <si>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</si>
  <si>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</si>
  <si>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</si>
  <si>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</si>
  <si>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</si>
  <si>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</si>
  <si>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</si>
  <si>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</si>
  <si>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</si>
  <si>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</si>
  <si>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</si>
  <si>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</si>
  <si>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</si>
  <si>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</si>
  <si>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</si>
  <si>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</si>
  <si>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</si>
  <si>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</si>
  <si>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</si>
  <si>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</si>
  <si>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</si>
  <si>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</si>
  <si>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</si>
  <si>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</si>
  <si>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</si>
  <si>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</si>
  <si>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</si>
  <si>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</si>
  <si>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</si>
  <si>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05</t>
  </si>
  <si>
    <t>Lokální biokoridor LBK 25 - Bělotín</t>
  </si>
  <si>
    <t>STA</t>
  </si>
  <si>
    <t>{23f6f523-80dc-4c17-aea2-0596e3335c62}</t>
  </si>
  <si>
    <t>2</t>
  </si>
  <si>
    <t>/</t>
  </si>
  <si>
    <t>Soupis</t>
  </si>
  <si>
    <t>###NOINSERT###</t>
  </si>
  <si>
    <t>SO 05.1</t>
  </si>
  <si>
    <t>Následná péče 1. rok</t>
  </si>
  <si>
    <t>{8a60d233-b9ab-429f-832a-00c8ee31362b}</t>
  </si>
  <si>
    <t>SO 05.2</t>
  </si>
  <si>
    <t>Následná péče 2. rok</t>
  </si>
  <si>
    <t>{463da9e0-f43d-409b-ab0b-ba04f7007feb}</t>
  </si>
  <si>
    <t>SO 05.3</t>
  </si>
  <si>
    <t>Následná péče 3. rok</t>
  </si>
  <si>
    <t>{dbb29433-bff1-4dcf-ac82-4e6e6e05ebc0}</t>
  </si>
  <si>
    <t>SO 06</t>
  </si>
  <si>
    <t>Lokální biokoridor LBK 25-26</t>
  </si>
  <si>
    <t>{c978186c-c6e4-4eb1-afbe-adc33a3630fe}</t>
  </si>
  <si>
    <t>SO 06.1</t>
  </si>
  <si>
    <t>{01897f2b-089e-484e-b1a1-626466380bb6}</t>
  </si>
  <si>
    <t>SO 06.2</t>
  </si>
  <si>
    <t>{a44f6854-3908-46c0-9f5f-81e3ceffe286}</t>
  </si>
  <si>
    <t>SO 06.3</t>
  </si>
  <si>
    <t>{9dcd99c8-19d2-4c31-a06e-310c25f69263}</t>
  </si>
  <si>
    <t>SO 07</t>
  </si>
  <si>
    <t>Biocentrum LBC 25 Nad Uhřitou</t>
  </si>
  <si>
    <t>{cb58192d-f17c-4a9f-8452-a40994f7898d}</t>
  </si>
  <si>
    <t>SO 07.1</t>
  </si>
  <si>
    <t>{5bb770e8-aa95-4d10-97f5-14ceec273d55}</t>
  </si>
  <si>
    <t>SO 07.2</t>
  </si>
  <si>
    <t>{cbcaa1b9-f0bf-4114-9867-3b0634f41cca}</t>
  </si>
  <si>
    <t>SO 07.3</t>
  </si>
  <si>
    <t>{2ad54fb8-da9a-4669-98f0-157a47abdae8}</t>
  </si>
  <si>
    <t>VRN</t>
  </si>
  <si>
    <t>Vedlejší rozpočtové náklady</t>
  </si>
  <si>
    <t>{5a3bb86b-17f3-477e-b484-fb9f7a220b06}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</si>
  <si>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</si>
  <si>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</si>
  <si>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</si>
  <si>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</si>
  <si>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</si>
  <si>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</si>
  <si>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</si>
  <si>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05 - Lokální biokoridor LBK 25 - Bělotín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</si>
  <si>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</si>
  <si>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</si>
  <si>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</si>
  <si>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</si>
  <si>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</si>
  <si>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</si>
  <si>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</si>
  <si>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</si>
  <si>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práce-bourání</t>
  </si>
  <si>
    <t xml:space="preserve">      99 - Přesuny hmot a sutí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</si>
  <si>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</si>
  <si>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</si>
  <si>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</si>
  <si>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</si>
  <si>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</si>
  <si>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</si>
  <si>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</si>
  <si>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</si>
  <si>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</si>
  <si>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</si>
  <si>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</si>
  <si>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</si>
  <si>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</si>
  <si>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</si>
  <si>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</si>
  <si>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</si>
  <si>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</si>
  <si>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</si>
  <si>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</si>
  <si>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181151311</t>
  </si>
  <si>
    <t>Plošná úprava terénu v zemině tř. 1 až 4 s urovnáním povrchu bez doplnění ornice souvislé plochy přes 500 m2 při nerovnostech terénu přes +/-50 do +/- 100 mm v rovině nebo na svahu do 1:5</t>
  </si>
  <si>
    <t>m2</t>
  </si>
  <si>
    <t>CS ÚRS 2018 01</t>
  </si>
  <si>
    <t>4</t>
  </si>
  <si>
    <t>780736993</t>
  </si>
  <si>
    <t>VV</t>
  </si>
  <si>
    <t>viz C.9.3.1 a B.4</t>
  </si>
  <si>
    <t>příprava a urovnání plochy pro osetí</t>
  </si>
  <si>
    <t>22876</t>
  </si>
  <si>
    <t>Součet</t>
  </si>
  <si>
    <t>181411121</t>
  </si>
  <si>
    <t>Založení trávníku na půdě předem připravené plochy do 1000 m2 výsevem včetně utažení lučního v rovině nebo na svahu do 1:5</t>
  </si>
  <si>
    <t>-1342303568</t>
  </si>
  <si>
    <t>viz B.4 výkaz kubatur SO 05</t>
  </si>
  <si>
    <t>3</t>
  </si>
  <si>
    <t>M</t>
  </si>
  <si>
    <t>005724800</t>
  </si>
  <si>
    <t>osiva pícnin směsi travní balení obvykle 25 kg jetelotráva běžná</t>
  </si>
  <si>
    <t>kg</t>
  </si>
  <si>
    <t>8</t>
  </si>
  <si>
    <t>-778831888</t>
  </si>
  <si>
    <t>specifikace k pol.181411121</t>
  </si>
  <si>
    <t>22876*0,002*1,03</t>
  </si>
  <si>
    <t>183101113</t>
  </si>
  <si>
    <t>Hloubení jamek pro vysazování rostlin v zemině tř.1 až 4 bez výměny půdy v rovině nebo na svahu do 1:5, objemu přes 0,02 do 0,05 m3</t>
  </si>
  <si>
    <t>kus</t>
  </si>
  <si>
    <t>1331694327</t>
  </si>
  <si>
    <t>viz B.4 výkaz kubatur</t>
  </si>
  <si>
    <t>výsadba keřů</t>
  </si>
  <si>
    <t>458+458+458</t>
  </si>
  <si>
    <t>5</t>
  </si>
  <si>
    <t>183101114</t>
  </si>
  <si>
    <t>Hloubení jamek pro vysazování rostlin v zemině tř.1 až 4 bez výměny půdy v rovině nebo na svahu do 1:5, objemu přes 0,05 do 0,125 m3</t>
  </si>
  <si>
    <t>759027318</t>
  </si>
  <si>
    <t>viz B.4. výkaz kubatur</t>
  </si>
  <si>
    <t>stromy nové výsadby</t>
  </si>
  <si>
    <t>569+340+455+340</t>
  </si>
  <si>
    <t>6</t>
  </si>
  <si>
    <t>183551311</t>
  </si>
  <si>
    <t>Úprava zemědělské půdy - orba střední, hl. do 0,24 m, na ploše jednotlivě do 5 ha, o sklonu do 5 st.</t>
  </si>
  <si>
    <t>ha</t>
  </si>
  <si>
    <t>836751568</t>
  </si>
  <si>
    <t>viz 9.3.1</t>
  </si>
  <si>
    <t>2,29</t>
  </si>
  <si>
    <t>7</t>
  </si>
  <si>
    <t>184102110</t>
  </si>
  <si>
    <t>Výsadba dřeviny s balem do předem vyhloubené jamky se zalitím v rovině nebo na svahu do 1:5, při průměru balu do 100 mm</t>
  </si>
  <si>
    <t>-1954488777</t>
  </si>
  <si>
    <t>viz C.9.3.1 tech.zpráva</t>
  </si>
  <si>
    <t>1704</t>
  </si>
  <si>
    <t>R-M-026-001</t>
  </si>
  <si>
    <t xml:space="preserve">Slivoň švestka, vel. 100 (OK 6-8cm), K </t>
  </si>
  <si>
    <t>1146198565</t>
  </si>
  <si>
    <t>specifikace k pol.184102110</t>
  </si>
  <si>
    <t>569</t>
  </si>
  <si>
    <t>9</t>
  </si>
  <si>
    <t>R-M-026-002</t>
  </si>
  <si>
    <t>Meruňka obecná, vel. 100 (OK 6-8cm), K</t>
  </si>
  <si>
    <t>-1310409310</t>
  </si>
  <si>
    <t>340</t>
  </si>
  <si>
    <t>R-M-026-003</t>
  </si>
  <si>
    <t>Višeň obecná, vel. 100, (OK 6-8cm), K</t>
  </si>
  <si>
    <t>-2033871058</t>
  </si>
  <si>
    <t>455</t>
  </si>
  <si>
    <t>11</t>
  </si>
  <si>
    <t>R-M-026-004</t>
  </si>
  <si>
    <t>Svída bílá, v 40-60cm, ko 2l</t>
  </si>
  <si>
    <t>-1951260660</t>
  </si>
  <si>
    <t>12</t>
  </si>
  <si>
    <t>184102211</t>
  </si>
  <si>
    <t>Výsadba keře bez balu do předem vyhloubené jamky se zalitím v rovině nebo na svahu do 1:5 výšky do 1 m v terénu</t>
  </si>
  <si>
    <t>16137624</t>
  </si>
  <si>
    <t>13</t>
  </si>
  <si>
    <t>R-M-026-005</t>
  </si>
  <si>
    <t>Hloch jednosemenný, vel 40-60cm,</t>
  </si>
  <si>
    <t>-1895273319</t>
  </si>
  <si>
    <t>specifikace k pol.184102211</t>
  </si>
  <si>
    <t>458</t>
  </si>
  <si>
    <t>14</t>
  </si>
  <si>
    <t>R-M-026-006</t>
  </si>
  <si>
    <t xml:space="preserve">Ptačí zob obecný, v 40-60 cm, </t>
  </si>
  <si>
    <t>-947319994</t>
  </si>
  <si>
    <t>R-M-026-007</t>
  </si>
  <si>
    <t>Kalina obecná, vel 40-60 cm,</t>
  </si>
  <si>
    <t>126614033</t>
  </si>
  <si>
    <t>specifikace k pol. 184102211</t>
  </si>
  <si>
    <t>16</t>
  </si>
  <si>
    <t>184215122</t>
  </si>
  <si>
    <t>Ukotvení dřeviny kůly dvěma kůly, délky přes 1 do 2 m</t>
  </si>
  <si>
    <t>122863828</t>
  </si>
  <si>
    <t>viz B.4 výkaz kubatur a C.9.3.1</t>
  </si>
  <si>
    <t>17</t>
  </si>
  <si>
    <t>605912530</t>
  </si>
  <si>
    <t>sloupy, tyče a vlna dřevěná kůly vyvazovací jeden konec fazeta, druhý špice, délka 200 cm imregnované průměr 8 cm</t>
  </si>
  <si>
    <t>-1926865134</t>
  </si>
  <si>
    <t>specifikace k pol.184215122</t>
  </si>
  <si>
    <t>1704*2</t>
  </si>
  <si>
    <t>18</t>
  </si>
  <si>
    <t>184215411</t>
  </si>
  <si>
    <t>Zhotovení závlahové mísy u solitérních dřevin v rovině nebo na svahu do 1:5, o průměru kmene do 0,5 m</t>
  </si>
  <si>
    <t>484636179</t>
  </si>
  <si>
    <t>viz C.9.3.1</t>
  </si>
  <si>
    <t>závlahová mísa stromů</t>
  </si>
  <si>
    <t>19</t>
  </si>
  <si>
    <t>184801121</t>
  </si>
  <si>
    <t>Ošetření vysazených dřevin solitérních v rovině nebo na svahu do 1:5</t>
  </si>
  <si>
    <t>1384195356</t>
  </si>
  <si>
    <t>po výsadbě</t>
  </si>
  <si>
    <t>"stromy" 1704</t>
  </si>
  <si>
    <t>184813121</t>
  </si>
  <si>
    <t>Ochrana dřevin před okusem zvěří mechanicky v rovině nebo ve svahu do 1:5, pletivem, výšky do 2 m</t>
  </si>
  <si>
    <t>341699014</t>
  </si>
  <si>
    <t>22</t>
  </si>
  <si>
    <t>184911431</t>
  </si>
  <si>
    <t>Mulčování vysazených rostlin mulčovací kůrou, tl. přes 100 do 150 mm v rovině nebo na svahu do 1:5</t>
  </si>
  <si>
    <t>-1949604739</t>
  </si>
  <si>
    <t>"stromy" 1704*0,2</t>
  </si>
  <si>
    <t>"keře" 1374*0,1</t>
  </si>
  <si>
    <t>23</t>
  </si>
  <si>
    <t>103911000</t>
  </si>
  <si>
    <t>výrobky ostatní kůra mulčovací              VL</t>
  </si>
  <si>
    <t>m3</t>
  </si>
  <si>
    <t>-1321844265</t>
  </si>
  <si>
    <t>specifikace k pol.184911431</t>
  </si>
  <si>
    <t>478,2*0,15</t>
  </si>
  <si>
    <t>24</t>
  </si>
  <si>
    <t>R-M-675-001</t>
  </si>
  <si>
    <t>Popruh na vyvazování š. min 2cm 1m/strom</t>
  </si>
  <si>
    <t>m</t>
  </si>
  <si>
    <t>-1264943536</t>
  </si>
  <si>
    <t>specifikace k pol.184215132</t>
  </si>
  <si>
    <t>25</t>
  </si>
  <si>
    <t>185801000</t>
  </si>
  <si>
    <t>Hnojení tabletami</t>
  </si>
  <si>
    <t>-23089802</t>
  </si>
  <si>
    <t>"stromy" 1704*0,5*0,5</t>
  </si>
  <si>
    <t>26</t>
  </si>
  <si>
    <t>R-M-251-001</t>
  </si>
  <si>
    <t>hnojiva průmyslová ostatní</t>
  </si>
  <si>
    <t>887481959</t>
  </si>
  <si>
    <t>specifikace k pol.185801000</t>
  </si>
  <si>
    <t>5 tablet na 1sazenici</t>
  </si>
  <si>
    <t>1704*5</t>
  </si>
  <si>
    <t>27</t>
  </si>
  <si>
    <t>185804311</t>
  </si>
  <si>
    <t>Zalití rostlin vodou plochy záhonů jednotlivě do 20 m2</t>
  </si>
  <si>
    <t>-973426856</t>
  </si>
  <si>
    <t>20l/ks</t>
  </si>
  <si>
    <t>"stromy" 1704*0,02</t>
  </si>
  <si>
    <t>15l/ks</t>
  </si>
  <si>
    <t>"keře"1374*0,015</t>
  </si>
  <si>
    <t>28</t>
  </si>
  <si>
    <t>185851121</t>
  </si>
  <si>
    <t>Dovoz vody pro zálivku rostlin na vzdálenost do 1000 m</t>
  </si>
  <si>
    <t>-1247785403</t>
  </si>
  <si>
    <t>54,69</t>
  </si>
  <si>
    <t>29</t>
  </si>
  <si>
    <t>082113210</t>
  </si>
  <si>
    <t>VODÁRENSTVÍ A KANALIZACE voda pitná voda pitná pro ostatní odběratele</t>
  </si>
  <si>
    <t>-188704303</t>
  </si>
  <si>
    <t>specifikace k pol.185851121</t>
  </si>
  <si>
    <t>Svislé a kompletní konstrukce</t>
  </si>
  <si>
    <t>30</t>
  </si>
  <si>
    <t>348951130</t>
  </si>
  <si>
    <t>Oplocení lesních kultur dřevěnými kůly průměru do 120 mm, bez impregnace, v osové vzdálenosti 3 m, v oplocení výšky 1,2 m, se 3 řadami ocelového drátu taženého průměru 3 mm</t>
  </si>
  <si>
    <t>1798509605</t>
  </si>
  <si>
    <t>3003</t>
  </si>
  <si>
    <t>Ostatní konstrukce a práce-bourání</t>
  </si>
  <si>
    <t>99</t>
  </si>
  <si>
    <t>Přesuny hmot a sutí</t>
  </si>
  <si>
    <t>31</t>
  </si>
  <si>
    <t>998231311</t>
  </si>
  <si>
    <t>Přesun hmot pro sadovnické a krajinářské úpravy dopravní vzdálenost do 5000 m</t>
  </si>
  <si>
    <t>t</t>
  </si>
  <si>
    <t>-476118916</t>
  </si>
  <si>
    <t>Soupis:</t>
  </si>
  <si>
    <t>SO 05.1 - Následná péče 1. rok</t>
  </si>
  <si>
    <t>-1662735061</t>
  </si>
  <si>
    <t>náhradní výsadba 5% uhynulých stromů 1374*0,05=69ks</t>
  </si>
  <si>
    <t>"1.rok následné péče"69</t>
  </si>
  <si>
    <t>2085999662</t>
  </si>
  <si>
    <t>náhradní výsadba 5% uhynulých stromů 1704*0,05=86ks</t>
  </si>
  <si>
    <t>"1.rok následné péče"86</t>
  </si>
  <si>
    <t>1794151495</t>
  </si>
  <si>
    <t>následná péče</t>
  </si>
  <si>
    <t>"1.rok"86</t>
  </si>
  <si>
    <t>-890286273</t>
  </si>
  <si>
    <t>"náhradní výsadba" 29</t>
  </si>
  <si>
    <t>746254102</t>
  </si>
  <si>
    <t>"náhradní výsadba" 17</t>
  </si>
  <si>
    <t>714124330</t>
  </si>
  <si>
    <t>"náhradní výsadba" 23</t>
  </si>
  <si>
    <t>2018519370</t>
  </si>
  <si>
    <t>122138676</t>
  </si>
  <si>
    <t>"1.rok"69</t>
  </si>
  <si>
    <t>896792596</t>
  </si>
  <si>
    <t>1283956017</t>
  </si>
  <si>
    <t>-1650569617</t>
  </si>
  <si>
    <t>-235271271</t>
  </si>
  <si>
    <t>"náhradní výsadba 1.rok"69</t>
  </si>
  <si>
    <t>1548889527</t>
  </si>
  <si>
    <t>ošetření keřů - 2x ročně</t>
  </si>
  <si>
    <t>"1.rok následné péče"(458+458+458)*2</t>
  </si>
  <si>
    <t>-47044681</t>
  </si>
  <si>
    <t>náhradní výsadba</t>
  </si>
  <si>
    <t>184852311</t>
  </si>
  <si>
    <t>Řez stromů prováděný lezeckou technikou výchovný špičáky a keřové stromy, výšky do 4 m</t>
  </si>
  <si>
    <t>1221990388</t>
  </si>
  <si>
    <t>"1.rok násl. péče"1704</t>
  </si>
  <si>
    <t>184911111</t>
  </si>
  <si>
    <t>Znovuuvázání dřeviny jedním úvazkem ke stávajícímu kůlu</t>
  </si>
  <si>
    <t>827745819</t>
  </si>
  <si>
    <t>znovuuvázání a kontrola úvazkú - dle potřeb (po dobu 3let)</t>
  </si>
  <si>
    <t>1255134369</t>
  </si>
  <si>
    <t>náhardní výsadba</t>
  </si>
  <si>
    <t>"1.rok"86*0,5*0,5</t>
  </si>
  <si>
    <t>-1778850307</t>
  </si>
  <si>
    <t>86*5</t>
  </si>
  <si>
    <t>20</t>
  </si>
  <si>
    <t>185803111</t>
  </si>
  <si>
    <t>Ošetření trávníku jednorázové v rovině nebo na svahu do 1:5</t>
  </si>
  <si>
    <t>-2098658249</t>
  </si>
  <si>
    <t>ošetření a pokosení  trávníku dle potřeby, 3x ročně</t>
  </si>
  <si>
    <t>"následná péče 1.rok"3*22876</t>
  </si>
  <si>
    <t>-1628021164</t>
  </si>
  <si>
    <t>"1. rok následná péče stromy" 1704*0,02</t>
  </si>
  <si>
    <t>"1.rok následná péče keřů"1374*0,015</t>
  </si>
  <si>
    <t>248808084</t>
  </si>
  <si>
    <t>969845854</t>
  </si>
  <si>
    <t>1824095576</t>
  </si>
  <si>
    <t>SO 05.2 - Následná péče 2. rok</t>
  </si>
  <si>
    <t>-74053937</t>
  </si>
  <si>
    <t>"2.rok následné péče"69</t>
  </si>
  <si>
    <t>-569869371</t>
  </si>
  <si>
    <t>"2.rok následné péče"86</t>
  </si>
  <si>
    <t>1264469037</t>
  </si>
  <si>
    <t>"2.rok"86</t>
  </si>
  <si>
    <t>401726657</t>
  </si>
  <si>
    <t>-709649383</t>
  </si>
  <si>
    <t>1232025333</t>
  </si>
  <si>
    <t>725044580</t>
  </si>
  <si>
    <t>836205327</t>
  </si>
  <si>
    <t>"2.rok"69</t>
  </si>
  <si>
    <t>1133487240</t>
  </si>
  <si>
    <t>-602117838</t>
  </si>
  <si>
    <t>1046010616</t>
  </si>
  <si>
    <t>-249391525</t>
  </si>
  <si>
    <t>"náhradní výsadba 2.rok"69</t>
  </si>
  <si>
    <t>1374121065</t>
  </si>
  <si>
    <t>"2.rok následné péče"(458+458+458)*2</t>
  </si>
  <si>
    <t>1901123837</t>
  </si>
  <si>
    <t>"2.rok násl. péče"1704</t>
  </si>
  <si>
    <t>-327833728</t>
  </si>
  <si>
    <t>-547393060</t>
  </si>
  <si>
    <t>"2.rok"86*0,5*0,5</t>
  </si>
  <si>
    <t>-1338166066</t>
  </si>
  <si>
    <t>3805385</t>
  </si>
  <si>
    <t>ošetření a pokosení  trávníku dle potřeby, 2x ročně</t>
  </si>
  <si>
    <t>"následná péče 2.rok"2*22876</t>
  </si>
  <si>
    <t>-1739816507</t>
  </si>
  <si>
    <t>"2. rok následná péče stromy" 1704*0,02</t>
  </si>
  <si>
    <t>"2.rok následná péče keřů"1374*0,015</t>
  </si>
  <si>
    <t>560778323</t>
  </si>
  <si>
    <t>-685146340</t>
  </si>
  <si>
    <t>-843452210</t>
  </si>
  <si>
    <t>SO 05.3 - Následná péče 3. rok</t>
  </si>
  <si>
    <t>408954139</t>
  </si>
  <si>
    <t>"3.rok následné péče"69</t>
  </si>
  <si>
    <t>949404209</t>
  </si>
  <si>
    <t>"3.rok následné péče"86</t>
  </si>
  <si>
    <t>-269910552</t>
  </si>
  <si>
    <t>"3.rok"86</t>
  </si>
  <si>
    <t>-541732799</t>
  </si>
  <si>
    <t>1870059855</t>
  </si>
  <si>
    <t>-385184538</t>
  </si>
  <si>
    <t>1623883270</t>
  </si>
  <si>
    <t>2144645521</t>
  </si>
  <si>
    <t>následná 3.letá péče</t>
  </si>
  <si>
    <t>"násl. péče 3. rok"69</t>
  </si>
  <si>
    <t>160471084</t>
  </si>
  <si>
    <t>1421195484</t>
  </si>
  <si>
    <t>-101812662</t>
  </si>
  <si>
    <t>Souče</t>
  </si>
  <si>
    <t>-465764627</t>
  </si>
  <si>
    <t>"3.rok"(458+458+458)*2</t>
  </si>
  <si>
    <t>-2038100840</t>
  </si>
  <si>
    <t>184806171</t>
  </si>
  <si>
    <t>Řez stromů, keřů nebo růží zmlazením keřů netrnitých o průměru koruny do 1,5 m</t>
  </si>
  <si>
    <t>-866296616</t>
  </si>
  <si>
    <t>zmlazení keřů 1x za 3 roky</t>
  </si>
  <si>
    <t>1374</t>
  </si>
  <si>
    <t>-1189010984</t>
  </si>
  <si>
    <t>"3.rok násl. péče"1704</t>
  </si>
  <si>
    <t>-37160516</t>
  </si>
  <si>
    <t>znovuuvázání a kontrola úvazkú - dle potřeb (po dobu 3let, každý kus jednou)</t>
  </si>
  <si>
    <t>"3.rok"1704</t>
  </si>
  <si>
    <t>-884524357</t>
  </si>
  <si>
    <t>"3.rok" 86*0,5*0,5</t>
  </si>
  <si>
    <t>-991811846</t>
  </si>
  <si>
    <t>1423546110</t>
  </si>
  <si>
    <t>"následná péče 3.rok"2*22876</t>
  </si>
  <si>
    <t>1024240938</t>
  </si>
  <si>
    <t>"3.rok následná péče stromy" 1704*0,02</t>
  </si>
  <si>
    <t>"3.rok následná péče keřů"1374*0,015</t>
  </si>
  <si>
    <t>273024227</t>
  </si>
  <si>
    <t>1713964417</t>
  </si>
  <si>
    <t>-1428500524</t>
  </si>
  <si>
    <t>SO 06 - Lokální biokoridor LBK 25-26</t>
  </si>
  <si>
    <t>-1377953878</t>
  </si>
  <si>
    <t>viz C.9.4.1 a B.4</t>
  </si>
  <si>
    <t>13110</t>
  </si>
  <si>
    <t>835498314</t>
  </si>
  <si>
    <t>viz B.4 výkaz kubatur SO 06</t>
  </si>
  <si>
    <t>56966248</t>
  </si>
  <si>
    <t>13110*0,002*1,03</t>
  </si>
  <si>
    <t>-1490164425</t>
  </si>
  <si>
    <t>132+197+132</t>
  </si>
  <si>
    <t>-847377643</t>
  </si>
  <si>
    <t>328+197+263+197</t>
  </si>
  <si>
    <t>-545165318</t>
  </si>
  <si>
    <t>viz C.9.4.1</t>
  </si>
  <si>
    <t>1,31</t>
  </si>
  <si>
    <t>1330285382</t>
  </si>
  <si>
    <t>viz C.9.4.1 tech.zpráva a B.4</t>
  </si>
  <si>
    <t>985</t>
  </si>
  <si>
    <t>Dub letní, vel. 100 (OK 6-8cm), K</t>
  </si>
  <si>
    <t>1749983125</t>
  </si>
  <si>
    <t>328</t>
  </si>
  <si>
    <t>Javor mléč, vel. 100 (OK 6-8cm), K</t>
  </si>
  <si>
    <t>1790335371</t>
  </si>
  <si>
    <t>197</t>
  </si>
  <si>
    <t>Višeň obecná, vel. 100, zb</t>
  </si>
  <si>
    <t>1002867302</t>
  </si>
  <si>
    <t>263</t>
  </si>
  <si>
    <t>-210945826</t>
  </si>
  <si>
    <t>-1977903011</t>
  </si>
  <si>
    <t>1487383924</t>
  </si>
  <si>
    <t>132</t>
  </si>
  <si>
    <t>-154786335</t>
  </si>
  <si>
    <t>939473664</t>
  </si>
  <si>
    <t>42843968</t>
  </si>
  <si>
    <t>viz B.4 výkaz kubatur a C.9.4.1</t>
  </si>
  <si>
    <t>-482556564</t>
  </si>
  <si>
    <t>985*2</t>
  </si>
  <si>
    <t>-337915106</t>
  </si>
  <si>
    <t>1474511491</t>
  </si>
  <si>
    <t>viz C.9.4.1 tech.zpráva</t>
  </si>
  <si>
    <t>"stromy" 985</t>
  </si>
  <si>
    <t>-1465213408</t>
  </si>
  <si>
    <t>-1461605890</t>
  </si>
  <si>
    <t>"stromy" 985*0,2</t>
  </si>
  <si>
    <t>"keře" 461*0,1</t>
  </si>
  <si>
    <t>-1889188705</t>
  </si>
  <si>
    <t>243,1*0,15</t>
  </si>
  <si>
    <t>1819587441</t>
  </si>
  <si>
    <t>-1058771402</t>
  </si>
  <si>
    <t>"stromy" 985*0,5*0,5</t>
  </si>
  <si>
    <t>-43805060</t>
  </si>
  <si>
    <t>985*5</t>
  </si>
  <si>
    <t>1528581084</t>
  </si>
  <si>
    <t>"stromy" 985*0,02</t>
  </si>
  <si>
    <t>"keře"461*0,015</t>
  </si>
  <si>
    <t>-680669164</t>
  </si>
  <si>
    <t>26,615</t>
  </si>
  <si>
    <t>-1234971909</t>
  </si>
  <si>
    <t>2197</t>
  </si>
  <si>
    <t>1292422563</t>
  </si>
  <si>
    <t>SO 06.1 - Následná péče 1. rok</t>
  </si>
  <si>
    <t>-1488816974</t>
  </si>
  <si>
    <t>náhradní výsadba 5% uhynulých keřů 461*0,05=23ks</t>
  </si>
  <si>
    <t>"1.rok následné péče"23</t>
  </si>
  <si>
    <t>-352084567</t>
  </si>
  <si>
    <t>náhradní výsadba 5% uhynulých stromů 985*0,05=50ks</t>
  </si>
  <si>
    <t>"1.rok následné péče"50</t>
  </si>
  <si>
    <t>-844746952</t>
  </si>
  <si>
    <t>"1.rok"50</t>
  </si>
  <si>
    <t>359478817</t>
  </si>
  <si>
    <t>855903154</t>
  </si>
  <si>
    <t>"náhradní výsadba" 10</t>
  </si>
  <si>
    <t>-1425038465</t>
  </si>
  <si>
    <t>"náhradní výsadba" 13</t>
  </si>
  <si>
    <t>-1649739040</t>
  </si>
  <si>
    <t>-801841757</t>
  </si>
  <si>
    <t>"1.rok"23</t>
  </si>
  <si>
    <t>2008665907</t>
  </si>
  <si>
    <t>1798339747</t>
  </si>
  <si>
    <t>1972099564</t>
  </si>
  <si>
    <t>-332176226</t>
  </si>
  <si>
    <t>-22256625</t>
  </si>
  <si>
    <t>"1. rok násl. péče"(132+197+132)*2</t>
  </si>
  <si>
    <t>-1759013343</t>
  </si>
  <si>
    <t>výchovný řez stromů po dobu 3 let</t>
  </si>
  <si>
    <t>"1.rok"985</t>
  </si>
  <si>
    <t>1251194867</t>
  </si>
  <si>
    <t>1011494341</t>
  </si>
  <si>
    <t>"1.rok" 50*0,5*0,5</t>
  </si>
  <si>
    <t>1439330185</t>
  </si>
  <si>
    <t>50*5</t>
  </si>
  <si>
    <t>744208688</t>
  </si>
  <si>
    <t>"následná péče 1.rok"3*13110</t>
  </si>
  <si>
    <t>532293314</t>
  </si>
  <si>
    <t>"1.rok následná péče stromy" 985*0,02</t>
  </si>
  <si>
    <t>"1.rok následná péče keřů"461*0,015</t>
  </si>
  <si>
    <t>1669325023</t>
  </si>
  <si>
    <t>-1902542060</t>
  </si>
  <si>
    <t>1069203177</t>
  </si>
  <si>
    <t>SO 06.2 - Následná péče 2. rok</t>
  </si>
  <si>
    <t>300437422</t>
  </si>
  <si>
    <t>"2.rok následné péče"23</t>
  </si>
  <si>
    <t>-991818298</t>
  </si>
  <si>
    <t>"2.rok následné péče"50</t>
  </si>
  <si>
    <t>-1435493817</t>
  </si>
  <si>
    <t>"2.rok"50</t>
  </si>
  <si>
    <t>-1960628809</t>
  </si>
  <si>
    <t>771719952</t>
  </si>
  <si>
    <t>-539547239</t>
  </si>
  <si>
    <t>-1730643972</t>
  </si>
  <si>
    <t>557780691</t>
  </si>
  <si>
    <t>"2.rok"23</t>
  </si>
  <si>
    <t>-979616184</t>
  </si>
  <si>
    <t>-1703202201</t>
  </si>
  <si>
    <t>-614402951</t>
  </si>
  <si>
    <t>818982293</t>
  </si>
  <si>
    <t>1435244556</t>
  </si>
  <si>
    <t>"2. rok násl. péče"(132+197+132)*2</t>
  </si>
  <si>
    <t>-1816696387</t>
  </si>
  <si>
    <t>"2.rok"985</t>
  </si>
  <si>
    <t>-2001507265</t>
  </si>
  <si>
    <t>-1788214246</t>
  </si>
  <si>
    <t>"2.rok" 50*0,5*0,5</t>
  </si>
  <si>
    <t>-1643950932</t>
  </si>
  <si>
    <t>-2059202962</t>
  </si>
  <si>
    <t>"následná péče 2.rok"2*13110</t>
  </si>
  <si>
    <t>492321035</t>
  </si>
  <si>
    <t>"2.rok následná péče stromy" 985*0,02</t>
  </si>
  <si>
    <t>"2.rok následná péče keřů"461*0,015</t>
  </si>
  <si>
    <t>1655922846</t>
  </si>
  <si>
    <t>-1878288305</t>
  </si>
  <si>
    <t>169137448</t>
  </si>
  <si>
    <t>SO 06.3 - Následná péče 3. rok</t>
  </si>
  <si>
    <t>-1161613819</t>
  </si>
  <si>
    <t>"3.rok následné péče"23</t>
  </si>
  <si>
    <t>-1705399270</t>
  </si>
  <si>
    <t>"3.rok následné péče"50</t>
  </si>
  <si>
    <t>1596204898</t>
  </si>
  <si>
    <t>"3.rok"50</t>
  </si>
  <si>
    <t>1766102434</t>
  </si>
  <si>
    <t>-850137199</t>
  </si>
  <si>
    <t>-1252900479</t>
  </si>
  <si>
    <t>184678151</t>
  </si>
  <si>
    <t>1187757039</t>
  </si>
  <si>
    <t>102613280</t>
  </si>
  <si>
    <t>211187971</t>
  </si>
  <si>
    <t>-1677008188</t>
  </si>
  <si>
    <t>-560559911</t>
  </si>
  <si>
    <t>1548216623</t>
  </si>
  <si>
    <t>"3.rok"(132+197+132)*2</t>
  </si>
  <si>
    <t>1112975051</t>
  </si>
  <si>
    <t>zmlazení keřů 1x za 3roky</t>
  </si>
  <si>
    <t>461</t>
  </si>
  <si>
    <t>-539362710</t>
  </si>
  <si>
    <t>"3.rok"985</t>
  </si>
  <si>
    <t>1021129307</t>
  </si>
  <si>
    <t>znovuuvázání a kontrola úvazku (předpoklad během 3let každý kus jednou)</t>
  </si>
  <si>
    <t>839122389</t>
  </si>
  <si>
    <t>"náhradní výsadba 3.rok" 50*0,5*0,5</t>
  </si>
  <si>
    <t>-1215385758</t>
  </si>
  <si>
    <t>1628663787</t>
  </si>
  <si>
    <t>"následná péče 3.rok"2*13110</t>
  </si>
  <si>
    <t>1184114227</t>
  </si>
  <si>
    <t>"3.rok následná péče stromy" 985*0,02</t>
  </si>
  <si>
    <t>"3.rok následná péče keřů"461*0,015</t>
  </si>
  <si>
    <t>-552466288</t>
  </si>
  <si>
    <t>881713946</t>
  </si>
  <si>
    <t>SO 07 - Biocentrum LBC 25 Nad Uhřitou</t>
  </si>
  <si>
    <t>-143344870</t>
  </si>
  <si>
    <t>viz C.9.5.1 a B.4</t>
  </si>
  <si>
    <t>28519</t>
  </si>
  <si>
    <t>1606636353</t>
  </si>
  <si>
    <t>viz B.4 výkaz kubatur SO 07</t>
  </si>
  <si>
    <t>-269347642</t>
  </si>
  <si>
    <t>28519*0,002*1,03</t>
  </si>
  <si>
    <t>1090604011</t>
  </si>
  <si>
    <t>286+286+286+286</t>
  </si>
  <si>
    <t>-939721590</t>
  </si>
  <si>
    <t>713+428+571+428</t>
  </si>
  <si>
    <t>1426182398</t>
  </si>
  <si>
    <t>viz C.9.5.1</t>
  </si>
  <si>
    <t>2,85</t>
  </si>
  <si>
    <t>729865215</t>
  </si>
  <si>
    <t>viz C.9.5.1 tech.zpráva a B.4</t>
  </si>
  <si>
    <t>2140</t>
  </si>
  <si>
    <t>-1357995962</t>
  </si>
  <si>
    <t>713</t>
  </si>
  <si>
    <t>1129115727</t>
  </si>
  <si>
    <t>428</t>
  </si>
  <si>
    <t>1204662494</t>
  </si>
  <si>
    <t>571</t>
  </si>
  <si>
    <t>159142206</t>
  </si>
  <si>
    <t>-589220875</t>
  </si>
  <si>
    <t>1672647522</t>
  </si>
  <si>
    <t>286</t>
  </si>
  <si>
    <t>1281192969</t>
  </si>
  <si>
    <t>1362294484</t>
  </si>
  <si>
    <t>R-M-026-008</t>
  </si>
  <si>
    <t>652078157</t>
  </si>
  <si>
    <t>-1711664815</t>
  </si>
  <si>
    <t>viz B.4 výkaz kubatur a C.9.5.1</t>
  </si>
  <si>
    <t>-1335608370</t>
  </si>
  <si>
    <t>2140*2</t>
  </si>
  <si>
    <t>1184864872</t>
  </si>
  <si>
    <t>-953347652</t>
  </si>
  <si>
    <t>viz C.9.5.1 tech.zpráva</t>
  </si>
  <si>
    <t>"stromy" 2140</t>
  </si>
  <si>
    <t>1904238510</t>
  </si>
  <si>
    <t>896713015</t>
  </si>
  <si>
    <t>"stromy" 2140*0,2</t>
  </si>
  <si>
    <t>"keře" 1144*0,1</t>
  </si>
  <si>
    <t>-816694846</t>
  </si>
  <si>
    <t>542,4*0,15</t>
  </si>
  <si>
    <t>1560955284</t>
  </si>
  <si>
    <t>-309517115</t>
  </si>
  <si>
    <t>"stromy" 2140*0,5*0,5</t>
  </si>
  <si>
    <t>1247537890</t>
  </si>
  <si>
    <t>2140*5</t>
  </si>
  <si>
    <t>1131549634</t>
  </si>
  <si>
    <t>"stromy" 2140*0,02</t>
  </si>
  <si>
    <t>"keře"1144*0,015</t>
  </si>
  <si>
    <t>-1668883241</t>
  </si>
  <si>
    <t>59,96</t>
  </si>
  <si>
    <t>1926721817</t>
  </si>
  <si>
    <t>SO 07.1 - Následná péče 1. rok</t>
  </si>
  <si>
    <t>592162245</t>
  </si>
  <si>
    <t>náhradní výsadba 5% uhynulých keřů 1144*0,05=57ks</t>
  </si>
  <si>
    <t>"1.rok následné péče"57</t>
  </si>
  <si>
    <t>87954899</t>
  </si>
  <si>
    <t>náhradní výsadba 5% uhynulých stromů 2140*0,05=107ks</t>
  </si>
  <si>
    <t>"1.rok následné péče"107</t>
  </si>
  <si>
    <t>-1534672748</t>
  </si>
  <si>
    <t>"1.rok"107</t>
  </si>
  <si>
    <t>982790025</t>
  </si>
  <si>
    <t>"náhradní výsadba" 36</t>
  </si>
  <si>
    <t>1841968178</t>
  </si>
  <si>
    <t>"náhradní výsadba" 21</t>
  </si>
  <si>
    <t>-975957541</t>
  </si>
  <si>
    <t>337689793</t>
  </si>
  <si>
    <t>-799958582</t>
  </si>
  <si>
    <t>"1.rok"57</t>
  </si>
  <si>
    <t>-1115663898</t>
  </si>
  <si>
    <t>285643056</t>
  </si>
  <si>
    <t>1425386080</t>
  </si>
  <si>
    <t>-243480382</t>
  </si>
  <si>
    <t>-798221962</t>
  </si>
  <si>
    <t>-432990120</t>
  </si>
  <si>
    <t>"1.rok"1144*2</t>
  </si>
  <si>
    <t>560671883</t>
  </si>
  <si>
    <t>"1.rok"2140</t>
  </si>
  <si>
    <t>1032071722</t>
  </si>
  <si>
    <t>116933144</t>
  </si>
  <si>
    <t>"1.rok" 107*0,5*0,5</t>
  </si>
  <si>
    <t>-1727549376</t>
  </si>
  <si>
    <t>107*5</t>
  </si>
  <si>
    <t>155313859</t>
  </si>
  <si>
    <t>"následná péče 1.rok"3*28519</t>
  </si>
  <si>
    <t>709087151</t>
  </si>
  <si>
    <t>"1.rok následná péče stromy" 2140*0,02</t>
  </si>
  <si>
    <t>"1.rok následná péče keřů"1144*0,015</t>
  </si>
  <si>
    <t>-481785972</t>
  </si>
  <si>
    <t>1228038911</t>
  </si>
  <si>
    <t>SO 07.2 - Následná péče 2. rok</t>
  </si>
  <si>
    <t>-161981726</t>
  </si>
  <si>
    <t>"2.rok  následné péče"57</t>
  </si>
  <si>
    <t>-755595010</t>
  </si>
  <si>
    <t>"2.rok  následné péče"107</t>
  </si>
  <si>
    <t>-1535768924</t>
  </si>
  <si>
    <t>"2.rok"107</t>
  </si>
  <si>
    <t>1109757515</t>
  </si>
  <si>
    <t>-119481492</t>
  </si>
  <si>
    <t>-1087755322</t>
  </si>
  <si>
    <t>-1085416758</t>
  </si>
  <si>
    <t>-621628378</t>
  </si>
  <si>
    <t>"2.rok"57</t>
  </si>
  <si>
    <t>-676562862</t>
  </si>
  <si>
    <t>-1135393372</t>
  </si>
  <si>
    <t>-236020364</t>
  </si>
  <si>
    <t>-924355933</t>
  </si>
  <si>
    <t>1188802537</t>
  </si>
  <si>
    <t>-295662306</t>
  </si>
  <si>
    <t>"2.rok"1144*2</t>
  </si>
  <si>
    <t>-1684542012</t>
  </si>
  <si>
    <t>"2.rok"2140</t>
  </si>
  <si>
    <t>607489369</t>
  </si>
  <si>
    <t>-1863283314</t>
  </si>
  <si>
    <t>"2.rok" 107*0,5*0,5</t>
  </si>
  <si>
    <t>504382489</t>
  </si>
  <si>
    <t>-121310547</t>
  </si>
  <si>
    <t>"následná péče 2.rok"2*28519</t>
  </si>
  <si>
    <t>-339190682</t>
  </si>
  <si>
    <t>"2.rok následná péče stromy" 2140*0,02</t>
  </si>
  <si>
    <t>"2.rok následná péče keřů"1144*0,015</t>
  </si>
  <si>
    <t>-1388777127</t>
  </si>
  <si>
    <t>-1938537625</t>
  </si>
  <si>
    <t>SO 07.3 - Následná péče 3. rok</t>
  </si>
  <si>
    <t>-1216370102</t>
  </si>
  <si>
    <t>"3.rok následné péče"57</t>
  </si>
  <si>
    <t>-107795785</t>
  </si>
  <si>
    <t>"3.rok následné péče"107</t>
  </si>
  <si>
    <t>-1379377842</t>
  </si>
  <si>
    <t>"3.rok"107</t>
  </si>
  <si>
    <t>1493561418</t>
  </si>
  <si>
    <t>1829856243</t>
  </si>
  <si>
    <t>75492376</t>
  </si>
  <si>
    <t>1173551453</t>
  </si>
  <si>
    <t>1636905128</t>
  </si>
  <si>
    <t>"3.rok"57</t>
  </si>
  <si>
    <t>1383365519</t>
  </si>
  <si>
    <t>1868522845</t>
  </si>
  <si>
    <t>648613442</t>
  </si>
  <si>
    <t>772576644</t>
  </si>
  <si>
    <t>760886282</t>
  </si>
  <si>
    <t>-2009758582</t>
  </si>
  <si>
    <t>"3.rok"1144*2</t>
  </si>
  <si>
    <t>-1361594154</t>
  </si>
  <si>
    <t>1144</t>
  </si>
  <si>
    <t>-1599972503</t>
  </si>
  <si>
    <t>"3.rok"2140</t>
  </si>
  <si>
    <t>117970552</t>
  </si>
  <si>
    <t>znovuuvázání a kontrola úvazkú - dle potřeb (po dobu 3let, předpoklad - každý kus jednou)</t>
  </si>
  <si>
    <t>834555915</t>
  </si>
  <si>
    <t>"3.rok" 107*0,5*0,5</t>
  </si>
  <si>
    <t>-1495998483</t>
  </si>
  <si>
    <t>2067869476</t>
  </si>
  <si>
    <t>"následná péče 3.rok"2*28519</t>
  </si>
  <si>
    <t>919025177</t>
  </si>
  <si>
    <t>"3.rok následná péče stromy" 2140*0,02</t>
  </si>
  <si>
    <t>"3.rok následná péče keřů"1144*0,015</t>
  </si>
  <si>
    <t>-1055571826</t>
  </si>
  <si>
    <t>-730824404</t>
  </si>
  <si>
    <t>VRN - Vedlejší rozpočtové náklady</t>
  </si>
  <si>
    <t xml:space="preserve">    VRN1 -  Průzkumné, geodetické a projektové práce</t>
  </si>
  <si>
    <t xml:space="preserve">    VRN3 -  Zařízení staveniště</t>
  </si>
  <si>
    <t xml:space="preserve">    VRN9 -  Ostatní náklady</t>
  </si>
  <si>
    <t>VRN1</t>
  </si>
  <si>
    <t xml:space="preserve"> Průzkumné, geodetické a projektové práce</t>
  </si>
  <si>
    <t>01220100R</t>
  </si>
  <si>
    <t>Vytýčení inženýrských sítí</t>
  </si>
  <si>
    <t>Kč</t>
  </si>
  <si>
    <t>1024</t>
  </si>
  <si>
    <t>-1765949866</t>
  </si>
  <si>
    <t>P</t>
  </si>
  <si>
    <t>Poznámka k položce:
Vytýčení inženýrských sítí dotčených nebo souvisejících se stavbou před nebo v průběhu stavby</t>
  </si>
  <si>
    <t>012203000</t>
  </si>
  <si>
    <t>Průzkumné, geodetické a projektové práce geodetické práce při provádění stavby</t>
  </si>
  <si>
    <t>175748129</t>
  </si>
  <si>
    <t>Poznámka k položce:
dokumentace zakrývaných konstrukcí a liniových staveb geodetickým zaměřením v papírové a elektronické podobě.</t>
  </si>
  <si>
    <t>013254000</t>
  </si>
  <si>
    <t>Průzkumné, geodetické a projektové práce projektové práce dokumentace stavby (výkresová a textová) skutečného provedení stavby</t>
  </si>
  <si>
    <t>-1912900727</t>
  </si>
  <si>
    <t>Poznámka k položce:
Dokumentace skutečného provedení v rozsahu dle platné vyhlášky na dokumentaci staveb v počtu podle SOD a VOP</t>
  </si>
  <si>
    <t>VRN3</t>
  </si>
  <si>
    <t xml:space="preserve"> Zařízení staveniště</t>
  </si>
  <si>
    <t>030001000</t>
  </si>
  <si>
    <t>Základní rozdělení průvodních činností a nákladů zařízení staveniště</t>
  </si>
  <si>
    <t>soub</t>
  </si>
  <si>
    <t>CS ÚRS 2013 02</t>
  </si>
  <si>
    <t>-1870068429</t>
  </si>
  <si>
    <t>Poznámka k položce:
Náklady na zřízení, provoz a údržbu, zrušení staveniště</t>
  </si>
  <si>
    <t>034403000</t>
  </si>
  <si>
    <t>Zařízení staveniště zabezpečení staveniště dopravní značení na staveništi</t>
  </si>
  <si>
    <t>CS ÚRS 2017 01</t>
  </si>
  <si>
    <t>-789186105</t>
  </si>
  <si>
    <t>VRN9</t>
  </si>
  <si>
    <t xml:space="preserve"> Ostatní náklady</t>
  </si>
  <si>
    <t>09150301R</t>
  </si>
  <si>
    <t>Náklady na vyhotovení fotodokumentace před stavbou, při stavbě a po ukončení stavby.</t>
  </si>
  <si>
    <t>-1912729020</t>
  </si>
  <si>
    <t>09150330R</t>
  </si>
  <si>
    <t>Náklady na provedení zkoušek, revizí a měření</t>
  </si>
  <si>
    <t>1120723316</t>
  </si>
  <si>
    <t>Poznámka k položce:
Náklady na provedení zkoušek, revizí a měření, které jsou vyžadovány v technických normách a dalších předpisech ve vztahu k prováděným pracím, dodávkám a službám a jejichž počet a druh by měl být specifikovaný v dokumentu KZP vyhotoveným zohotovitelem.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</si>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</sst>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22</v>
      </c>
      <c r="AO7" s="29"/>
      <c r="AP7" s="29"/>
      <c r="AQ7" s="31"/>
      <c r="BE7" s="39"/>
      <c r="BS7" s="24" t="s">
        <v>24</v>
      </c>
    </row>
    <row r="8" spans="2:71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30</v>
      </c>
    </row>
    <row r="10" spans="2:71" ht="14.4" customHeight="1">
      <c r="B10" s="28"/>
      <c r="C10" s="29"/>
      <c r="D10" s="40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32</v>
      </c>
      <c r="AL10" s="29"/>
      <c r="AM10" s="29"/>
      <c r="AN10" s="35" t="s">
        <v>22</v>
      </c>
      <c r="AO10" s="29"/>
      <c r="AP10" s="29"/>
      <c r="AQ10" s="31"/>
      <c r="BE10" s="39"/>
      <c r="BS10" s="24" t="s">
        <v>20</v>
      </c>
    </row>
    <row r="11" spans="2:71" ht="18.45" customHeight="1">
      <c r="B11" s="28"/>
      <c r="C11" s="29"/>
      <c r="D11" s="29"/>
      <c r="E11" s="35" t="s">
        <v>26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33</v>
      </c>
      <c r="AL11" s="29"/>
      <c r="AM11" s="29"/>
      <c r="AN11" s="35" t="s">
        <v>22</v>
      </c>
      <c r="AO11" s="29"/>
      <c r="AP11" s="29"/>
      <c r="AQ11" s="31"/>
      <c r="BE11" s="3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spans="2:71" ht="14.4" customHeight="1">
      <c r="B13" s="28"/>
      <c r="C13" s="29"/>
      <c r="D13" s="40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32</v>
      </c>
      <c r="AL13" s="29"/>
      <c r="AM13" s="29"/>
      <c r="AN13" s="42" t="s">
        <v>35</v>
      </c>
      <c r="AO13" s="29"/>
      <c r="AP13" s="29"/>
      <c r="AQ13" s="31"/>
      <c r="BE13" s="39"/>
      <c r="BS13" s="24" t="s">
        <v>20</v>
      </c>
    </row>
    <row r="14" spans="2:71" ht="13.5">
      <c r="B14" s="28"/>
      <c r="C14" s="29"/>
      <c r="D14" s="29"/>
      <c r="E14" s="42" t="s">
        <v>35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33</v>
      </c>
      <c r="AL14" s="29"/>
      <c r="AM14" s="29"/>
      <c r="AN14" s="42" t="s">
        <v>35</v>
      </c>
      <c r="AO14" s="29"/>
      <c r="AP14" s="29"/>
      <c r="AQ14" s="31"/>
      <c r="BE14" s="3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32</v>
      </c>
      <c r="AL16" s="29"/>
      <c r="AM16" s="29"/>
      <c r="AN16" s="35" t="s">
        <v>37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33</v>
      </c>
      <c r="AL17" s="29"/>
      <c r="AM17" s="29"/>
      <c r="AN17" s="35" t="s">
        <v>22</v>
      </c>
      <c r="AO17" s="29"/>
      <c r="AP17" s="29"/>
      <c r="AQ17" s="31"/>
      <c r="BE17" s="39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4.4" customHeight="1">
      <c r="B20" s="28"/>
      <c r="C20" s="29"/>
      <c r="D20" s="29"/>
      <c r="E20" s="44" t="s">
        <v>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41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42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43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44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45</v>
      </c>
      <c r="E26" s="54"/>
      <c r="F26" s="55" t="s">
        <v>46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47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48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49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50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51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52</v>
      </c>
      <c r="U32" s="61"/>
      <c r="V32" s="61"/>
      <c r="W32" s="61"/>
      <c r="X32" s="63" t="s">
        <v>53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54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2709/050-1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Realizace ÚSES v k.ú. Velká u Hranic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25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27</v>
      </c>
      <c r="AJ44" s="74"/>
      <c r="AK44" s="74"/>
      <c r="AL44" s="74"/>
      <c r="AM44" s="85" t="str">
        <f>IF(AN8="","",AN8)</f>
        <v>28. 6. 2018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31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36</v>
      </c>
      <c r="AJ46" s="74"/>
      <c r="AK46" s="74"/>
      <c r="AL46" s="74"/>
      <c r="AM46" s="77" t="str">
        <f>IF(E17="","",E17)</f>
        <v>AGPOL s.r.o., Jungmannova 153/12, 77900 Olomouc</v>
      </c>
      <c r="AN46" s="77"/>
      <c r="AO46" s="77"/>
      <c r="AP46" s="77"/>
      <c r="AQ46" s="74"/>
      <c r="AR46" s="72"/>
      <c r="AS46" s="86" t="s">
        <v>55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34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56</v>
      </c>
      <c r="D49" s="97"/>
      <c r="E49" s="97"/>
      <c r="F49" s="97"/>
      <c r="G49" s="97"/>
      <c r="H49" s="98"/>
      <c r="I49" s="99" t="s">
        <v>57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58</v>
      </c>
      <c r="AH49" s="97"/>
      <c r="AI49" s="97"/>
      <c r="AJ49" s="97"/>
      <c r="AK49" s="97"/>
      <c r="AL49" s="97"/>
      <c r="AM49" s="97"/>
      <c r="AN49" s="99" t="s">
        <v>59</v>
      </c>
      <c r="AO49" s="97"/>
      <c r="AP49" s="97"/>
      <c r="AQ49" s="101" t="s">
        <v>60</v>
      </c>
      <c r="AR49" s="72"/>
      <c r="AS49" s="102" t="s">
        <v>61</v>
      </c>
      <c r="AT49" s="103" t="s">
        <v>62</v>
      </c>
      <c r="AU49" s="103" t="s">
        <v>63</v>
      </c>
      <c r="AV49" s="103" t="s">
        <v>64</v>
      </c>
      <c r="AW49" s="103" t="s">
        <v>65</v>
      </c>
      <c r="AX49" s="103" t="s">
        <v>66</v>
      </c>
      <c r="AY49" s="103" t="s">
        <v>67</v>
      </c>
      <c r="AZ49" s="103" t="s">
        <v>68</v>
      </c>
      <c r="BA49" s="103" t="s">
        <v>69</v>
      </c>
      <c r="BB49" s="103" t="s">
        <v>70</v>
      </c>
      <c r="BC49" s="103" t="s">
        <v>71</v>
      </c>
      <c r="BD49" s="104" t="s">
        <v>72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ROUND(AG52+AG57+AG62+AG67,2)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22</v>
      </c>
      <c r="AR51" s="83"/>
      <c r="AS51" s="113">
        <f>ROUND(AS52+AS57+AS62+AS67,2)</f>
        <v>0</v>
      </c>
      <c r="AT51" s="114">
        <f>ROUND(SUM(AV51:AW51),2)</f>
        <v>0</v>
      </c>
      <c r="AU51" s="115">
        <f>ROUND(AU52+AU57+AU62+AU67,5)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ROUND(AZ52+AZ57+AZ62+AZ67,2)</f>
        <v>0</v>
      </c>
      <c r="BA51" s="114">
        <f>ROUND(BA52+BA57+BA62+BA67,2)</f>
        <v>0</v>
      </c>
      <c r="BB51" s="114">
        <f>ROUND(BB52+BB57+BB62+BB67,2)</f>
        <v>0</v>
      </c>
      <c r="BC51" s="114">
        <f>ROUND(BC52+BC57+BC62+BC67,2)</f>
        <v>0</v>
      </c>
      <c r="BD51" s="116">
        <f>ROUND(BD52+BD57+BD62+BD67,2)</f>
        <v>0</v>
      </c>
      <c r="BS51" s="117" t="s">
        <v>74</v>
      </c>
      <c r="BT51" s="117" t="s">
        <v>75</v>
      </c>
      <c r="BU51" s="118" t="s">
        <v>76</v>
      </c>
      <c r="BV51" s="117" t="s">
        <v>77</v>
      </c>
      <c r="BW51" s="117" t="s">
        <v>7</v>
      </c>
      <c r="BX51" s="117" t="s">
        <v>78</v>
      </c>
      <c r="CL51" s="117" t="s">
        <v>22</v>
      </c>
    </row>
    <row r="52" spans="2:91" s="5" customFormat="1" ht="28.8" customHeight="1">
      <c r="B52" s="119"/>
      <c r="C52" s="120"/>
      <c r="D52" s="121" t="s">
        <v>79</v>
      </c>
      <c r="E52" s="121"/>
      <c r="F52" s="121"/>
      <c r="G52" s="121"/>
      <c r="H52" s="121"/>
      <c r="I52" s="122"/>
      <c r="J52" s="121" t="s">
        <v>80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ROUND(SUM(AG53:AG56),2)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81</v>
      </c>
      <c r="AR52" s="126"/>
      <c r="AS52" s="127">
        <f>ROUND(SUM(AS53:AS56),2)</f>
        <v>0</v>
      </c>
      <c r="AT52" s="128">
        <f>ROUND(SUM(AV52:AW52),2)</f>
        <v>0</v>
      </c>
      <c r="AU52" s="129">
        <f>ROUND(SUM(AU53:AU56),5)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ROUND(SUM(AZ53:AZ56),2)</f>
        <v>0</v>
      </c>
      <c r="BA52" s="128">
        <f>ROUND(SUM(BA53:BA56),2)</f>
        <v>0</v>
      </c>
      <c r="BB52" s="128">
        <f>ROUND(SUM(BB53:BB56),2)</f>
        <v>0</v>
      </c>
      <c r="BC52" s="128">
        <f>ROUND(SUM(BC53:BC56),2)</f>
        <v>0</v>
      </c>
      <c r="BD52" s="130">
        <f>ROUND(SUM(BD53:BD56),2)</f>
        <v>0</v>
      </c>
      <c r="BS52" s="131" t="s">
        <v>74</v>
      </c>
      <c r="BT52" s="131" t="s">
        <v>24</v>
      </c>
      <c r="BV52" s="131" t="s">
        <v>77</v>
      </c>
      <c r="BW52" s="131" t="s">
        <v>82</v>
      </c>
      <c r="BX52" s="131" t="s">
        <v>7</v>
      </c>
      <c r="CL52" s="131" t="s">
        <v>22</v>
      </c>
      <c r="CM52" s="131" t="s">
        <v>83</v>
      </c>
    </row>
    <row r="53" spans="1:91" s="6" customFormat="1" ht="28.8" customHeight="1">
      <c r="A53" s="132" t="s">
        <v>84</v>
      </c>
      <c r="B53" s="133"/>
      <c r="C53" s="134"/>
      <c r="D53" s="134"/>
      <c r="E53" s="135" t="s">
        <v>79</v>
      </c>
      <c r="F53" s="135"/>
      <c r="G53" s="135"/>
      <c r="H53" s="135"/>
      <c r="I53" s="135"/>
      <c r="J53" s="134"/>
      <c r="K53" s="135" t="s">
        <v>80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'SO 05 - Lokální biokorido...'!J27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85</v>
      </c>
      <c r="AR53" s="138"/>
      <c r="AS53" s="139">
        <v>0</v>
      </c>
      <c r="AT53" s="140">
        <f>ROUND(SUM(AV53:AW53),2)</f>
        <v>0</v>
      </c>
      <c r="AU53" s="141">
        <f>'SO 05 - Lokální biokorido...'!P81</f>
        <v>0</v>
      </c>
      <c r="AV53" s="140">
        <f>'SO 05 - Lokální biokorido...'!J30</f>
        <v>0</v>
      </c>
      <c r="AW53" s="140">
        <f>'SO 05 - Lokální biokorido...'!J31</f>
        <v>0</v>
      </c>
      <c r="AX53" s="140">
        <f>'SO 05 - Lokální biokorido...'!J32</f>
        <v>0</v>
      </c>
      <c r="AY53" s="140">
        <f>'SO 05 - Lokální biokorido...'!J33</f>
        <v>0</v>
      </c>
      <c r="AZ53" s="140">
        <f>'SO 05 - Lokální biokorido...'!F30</f>
        <v>0</v>
      </c>
      <c r="BA53" s="140">
        <f>'SO 05 - Lokální biokorido...'!F31</f>
        <v>0</v>
      </c>
      <c r="BB53" s="140">
        <f>'SO 05 - Lokální biokorido...'!F32</f>
        <v>0</v>
      </c>
      <c r="BC53" s="140">
        <f>'SO 05 - Lokální biokorido...'!F33</f>
        <v>0</v>
      </c>
      <c r="BD53" s="142">
        <f>'SO 05 - Lokální biokorido...'!F34</f>
        <v>0</v>
      </c>
      <c r="BT53" s="143" t="s">
        <v>83</v>
      </c>
      <c r="BU53" s="143" t="s">
        <v>86</v>
      </c>
      <c r="BV53" s="143" t="s">
        <v>77</v>
      </c>
      <c r="BW53" s="143" t="s">
        <v>82</v>
      </c>
      <c r="BX53" s="143" t="s">
        <v>7</v>
      </c>
      <c r="CL53" s="143" t="s">
        <v>22</v>
      </c>
      <c r="CM53" s="143" t="s">
        <v>83</v>
      </c>
    </row>
    <row r="54" spans="1:90" s="6" customFormat="1" ht="28.8" customHeight="1">
      <c r="A54" s="132" t="s">
        <v>84</v>
      </c>
      <c r="B54" s="133"/>
      <c r="C54" s="134"/>
      <c r="D54" s="134"/>
      <c r="E54" s="135" t="s">
        <v>87</v>
      </c>
      <c r="F54" s="135"/>
      <c r="G54" s="135"/>
      <c r="H54" s="135"/>
      <c r="I54" s="135"/>
      <c r="J54" s="134"/>
      <c r="K54" s="135" t="s">
        <v>88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'SO 05.1 - Následná péče 1...'!J29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85</v>
      </c>
      <c r="AR54" s="138"/>
      <c r="AS54" s="139">
        <v>0</v>
      </c>
      <c r="AT54" s="140">
        <f>ROUND(SUM(AV54:AW54),2)</f>
        <v>0</v>
      </c>
      <c r="AU54" s="141">
        <f>'SO 05.1 - Následná péče 1...'!P86</f>
        <v>0</v>
      </c>
      <c r="AV54" s="140">
        <f>'SO 05.1 - Následná péče 1...'!J32</f>
        <v>0</v>
      </c>
      <c r="AW54" s="140">
        <f>'SO 05.1 - Následná péče 1...'!J33</f>
        <v>0</v>
      </c>
      <c r="AX54" s="140">
        <f>'SO 05.1 - Následná péče 1...'!J34</f>
        <v>0</v>
      </c>
      <c r="AY54" s="140">
        <f>'SO 05.1 - Následná péče 1...'!J35</f>
        <v>0</v>
      </c>
      <c r="AZ54" s="140">
        <f>'SO 05.1 - Následná péče 1...'!F32</f>
        <v>0</v>
      </c>
      <c r="BA54" s="140">
        <f>'SO 05.1 - Následná péče 1...'!F33</f>
        <v>0</v>
      </c>
      <c r="BB54" s="140">
        <f>'SO 05.1 - Následná péče 1...'!F34</f>
        <v>0</v>
      </c>
      <c r="BC54" s="140">
        <f>'SO 05.1 - Následná péče 1...'!F35</f>
        <v>0</v>
      </c>
      <c r="BD54" s="142">
        <f>'SO 05.1 - Následná péče 1...'!F36</f>
        <v>0</v>
      </c>
      <c r="BT54" s="143" t="s">
        <v>83</v>
      </c>
      <c r="BV54" s="143" t="s">
        <v>77</v>
      </c>
      <c r="BW54" s="143" t="s">
        <v>89</v>
      </c>
      <c r="BX54" s="143" t="s">
        <v>82</v>
      </c>
      <c r="CL54" s="143" t="s">
        <v>22</v>
      </c>
    </row>
    <row r="55" spans="1:90" s="6" customFormat="1" ht="28.8" customHeight="1">
      <c r="A55" s="132" t="s">
        <v>84</v>
      </c>
      <c r="B55" s="133"/>
      <c r="C55" s="134"/>
      <c r="D55" s="134"/>
      <c r="E55" s="135" t="s">
        <v>90</v>
      </c>
      <c r="F55" s="135"/>
      <c r="G55" s="135"/>
      <c r="H55" s="135"/>
      <c r="I55" s="135"/>
      <c r="J55" s="134"/>
      <c r="K55" s="135" t="s">
        <v>91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'SO 05.2 - Následná péče 2...'!J29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85</v>
      </c>
      <c r="AR55" s="138"/>
      <c r="AS55" s="139">
        <v>0</v>
      </c>
      <c r="AT55" s="140">
        <f>ROUND(SUM(AV55:AW55),2)</f>
        <v>0</v>
      </c>
      <c r="AU55" s="141">
        <f>'SO 05.2 - Následná péče 2...'!P86</f>
        <v>0</v>
      </c>
      <c r="AV55" s="140">
        <f>'SO 05.2 - Následná péče 2...'!J32</f>
        <v>0</v>
      </c>
      <c r="AW55" s="140">
        <f>'SO 05.2 - Následná péče 2...'!J33</f>
        <v>0</v>
      </c>
      <c r="AX55" s="140">
        <f>'SO 05.2 - Následná péče 2...'!J34</f>
        <v>0</v>
      </c>
      <c r="AY55" s="140">
        <f>'SO 05.2 - Následná péče 2...'!J35</f>
        <v>0</v>
      </c>
      <c r="AZ55" s="140">
        <f>'SO 05.2 - Následná péče 2...'!F32</f>
        <v>0</v>
      </c>
      <c r="BA55" s="140">
        <f>'SO 05.2 - Následná péče 2...'!F33</f>
        <v>0</v>
      </c>
      <c r="BB55" s="140">
        <f>'SO 05.2 - Následná péče 2...'!F34</f>
        <v>0</v>
      </c>
      <c r="BC55" s="140">
        <f>'SO 05.2 - Následná péče 2...'!F35</f>
        <v>0</v>
      </c>
      <c r="BD55" s="142">
        <f>'SO 05.2 - Následná péče 2...'!F36</f>
        <v>0</v>
      </c>
      <c r="BT55" s="143" t="s">
        <v>83</v>
      </c>
      <c r="BV55" s="143" t="s">
        <v>77</v>
      </c>
      <c r="BW55" s="143" t="s">
        <v>92</v>
      </c>
      <c r="BX55" s="143" t="s">
        <v>82</v>
      </c>
      <c r="CL55" s="143" t="s">
        <v>22</v>
      </c>
    </row>
    <row r="56" spans="1:90" s="6" customFormat="1" ht="28.8" customHeight="1">
      <c r="A56" s="132" t="s">
        <v>84</v>
      </c>
      <c r="B56" s="133"/>
      <c r="C56" s="134"/>
      <c r="D56" s="134"/>
      <c r="E56" s="135" t="s">
        <v>93</v>
      </c>
      <c r="F56" s="135"/>
      <c r="G56" s="135"/>
      <c r="H56" s="135"/>
      <c r="I56" s="135"/>
      <c r="J56" s="134"/>
      <c r="K56" s="135" t="s">
        <v>94</v>
      </c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>
        <f>'SO 05.3 - Následná péče 3...'!J29</f>
        <v>0</v>
      </c>
      <c r="AH56" s="134"/>
      <c r="AI56" s="134"/>
      <c r="AJ56" s="134"/>
      <c r="AK56" s="134"/>
      <c r="AL56" s="134"/>
      <c r="AM56" s="134"/>
      <c r="AN56" s="136">
        <f>SUM(AG56,AT56)</f>
        <v>0</v>
      </c>
      <c r="AO56" s="134"/>
      <c r="AP56" s="134"/>
      <c r="AQ56" s="137" t="s">
        <v>85</v>
      </c>
      <c r="AR56" s="138"/>
      <c r="AS56" s="139">
        <v>0</v>
      </c>
      <c r="AT56" s="140">
        <f>ROUND(SUM(AV56:AW56),2)</f>
        <v>0</v>
      </c>
      <c r="AU56" s="141">
        <f>'SO 05.3 - Následná péče 3...'!P86</f>
        <v>0</v>
      </c>
      <c r="AV56" s="140">
        <f>'SO 05.3 - Následná péče 3...'!J32</f>
        <v>0</v>
      </c>
      <c r="AW56" s="140">
        <f>'SO 05.3 - Následná péče 3...'!J33</f>
        <v>0</v>
      </c>
      <c r="AX56" s="140">
        <f>'SO 05.3 - Následná péče 3...'!J34</f>
        <v>0</v>
      </c>
      <c r="AY56" s="140">
        <f>'SO 05.3 - Následná péče 3...'!J35</f>
        <v>0</v>
      </c>
      <c r="AZ56" s="140">
        <f>'SO 05.3 - Následná péče 3...'!F32</f>
        <v>0</v>
      </c>
      <c r="BA56" s="140">
        <f>'SO 05.3 - Následná péče 3...'!F33</f>
        <v>0</v>
      </c>
      <c r="BB56" s="140">
        <f>'SO 05.3 - Následná péče 3...'!F34</f>
        <v>0</v>
      </c>
      <c r="BC56" s="140">
        <f>'SO 05.3 - Následná péče 3...'!F35</f>
        <v>0</v>
      </c>
      <c r="BD56" s="142">
        <f>'SO 05.3 - Následná péče 3...'!F36</f>
        <v>0</v>
      </c>
      <c r="BT56" s="143" t="s">
        <v>83</v>
      </c>
      <c r="BV56" s="143" t="s">
        <v>77</v>
      </c>
      <c r="BW56" s="143" t="s">
        <v>95</v>
      </c>
      <c r="BX56" s="143" t="s">
        <v>82</v>
      </c>
      <c r="CL56" s="143" t="s">
        <v>22</v>
      </c>
    </row>
    <row r="57" spans="2:91" s="5" customFormat="1" ht="14.4" customHeight="1">
      <c r="B57" s="119"/>
      <c r="C57" s="120"/>
      <c r="D57" s="121" t="s">
        <v>96</v>
      </c>
      <c r="E57" s="121"/>
      <c r="F57" s="121"/>
      <c r="G57" s="121"/>
      <c r="H57" s="121"/>
      <c r="I57" s="122"/>
      <c r="J57" s="121" t="s">
        <v>97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3">
        <f>ROUND(SUM(AG58:AG61),2)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81</v>
      </c>
      <c r="AR57" s="126"/>
      <c r="AS57" s="127">
        <f>ROUND(SUM(AS58:AS61),2)</f>
        <v>0</v>
      </c>
      <c r="AT57" s="128">
        <f>ROUND(SUM(AV57:AW57),2)</f>
        <v>0</v>
      </c>
      <c r="AU57" s="129">
        <f>ROUND(SUM(AU58:AU61),5)</f>
        <v>0</v>
      </c>
      <c r="AV57" s="128">
        <f>ROUND(AZ57*L26,2)</f>
        <v>0</v>
      </c>
      <c r="AW57" s="128">
        <f>ROUND(BA57*L27,2)</f>
        <v>0</v>
      </c>
      <c r="AX57" s="128">
        <f>ROUND(BB57*L26,2)</f>
        <v>0</v>
      </c>
      <c r="AY57" s="128">
        <f>ROUND(BC57*L27,2)</f>
        <v>0</v>
      </c>
      <c r="AZ57" s="128">
        <f>ROUND(SUM(AZ58:AZ61),2)</f>
        <v>0</v>
      </c>
      <c r="BA57" s="128">
        <f>ROUND(SUM(BA58:BA61),2)</f>
        <v>0</v>
      </c>
      <c r="BB57" s="128">
        <f>ROUND(SUM(BB58:BB61),2)</f>
        <v>0</v>
      </c>
      <c r="BC57" s="128">
        <f>ROUND(SUM(BC58:BC61),2)</f>
        <v>0</v>
      </c>
      <c r="BD57" s="130">
        <f>ROUND(SUM(BD58:BD61),2)</f>
        <v>0</v>
      </c>
      <c r="BS57" s="131" t="s">
        <v>74</v>
      </c>
      <c r="BT57" s="131" t="s">
        <v>24</v>
      </c>
      <c r="BV57" s="131" t="s">
        <v>77</v>
      </c>
      <c r="BW57" s="131" t="s">
        <v>98</v>
      </c>
      <c r="BX57" s="131" t="s">
        <v>7</v>
      </c>
      <c r="CL57" s="131" t="s">
        <v>22</v>
      </c>
      <c r="CM57" s="131" t="s">
        <v>83</v>
      </c>
    </row>
    <row r="58" spans="1:91" s="6" customFormat="1" ht="14.4" customHeight="1">
      <c r="A58" s="132" t="s">
        <v>84</v>
      </c>
      <c r="B58" s="133"/>
      <c r="C58" s="134"/>
      <c r="D58" s="134"/>
      <c r="E58" s="135" t="s">
        <v>96</v>
      </c>
      <c r="F58" s="135"/>
      <c r="G58" s="135"/>
      <c r="H58" s="135"/>
      <c r="I58" s="135"/>
      <c r="J58" s="134"/>
      <c r="K58" s="135" t="s">
        <v>97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'SO 06 - Lokální biokorido...'!J27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85</v>
      </c>
      <c r="AR58" s="138"/>
      <c r="AS58" s="139">
        <v>0</v>
      </c>
      <c r="AT58" s="140">
        <f>ROUND(SUM(AV58:AW58),2)</f>
        <v>0</v>
      </c>
      <c r="AU58" s="141">
        <f>'SO 06 - Lokální biokorido...'!P81</f>
        <v>0</v>
      </c>
      <c r="AV58" s="140">
        <f>'SO 06 - Lokální biokorido...'!J30</f>
        <v>0</v>
      </c>
      <c r="AW58" s="140">
        <f>'SO 06 - Lokální biokorido...'!J31</f>
        <v>0</v>
      </c>
      <c r="AX58" s="140">
        <f>'SO 06 - Lokální biokorido...'!J32</f>
        <v>0</v>
      </c>
      <c r="AY58" s="140">
        <f>'SO 06 - Lokální biokorido...'!J33</f>
        <v>0</v>
      </c>
      <c r="AZ58" s="140">
        <f>'SO 06 - Lokální biokorido...'!F30</f>
        <v>0</v>
      </c>
      <c r="BA58" s="140">
        <f>'SO 06 - Lokální biokorido...'!F31</f>
        <v>0</v>
      </c>
      <c r="BB58" s="140">
        <f>'SO 06 - Lokální biokorido...'!F32</f>
        <v>0</v>
      </c>
      <c r="BC58" s="140">
        <f>'SO 06 - Lokální biokorido...'!F33</f>
        <v>0</v>
      </c>
      <c r="BD58" s="142">
        <f>'SO 06 - Lokální biokorido...'!F34</f>
        <v>0</v>
      </c>
      <c r="BT58" s="143" t="s">
        <v>83</v>
      </c>
      <c r="BU58" s="143" t="s">
        <v>86</v>
      </c>
      <c r="BV58" s="143" t="s">
        <v>77</v>
      </c>
      <c r="BW58" s="143" t="s">
        <v>98</v>
      </c>
      <c r="BX58" s="143" t="s">
        <v>7</v>
      </c>
      <c r="CL58" s="143" t="s">
        <v>22</v>
      </c>
      <c r="CM58" s="143" t="s">
        <v>83</v>
      </c>
    </row>
    <row r="59" spans="1:90" s="6" customFormat="1" ht="28.8" customHeight="1">
      <c r="A59" s="132" t="s">
        <v>84</v>
      </c>
      <c r="B59" s="133"/>
      <c r="C59" s="134"/>
      <c r="D59" s="134"/>
      <c r="E59" s="135" t="s">
        <v>99</v>
      </c>
      <c r="F59" s="135"/>
      <c r="G59" s="135"/>
      <c r="H59" s="135"/>
      <c r="I59" s="135"/>
      <c r="J59" s="134"/>
      <c r="K59" s="135" t="s">
        <v>88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>
        <f>'SO 06.1 - Následná péče 1...'!J29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85</v>
      </c>
      <c r="AR59" s="138"/>
      <c r="AS59" s="139">
        <v>0</v>
      </c>
      <c r="AT59" s="140">
        <f>ROUND(SUM(AV59:AW59),2)</f>
        <v>0</v>
      </c>
      <c r="AU59" s="141">
        <f>'SO 06.1 - Následná péče 1...'!P86</f>
        <v>0</v>
      </c>
      <c r="AV59" s="140">
        <f>'SO 06.1 - Následná péče 1...'!J32</f>
        <v>0</v>
      </c>
      <c r="AW59" s="140">
        <f>'SO 06.1 - Následná péče 1...'!J33</f>
        <v>0</v>
      </c>
      <c r="AX59" s="140">
        <f>'SO 06.1 - Následná péče 1...'!J34</f>
        <v>0</v>
      </c>
      <c r="AY59" s="140">
        <f>'SO 06.1 - Následná péče 1...'!J35</f>
        <v>0</v>
      </c>
      <c r="AZ59" s="140">
        <f>'SO 06.1 - Následná péče 1...'!F32</f>
        <v>0</v>
      </c>
      <c r="BA59" s="140">
        <f>'SO 06.1 - Následná péče 1...'!F33</f>
        <v>0</v>
      </c>
      <c r="BB59" s="140">
        <f>'SO 06.1 - Následná péče 1...'!F34</f>
        <v>0</v>
      </c>
      <c r="BC59" s="140">
        <f>'SO 06.1 - Následná péče 1...'!F35</f>
        <v>0</v>
      </c>
      <c r="BD59" s="142">
        <f>'SO 06.1 - Následná péče 1...'!F36</f>
        <v>0</v>
      </c>
      <c r="BT59" s="143" t="s">
        <v>83</v>
      </c>
      <c r="BV59" s="143" t="s">
        <v>77</v>
      </c>
      <c r="BW59" s="143" t="s">
        <v>100</v>
      </c>
      <c r="BX59" s="143" t="s">
        <v>98</v>
      </c>
      <c r="CL59" s="143" t="s">
        <v>22</v>
      </c>
    </row>
    <row r="60" spans="1:90" s="6" customFormat="1" ht="28.8" customHeight="1">
      <c r="A60" s="132" t="s">
        <v>84</v>
      </c>
      <c r="B60" s="133"/>
      <c r="C60" s="134"/>
      <c r="D60" s="134"/>
      <c r="E60" s="135" t="s">
        <v>101</v>
      </c>
      <c r="F60" s="135"/>
      <c r="G60" s="135"/>
      <c r="H60" s="135"/>
      <c r="I60" s="135"/>
      <c r="J60" s="134"/>
      <c r="K60" s="135" t="s">
        <v>91</v>
      </c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6">
        <f>'SO 06.2 - Následná péče 2...'!J29</f>
        <v>0</v>
      </c>
      <c r="AH60" s="134"/>
      <c r="AI60" s="134"/>
      <c r="AJ60" s="134"/>
      <c r="AK60" s="134"/>
      <c r="AL60" s="134"/>
      <c r="AM60" s="134"/>
      <c r="AN60" s="136">
        <f>SUM(AG60,AT60)</f>
        <v>0</v>
      </c>
      <c r="AO60" s="134"/>
      <c r="AP60" s="134"/>
      <c r="AQ60" s="137" t="s">
        <v>85</v>
      </c>
      <c r="AR60" s="138"/>
      <c r="AS60" s="139">
        <v>0</v>
      </c>
      <c r="AT60" s="140">
        <f>ROUND(SUM(AV60:AW60),2)</f>
        <v>0</v>
      </c>
      <c r="AU60" s="141">
        <f>'SO 06.2 - Následná péče 2...'!P86</f>
        <v>0</v>
      </c>
      <c r="AV60" s="140">
        <f>'SO 06.2 - Následná péče 2...'!J32</f>
        <v>0</v>
      </c>
      <c r="AW60" s="140">
        <f>'SO 06.2 - Následná péče 2...'!J33</f>
        <v>0</v>
      </c>
      <c r="AX60" s="140">
        <f>'SO 06.2 - Následná péče 2...'!J34</f>
        <v>0</v>
      </c>
      <c r="AY60" s="140">
        <f>'SO 06.2 - Následná péče 2...'!J35</f>
        <v>0</v>
      </c>
      <c r="AZ60" s="140">
        <f>'SO 06.2 - Následná péče 2...'!F32</f>
        <v>0</v>
      </c>
      <c r="BA60" s="140">
        <f>'SO 06.2 - Následná péče 2...'!F33</f>
        <v>0</v>
      </c>
      <c r="BB60" s="140">
        <f>'SO 06.2 - Následná péče 2...'!F34</f>
        <v>0</v>
      </c>
      <c r="BC60" s="140">
        <f>'SO 06.2 - Následná péče 2...'!F35</f>
        <v>0</v>
      </c>
      <c r="BD60" s="142">
        <f>'SO 06.2 - Následná péče 2...'!F36</f>
        <v>0</v>
      </c>
      <c r="BT60" s="143" t="s">
        <v>83</v>
      </c>
      <c r="BV60" s="143" t="s">
        <v>77</v>
      </c>
      <c r="BW60" s="143" t="s">
        <v>102</v>
      </c>
      <c r="BX60" s="143" t="s">
        <v>98</v>
      </c>
      <c r="CL60" s="143" t="s">
        <v>22</v>
      </c>
    </row>
    <row r="61" spans="1:90" s="6" customFormat="1" ht="28.8" customHeight="1">
      <c r="A61" s="132" t="s">
        <v>84</v>
      </c>
      <c r="B61" s="133"/>
      <c r="C61" s="134"/>
      <c r="D61" s="134"/>
      <c r="E61" s="135" t="s">
        <v>103</v>
      </c>
      <c r="F61" s="135"/>
      <c r="G61" s="135"/>
      <c r="H61" s="135"/>
      <c r="I61" s="135"/>
      <c r="J61" s="134"/>
      <c r="K61" s="135" t="s">
        <v>94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'SO 06.3 - Následná péče 3...'!J29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85</v>
      </c>
      <c r="AR61" s="138"/>
      <c r="AS61" s="139">
        <v>0</v>
      </c>
      <c r="AT61" s="140">
        <f>ROUND(SUM(AV61:AW61),2)</f>
        <v>0</v>
      </c>
      <c r="AU61" s="141">
        <f>'SO 06.3 - Následná péče 3...'!P86</f>
        <v>0</v>
      </c>
      <c r="AV61" s="140">
        <f>'SO 06.3 - Následná péče 3...'!J32</f>
        <v>0</v>
      </c>
      <c r="AW61" s="140">
        <f>'SO 06.3 - Následná péče 3...'!J33</f>
        <v>0</v>
      </c>
      <c r="AX61" s="140">
        <f>'SO 06.3 - Následná péče 3...'!J34</f>
        <v>0</v>
      </c>
      <c r="AY61" s="140">
        <f>'SO 06.3 - Následná péče 3...'!J35</f>
        <v>0</v>
      </c>
      <c r="AZ61" s="140">
        <f>'SO 06.3 - Následná péče 3...'!F32</f>
        <v>0</v>
      </c>
      <c r="BA61" s="140">
        <f>'SO 06.3 - Následná péče 3...'!F33</f>
        <v>0</v>
      </c>
      <c r="BB61" s="140">
        <f>'SO 06.3 - Následná péče 3...'!F34</f>
        <v>0</v>
      </c>
      <c r="BC61" s="140">
        <f>'SO 06.3 - Následná péče 3...'!F35</f>
        <v>0</v>
      </c>
      <c r="BD61" s="142">
        <f>'SO 06.3 - Následná péče 3...'!F36</f>
        <v>0</v>
      </c>
      <c r="BT61" s="143" t="s">
        <v>83</v>
      </c>
      <c r="BV61" s="143" t="s">
        <v>77</v>
      </c>
      <c r="BW61" s="143" t="s">
        <v>104</v>
      </c>
      <c r="BX61" s="143" t="s">
        <v>98</v>
      </c>
      <c r="CL61" s="143" t="s">
        <v>22</v>
      </c>
    </row>
    <row r="62" spans="2:91" s="5" customFormat="1" ht="14.4" customHeight="1">
      <c r="B62" s="119"/>
      <c r="C62" s="120"/>
      <c r="D62" s="121" t="s">
        <v>105</v>
      </c>
      <c r="E62" s="121"/>
      <c r="F62" s="121"/>
      <c r="G62" s="121"/>
      <c r="H62" s="121"/>
      <c r="I62" s="122"/>
      <c r="J62" s="121" t="s">
        <v>106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3">
        <f>ROUND(SUM(AG63:AG66),2)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81</v>
      </c>
      <c r="AR62" s="126"/>
      <c r="AS62" s="127">
        <f>ROUND(SUM(AS63:AS66),2)</f>
        <v>0</v>
      </c>
      <c r="AT62" s="128">
        <f>ROUND(SUM(AV62:AW62),2)</f>
        <v>0</v>
      </c>
      <c r="AU62" s="129">
        <f>ROUND(SUM(AU63:AU66),5)</f>
        <v>0</v>
      </c>
      <c r="AV62" s="128">
        <f>ROUND(AZ62*L26,2)</f>
        <v>0</v>
      </c>
      <c r="AW62" s="128">
        <f>ROUND(BA62*L27,2)</f>
        <v>0</v>
      </c>
      <c r="AX62" s="128">
        <f>ROUND(BB62*L26,2)</f>
        <v>0</v>
      </c>
      <c r="AY62" s="128">
        <f>ROUND(BC62*L27,2)</f>
        <v>0</v>
      </c>
      <c r="AZ62" s="128">
        <f>ROUND(SUM(AZ63:AZ66),2)</f>
        <v>0</v>
      </c>
      <c r="BA62" s="128">
        <f>ROUND(SUM(BA63:BA66),2)</f>
        <v>0</v>
      </c>
      <c r="BB62" s="128">
        <f>ROUND(SUM(BB63:BB66),2)</f>
        <v>0</v>
      </c>
      <c r="BC62" s="128">
        <f>ROUND(SUM(BC63:BC66),2)</f>
        <v>0</v>
      </c>
      <c r="BD62" s="130">
        <f>ROUND(SUM(BD63:BD66),2)</f>
        <v>0</v>
      </c>
      <c r="BS62" s="131" t="s">
        <v>74</v>
      </c>
      <c r="BT62" s="131" t="s">
        <v>24</v>
      </c>
      <c r="BV62" s="131" t="s">
        <v>77</v>
      </c>
      <c r="BW62" s="131" t="s">
        <v>107</v>
      </c>
      <c r="BX62" s="131" t="s">
        <v>7</v>
      </c>
      <c r="CL62" s="131" t="s">
        <v>22</v>
      </c>
      <c r="CM62" s="131" t="s">
        <v>83</v>
      </c>
    </row>
    <row r="63" spans="1:91" s="6" customFormat="1" ht="14.4" customHeight="1">
      <c r="A63" s="132" t="s">
        <v>84</v>
      </c>
      <c r="B63" s="133"/>
      <c r="C63" s="134"/>
      <c r="D63" s="134"/>
      <c r="E63" s="135" t="s">
        <v>105</v>
      </c>
      <c r="F63" s="135"/>
      <c r="G63" s="135"/>
      <c r="H63" s="135"/>
      <c r="I63" s="135"/>
      <c r="J63" s="134"/>
      <c r="K63" s="135" t="s">
        <v>106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>
        <f>'SO 07 - Biocentrum LBC 25...'!J27</f>
        <v>0</v>
      </c>
      <c r="AH63" s="134"/>
      <c r="AI63" s="134"/>
      <c r="AJ63" s="134"/>
      <c r="AK63" s="134"/>
      <c r="AL63" s="134"/>
      <c r="AM63" s="134"/>
      <c r="AN63" s="136">
        <f>SUM(AG63,AT63)</f>
        <v>0</v>
      </c>
      <c r="AO63" s="134"/>
      <c r="AP63" s="134"/>
      <c r="AQ63" s="137" t="s">
        <v>85</v>
      </c>
      <c r="AR63" s="138"/>
      <c r="AS63" s="139">
        <v>0</v>
      </c>
      <c r="AT63" s="140">
        <f>ROUND(SUM(AV63:AW63),2)</f>
        <v>0</v>
      </c>
      <c r="AU63" s="141">
        <f>'SO 07 - Biocentrum LBC 25...'!P80</f>
        <v>0</v>
      </c>
      <c r="AV63" s="140">
        <f>'SO 07 - Biocentrum LBC 25...'!J30</f>
        <v>0</v>
      </c>
      <c r="AW63" s="140">
        <f>'SO 07 - Biocentrum LBC 25...'!J31</f>
        <v>0</v>
      </c>
      <c r="AX63" s="140">
        <f>'SO 07 - Biocentrum LBC 25...'!J32</f>
        <v>0</v>
      </c>
      <c r="AY63" s="140">
        <f>'SO 07 - Biocentrum LBC 25...'!J33</f>
        <v>0</v>
      </c>
      <c r="AZ63" s="140">
        <f>'SO 07 - Biocentrum LBC 25...'!F30</f>
        <v>0</v>
      </c>
      <c r="BA63" s="140">
        <f>'SO 07 - Biocentrum LBC 25...'!F31</f>
        <v>0</v>
      </c>
      <c r="BB63" s="140">
        <f>'SO 07 - Biocentrum LBC 25...'!F32</f>
        <v>0</v>
      </c>
      <c r="BC63" s="140">
        <f>'SO 07 - Biocentrum LBC 25...'!F33</f>
        <v>0</v>
      </c>
      <c r="BD63" s="142">
        <f>'SO 07 - Biocentrum LBC 25...'!F34</f>
        <v>0</v>
      </c>
      <c r="BT63" s="143" t="s">
        <v>83</v>
      </c>
      <c r="BU63" s="143" t="s">
        <v>86</v>
      </c>
      <c r="BV63" s="143" t="s">
        <v>77</v>
      </c>
      <c r="BW63" s="143" t="s">
        <v>107</v>
      </c>
      <c r="BX63" s="143" t="s">
        <v>7</v>
      </c>
      <c r="CL63" s="143" t="s">
        <v>22</v>
      </c>
      <c r="CM63" s="143" t="s">
        <v>83</v>
      </c>
    </row>
    <row r="64" spans="1:90" s="6" customFormat="1" ht="28.8" customHeight="1">
      <c r="A64" s="132" t="s">
        <v>84</v>
      </c>
      <c r="B64" s="133"/>
      <c r="C64" s="134"/>
      <c r="D64" s="134"/>
      <c r="E64" s="135" t="s">
        <v>108</v>
      </c>
      <c r="F64" s="135"/>
      <c r="G64" s="135"/>
      <c r="H64" s="135"/>
      <c r="I64" s="135"/>
      <c r="J64" s="134"/>
      <c r="K64" s="135" t="s">
        <v>88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6">
        <f>'SO 07.1 - Následná péče 1...'!J29</f>
        <v>0</v>
      </c>
      <c r="AH64" s="134"/>
      <c r="AI64" s="134"/>
      <c r="AJ64" s="134"/>
      <c r="AK64" s="134"/>
      <c r="AL64" s="134"/>
      <c r="AM64" s="134"/>
      <c r="AN64" s="136">
        <f>SUM(AG64,AT64)</f>
        <v>0</v>
      </c>
      <c r="AO64" s="134"/>
      <c r="AP64" s="134"/>
      <c r="AQ64" s="137" t="s">
        <v>85</v>
      </c>
      <c r="AR64" s="138"/>
      <c r="AS64" s="139">
        <v>0</v>
      </c>
      <c r="AT64" s="140">
        <f>ROUND(SUM(AV64:AW64),2)</f>
        <v>0</v>
      </c>
      <c r="AU64" s="141">
        <f>'SO 07.1 - Následná péče 1...'!P86</f>
        <v>0</v>
      </c>
      <c r="AV64" s="140">
        <f>'SO 07.1 - Následná péče 1...'!J32</f>
        <v>0</v>
      </c>
      <c r="AW64" s="140">
        <f>'SO 07.1 - Následná péče 1...'!J33</f>
        <v>0</v>
      </c>
      <c r="AX64" s="140">
        <f>'SO 07.1 - Následná péče 1...'!J34</f>
        <v>0</v>
      </c>
      <c r="AY64" s="140">
        <f>'SO 07.1 - Následná péče 1...'!J35</f>
        <v>0</v>
      </c>
      <c r="AZ64" s="140">
        <f>'SO 07.1 - Následná péče 1...'!F32</f>
        <v>0</v>
      </c>
      <c r="BA64" s="140">
        <f>'SO 07.1 - Následná péče 1...'!F33</f>
        <v>0</v>
      </c>
      <c r="BB64" s="140">
        <f>'SO 07.1 - Následná péče 1...'!F34</f>
        <v>0</v>
      </c>
      <c r="BC64" s="140">
        <f>'SO 07.1 - Následná péče 1...'!F35</f>
        <v>0</v>
      </c>
      <c r="BD64" s="142">
        <f>'SO 07.1 - Následná péče 1...'!F36</f>
        <v>0</v>
      </c>
      <c r="BT64" s="143" t="s">
        <v>83</v>
      </c>
      <c r="BV64" s="143" t="s">
        <v>77</v>
      </c>
      <c r="BW64" s="143" t="s">
        <v>109</v>
      </c>
      <c r="BX64" s="143" t="s">
        <v>107</v>
      </c>
      <c r="CL64" s="143" t="s">
        <v>22</v>
      </c>
    </row>
    <row r="65" spans="1:90" s="6" customFormat="1" ht="28.8" customHeight="1">
      <c r="A65" s="132" t="s">
        <v>84</v>
      </c>
      <c r="B65" s="133"/>
      <c r="C65" s="134"/>
      <c r="D65" s="134"/>
      <c r="E65" s="135" t="s">
        <v>110</v>
      </c>
      <c r="F65" s="135"/>
      <c r="G65" s="135"/>
      <c r="H65" s="135"/>
      <c r="I65" s="135"/>
      <c r="J65" s="134"/>
      <c r="K65" s="135" t="s">
        <v>91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6">
        <f>'SO 07.2 - Následná péče 2...'!J29</f>
        <v>0</v>
      </c>
      <c r="AH65" s="134"/>
      <c r="AI65" s="134"/>
      <c r="AJ65" s="134"/>
      <c r="AK65" s="134"/>
      <c r="AL65" s="134"/>
      <c r="AM65" s="134"/>
      <c r="AN65" s="136">
        <f>SUM(AG65,AT65)</f>
        <v>0</v>
      </c>
      <c r="AO65" s="134"/>
      <c r="AP65" s="134"/>
      <c r="AQ65" s="137" t="s">
        <v>85</v>
      </c>
      <c r="AR65" s="138"/>
      <c r="AS65" s="139">
        <v>0</v>
      </c>
      <c r="AT65" s="140">
        <f>ROUND(SUM(AV65:AW65),2)</f>
        <v>0</v>
      </c>
      <c r="AU65" s="141">
        <f>'SO 07.2 - Následná péče 2...'!P86</f>
        <v>0</v>
      </c>
      <c r="AV65" s="140">
        <f>'SO 07.2 - Následná péče 2...'!J32</f>
        <v>0</v>
      </c>
      <c r="AW65" s="140">
        <f>'SO 07.2 - Následná péče 2...'!J33</f>
        <v>0</v>
      </c>
      <c r="AX65" s="140">
        <f>'SO 07.2 - Následná péče 2...'!J34</f>
        <v>0</v>
      </c>
      <c r="AY65" s="140">
        <f>'SO 07.2 - Následná péče 2...'!J35</f>
        <v>0</v>
      </c>
      <c r="AZ65" s="140">
        <f>'SO 07.2 - Následná péče 2...'!F32</f>
        <v>0</v>
      </c>
      <c r="BA65" s="140">
        <f>'SO 07.2 - Následná péče 2...'!F33</f>
        <v>0</v>
      </c>
      <c r="BB65" s="140">
        <f>'SO 07.2 - Následná péče 2...'!F34</f>
        <v>0</v>
      </c>
      <c r="BC65" s="140">
        <f>'SO 07.2 - Následná péče 2...'!F35</f>
        <v>0</v>
      </c>
      <c r="BD65" s="142">
        <f>'SO 07.2 - Následná péče 2...'!F36</f>
        <v>0</v>
      </c>
      <c r="BT65" s="143" t="s">
        <v>83</v>
      </c>
      <c r="BV65" s="143" t="s">
        <v>77</v>
      </c>
      <c r="BW65" s="143" t="s">
        <v>111</v>
      </c>
      <c r="BX65" s="143" t="s">
        <v>107</v>
      </c>
      <c r="CL65" s="143" t="s">
        <v>22</v>
      </c>
    </row>
    <row r="66" spans="1:90" s="6" customFormat="1" ht="28.8" customHeight="1">
      <c r="A66" s="132" t="s">
        <v>84</v>
      </c>
      <c r="B66" s="133"/>
      <c r="C66" s="134"/>
      <c r="D66" s="134"/>
      <c r="E66" s="135" t="s">
        <v>112</v>
      </c>
      <c r="F66" s="135"/>
      <c r="G66" s="135"/>
      <c r="H66" s="135"/>
      <c r="I66" s="135"/>
      <c r="J66" s="134"/>
      <c r="K66" s="135" t="s">
        <v>94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6">
        <f>'SO 07.3 - Následná péče 3...'!J29</f>
        <v>0</v>
      </c>
      <c r="AH66" s="134"/>
      <c r="AI66" s="134"/>
      <c r="AJ66" s="134"/>
      <c r="AK66" s="134"/>
      <c r="AL66" s="134"/>
      <c r="AM66" s="134"/>
      <c r="AN66" s="136">
        <f>SUM(AG66,AT66)</f>
        <v>0</v>
      </c>
      <c r="AO66" s="134"/>
      <c r="AP66" s="134"/>
      <c r="AQ66" s="137" t="s">
        <v>85</v>
      </c>
      <c r="AR66" s="138"/>
      <c r="AS66" s="139">
        <v>0</v>
      </c>
      <c r="AT66" s="140">
        <f>ROUND(SUM(AV66:AW66),2)</f>
        <v>0</v>
      </c>
      <c r="AU66" s="141">
        <f>'SO 07.3 - Následná péče 3...'!P86</f>
        <v>0</v>
      </c>
      <c r="AV66" s="140">
        <f>'SO 07.3 - Následná péče 3...'!J32</f>
        <v>0</v>
      </c>
      <c r="AW66" s="140">
        <f>'SO 07.3 - Následná péče 3...'!J33</f>
        <v>0</v>
      </c>
      <c r="AX66" s="140">
        <f>'SO 07.3 - Následná péče 3...'!J34</f>
        <v>0</v>
      </c>
      <c r="AY66" s="140">
        <f>'SO 07.3 - Následná péče 3...'!J35</f>
        <v>0</v>
      </c>
      <c r="AZ66" s="140">
        <f>'SO 07.3 - Následná péče 3...'!F32</f>
        <v>0</v>
      </c>
      <c r="BA66" s="140">
        <f>'SO 07.3 - Následná péče 3...'!F33</f>
        <v>0</v>
      </c>
      <c r="BB66" s="140">
        <f>'SO 07.3 - Následná péče 3...'!F34</f>
        <v>0</v>
      </c>
      <c r="BC66" s="140">
        <f>'SO 07.3 - Následná péče 3...'!F35</f>
        <v>0</v>
      </c>
      <c r="BD66" s="142">
        <f>'SO 07.3 - Následná péče 3...'!F36</f>
        <v>0</v>
      </c>
      <c r="BT66" s="143" t="s">
        <v>83</v>
      </c>
      <c r="BV66" s="143" t="s">
        <v>77</v>
      </c>
      <c r="BW66" s="143" t="s">
        <v>113</v>
      </c>
      <c r="BX66" s="143" t="s">
        <v>107</v>
      </c>
      <c r="CL66" s="143" t="s">
        <v>22</v>
      </c>
    </row>
    <row r="67" spans="1:91" s="5" customFormat="1" ht="14.4" customHeight="1">
      <c r="A67" s="132" t="s">
        <v>84</v>
      </c>
      <c r="B67" s="119"/>
      <c r="C67" s="120"/>
      <c r="D67" s="121" t="s">
        <v>114</v>
      </c>
      <c r="E67" s="121"/>
      <c r="F67" s="121"/>
      <c r="G67" s="121"/>
      <c r="H67" s="121"/>
      <c r="I67" s="122"/>
      <c r="J67" s="121" t="s">
        <v>115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4">
        <f>'VRN - Vedlejší rozpočtové...'!J27</f>
        <v>0</v>
      </c>
      <c r="AH67" s="122"/>
      <c r="AI67" s="122"/>
      <c r="AJ67" s="122"/>
      <c r="AK67" s="122"/>
      <c r="AL67" s="122"/>
      <c r="AM67" s="122"/>
      <c r="AN67" s="124">
        <f>SUM(AG67,AT67)</f>
        <v>0</v>
      </c>
      <c r="AO67" s="122"/>
      <c r="AP67" s="122"/>
      <c r="AQ67" s="125" t="s">
        <v>81</v>
      </c>
      <c r="AR67" s="126"/>
      <c r="AS67" s="144">
        <v>0</v>
      </c>
      <c r="AT67" s="145">
        <f>ROUND(SUM(AV67:AW67),2)</f>
        <v>0</v>
      </c>
      <c r="AU67" s="146">
        <f>'VRN - Vedlejší rozpočtové...'!P80</f>
        <v>0</v>
      </c>
      <c r="AV67" s="145">
        <f>'VRN - Vedlejší rozpočtové...'!J30</f>
        <v>0</v>
      </c>
      <c r="AW67" s="145">
        <f>'VRN - Vedlejší rozpočtové...'!J31</f>
        <v>0</v>
      </c>
      <c r="AX67" s="145">
        <f>'VRN - Vedlejší rozpočtové...'!J32</f>
        <v>0</v>
      </c>
      <c r="AY67" s="145">
        <f>'VRN - Vedlejší rozpočtové...'!J33</f>
        <v>0</v>
      </c>
      <c r="AZ67" s="145">
        <f>'VRN - Vedlejší rozpočtové...'!F30</f>
        <v>0</v>
      </c>
      <c r="BA67" s="145">
        <f>'VRN - Vedlejší rozpočtové...'!F31</f>
        <v>0</v>
      </c>
      <c r="BB67" s="145">
        <f>'VRN - Vedlejší rozpočtové...'!F32</f>
        <v>0</v>
      </c>
      <c r="BC67" s="145">
        <f>'VRN - Vedlejší rozpočtové...'!F33</f>
        <v>0</v>
      </c>
      <c r="BD67" s="147">
        <f>'VRN - Vedlejší rozpočtové...'!F34</f>
        <v>0</v>
      </c>
      <c r="BT67" s="131" t="s">
        <v>24</v>
      </c>
      <c r="BV67" s="131" t="s">
        <v>77</v>
      </c>
      <c r="BW67" s="131" t="s">
        <v>116</v>
      </c>
      <c r="BX67" s="131" t="s">
        <v>7</v>
      </c>
      <c r="CL67" s="131" t="s">
        <v>22</v>
      </c>
      <c r="CM67" s="131" t="s">
        <v>83</v>
      </c>
    </row>
    <row r="68" spans="2:44" s="1" customFormat="1" ht="30" customHeight="1">
      <c r="B68" s="46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2"/>
    </row>
    <row r="69" spans="2:44" s="1" customFormat="1" ht="6.95" customHeight="1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72"/>
    </row>
  </sheetData>
  <sheetProtection password="CC35" sheet="1" objects="1" scenarios="1" formatColumns="0" formatRows="0"/>
  <mergeCells count="10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D67:H67"/>
    <mergeCell ref="J67:AF6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05 - Lokální biokorido...'!C2" display="/"/>
    <hyperlink ref="A54" location="'SO 05.1 - Následná péče 1...'!C2" display="/"/>
    <hyperlink ref="A55" location="'SO 05.2 - Následná péče 2...'!C2" display="/"/>
    <hyperlink ref="A56" location="'SO 05.3 - Následná péče 3...'!C2" display="/"/>
    <hyperlink ref="A58" location="'SO 06 - Lokální biokorido...'!C2" display="/"/>
    <hyperlink ref="A59" location="'SO 06.1 - Následná péče 1...'!C2" display="/"/>
    <hyperlink ref="A60" location="'SO 06.2 - Následná péče 2...'!C2" display="/"/>
    <hyperlink ref="A61" location="'SO 06.3 - Následná péče 3...'!C2" display="/"/>
    <hyperlink ref="A63" location="'SO 07 - Biocentrum LBC 25...'!C2" display="/"/>
    <hyperlink ref="A64" location="'SO 07.1 - Následná péče 1...'!C2" display="/"/>
    <hyperlink ref="A65" location="'SO 07.2 - Následná péče 2...'!C2" display="/"/>
    <hyperlink ref="A66" location="'SO 07.3 - Následná péče 3...'!C2" display="/"/>
    <hyperlink ref="A67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123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629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28. 6. 2018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58" t="s">
        <v>33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34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33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36</v>
      </c>
      <c r="E20" s="47"/>
      <c r="F20" s="47"/>
      <c r="G20" s="47"/>
      <c r="H20" s="47"/>
      <c r="I20" s="158" t="s">
        <v>32</v>
      </c>
      <c r="J20" s="35" t="s">
        <v>37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33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4.4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ROUND(SUM(BE80:BE208),2)</f>
        <v>0</v>
      </c>
      <c r="G30" s="47"/>
      <c r="H30" s="47"/>
      <c r="I30" s="170">
        <v>0.21</v>
      </c>
      <c r="J30" s="169">
        <f>ROUND(ROUND((SUM(BE80:BE208)),2)*I30,2)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ROUND(SUM(BF80:BF208),2)</f>
        <v>0</v>
      </c>
      <c r="G31" s="47"/>
      <c r="H31" s="47"/>
      <c r="I31" s="170">
        <v>0.15</v>
      </c>
      <c r="J31" s="169">
        <f>ROUND(ROUND((SUM(BF80:BF208)),2)*I31,2)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ROUND(SUM(BG80:BG208),2)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ROUND(SUM(BH80:BH208),2)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ROUND(SUM(BI80:BI208),2)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125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4.4" customHeight="1">
      <c r="B45" s="46"/>
      <c r="C45" s="47"/>
      <c r="D45" s="47"/>
      <c r="E45" s="155" t="str">
        <f>E7</f>
        <v>Realizace ÚSES v k.ú. Velká u Hranic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123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2" customHeight="1">
      <c r="B47" s="46"/>
      <c r="C47" s="47"/>
      <c r="D47" s="47"/>
      <c r="E47" s="157" t="str">
        <f>E9</f>
        <v>SO 07 - Biocentrum LBC 25 Nad Uhřitou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28. 6. 2018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 xml:space="preserve"> </v>
      </c>
      <c r="G51" s="47"/>
      <c r="H51" s="47"/>
      <c r="I51" s="158" t="s">
        <v>36</v>
      </c>
      <c r="J51" s="44" t="str">
        <f>E21</f>
        <v>AGPOL s.r.o., Jungmannova 153/12, 77900 Olomouc</v>
      </c>
      <c r="K51" s="51"/>
    </row>
    <row r="52" spans="2:11" s="1" customFormat="1" ht="14.4" customHeight="1">
      <c r="B52" s="46"/>
      <c r="C52" s="40" t="s">
        <v>34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126</v>
      </c>
      <c r="D54" s="171"/>
      <c r="E54" s="171"/>
      <c r="F54" s="171"/>
      <c r="G54" s="171"/>
      <c r="H54" s="171"/>
      <c r="I54" s="185"/>
      <c r="J54" s="186" t="s">
        <v>127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128</v>
      </c>
      <c r="D56" s="47"/>
      <c r="E56" s="47"/>
      <c r="F56" s="47"/>
      <c r="G56" s="47"/>
      <c r="H56" s="47"/>
      <c r="I56" s="156"/>
      <c r="J56" s="167">
        <f>J80</f>
        <v>0</v>
      </c>
      <c r="K56" s="51"/>
      <c r="AU56" s="24" t="s">
        <v>129</v>
      </c>
    </row>
    <row r="57" spans="2:11" s="8" customFormat="1" ht="24.95" customHeight="1">
      <c r="B57" s="189"/>
      <c r="C57" s="190"/>
      <c r="D57" s="191" t="s">
        <v>130</v>
      </c>
      <c r="E57" s="192"/>
      <c r="F57" s="192"/>
      <c r="G57" s="192"/>
      <c r="H57" s="192"/>
      <c r="I57" s="193"/>
      <c r="J57" s="194">
        <f>J81</f>
        <v>0</v>
      </c>
      <c r="K57" s="195"/>
    </row>
    <row r="58" spans="2:11" s="9" customFormat="1" ht="19.9" customHeight="1">
      <c r="B58" s="196"/>
      <c r="C58" s="197"/>
      <c r="D58" s="198" t="s">
        <v>131</v>
      </c>
      <c r="E58" s="199"/>
      <c r="F58" s="199"/>
      <c r="G58" s="199"/>
      <c r="H58" s="199"/>
      <c r="I58" s="200"/>
      <c r="J58" s="201">
        <f>J82</f>
        <v>0</v>
      </c>
      <c r="K58" s="202"/>
    </row>
    <row r="59" spans="2:11" s="9" customFormat="1" ht="19.9" customHeight="1">
      <c r="B59" s="196"/>
      <c r="C59" s="197"/>
      <c r="D59" s="198" t="s">
        <v>133</v>
      </c>
      <c r="E59" s="199"/>
      <c r="F59" s="199"/>
      <c r="G59" s="199"/>
      <c r="H59" s="199"/>
      <c r="I59" s="200"/>
      <c r="J59" s="201">
        <f>J206</f>
        <v>0</v>
      </c>
      <c r="K59" s="202"/>
    </row>
    <row r="60" spans="2:11" s="9" customFormat="1" ht="14.85" customHeight="1">
      <c r="B60" s="196"/>
      <c r="C60" s="197"/>
      <c r="D60" s="198" t="s">
        <v>134</v>
      </c>
      <c r="E60" s="199"/>
      <c r="F60" s="199"/>
      <c r="G60" s="199"/>
      <c r="H60" s="199"/>
      <c r="I60" s="200"/>
      <c r="J60" s="201">
        <f>J207</f>
        <v>0</v>
      </c>
      <c r="K60" s="202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4"/>
      <c r="D70" s="74"/>
      <c r="E70" s="204" t="str">
        <f>E7</f>
        <v>Realizace ÚSES v k.ú. Velká u Hranic</v>
      </c>
      <c r="F70" s="76"/>
      <c r="G70" s="76"/>
      <c r="H70" s="76"/>
      <c r="I70" s="203"/>
      <c r="J70" s="74"/>
      <c r="K70" s="74"/>
      <c r="L70" s="72"/>
    </row>
    <row r="71" spans="2:12" s="1" customFormat="1" ht="14.4" customHeight="1">
      <c r="B71" s="46"/>
      <c r="C71" s="76" t="s">
        <v>123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16.2" customHeight="1">
      <c r="B72" s="46"/>
      <c r="C72" s="74"/>
      <c r="D72" s="74"/>
      <c r="E72" s="82" t="str">
        <f>E9</f>
        <v>SO 07 - Biocentrum LBC 25 Nad Uhřitou</v>
      </c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8" customHeight="1">
      <c r="B74" s="46"/>
      <c r="C74" s="76" t="s">
        <v>25</v>
      </c>
      <c r="D74" s="74"/>
      <c r="E74" s="74"/>
      <c r="F74" s="205" t="str">
        <f>F12</f>
        <v xml:space="preserve"> </v>
      </c>
      <c r="G74" s="74"/>
      <c r="H74" s="74"/>
      <c r="I74" s="206" t="s">
        <v>27</v>
      </c>
      <c r="J74" s="85" t="str">
        <f>IF(J12="","",J12)</f>
        <v>28. 6. 2018</v>
      </c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3.5">
      <c r="B76" s="46"/>
      <c r="C76" s="76" t="s">
        <v>31</v>
      </c>
      <c r="D76" s="74"/>
      <c r="E76" s="74"/>
      <c r="F76" s="205" t="str">
        <f>E15</f>
        <v xml:space="preserve"> </v>
      </c>
      <c r="G76" s="74"/>
      <c r="H76" s="74"/>
      <c r="I76" s="206" t="s">
        <v>36</v>
      </c>
      <c r="J76" s="205" t="str">
        <f>E21</f>
        <v>AGPOL s.r.o., Jungmannova 153/12, 77900 Olomouc</v>
      </c>
      <c r="K76" s="74"/>
      <c r="L76" s="72"/>
    </row>
    <row r="77" spans="2:12" s="1" customFormat="1" ht="14.4" customHeight="1">
      <c r="B77" s="46"/>
      <c r="C77" s="76" t="s">
        <v>34</v>
      </c>
      <c r="D77" s="74"/>
      <c r="E77" s="74"/>
      <c r="F77" s="205" t="str">
        <f>IF(E18="","",E18)</f>
        <v/>
      </c>
      <c r="G77" s="74"/>
      <c r="H77" s="74"/>
      <c r="I77" s="203"/>
      <c r="J77" s="74"/>
      <c r="K77" s="74"/>
      <c r="L77" s="72"/>
    </row>
    <row r="78" spans="2:12" s="1" customFormat="1" ht="10.3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pans="2:20" s="10" customFormat="1" ht="29.25" customHeight="1">
      <c r="B79" s="207"/>
      <c r="C79" s="208" t="s">
        <v>136</v>
      </c>
      <c r="D79" s="209" t="s">
        <v>60</v>
      </c>
      <c r="E79" s="209" t="s">
        <v>56</v>
      </c>
      <c r="F79" s="209" t="s">
        <v>137</v>
      </c>
      <c r="G79" s="209" t="s">
        <v>138</v>
      </c>
      <c r="H79" s="209" t="s">
        <v>139</v>
      </c>
      <c r="I79" s="210" t="s">
        <v>140</v>
      </c>
      <c r="J79" s="209" t="s">
        <v>127</v>
      </c>
      <c r="K79" s="211" t="s">
        <v>141</v>
      </c>
      <c r="L79" s="212"/>
      <c r="M79" s="102" t="s">
        <v>142</v>
      </c>
      <c r="N79" s="103" t="s">
        <v>45</v>
      </c>
      <c r="O79" s="103" t="s">
        <v>143</v>
      </c>
      <c r="P79" s="103" t="s">
        <v>144</v>
      </c>
      <c r="Q79" s="103" t="s">
        <v>145</v>
      </c>
      <c r="R79" s="103" t="s">
        <v>146</v>
      </c>
      <c r="S79" s="103" t="s">
        <v>147</v>
      </c>
      <c r="T79" s="104" t="s">
        <v>148</v>
      </c>
    </row>
    <row r="80" spans="2:63" s="1" customFormat="1" ht="29.25" customHeight="1">
      <c r="B80" s="46"/>
      <c r="C80" s="108" t="s">
        <v>128</v>
      </c>
      <c r="D80" s="74"/>
      <c r="E80" s="74"/>
      <c r="F80" s="74"/>
      <c r="G80" s="74"/>
      <c r="H80" s="74"/>
      <c r="I80" s="203"/>
      <c r="J80" s="213">
        <f>BK80</f>
        <v>0</v>
      </c>
      <c r="K80" s="74"/>
      <c r="L80" s="72"/>
      <c r="M80" s="105"/>
      <c r="N80" s="106"/>
      <c r="O80" s="106"/>
      <c r="P80" s="214">
        <f>P81</f>
        <v>0</v>
      </c>
      <c r="Q80" s="106"/>
      <c r="R80" s="214">
        <f>R81</f>
        <v>115.422549</v>
      </c>
      <c r="S80" s="106"/>
      <c r="T80" s="215">
        <f>T81</f>
        <v>0</v>
      </c>
      <c r="AT80" s="24" t="s">
        <v>74</v>
      </c>
      <c r="AU80" s="24" t="s">
        <v>129</v>
      </c>
      <c r="BK80" s="216">
        <f>BK81</f>
        <v>0</v>
      </c>
    </row>
    <row r="81" spans="2:63" s="11" customFormat="1" ht="37.4" customHeight="1">
      <c r="B81" s="217"/>
      <c r="C81" s="218"/>
      <c r="D81" s="219" t="s">
        <v>74</v>
      </c>
      <c r="E81" s="220" t="s">
        <v>149</v>
      </c>
      <c r="F81" s="220" t="s">
        <v>150</v>
      </c>
      <c r="G81" s="218"/>
      <c r="H81" s="218"/>
      <c r="I81" s="221"/>
      <c r="J81" s="222">
        <f>BK81</f>
        <v>0</v>
      </c>
      <c r="K81" s="218"/>
      <c r="L81" s="223"/>
      <c r="M81" s="224"/>
      <c r="N81" s="225"/>
      <c r="O81" s="225"/>
      <c r="P81" s="226">
        <f>P82+P206</f>
        <v>0</v>
      </c>
      <c r="Q81" s="225"/>
      <c r="R81" s="226">
        <f>R82+R206</f>
        <v>115.422549</v>
      </c>
      <c r="S81" s="225"/>
      <c r="T81" s="227">
        <f>T82+T206</f>
        <v>0</v>
      </c>
      <c r="AR81" s="228" t="s">
        <v>24</v>
      </c>
      <c r="AT81" s="229" t="s">
        <v>74</v>
      </c>
      <c r="AU81" s="229" t="s">
        <v>75</v>
      </c>
      <c r="AY81" s="228" t="s">
        <v>151</v>
      </c>
      <c r="BK81" s="230">
        <f>BK82+BK206</f>
        <v>0</v>
      </c>
    </row>
    <row r="82" spans="2:63" s="11" customFormat="1" ht="19.9" customHeight="1">
      <c r="B82" s="217"/>
      <c r="C82" s="218"/>
      <c r="D82" s="219" t="s">
        <v>74</v>
      </c>
      <c r="E82" s="231" t="s">
        <v>24</v>
      </c>
      <c r="F82" s="231" t="s">
        <v>152</v>
      </c>
      <c r="G82" s="218"/>
      <c r="H82" s="218"/>
      <c r="I82" s="221"/>
      <c r="J82" s="232">
        <f>BK82</f>
        <v>0</v>
      </c>
      <c r="K82" s="218"/>
      <c r="L82" s="223"/>
      <c r="M82" s="224"/>
      <c r="N82" s="225"/>
      <c r="O82" s="225"/>
      <c r="P82" s="226">
        <f>SUM(P83:P205)</f>
        <v>0</v>
      </c>
      <c r="Q82" s="225"/>
      <c r="R82" s="226">
        <f>SUM(R83:R205)</f>
        <v>115.422549</v>
      </c>
      <c r="S82" s="225"/>
      <c r="T82" s="227">
        <f>SUM(T83:T205)</f>
        <v>0</v>
      </c>
      <c r="AR82" s="228" t="s">
        <v>24</v>
      </c>
      <c r="AT82" s="229" t="s">
        <v>74</v>
      </c>
      <c r="AU82" s="229" t="s">
        <v>24</v>
      </c>
      <c r="AY82" s="228" t="s">
        <v>151</v>
      </c>
      <c r="BK82" s="230">
        <f>SUM(BK83:BK205)</f>
        <v>0</v>
      </c>
    </row>
    <row r="83" spans="2:65" s="1" customFormat="1" ht="45.6" customHeight="1">
      <c r="B83" s="46"/>
      <c r="C83" s="233" t="s">
        <v>24</v>
      </c>
      <c r="D83" s="233" t="s">
        <v>153</v>
      </c>
      <c r="E83" s="234" t="s">
        <v>154</v>
      </c>
      <c r="F83" s="235" t="s">
        <v>155</v>
      </c>
      <c r="G83" s="236" t="s">
        <v>156</v>
      </c>
      <c r="H83" s="237">
        <v>28519</v>
      </c>
      <c r="I83" s="238"/>
      <c r="J83" s="239">
        <f>ROUND(I83*H83,2)</f>
        <v>0</v>
      </c>
      <c r="K83" s="235" t="s">
        <v>157</v>
      </c>
      <c r="L83" s="72"/>
      <c r="M83" s="240" t="s">
        <v>22</v>
      </c>
      <c r="N83" s="241" t="s">
        <v>46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158</v>
      </c>
      <c r="AT83" s="24" t="s">
        <v>153</v>
      </c>
      <c r="AU83" s="24" t="s">
        <v>83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24</v>
      </c>
      <c r="BK83" s="244">
        <f>ROUND(I83*H83,2)</f>
        <v>0</v>
      </c>
      <c r="BL83" s="24" t="s">
        <v>158</v>
      </c>
      <c r="BM83" s="24" t="s">
        <v>630</v>
      </c>
    </row>
    <row r="84" spans="2:51" s="12" customFormat="1" ht="13.5">
      <c r="B84" s="245"/>
      <c r="C84" s="246"/>
      <c r="D84" s="247" t="s">
        <v>160</v>
      </c>
      <c r="E84" s="248" t="s">
        <v>22</v>
      </c>
      <c r="F84" s="249" t="s">
        <v>631</v>
      </c>
      <c r="G84" s="246"/>
      <c r="H84" s="248" t="s">
        <v>22</v>
      </c>
      <c r="I84" s="250"/>
      <c r="J84" s="246"/>
      <c r="K84" s="246"/>
      <c r="L84" s="251"/>
      <c r="M84" s="252"/>
      <c r="N84" s="253"/>
      <c r="O84" s="253"/>
      <c r="P84" s="253"/>
      <c r="Q84" s="253"/>
      <c r="R84" s="253"/>
      <c r="S84" s="253"/>
      <c r="T84" s="254"/>
      <c r="AT84" s="255" t="s">
        <v>160</v>
      </c>
      <c r="AU84" s="255" t="s">
        <v>83</v>
      </c>
      <c r="AV84" s="12" t="s">
        <v>24</v>
      </c>
      <c r="AW84" s="12" t="s">
        <v>39</v>
      </c>
      <c r="AX84" s="12" t="s">
        <v>75</v>
      </c>
      <c r="AY84" s="255" t="s">
        <v>151</v>
      </c>
    </row>
    <row r="85" spans="2:51" s="12" customFormat="1" ht="13.5">
      <c r="B85" s="245"/>
      <c r="C85" s="246"/>
      <c r="D85" s="247" t="s">
        <v>160</v>
      </c>
      <c r="E85" s="248" t="s">
        <v>22</v>
      </c>
      <c r="F85" s="249" t="s">
        <v>162</v>
      </c>
      <c r="G85" s="246"/>
      <c r="H85" s="248" t="s">
        <v>22</v>
      </c>
      <c r="I85" s="250"/>
      <c r="J85" s="246"/>
      <c r="K85" s="246"/>
      <c r="L85" s="251"/>
      <c r="M85" s="252"/>
      <c r="N85" s="253"/>
      <c r="O85" s="253"/>
      <c r="P85" s="253"/>
      <c r="Q85" s="253"/>
      <c r="R85" s="253"/>
      <c r="S85" s="253"/>
      <c r="T85" s="254"/>
      <c r="AT85" s="255" t="s">
        <v>160</v>
      </c>
      <c r="AU85" s="255" t="s">
        <v>83</v>
      </c>
      <c r="AV85" s="12" t="s">
        <v>24</v>
      </c>
      <c r="AW85" s="12" t="s">
        <v>39</v>
      </c>
      <c r="AX85" s="12" t="s">
        <v>75</v>
      </c>
      <c r="AY85" s="255" t="s">
        <v>151</v>
      </c>
    </row>
    <row r="86" spans="2:51" s="13" customFormat="1" ht="13.5">
      <c r="B86" s="256"/>
      <c r="C86" s="257"/>
      <c r="D86" s="247" t="s">
        <v>160</v>
      </c>
      <c r="E86" s="258" t="s">
        <v>22</v>
      </c>
      <c r="F86" s="259" t="s">
        <v>632</v>
      </c>
      <c r="G86" s="257"/>
      <c r="H86" s="260">
        <v>28519</v>
      </c>
      <c r="I86" s="261"/>
      <c r="J86" s="257"/>
      <c r="K86" s="257"/>
      <c r="L86" s="262"/>
      <c r="M86" s="263"/>
      <c r="N86" s="264"/>
      <c r="O86" s="264"/>
      <c r="P86" s="264"/>
      <c r="Q86" s="264"/>
      <c r="R86" s="264"/>
      <c r="S86" s="264"/>
      <c r="T86" s="265"/>
      <c r="AT86" s="266" t="s">
        <v>160</v>
      </c>
      <c r="AU86" s="266" t="s">
        <v>83</v>
      </c>
      <c r="AV86" s="13" t="s">
        <v>83</v>
      </c>
      <c r="AW86" s="13" t="s">
        <v>39</v>
      </c>
      <c r="AX86" s="13" t="s">
        <v>75</v>
      </c>
      <c r="AY86" s="266" t="s">
        <v>151</v>
      </c>
    </row>
    <row r="87" spans="2:51" s="14" customFormat="1" ht="13.5">
      <c r="B87" s="267"/>
      <c r="C87" s="268"/>
      <c r="D87" s="247" t="s">
        <v>160</v>
      </c>
      <c r="E87" s="269" t="s">
        <v>22</v>
      </c>
      <c r="F87" s="270" t="s">
        <v>164</v>
      </c>
      <c r="G87" s="268"/>
      <c r="H87" s="271">
        <v>28519</v>
      </c>
      <c r="I87" s="272"/>
      <c r="J87" s="268"/>
      <c r="K87" s="268"/>
      <c r="L87" s="273"/>
      <c r="M87" s="274"/>
      <c r="N87" s="275"/>
      <c r="O87" s="275"/>
      <c r="P87" s="275"/>
      <c r="Q87" s="275"/>
      <c r="R87" s="275"/>
      <c r="S87" s="275"/>
      <c r="T87" s="276"/>
      <c r="AT87" s="277" t="s">
        <v>160</v>
      </c>
      <c r="AU87" s="277" t="s">
        <v>83</v>
      </c>
      <c r="AV87" s="14" t="s">
        <v>158</v>
      </c>
      <c r="AW87" s="14" t="s">
        <v>39</v>
      </c>
      <c r="AX87" s="14" t="s">
        <v>24</v>
      </c>
      <c r="AY87" s="277" t="s">
        <v>151</v>
      </c>
    </row>
    <row r="88" spans="2:65" s="1" customFormat="1" ht="34.2" customHeight="1">
      <c r="B88" s="46"/>
      <c r="C88" s="233" t="s">
        <v>83</v>
      </c>
      <c r="D88" s="233" t="s">
        <v>153</v>
      </c>
      <c r="E88" s="234" t="s">
        <v>165</v>
      </c>
      <c r="F88" s="235" t="s">
        <v>166</v>
      </c>
      <c r="G88" s="236" t="s">
        <v>156</v>
      </c>
      <c r="H88" s="237">
        <v>28519</v>
      </c>
      <c r="I88" s="238"/>
      <c r="J88" s="239">
        <f>ROUND(I88*H88,2)</f>
        <v>0</v>
      </c>
      <c r="K88" s="235" t="s">
        <v>157</v>
      </c>
      <c r="L88" s="72"/>
      <c r="M88" s="240" t="s">
        <v>22</v>
      </c>
      <c r="N88" s="241" t="s">
        <v>46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158</v>
      </c>
      <c r="AT88" s="24" t="s">
        <v>153</v>
      </c>
      <c r="AU88" s="24" t="s">
        <v>83</v>
      </c>
      <c r="AY88" s="24" t="s">
        <v>151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24</v>
      </c>
      <c r="BK88" s="244">
        <f>ROUND(I88*H88,2)</f>
        <v>0</v>
      </c>
      <c r="BL88" s="24" t="s">
        <v>158</v>
      </c>
      <c r="BM88" s="24" t="s">
        <v>633</v>
      </c>
    </row>
    <row r="89" spans="2:51" s="12" customFormat="1" ht="13.5">
      <c r="B89" s="245"/>
      <c r="C89" s="246"/>
      <c r="D89" s="247" t="s">
        <v>160</v>
      </c>
      <c r="E89" s="248" t="s">
        <v>22</v>
      </c>
      <c r="F89" s="249" t="s">
        <v>634</v>
      </c>
      <c r="G89" s="246"/>
      <c r="H89" s="248" t="s">
        <v>22</v>
      </c>
      <c r="I89" s="250"/>
      <c r="J89" s="246"/>
      <c r="K89" s="246"/>
      <c r="L89" s="251"/>
      <c r="M89" s="252"/>
      <c r="N89" s="253"/>
      <c r="O89" s="253"/>
      <c r="P89" s="253"/>
      <c r="Q89" s="253"/>
      <c r="R89" s="253"/>
      <c r="S89" s="253"/>
      <c r="T89" s="254"/>
      <c r="AT89" s="255" t="s">
        <v>160</v>
      </c>
      <c r="AU89" s="255" t="s">
        <v>83</v>
      </c>
      <c r="AV89" s="12" t="s">
        <v>24</v>
      </c>
      <c r="AW89" s="12" t="s">
        <v>39</v>
      </c>
      <c r="AX89" s="12" t="s">
        <v>75</v>
      </c>
      <c r="AY89" s="255" t="s">
        <v>151</v>
      </c>
    </row>
    <row r="90" spans="2:51" s="13" customFormat="1" ht="13.5">
      <c r="B90" s="256"/>
      <c r="C90" s="257"/>
      <c r="D90" s="247" t="s">
        <v>160</v>
      </c>
      <c r="E90" s="258" t="s">
        <v>22</v>
      </c>
      <c r="F90" s="259" t="s">
        <v>632</v>
      </c>
      <c r="G90" s="257"/>
      <c r="H90" s="260">
        <v>28519</v>
      </c>
      <c r="I90" s="261"/>
      <c r="J90" s="257"/>
      <c r="K90" s="257"/>
      <c r="L90" s="262"/>
      <c r="M90" s="263"/>
      <c r="N90" s="264"/>
      <c r="O90" s="264"/>
      <c r="P90" s="264"/>
      <c r="Q90" s="264"/>
      <c r="R90" s="264"/>
      <c r="S90" s="264"/>
      <c r="T90" s="265"/>
      <c r="AT90" s="266" t="s">
        <v>160</v>
      </c>
      <c r="AU90" s="266" t="s">
        <v>83</v>
      </c>
      <c r="AV90" s="13" t="s">
        <v>83</v>
      </c>
      <c r="AW90" s="13" t="s">
        <v>39</v>
      </c>
      <c r="AX90" s="13" t="s">
        <v>75</v>
      </c>
      <c r="AY90" s="266" t="s">
        <v>151</v>
      </c>
    </row>
    <row r="91" spans="2:51" s="14" customFormat="1" ht="13.5">
      <c r="B91" s="267"/>
      <c r="C91" s="268"/>
      <c r="D91" s="247" t="s">
        <v>160</v>
      </c>
      <c r="E91" s="269" t="s">
        <v>22</v>
      </c>
      <c r="F91" s="270" t="s">
        <v>164</v>
      </c>
      <c r="G91" s="268"/>
      <c r="H91" s="271">
        <v>28519</v>
      </c>
      <c r="I91" s="272"/>
      <c r="J91" s="268"/>
      <c r="K91" s="268"/>
      <c r="L91" s="273"/>
      <c r="M91" s="274"/>
      <c r="N91" s="275"/>
      <c r="O91" s="275"/>
      <c r="P91" s="275"/>
      <c r="Q91" s="275"/>
      <c r="R91" s="275"/>
      <c r="S91" s="275"/>
      <c r="T91" s="276"/>
      <c r="AT91" s="277" t="s">
        <v>160</v>
      </c>
      <c r="AU91" s="277" t="s">
        <v>83</v>
      </c>
      <c r="AV91" s="14" t="s">
        <v>158</v>
      </c>
      <c r="AW91" s="14" t="s">
        <v>39</v>
      </c>
      <c r="AX91" s="14" t="s">
        <v>24</v>
      </c>
      <c r="AY91" s="277" t="s">
        <v>151</v>
      </c>
    </row>
    <row r="92" spans="2:65" s="1" customFormat="1" ht="22.8" customHeight="1">
      <c r="B92" s="46"/>
      <c r="C92" s="278" t="s">
        <v>169</v>
      </c>
      <c r="D92" s="278" t="s">
        <v>170</v>
      </c>
      <c r="E92" s="279" t="s">
        <v>171</v>
      </c>
      <c r="F92" s="280" t="s">
        <v>172</v>
      </c>
      <c r="G92" s="281" t="s">
        <v>173</v>
      </c>
      <c r="H92" s="282">
        <v>58.749</v>
      </c>
      <c r="I92" s="283"/>
      <c r="J92" s="284">
        <f>ROUND(I92*H92,2)</f>
        <v>0</v>
      </c>
      <c r="K92" s="280" t="s">
        <v>22</v>
      </c>
      <c r="L92" s="285"/>
      <c r="M92" s="286" t="s">
        <v>22</v>
      </c>
      <c r="N92" s="287" t="s">
        <v>46</v>
      </c>
      <c r="O92" s="47"/>
      <c r="P92" s="242">
        <f>O92*H92</f>
        <v>0</v>
      </c>
      <c r="Q92" s="242">
        <v>0.001</v>
      </c>
      <c r="R92" s="242">
        <f>Q92*H92</f>
        <v>0.058749</v>
      </c>
      <c r="S92" s="242">
        <v>0</v>
      </c>
      <c r="T92" s="243">
        <f>S92*H92</f>
        <v>0</v>
      </c>
      <c r="AR92" s="24" t="s">
        <v>174</v>
      </c>
      <c r="AT92" s="24" t="s">
        <v>170</v>
      </c>
      <c r="AU92" s="24" t="s">
        <v>83</v>
      </c>
      <c r="AY92" s="24" t="s">
        <v>151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24</v>
      </c>
      <c r="BK92" s="244">
        <f>ROUND(I92*H92,2)</f>
        <v>0</v>
      </c>
      <c r="BL92" s="24" t="s">
        <v>158</v>
      </c>
      <c r="BM92" s="24" t="s">
        <v>635</v>
      </c>
    </row>
    <row r="93" spans="2:51" s="12" customFormat="1" ht="13.5">
      <c r="B93" s="245"/>
      <c r="C93" s="246"/>
      <c r="D93" s="247" t="s">
        <v>160</v>
      </c>
      <c r="E93" s="248" t="s">
        <v>22</v>
      </c>
      <c r="F93" s="249" t="s">
        <v>176</v>
      </c>
      <c r="G93" s="246"/>
      <c r="H93" s="248" t="s">
        <v>22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AT93" s="255" t="s">
        <v>160</v>
      </c>
      <c r="AU93" s="255" t="s">
        <v>83</v>
      </c>
      <c r="AV93" s="12" t="s">
        <v>24</v>
      </c>
      <c r="AW93" s="12" t="s">
        <v>39</v>
      </c>
      <c r="AX93" s="12" t="s">
        <v>75</v>
      </c>
      <c r="AY93" s="255" t="s">
        <v>151</v>
      </c>
    </row>
    <row r="94" spans="2:51" s="13" customFormat="1" ht="13.5">
      <c r="B94" s="256"/>
      <c r="C94" s="257"/>
      <c r="D94" s="247" t="s">
        <v>160</v>
      </c>
      <c r="E94" s="258" t="s">
        <v>22</v>
      </c>
      <c r="F94" s="259" t="s">
        <v>636</v>
      </c>
      <c r="G94" s="257"/>
      <c r="H94" s="260">
        <v>58.749</v>
      </c>
      <c r="I94" s="261"/>
      <c r="J94" s="257"/>
      <c r="K94" s="257"/>
      <c r="L94" s="262"/>
      <c r="M94" s="263"/>
      <c r="N94" s="264"/>
      <c r="O94" s="264"/>
      <c r="P94" s="264"/>
      <c r="Q94" s="264"/>
      <c r="R94" s="264"/>
      <c r="S94" s="264"/>
      <c r="T94" s="265"/>
      <c r="AT94" s="266" t="s">
        <v>160</v>
      </c>
      <c r="AU94" s="266" t="s">
        <v>83</v>
      </c>
      <c r="AV94" s="13" t="s">
        <v>83</v>
      </c>
      <c r="AW94" s="13" t="s">
        <v>39</v>
      </c>
      <c r="AX94" s="13" t="s">
        <v>75</v>
      </c>
      <c r="AY94" s="266" t="s">
        <v>151</v>
      </c>
    </row>
    <row r="95" spans="2:51" s="14" customFormat="1" ht="13.5">
      <c r="B95" s="267"/>
      <c r="C95" s="268"/>
      <c r="D95" s="247" t="s">
        <v>160</v>
      </c>
      <c r="E95" s="269" t="s">
        <v>22</v>
      </c>
      <c r="F95" s="270" t="s">
        <v>164</v>
      </c>
      <c r="G95" s="268"/>
      <c r="H95" s="271">
        <v>58.749</v>
      </c>
      <c r="I95" s="272"/>
      <c r="J95" s="268"/>
      <c r="K95" s="268"/>
      <c r="L95" s="273"/>
      <c r="M95" s="274"/>
      <c r="N95" s="275"/>
      <c r="O95" s="275"/>
      <c r="P95" s="275"/>
      <c r="Q95" s="275"/>
      <c r="R95" s="275"/>
      <c r="S95" s="275"/>
      <c r="T95" s="276"/>
      <c r="AT95" s="277" t="s">
        <v>160</v>
      </c>
      <c r="AU95" s="277" t="s">
        <v>83</v>
      </c>
      <c r="AV95" s="14" t="s">
        <v>158</v>
      </c>
      <c r="AW95" s="14" t="s">
        <v>39</v>
      </c>
      <c r="AX95" s="14" t="s">
        <v>24</v>
      </c>
      <c r="AY95" s="277" t="s">
        <v>151</v>
      </c>
    </row>
    <row r="96" spans="2:65" s="1" customFormat="1" ht="34.2" customHeight="1">
      <c r="B96" s="46"/>
      <c r="C96" s="233" t="s">
        <v>158</v>
      </c>
      <c r="D96" s="233" t="s">
        <v>153</v>
      </c>
      <c r="E96" s="234" t="s">
        <v>178</v>
      </c>
      <c r="F96" s="235" t="s">
        <v>179</v>
      </c>
      <c r="G96" s="236" t="s">
        <v>180</v>
      </c>
      <c r="H96" s="237">
        <v>1144</v>
      </c>
      <c r="I96" s="238"/>
      <c r="J96" s="239">
        <f>ROUND(I96*H96,2)</f>
        <v>0</v>
      </c>
      <c r="K96" s="235" t="s">
        <v>157</v>
      </c>
      <c r="L96" s="72"/>
      <c r="M96" s="240" t="s">
        <v>22</v>
      </c>
      <c r="N96" s="241" t="s">
        <v>46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158</v>
      </c>
      <c r="AT96" s="24" t="s">
        <v>153</v>
      </c>
      <c r="AU96" s="24" t="s">
        <v>83</v>
      </c>
      <c r="AY96" s="24" t="s">
        <v>151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24</v>
      </c>
      <c r="BK96" s="244">
        <f>ROUND(I96*H96,2)</f>
        <v>0</v>
      </c>
      <c r="BL96" s="24" t="s">
        <v>158</v>
      </c>
      <c r="BM96" s="24" t="s">
        <v>637</v>
      </c>
    </row>
    <row r="97" spans="2:51" s="12" customFormat="1" ht="13.5">
      <c r="B97" s="245"/>
      <c r="C97" s="246"/>
      <c r="D97" s="247" t="s">
        <v>160</v>
      </c>
      <c r="E97" s="248" t="s">
        <v>22</v>
      </c>
      <c r="F97" s="249" t="s">
        <v>182</v>
      </c>
      <c r="G97" s="246"/>
      <c r="H97" s="248" t="s">
        <v>22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160</v>
      </c>
      <c r="AU97" s="255" t="s">
        <v>83</v>
      </c>
      <c r="AV97" s="12" t="s">
        <v>24</v>
      </c>
      <c r="AW97" s="12" t="s">
        <v>39</v>
      </c>
      <c r="AX97" s="12" t="s">
        <v>75</v>
      </c>
      <c r="AY97" s="255" t="s">
        <v>151</v>
      </c>
    </row>
    <row r="98" spans="2:51" s="12" customFormat="1" ht="13.5">
      <c r="B98" s="245"/>
      <c r="C98" s="246"/>
      <c r="D98" s="247" t="s">
        <v>160</v>
      </c>
      <c r="E98" s="248" t="s">
        <v>22</v>
      </c>
      <c r="F98" s="249" t="s">
        <v>183</v>
      </c>
      <c r="G98" s="246"/>
      <c r="H98" s="248" t="s">
        <v>22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160</v>
      </c>
      <c r="AU98" s="255" t="s">
        <v>83</v>
      </c>
      <c r="AV98" s="12" t="s">
        <v>24</v>
      </c>
      <c r="AW98" s="12" t="s">
        <v>39</v>
      </c>
      <c r="AX98" s="12" t="s">
        <v>75</v>
      </c>
      <c r="AY98" s="255" t="s">
        <v>151</v>
      </c>
    </row>
    <row r="99" spans="2:51" s="13" customFormat="1" ht="13.5">
      <c r="B99" s="256"/>
      <c r="C99" s="257"/>
      <c r="D99" s="247" t="s">
        <v>160</v>
      </c>
      <c r="E99" s="258" t="s">
        <v>22</v>
      </c>
      <c r="F99" s="259" t="s">
        <v>638</v>
      </c>
      <c r="G99" s="257"/>
      <c r="H99" s="260">
        <v>1144</v>
      </c>
      <c r="I99" s="261"/>
      <c r="J99" s="257"/>
      <c r="K99" s="257"/>
      <c r="L99" s="262"/>
      <c r="M99" s="263"/>
      <c r="N99" s="264"/>
      <c r="O99" s="264"/>
      <c r="P99" s="264"/>
      <c r="Q99" s="264"/>
      <c r="R99" s="264"/>
      <c r="S99" s="264"/>
      <c r="T99" s="265"/>
      <c r="AT99" s="266" t="s">
        <v>160</v>
      </c>
      <c r="AU99" s="266" t="s">
        <v>83</v>
      </c>
      <c r="AV99" s="13" t="s">
        <v>83</v>
      </c>
      <c r="AW99" s="13" t="s">
        <v>39</v>
      </c>
      <c r="AX99" s="13" t="s">
        <v>75</v>
      </c>
      <c r="AY99" s="266" t="s">
        <v>151</v>
      </c>
    </row>
    <row r="100" spans="2:51" s="14" customFormat="1" ht="13.5">
      <c r="B100" s="267"/>
      <c r="C100" s="268"/>
      <c r="D100" s="247" t="s">
        <v>160</v>
      </c>
      <c r="E100" s="269" t="s">
        <v>22</v>
      </c>
      <c r="F100" s="270" t="s">
        <v>164</v>
      </c>
      <c r="G100" s="268"/>
      <c r="H100" s="271">
        <v>1144</v>
      </c>
      <c r="I100" s="272"/>
      <c r="J100" s="268"/>
      <c r="K100" s="268"/>
      <c r="L100" s="273"/>
      <c r="M100" s="274"/>
      <c r="N100" s="275"/>
      <c r="O100" s="275"/>
      <c r="P100" s="275"/>
      <c r="Q100" s="275"/>
      <c r="R100" s="275"/>
      <c r="S100" s="275"/>
      <c r="T100" s="276"/>
      <c r="AT100" s="277" t="s">
        <v>160</v>
      </c>
      <c r="AU100" s="277" t="s">
        <v>83</v>
      </c>
      <c r="AV100" s="14" t="s">
        <v>158</v>
      </c>
      <c r="AW100" s="14" t="s">
        <v>39</v>
      </c>
      <c r="AX100" s="14" t="s">
        <v>24</v>
      </c>
      <c r="AY100" s="277" t="s">
        <v>151</v>
      </c>
    </row>
    <row r="101" spans="2:65" s="1" customFormat="1" ht="34.2" customHeight="1">
      <c r="B101" s="46"/>
      <c r="C101" s="233" t="s">
        <v>185</v>
      </c>
      <c r="D101" s="233" t="s">
        <v>153</v>
      </c>
      <c r="E101" s="234" t="s">
        <v>186</v>
      </c>
      <c r="F101" s="235" t="s">
        <v>187</v>
      </c>
      <c r="G101" s="236" t="s">
        <v>180</v>
      </c>
      <c r="H101" s="237">
        <v>2140</v>
      </c>
      <c r="I101" s="238"/>
      <c r="J101" s="239">
        <f>ROUND(I101*H101,2)</f>
        <v>0</v>
      </c>
      <c r="K101" s="235" t="s">
        <v>157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158</v>
      </c>
      <c r="BM101" s="24" t="s">
        <v>639</v>
      </c>
    </row>
    <row r="102" spans="2:51" s="12" customFormat="1" ht="13.5">
      <c r="B102" s="245"/>
      <c r="C102" s="246"/>
      <c r="D102" s="247" t="s">
        <v>160</v>
      </c>
      <c r="E102" s="248" t="s">
        <v>22</v>
      </c>
      <c r="F102" s="249" t="s">
        <v>189</v>
      </c>
      <c r="G102" s="246"/>
      <c r="H102" s="248" t="s">
        <v>22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AT102" s="255" t="s">
        <v>160</v>
      </c>
      <c r="AU102" s="255" t="s">
        <v>83</v>
      </c>
      <c r="AV102" s="12" t="s">
        <v>24</v>
      </c>
      <c r="AW102" s="12" t="s">
        <v>39</v>
      </c>
      <c r="AX102" s="12" t="s">
        <v>75</v>
      </c>
      <c r="AY102" s="255" t="s">
        <v>151</v>
      </c>
    </row>
    <row r="103" spans="2:51" s="12" customFormat="1" ht="13.5">
      <c r="B103" s="245"/>
      <c r="C103" s="246"/>
      <c r="D103" s="247" t="s">
        <v>160</v>
      </c>
      <c r="E103" s="248" t="s">
        <v>22</v>
      </c>
      <c r="F103" s="249" t="s">
        <v>190</v>
      </c>
      <c r="G103" s="246"/>
      <c r="H103" s="248" t="s">
        <v>22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AT103" s="255" t="s">
        <v>160</v>
      </c>
      <c r="AU103" s="255" t="s">
        <v>83</v>
      </c>
      <c r="AV103" s="12" t="s">
        <v>24</v>
      </c>
      <c r="AW103" s="12" t="s">
        <v>39</v>
      </c>
      <c r="AX103" s="12" t="s">
        <v>75</v>
      </c>
      <c r="AY103" s="255" t="s">
        <v>151</v>
      </c>
    </row>
    <row r="104" spans="2:51" s="13" customFormat="1" ht="13.5">
      <c r="B104" s="256"/>
      <c r="C104" s="257"/>
      <c r="D104" s="247" t="s">
        <v>160</v>
      </c>
      <c r="E104" s="258" t="s">
        <v>22</v>
      </c>
      <c r="F104" s="259" t="s">
        <v>640</v>
      </c>
      <c r="G104" s="257"/>
      <c r="H104" s="260">
        <v>2140</v>
      </c>
      <c r="I104" s="261"/>
      <c r="J104" s="257"/>
      <c r="K104" s="257"/>
      <c r="L104" s="262"/>
      <c r="M104" s="263"/>
      <c r="N104" s="264"/>
      <c r="O104" s="264"/>
      <c r="P104" s="264"/>
      <c r="Q104" s="264"/>
      <c r="R104" s="264"/>
      <c r="S104" s="264"/>
      <c r="T104" s="265"/>
      <c r="AT104" s="266" t="s">
        <v>160</v>
      </c>
      <c r="AU104" s="266" t="s">
        <v>83</v>
      </c>
      <c r="AV104" s="13" t="s">
        <v>83</v>
      </c>
      <c r="AW104" s="13" t="s">
        <v>39</v>
      </c>
      <c r="AX104" s="13" t="s">
        <v>75</v>
      </c>
      <c r="AY104" s="266" t="s">
        <v>151</v>
      </c>
    </row>
    <row r="105" spans="2:51" s="14" customFormat="1" ht="13.5">
      <c r="B105" s="267"/>
      <c r="C105" s="268"/>
      <c r="D105" s="247" t="s">
        <v>160</v>
      </c>
      <c r="E105" s="269" t="s">
        <v>22</v>
      </c>
      <c r="F105" s="270" t="s">
        <v>164</v>
      </c>
      <c r="G105" s="268"/>
      <c r="H105" s="271">
        <v>2140</v>
      </c>
      <c r="I105" s="272"/>
      <c r="J105" s="268"/>
      <c r="K105" s="268"/>
      <c r="L105" s="273"/>
      <c r="M105" s="274"/>
      <c r="N105" s="275"/>
      <c r="O105" s="275"/>
      <c r="P105" s="275"/>
      <c r="Q105" s="275"/>
      <c r="R105" s="275"/>
      <c r="S105" s="275"/>
      <c r="T105" s="276"/>
      <c r="AT105" s="277" t="s">
        <v>160</v>
      </c>
      <c r="AU105" s="277" t="s">
        <v>83</v>
      </c>
      <c r="AV105" s="14" t="s">
        <v>158</v>
      </c>
      <c r="AW105" s="14" t="s">
        <v>39</v>
      </c>
      <c r="AX105" s="14" t="s">
        <v>24</v>
      </c>
      <c r="AY105" s="277" t="s">
        <v>151</v>
      </c>
    </row>
    <row r="106" spans="2:65" s="1" customFormat="1" ht="22.8" customHeight="1">
      <c r="B106" s="46"/>
      <c r="C106" s="233" t="s">
        <v>192</v>
      </c>
      <c r="D106" s="233" t="s">
        <v>153</v>
      </c>
      <c r="E106" s="234" t="s">
        <v>193</v>
      </c>
      <c r="F106" s="235" t="s">
        <v>194</v>
      </c>
      <c r="G106" s="236" t="s">
        <v>195</v>
      </c>
      <c r="H106" s="237">
        <v>2.85</v>
      </c>
      <c r="I106" s="238"/>
      <c r="J106" s="239">
        <f>ROUND(I106*H106,2)</f>
        <v>0</v>
      </c>
      <c r="K106" s="235" t="s">
        <v>22</v>
      </c>
      <c r="L106" s="72"/>
      <c r="M106" s="240" t="s">
        <v>22</v>
      </c>
      <c r="N106" s="241" t="s">
        <v>46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158</v>
      </c>
      <c r="AT106" s="24" t="s">
        <v>153</v>
      </c>
      <c r="AU106" s="24" t="s">
        <v>83</v>
      </c>
      <c r="AY106" s="24" t="s">
        <v>151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24</v>
      </c>
      <c r="BK106" s="244">
        <f>ROUND(I106*H106,2)</f>
        <v>0</v>
      </c>
      <c r="BL106" s="24" t="s">
        <v>158</v>
      </c>
      <c r="BM106" s="24" t="s">
        <v>641</v>
      </c>
    </row>
    <row r="107" spans="2:51" s="12" customFormat="1" ht="13.5">
      <c r="B107" s="245"/>
      <c r="C107" s="246"/>
      <c r="D107" s="247" t="s">
        <v>160</v>
      </c>
      <c r="E107" s="248" t="s">
        <v>22</v>
      </c>
      <c r="F107" s="249" t="s">
        <v>642</v>
      </c>
      <c r="G107" s="246"/>
      <c r="H107" s="248" t="s">
        <v>22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AT107" s="255" t="s">
        <v>160</v>
      </c>
      <c r="AU107" s="255" t="s">
        <v>83</v>
      </c>
      <c r="AV107" s="12" t="s">
        <v>24</v>
      </c>
      <c r="AW107" s="12" t="s">
        <v>39</v>
      </c>
      <c r="AX107" s="12" t="s">
        <v>75</v>
      </c>
      <c r="AY107" s="255" t="s">
        <v>151</v>
      </c>
    </row>
    <row r="108" spans="2:51" s="13" customFormat="1" ht="13.5">
      <c r="B108" s="256"/>
      <c r="C108" s="257"/>
      <c r="D108" s="247" t="s">
        <v>160</v>
      </c>
      <c r="E108" s="258" t="s">
        <v>22</v>
      </c>
      <c r="F108" s="259" t="s">
        <v>643</v>
      </c>
      <c r="G108" s="257"/>
      <c r="H108" s="260">
        <v>2.85</v>
      </c>
      <c r="I108" s="261"/>
      <c r="J108" s="257"/>
      <c r="K108" s="257"/>
      <c r="L108" s="262"/>
      <c r="M108" s="263"/>
      <c r="N108" s="264"/>
      <c r="O108" s="264"/>
      <c r="P108" s="264"/>
      <c r="Q108" s="264"/>
      <c r="R108" s="264"/>
      <c r="S108" s="264"/>
      <c r="T108" s="265"/>
      <c r="AT108" s="266" t="s">
        <v>160</v>
      </c>
      <c r="AU108" s="266" t="s">
        <v>83</v>
      </c>
      <c r="AV108" s="13" t="s">
        <v>83</v>
      </c>
      <c r="AW108" s="13" t="s">
        <v>39</v>
      </c>
      <c r="AX108" s="13" t="s">
        <v>75</v>
      </c>
      <c r="AY108" s="266" t="s">
        <v>151</v>
      </c>
    </row>
    <row r="109" spans="2:51" s="14" customFormat="1" ht="13.5">
      <c r="B109" s="267"/>
      <c r="C109" s="268"/>
      <c r="D109" s="247" t="s">
        <v>160</v>
      </c>
      <c r="E109" s="269" t="s">
        <v>22</v>
      </c>
      <c r="F109" s="270" t="s">
        <v>164</v>
      </c>
      <c r="G109" s="268"/>
      <c r="H109" s="271">
        <v>2.85</v>
      </c>
      <c r="I109" s="272"/>
      <c r="J109" s="268"/>
      <c r="K109" s="268"/>
      <c r="L109" s="273"/>
      <c r="M109" s="274"/>
      <c r="N109" s="275"/>
      <c r="O109" s="275"/>
      <c r="P109" s="275"/>
      <c r="Q109" s="275"/>
      <c r="R109" s="275"/>
      <c r="S109" s="275"/>
      <c r="T109" s="276"/>
      <c r="AT109" s="277" t="s">
        <v>160</v>
      </c>
      <c r="AU109" s="277" t="s">
        <v>83</v>
      </c>
      <c r="AV109" s="14" t="s">
        <v>158</v>
      </c>
      <c r="AW109" s="14" t="s">
        <v>39</v>
      </c>
      <c r="AX109" s="14" t="s">
        <v>24</v>
      </c>
      <c r="AY109" s="277" t="s">
        <v>151</v>
      </c>
    </row>
    <row r="110" spans="2:65" s="1" customFormat="1" ht="34.2" customHeight="1">
      <c r="B110" s="46"/>
      <c r="C110" s="233" t="s">
        <v>199</v>
      </c>
      <c r="D110" s="233" t="s">
        <v>153</v>
      </c>
      <c r="E110" s="234" t="s">
        <v>200</v>
      </c>
      <c r="F110" s="235" t="s">
        <v>201</v>
      </c>
      <c r="G110" s="236" t="s">
        <v>180</v>
      </c>
      <c r="H110" s="237">
        <v>2140</v>
      </c>
      <c r="I110" s="238"/>
      <c r="J110" s="239">
        <f>ROUND(I110*H110,2)</f>
        <v>0</v>
      </c>
      <c r="K110" s="235" t="s">
        <v>157</v>
      </c>
      <c r="L110" s="72"/>
      <c r="M110" s="240" t="s">
        <v>22</v>
      </c>
      <c r="N110" s="241" t="s">
        <v>46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158</v>
      </c>
      <c r="AT110" s="24" t="s">
        <v>153</v>
      </c>
      <c r="AU110" s="24" t="s">
        <v>83</v>
      </c>
      <c r="AY110" s="24" t="s">
        <v>151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24</v>
      </c>
      <c r="BK110" s="244">
        <f>ROUND(I110*H110,2)</f>
        <v>0</v>
      </c>
      <c r="BL110" s="24" t="s">
        <v>158</v>
      </c>
      <c r="BM110" s="24" t="s">
        <v>644</v>
      </c>
    </row>
    <row r="111" spans="2:51" s="12" customFormat="1" ht="13.5">
      <c r="B111" s="245"/>
      <c r="C111" s="246"/>
      <c r="D111" s="247" t="s">
        <v>160</v>
      </c>
      <c r="E111" s="248" t="s">
        <v>22</v>
      </c>
      <c r="F111" s="249" t="s">
        <v>645</v>
      </c>
      <c r="G111" s="246"/>
      <c r="H111" s="248" t="s">
        <v>22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160</v>
      </c>
      <c r="AU111" s="255" t="s">
        <v>83</v>
      </c>
      <c r="AV111" s="12" t="s">
        <v>24</v>
      </c>
      <c r="AW111" s="12" t="s">
        <v>39</v>
      </c>
      <c r="AX111" s="12" t="s">
        <v>75</v>
      </c>
      <c r="AY111" s="255" t="s">
        <v>151</v>
      </c>
    </row>
    <row r="112" spans="2:51" s="13" customFormat="1" ht="13.5">
      <c r="B112" s="256"/>
      <c r="C112" s="257"/>
      <c r="D112" s="247" t="s">
        <v>160</v>
      </c>
      <c r="E112" s="258" t="s">
        <v>22</v>
      </c>
      <c r="F112" s="259" t="s">
        <v>646</v>
      </c>
      <c r="G112" s="257"/>
      <c r="H112" s="260">
        <v>2140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AT112" s="266" t="s">
        <v>160</v>
      </c>
      <c r="AU112" s="266" t="s">
        <v>83</v>
      </c>
      <c r="AV112" s="13" t="s">
        <v>83</v>
      </c>
      <c r="AW112" s="13" t="s">
        <v>39</v>
      </c>
      <c r="AX112" s="13" t="s">
        <v>75</v>
      </c>
      <c r="AY112" s="266" t="s">
        <v>151</v>
      </c>
    </row>
    <row r="113" spans="2:51" s="14" customFormat="1" ht="13.5">
      <c r="B113" s="267"/>
      <c r="C113" s="268"/>
      <c r="D113" s="247" t="s">
        <v>160</v>
      </c>
      <c r="E113" s="269" t="s">
        <v>22</v>
      </c>
      <c r="F113" s="270" t="s">
        <v>164</v>
      </c>
      <c r="G113" s="268"/>
      <c r="H113" s="271">
        <v>2140</v>
      </c>
      <c r="I113" s="272"/>
      <c r="J113" s="268"/>
      <c r="K113" s="268"/>
      <c r="L113" s="273"/>
      <c r="M113" s="274"/>
      <c r="N113" s="275"/>
      <c r="O113" s="275"/>
      <c r="P113" s="275"/>
      <c r="Q113" s="275"/>
      <c r="R113" s="275"/>
      <c r="S113" s="275"/>
      <c r="T113" s="276"/>
      <c r="AT113" s="277" t="s">
        <v>160</v>
      </c>
      <c r="AU113" s="277" t="s">
        <v>83</v>
      </c>
      <c r="AV113" s="14" t="s">
        <v>158</v>
      </c>
      <c r="AW113" s="14" t="s">
        <v>39</v>
      </c>
      <c r="AX113" s="14" t="s">
        <v>24</v>
      </c>
      <c r="AY113" s="277" t="s">
        <v>151</v>
      </c>
    </row>
    <row r="114" spans="2:65" s="1" customFormat="1" ht="14.4" customHeight="1">
      <c r="B114" s="46"/>
      <c r="C114" s="278" t="s">
        <v>174</v>
      </c>
      <c r="D114" s="278" t="s">
        <v>170</v>
      </c>
      <c r="E114" s="279" t="s">
        <v>205</v>
      </c>
      <c r="F114" s="280" t="s">
        <v>480</v>
      </c>
      <c r="G114" s="281" t="s">
        <v>180</v>
      </c>
      <c r="H114" s="282">
        <v>713</v>
      </c>
      <c r="I114" s="283"/>
      <c r="J114" s="284">
        <f>ROUND(I114*H114,2)</f>
        <v>0</v>
      </c>
      <c r="K114" s="280" t="s">
        <v>22</v>
      </c>
      <c r="L114" s="285"/>
      <c r="M114" s="286" t="s">
        <v>22</v>
      </c>
      <c r="N114" s="287" t="s">
        <v>46</v>
      </c>
      <c r="O114" s="47"/>
      <c r="P114" s="242">
        <f>O114*H114</f>
        <v>0</v>
      </c>
      <c r="Q114" s="242">
        <v>0.005</v>
      </c>
      <c r="R114" s="242">
        <f>Q114*H114</f>
        <v>3.565</v>
      </c>
      <c r="S114" s="242">
        <v>0</v>
      </c>
      <c r="T114" s="243">
        <f>S114*H114</f>
        <v>0</v>
      </c>
      <c r="AR114" s="24" t="s">
        <v>174</v>
      </c>
      <c r="AT114" s="24" t="s">
        <v>170</v>
      </c>
      <c r="AU114" s="24" t="s">
        <v>83</v>
      </c>
      <c r="AY114" s="24" t="s">
        <v>151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24</v>
      </c>
      <c r="BK114" s="244">
        <f>ROUND(I114*H114,2)</f>
        <v>0</v>
      </c>
      <c r="BL114" s="24" t="s">
        <v>158</v>
      </c>
      <c r="BM114" s="24" t="s">
        <v>647</v>
      </c>
    </row>
    <row r="115" spans="2:51" s="12" customFormat="1" ht="13.5">
      <c r="B115" s="245"/>
      <c r="C115" s="246"/>
      <c r="D115" s="247" t="s">
        <v>160</v>
      </c>
      <c r="E115" s="248" t="s">
        <v>22</v>
      </c>
      <c r="F115" s="249" t="s">
        <v>208</v>
      </c>
      <c r="G115" s="246"/>
      <c r="H115" s="248" t="s">
        <v>22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AT115" s="255" t="s">
        <v>160</v>
      </c>
      <c r="AU115" s="255" t="s">
        <v>83</v>
      </c>
      <c r="AV115" s="12" t="s">
        <v>24</v>
      </c>
      <c r="AW115" s="12" t="s">
        <v>39</v>
      </c>
      <c r="AX115" s="12" t="s">
        <v>75</v>
      </c>
      <c r="AY115" s="255" t="s">
        <v>151</v>
      </c>
    </row>
    <row r="116" spans="2:51" s="13" customFormat="1" ht="13.5">
      <c r="B116" s="256"/>
      <c r="C116" s="257"/>
      <c r="D116" s="247" t="s">
        <v>160</v>
      </c>
      <c r="E116" s="258" t="s">
        <v>22</v>
      </c>
      <c r="F116" s="259" t="s">
        <v>648</v>
      </c>
      <c r="G116" s="257"/>
      <c r="H116" s="260">
        <v>713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AT116" s="266" t="s">
        <v>160</v>
      </c>
      <c r="AU116" s="266" t="s">
        <v>83</v>
      </c>
      <c r="AV116" s="13" t="s">
        <v>83</v>
      </c>
      <c r="AW116" s="13" t="s">
        <v>39</v>
      </c>
      <c r="AX116" s="13" t="s">
        <v>75</v>
      </c>
      <c r="AY116" s="266" t="s">
        <v>151</v>
      </c>
    </row>
    <row r="117" spans="2:51" s="14" customFormat="1" ht="13.5">
      <c r="B117" s="267"/>
      <c r="C117" s="268"/>
      <c r="D117" s="247" t="s">
        <v>160</v>
      </c>
      <c r="E117" s="269" t="s">
        <v>22</v>
      </c>
      <c r="F117" s="270" t="s">
        <v>164</v>
      </c>
      <c r="G117" s="268"/>
      <c r="H117" s="271">
        <v>713</v>
      </c>
      <c r="I117" s="272"/>
      <c r="J117" s="268"/>
      <c r="K117" s="268"/>
      <c r="L117" s="273"/>
      <c r="M117" s="274"/>
      <c r="N117" s="275"/>
      <c r="O117" s="275"/>
      <c r="P117" s="275"/>
      <c r="Q117" s="275"/>
      <c r="R117" s="275"/>
      <c r="S117" s="275"/>
      <c r="T117" s="276"/>
      <c r="AT117" s="277" t="s">
        <v>160</v>
      </c>
      <c r="AU117" s="277" t="s">
        <v>83</v>
      </c>
      <c r="AV117" s="14" t="s">
        <v>158</v>
      </c>
      <c r="AW117" s="14" t="s">
        <v>39</v>
      </c>
      <c r="AX117" s="14" t="s">
        <v>24</v>
      </c>
      <c r="AY117" s="277" t="s">
        <v>151</v>
      </c>
    </row>
    <row r="118" spans="2:65" s="1" customFormat="1" ht="14.4" customHeight="1">
      <c r="B118" s="46"/>
      <c r="C118" s="278" t="s">
        <v>210</v>
      </c>
      <c r="D118" s="278" t="s">
        <v>170</v>
      </c>
      <c r="E118" s="279" t="s">
        <v>211</v>
      </c>
      <c r="F118" s="280" t="s">
        <v>483</v>
      </c>
      <c r="G118" s="281" t="s">
        <v>180</v>
      </c>
      <c r="H118" s="282">
        <v>428</v>
      </c>
      <c r="I118" s="283"/>
      <c r="J118" s="284">
        <f>ROUND(I118*H118,2)</f>
        <v>0</v>
      </c>
      <c r="K118" s="280" t="s">
        <v>22</v>
      </c>
      <c r="L118" s="285"/>
      <c r="M118" s="286" t="s">
        <v>22</v>
      </c>
      <c r="N118" s="287" t="s">
        <v>46</v>
      </c>
      <c r="O118" s="47"/>
      <c r="P118" s="242">
        <f>O118*H118</f>
        <v>0</v>
      </c>
      <c r="Q118" s="242">
        <v>0.005</v>
      </c>
      <c r="R118" s="242">
        <f>Q118*H118</f>
        <v>2.14</v>
      </c>
      <c r="S118" s="242">
        <v>0</v>
      </c>
      <c r="T118" s="243">
        <f>S118*H118</f>
        <v>0</v>
      </c>
      <c r="AR118" s="24" t="s">
        <v>174</v>
      </c>
      <c r="AT118" s="24" t="s">
        <v>170</v>
      </c>
      <c r="AU118" s="24" t="s">
        <v>83</v>
      </c>
      <c r="AY118" s="24" t="s">
        <v>151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4" t="s">
        <v>24</v>
      </c>
      <c r="BK118" s="244">
        <f>ROUND(I118*H118,2)</f>
        <v>0</v>
      </c>
      <c r="BL118" s="24" t="s">
        <v>158</v>
      </c>
      <c r="BM118" s="24" t="s">
        <v>649</v>
      </c>
    </row>
    <row r="119" spans="2:51" s="12" customFormat="1" ht="13.5">
      <c r="B119" s="245"/>
      <c r="C119" s="246"/>
      <c r="D119" s="247" t="s">
        <v>160</v>
      </c>
      <c r="E119" s="248" t="s">
        <v>22</v>
      </c>
      <c r="F119" s="249" t="s">
        <v>208</v>
      </c>
      <c r="G119" s="246"/>
      <c r="H119" s="248" t="s">
        <v>22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AT119" s="255" t="s">
        <v>160</v>
      </c>
      <c r="AU119" s="255" t="s">
        <v>83</v>
      </c>
      <c r="AV119" s="12" t="s">
        <v>24</v>
      </c>
      <c r="AW119" s="12" t="s">
        <v>39</v>
      </c>
      <c r="AX119" s="12" t="s">
        <v>75</v>
      </c>
      <c r="AY119" s="255" t="s">
        <v>151</v>
      </c>
    </row>
    <row r="120" spans="2:51" s="13" customFormat="1" ht="13.5">
      <c r="B120" s="256"/>
      <c r="C120" s="257"/>
      <c r="D120" s="247" t="s">
        <v>160</v>
      </c>
      <c r="E120" s="258" t="s">
        <v>22</v>
      </c>
      <c r="F120" s="259" t="s">
        <v>650</v>
      </c>
      <c r="G120" s="257"/>
      <c r="H120" s="260">
        <v>428</v>
      </c>
      <c r="I120" s="261"/>
      <c r="J120" s="257"/>
      <c r="K120" s="257"/>
      <c r="L120" s="262"/>
      <c r="M120" s="263"/>
      <c r="N120" s="264"/>
      <c r="O120" s="264"/>
      <c r="P120" s="264"/>
      <c r="Q120" s="264"/>
      <c r="R120" s="264"/>
      <c r="S120" s="264"/>
      <c r="T120" s="265"/>
      <c r="AT120" s="266" t="s">
        <v>160</v>
      </c>
      <c r="AU120" s="266" t="s">
        <v>83</v>
      </c>
      <c r="AV120" s="13" t="s">
        <v>83</v>
      </c>
      <c r="AW120" s="13" t="s">
        <v>39</v>
      </c>
      <c r="AX120" s="13" t="s">
        <v>75</v>
      </c>
      <c r="AY120" s="266" t="s">
        <v>151</v>
      </c>
    </row>
    <row r="121" spans="2:51" s="14" customFormat="1" ht="13.5">
      <c r="B121" s="267"/>
      <c r="C121" s="268"/>
      <c r="D121" s="247" t="s">
        <v>160</v>
      </c>
      <c r="E121" s="269" t="s">
        <v>22</v>
      </c>
      <c r="F121" s="270" t="s">
        <v>164</v>
      </c>
      <c r="G121" s="268"/>
      <c r="H121" s="271">
        <v>428</v>
      </c>
      <c r="I121" s="272"/>
      <c r="J121" s="268"/>
      <c r="K121" s="268"/>
      <c r="L121" s="273"/>
      <c r="M121" s="274"/>
      <c r="N121" s="275"/>
      <c r="O121" s="275"/>
      <c r="P121" s="275"/>
      <c r="Q121" s="275"/>
      <c r="R121" s="275"/>
      <c r="S121" s="275"/>
      <c r="T121" s="276"/>
      <c r="AT121" s="277" t="s">
        <v>160</v>
      </c>
      <c r="AU121" s="277" t="s">
        <v>83</v>
      </c>
      <c r="AV121" s="14" t="s">
        <v>158</v>
      </c>
      <c r="AW121" s="14" t="s">
        <v>39</v>
      </c>
      <c r="AX121" s="14" t="s">
        <v>24</v>
      </c>
      <c r="AY121" s="277" t="s">
        <v>151</v>
      </c>
    </row>
    <row r="122" spans="2:65" s="1" customFormat="1" ht="14.4" customHeight="1">
      <c r="B122" s="46"/>
      <c r="C122" s="278" t="s">
        <v>29</v>
      </c>
      <c r="D122" s="278" t="s">
        <v>170</v>
      </c>
      <c r="E122" s="279" t="s">
        <v>215</v>
      </c>
      <c r="F122" s="280" t="s">
        <v>486</v>
      </c>
      <c r="G122" s="281" t="s">
        <v>180</v>
      </c>
      <c r="H122" s="282">
        <v>571</v>
      </c>
      <c r="I122" s="283"/>
      <c r="J122" s="284">
        <f>ROUND(I122*H122,2)</f>
        <v>0</v>
      </c>
      <c r="K122" s="280" t="s">
        <v>22</v>
      </c>
      <c r="L122" s="285"/>
      <c r="M122" s="286" t="s">
        <v>22</v>
      </c>
      <c r="N122" s="287" t="s">
        <v>46</v>
      </c>
      <c r="O122" s="47"/>
      <c r="P122" s="242">
        <f>O122*H122</f>
        <v>0</v>
      </c>
      <c r="Q122" s="242">
        <v>0.005</v>
      </c>
      <c r="R122" s="242">
        <f>Q122*H122</f>
        <v>2.855</v>
      </c>
      <c r="S122" s="242">
        <v>0</v>
      </c>
      <c r="T122" s="243">
        <f>S122*H122</f>
        <v>0</v>
      </c>
      <c r="AR122" s="24" t="s">
        <v>174</v>
      </c>
      <c r="AT122" s="24" t="s">
        <v>170</v>
      </c>
      <c r="AU122" s="24" t="s">
        <v>83</v>
      </c>
      <c r="AY122" s="24" t="s">
        <v>151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24</v>
      </c>
      <c r="BK122" s="244">
        <f>ROUND(I122*H122,2)</f>
        <v>0</v>
      </c>
      <c r="BL122" s="24" t="s">
        <v>158</v>
      </c>
      <c r="BM122" s="24" t="s">
        <v>651</v>
      </c>
    </row>
    <row r="123" spans="2:51" s="12" customFormat="1" ht="13.5">
      <c r="B123" s="245"/>
      <c r="C123" s="246"/>
      <c r="D123" s="247" t="s">
        <v>160</v>
      </c>
      <c r="E123" s="248" t="s">
        <v>22</v>
      </c>
      <c r="F123" s="249" t="s">
        <v>208</v>
      </c>
      <c r="G123" s="246"/>
      <c r="H123" s="248" t="s">
        <v>22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160</v>
      </c>
      <c r="AU123" s="255" t="s">
        <v>83</v>
      </c>
      <c r="AV123" s="12" t="s">
        <v>24</v>
      </c>
      <c r="AW123" s="12" t="s">
        <v>39</v>
      </c>
      <c r="AX123" s="12" t="s">
        <v>75</v>
      </c>
      <c r="AY123" s="255" t="s">
        <v>151</v>
      </c>
    </row>
    <row r="124" spans="2:51" s="13" customFormat="1" ht="13.5">
      <c r="B124" s="256"/>
      <c r="C124" s="257"/>
      <c r="D124" s="247" t="s">
        <v>160</v>
      </c>
      <c r="E124" s="258" t="s">
        <v>22</v>
      </c>
      <c r="F124" s="259" t="s">
        <v>652</v>
      </c>
      <c r="G124" s="257"/>
      <c r="H124" s="260">
        <v>571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AT124" s="266" t="s">
        <v>160</v>
      </c>
      <c r="AU124" s="266" t="s">
        <v>83</v>
      </c>
      <c r="AV124" s="13" t="s">
        <v>83</v>
      </c>
      <c r="AW124" s="13" t="s">
        <v>39</v>
      </c>
      <c r="AX124" s="13" t="s">
        <v>75</v>
      </c>
      <c r="AY124" s="266" t="s">
        <v>151</v>
      </c>
    </row>
    <row r="125" spans="2:51" s="14" customFormat="1" ht="13.5">
      <c r="B125" s="267"/>
      <c r="C125" s="268"/>
      <c r="D125" s="247" t="s">
        <v>160</v>
      </c>
      <c r="E125" s="269" t="s">
        <v>22</v>
      </c>
      <c r="F125" s="270" t="s">
        <v>164</v>
      </c>
      <c r="G125" s="268"/>
      <c r="H125" s="271">
        <v>571</v>
      </c>
      <c r="I125" s="272"/>
      <c r="J125" s="268"/>
      <c r="K125" s="268"/>
      <c r="L125" s="273"/>
      <c r="M125" s="274"/>
      <c r="N125" s="275"/>
      <c r="O125" s="275"/>
      <c r="P125" s="275"/>
      <c r="Q125" s="275"/>
      <c r="R125" s="275"/>
      <c r="S125" s="275"/>
      <c r="T125" s="276"/>
      <c r="AT125" s="277" t="s">
        <v>160</v>
      </c>
      <c r="AU125" s="277" t="s">
        <v>83</v>
      </c>
      <c r="AV125" s="14" t="s">
        <v>158</v>
      </c>
      <c r="AW125" s="14" t="s">
        <v>39</v>
      </c>
      <c r="AX125" s="14" t="s">
        <v>24</v>
      </c>
      <c r="AY125" s="277" t="s">
        <v>151</v>
      </c>
    </row>
    <row r="126" spans="2:65" s="1" customFormat="1" ht="14.4" customHeight="1">
      <c r="B126" s="46"/>
      <c r="C126" s="278" t="s">
        <v>219</v>
      </c>
      <c r="D126" s="278" t="s">
        <v>170</v>
      </c>
      <c r="E126" s="279" t="s">
        <v>220</v>
      </c>
      <c r="F126" s="280" t="s">
        <v>221</v>
      </c>
      <c r="G126" s="281" t="s">
        <v>180</v>
      </c>
      <c r="H126" s="282">
        <v>428</v>
      </c>
      <c r="I126" s="283"/>
      <c r="J126" s="284">
        <f>ROUND(I126*H126,2)</f>
        <v>0</v>
      </c>
      <c r="K126" s="280" t="s">
        <v>22</v>
      </c>
      <c r="L126" s="285"/>
      <c r="M126" s="286" t="s">
        <v>22</v>
      </c>
      <c r="N126" s="287" t="s">
        <v>46</v>
      </c>
      <c r="O126" s="47"/>
      <c r="P126" s="242">
        <f>O126*H126</f>
        <v>0</v>
      </c>
      <c r="Q126" s="242">
        <v>0.001</v>
      </c>
      <c r="R126" s="242">
        <f>Q126*H126</f>
        <v>0.428</v>
      </c>
      <c r="S126" s="242">
        <v>0</v>
      </c>
      <c r="T126" s="243">
        <f>S126*H126</f>
        <v>0</v>
      </c>
      <c r="AR126" s="24" t="s">
        <v>174</v>
      </c>
      <c r="AT126" s="24" t="s">
        <v>170</v>
      </c>
      <c r="AU126" s="24" t="s">
        <v>83</v>
      </c>
      <c r="AY126" s="24" t="s">
        <v>151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24</v>
      </c>
      <c r="BK126" s="244">
        <f>ROUND(I126*H126,2)</f>
        <v>0</v>
      </c>
      <c r="BL126" s="24" t="s">
        <v>158</v>
      </c>
      <c r="BM126" s="24" t="s">
        <v>653</v>
      </c>
    </row>
    <row r="127" spans="2:51" s="12" customFormat="1" ht="13.5">
      <c r="B127" s="245"/>
      <c r="C127" s="246"/>
      <c r="D127" s="247" t="s">
        <v>160</v>
      </c>
      <c r="E127" s="248" t="s">
        <v>22</v>
      </c>
      <c r="F127" s="249" t="s">
        <v>208</v>
      </c>
      <c r="G127" s="246"/>
      <c r="H127" s="248" t="s">
        <v>22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160</v>
      </c>
      <c r="AU127" s="255" t="s">
        <v>83</v>
      </c>
      <c r="AV127" s="12" t="s">
        <v>24</v>
      </c>
      <c r="AW127" s="12" t="s">
        <v>39</v>
      </c>
      <c r="AX127" s="12" t="s">
        <v>75</v>
      </c>
      <c r="AY127" s="255" t="s">
        <v>151</v>
      </c>
    </row>
    <row r="128" spans="2:51" s="13" customFormat="1" ht="13.5">
      <c r="B128" s="256"/>
      <c r="C128" s="257"/>
      <c r="D128" s="247" t="s">
        <v>160</v>
      </c>
      <c r="E128" s="258" t="s">
        <v>22</v>
      </c>
      <c r="F128" s="259" t="s">
        <v>650</v>
      </c>
      <c r="G128" s="257"/>
      <c r="H128" s="260">
        <v>428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AT128" s="266" t="s">
        <v>160</v>
      </c>
      <c r="AU128" s="266" t="s">
        <v>83</v>
      </c>
      <c r="AV128" s="13" t="s">
        <v>83</v>
      </c>
      <c r="AW128" s="13" t="s">
        <v>39</v>
      </c>
      <c r="AX128" s="13" t="s">
        <v>75</v>
      </c>
      <c r="AY128" s="266" t="s">
        <v>151</v>
      </c>
    </row>
    <row r="129" spans="2:51" s="14" customFormat="1" ht="13.5">
      <c r="B129" s="267"/>
      <c r="C129" s="268"/>
      <c r="D129" s="247" t="s">
        <v>160</v>
      </c>
      <c r="E129" s="269" t="s">
        <v>22</v>
      </c>
      <c r="F129" s="270" t="s">
        <v>164</v>
      </c>
      <c r="G129" s="268"/>
      <c r="H129" s="271">
        <v>428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AT129" s="277" t="s">
        <v>160</v>
      </c>
      <c r="AU129" s="277" t="s">
        <v>83</v>
      </c>
      <c r="AV129" s="14" t="s">
        <v>158</v>
      </c>
      <c r="AW129" s="14" t="s">
        <v>39</v>
      </c>
      <c r="AX129" s="14" t="s">
        <v>24</v>
      </c>
      <c r="AY129" s="277" t="s">
        <v>151</v>
      </c>
    </row>
    <row r="130" spans="2:65" s="1" customFormat="1" ht="22.8" customHeight="1">
      <c r="B130" s="46"/>
      <c r="C130" s="233" t="s">
        <v>223</v>
      </c>
      <c r="D130" s="233" t="s">
        <v>153</v>
      </c>
      <c r="E130" s="234" t="s">
        <v>224</v>
      </c>
      <c r="F130" s="235" t="s">
        <v>225</v>
      </c>
      <c r="G130" s="236" t="s">
        <v>180</v>
      </c>
      <c r="H130" s="237">
        <v>1144</v>
      </c>
      <c r="I130" s="238"/>
      <c r="J130" s="239">
        <f>ROUND(I130*H130,2)</f>
        <v>0</v>
      </c>
      <c r="K130" s="235" t="s">
        <v>157</v>
      </c>
      <c r="L130" s="72"/>
      <c r="M130" s="240" t="s">
        <v>22</v>
      </c>
      <c r="N130" s="241" t="s">
        <v>46</v>
      </c>
      <c r="O130" s="47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AR130" s="24" t="s">
        <v>158</v>
      </c>
      <c r="AT130" s="24" t="s">
        <v>153</v>
      </c>
      <c r="AU130" s="24" t="s">
        <v>83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24</v>
      </c>
      <c r="BK130" s="244">
        <f>ROUND(I130*H130,2)</f>
        <v>0</v>
      </c>
      <c r="BL130" s="24" t="s">
        <v>158</v>
      </c>
      <c r="BM130" s="24" t="s">
        <v>654</v>
      </c>
    </row>
    <row r="131" spans="2:51" s="12" customFormat="1" ht="13.5">
      <c r="B131" s="245"/>
      <c r="C131" s="246"/>
      <c r="D131" s="247" t="s">
        <v>160</v>
      </c>
      <c r="E131" s="248" t="s">
        <v>22</v>
      </c>
      <c r="F131" s="249" t="s">
        <v>189</v>
      </c>
      <c r="G131" s="246"/>
      <c r="H131" s="248" t="s">
        <v>22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160</v>
      </c>
      <c r="AU131" s="255" t="s">
        <v>83</v>
      </c>
      <c r="AV131" s="12" t="s">
        <v>24</v>
      </c>
      <c r="AW131" s="12" t="s">
        <v>39</v>
      </c>
      <c r="AX131" s="12" t="s">
        <v>75</v>
      </c>
      <c r="AY131" s="255" t="s">
        <v>151</v>
      </c>
    </row>
    <row r="132" spans="2:51" s="12" customFormat="1" ht="13.5">
      <c r="B132" s="245"/>
      <c r="C132" s="246"/>
      <c r="D132" s="247" t="s">
        <v>160</v>
      </c>
      <c r="E132" s="248" t="s">
        <v>22</v>
      </c>
      <c r="F132" s="249" t="s">
        <v>183</v>
      </c>
      <c r="G132" s="246"/>
      <c r="H132" s="248" t="s">
        <v>22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AT132" s="255" t="s">
        <v>160</v>
      </c>
      <c r="AU132" s="255" t="s">
        <v>83</v>
      </c>
      <c r="AV132" s="12" t="s">
        <v>24</v>
      </c>
      <c r="AW132" s="12" t="s">
        <v>39</v>
      </c>
      <c r="AX132" s="12" t="s">
        <v>75</v>
      </c>
      <c r="AY132" s="255" t="s">
        <v>151</v>
      </c>
    </row>
    <row r="133" spans="2:51" s="13" customFormat="1" ht="13.5">
      <c r="B133" s="256"/>
      <c r="C133" s="257"/>
      <c r="D133" s="247" t="s">
        <v>160</v>
      </c>
      <c r="E133" s="258" t="s">
        <v>22</v>
      </c>
      <c r="F133" s="259" t="s">
        <v>638</v>
      </c>
      <c r="G133" s="257"/>
      <c r="H133" s="260">
        <v>1144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AT133" s="266" t="s">
        <v>160</v>
      </c>
      <c r="AU133" s="266" t="s">
        <v>83</v>
      </c>
      <c r="AV133" s="13" t="s">
        <v>83</v>
      </c>
      <c r="AW133" s="13" t="s">
        <v>39</v>
      </c>
      <c r="AX133" s="13" t="s">
        <v>75</v>
      </c>
      <c r="AY133" s="266" t="s">
        <v>151</v>
      </c>
    </row>
    <row r="134" spans="2:51" s="14" customFormat="1" ht="13.5">
      <c r="B134" s="267"/>
      <c r="C134" s="268"/>
      <c r="D134" s="247" t="s">
        <v>160</v>
      </c>
      <c r="E134" s="269" t="s">
        <v>22</v>
      </c>
      <c r="F134" s="270" t="s">
        <v>164</v>
      </c>
      <c r="G134" s="268"/>
      <c r="H134" s="271">
        <v>1144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AT134" s="277" t="s">
        <v>160</v>
      </c>
      <c r="AU134" s="277" t="s">
        <v>83</v>
      </c>
      <c r="AV134" s="14" t="s">
        <v>158</v>
      </c>
      <c r="AW134" s="14" t="s">
        <v>39</v>
      </c>
      <c r="AX134" s="14" t="s">
        <v>24</v>
      </c>
      <c r="AY134" s="277" t="s">
        <v>151</v>
      </c>
    </row>
    <row r="135" spans="2:65" s="1" customFormat="1" ht="14.4" customHeight="1">
      <c r="B135" s="46"/>
      <c r="C135" s="278" t="s">
        <v>227</v>
      </c>
      <c r="D135" s="278" t="s">
        <v>170</v>
      </c>
      <c r="E135" s="279" t="s">
        <v>228</v>
      </c>
      <c r="F135" s="280" t="s">
        <v>229</v>
      </c>
      <c r="G135" s="281" t="s">
        <v>180</v>
      </c>
      <c r="H135" s="282">
        <v>286</v>
      </c>
      <c r="I135" s="283"/>
      <c r="J135" s="284">
        <f>ROUND(I135*H135,2)</f>
        <v>0</v>
      </c>
      <c r="K135" s="280" t="s">
        <v>22</v>
      </c>
      <c r="L135" s="285"/>
      <c r="M135" s="286" t="s">
        <v>22</v>
      </c>
      <c r="N135" s="287" t="s">
        <v>46</v>
      </c>
      <c r="O135" s="47"/>
      <c r="P135" s="242">
        <f>O135*H135</f>
        <v>0</v>
      </c>
      <c r="Q135" s="242">
        <v>0.001</v>
      </c>
      <c r="R135" s="242">
        <f>Q135*H135</f>
        <v>0.28600000000000003</v>
      </c>
      <c r="S135" s="242">
        <v>0</v>
      </c>
      <c r="T135" s="243">
        <f>S135*H135</f>
        <v>0</v>
      </c>
      <c r="AR135" s="24" t="s">
        <v>174</v>
      </c>
      <c r="AT135" s="24" t="s">
        <v>170</v>
      </c>
      <c r="AU135" s="24" t="s">
        <v>83</v>
      </c>
      <c r="AY135" s="24" t="s">
        <v>151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24</v>
      </c>
      <c r="BK135" s="244">
        <f>ROUND(I135*H135,2)</f>
        <v>0</v>
      </c>
      <c r="BL135" s="24" t="s">
        <v>158</v>
      </c>
      <c r="BM135" s="24" t="s">
        <v>655</v>
      </c>
    </row>
    <row r="136" spans="2:51" s="12" customFormat="1" ht="13.5">
      <c r="B136" s="245"/>
      <c r="C136" s="246"/>
      <c r="D136" s="247" t="s">
        <v>160</v>
      </c>
      <c r="E136" s="248" t="s">
        <v>22</v>
      </c>
      <c r="F136" s="249" t="s">
        <v>231</v>
      </c>
      <c r="G136" s="246"/>
      <c r="H136" s="248" t="s">
        <v>22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160</v>
      </c>
      <c r="AU136" s="255" t="s">
        <v>83</v>
      </c>
      <c r="AV136" s="12" t="s">
        <v>24</v>
      </c>
      <c r="AW136" s="12" t="s">
        <v>39</v>
      </c>
      <c r="AX136" s="12" t="s">
        <v>75</v>
      </c>
      <c r="AY136" s="255" t="s">
        <v>151</v>
      </c>
    </row>
    <row r="137" spans="2:51" s="13" customFormat="1" ht="13.5">
      <c r="B137" s="256"/>
      <c r="C137" s="257"/>
      <c r="D137" s="247" t="s">
        <v>160</v>
      </c>
      <c r="E137" s="258" t="s">
        <v>22</v>
      </c>
      <c r="F137" s="259" t="s">
        <v>656</v>
      </c>
      <c r="G137" s="257"/>
      <c r="H137" s="260">
        <v>286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AT137" s="266" t="s">
        <v>160</v>
      </c>
      <c r="AU137" s="266" t="s">
        <v>83</v>
      </c>
      <c r="AV137" s="13" t="s">
        <v>83</v>
      </c>
      <c r="AW137" s="13" t="s">
        <v>39</v>
      </c>
      <c r="AX137" s="13" t="s">
        <v>75</v>
      </c>
      <c r="AY137" s="266" t="s">
        <v>151</v>
      </c>
    </row>
    <row r="138" spans="2:51" s="14" customFormat="1" ht="13.5">
      <c r="B138" s="267"/>
      <c r="C138" s="268"/>
      <c r="D138" s="247" t="s">
        <v>160</v>
      </c>
      <c r="E138" s="269" t="s">
        <v>22</v>
      </c>
      <c r="F138" s="270" t="s">
        <v>164</v>
      </c>
      <c r="G138" s="268"/>
      <c r="H138" s="271">
        <v>286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AT138" s="277" t="s">
        <v>160</v>
      </c>
      <c r="AU138" s="277" t="s">
        <v>83</v>
      </c>
      <c r="AV138" s="14" t="s">
        <v>158</v>
      </c>
      <c r="AW138" s="14" t="s">
        <v>39</v>
      </c>
      <c r="AX138" s="14" t="s">
        <v>24</v>
      </c>
      <c r="AY138" s="277" t="s">
        <v>151</v>
      </c>
    </row>
    <row r="139" spans="2:65" s="1" customFormat="1" ht="14.4" customHeight="1">
      <c r="B139" s="46"/>
      <c r="C139" s="278" t="s">
        <v>233</v>
      </c>
      <c r="D139" s="278" t="s">
        <v>170</v>
      </c>
      <c r="E139" s="279" t="s">
        <v>234</v>
      </c>
      <c r="F139" s="280" t="s">
        <v>235</v>
      </c>
      <c r="G139" s="281" t="s">
        <v>180</v>
      </c>
      <c r="H139" s="282">
        <v>286</v>
      </c>
      <c r="I139" s="283"/>
      <c r="J139" s="284">
        <f>ROUND(I139*H139,2)</f>
        <v>0</v>
      </c>
      <c r="K139" s="280" t="s">
        <v>22</v>
      </c>
      <c r="L139" s="285"/>
      <c r="M139" s="286" t="s">
        <v>22</v>
      </c>
      <c r="N139" s="287" t="s">
        <v>46</v>
      </c>
      <c r="O139" s="47"/>
      <c r="P139" s="242">
        <f>O139*H139</f>
        <v>0</v>
      </c>
      <c r="Q139" s="242">
        <v>0.001</v>
      </c>
      <c r="R139" s="242">
        <f>Q139*H139</f>
        <v>0.28600000000000003</v>
      </c>
      <c r="S139" s="242">
        <v>0</v>
      </c>
      <c r="T139" s="243">
        <f>S139*H139</f>
        <v>0</v>
      </c>
      <c r="AR139" s="24" t="s">
        <v>174</v>
      </c>
      <c r="AT139" s="24" t="s">
        <v>170</v>
      </c>
      <c r="AU139" s="24" t="s">
        <v>83</v>
      </c>
      <c r="AY139" s="24" t="s">
        <v>151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4" t="s">
        <v>24</v>
      </c>
      <c r="BK139" s="244">
        <f>ROUND(I139*H139,2)</f>
        <v>0</v>
      </c>
      <c r="BL139" s="24" t="s">
        <v>158</v>
      </c>
      <c r="BM139" s="24" t="s">
        <v>657</v>
      </c>
    </row>
    <row r="140" spans="2:51" s="12" customFormat="1" ht="13.5">
      <c r="B140" s="245"/>
      <c r="C140" s="246"/>
      <c r="D140" s="247" t="s">
        <v>160</v>
      </c>
      <c r="E140" s="248" t="s">
        <v>22</v>
      </c>
      <c r="F140" s="249" t="s">
        <v>231</v>
      </c>
      <c r="G140" s="246"/>
      <c r="H140" s="248" t="s">
        <v>22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160</v>
      </c>
      <c r="AU140" s="255" t="s">
        <v>83</v>
      </c>
      <c r="AV140" s="12" t="s">
        <v>24</v>
      </c>
      <c r="AW140" s="12" t="s">
        <v>39</v>
      </c>
      <c r="AX140" s="12" t="s">
        <v>75</v>
      </c>
      <c r="AY140" s="255" t="s">
        <v>151</v>
      </c>
    </row>
    <row r="141" spans="2:51" s="13" customFormat="1" ht="13.5">
      <c r="B141" s="256"/>
      <c r="C141" s="257"/>
      <c r="D141" s="247" t="s">
        <v>160</v>
      </c>
      <c r="E141" s="258" t="s">
        <v>22</v>
      </c>
      <c r="F141" s="259" t="s">
        <v>656</v>
      </c>
      <c r="G141" s="257"/>
      <c r="H141" s="260">
        <v>286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AT141" s="266" t="s">
        <v>160</v>
      </c>
      <c r="AU141" s="266" t="s">
        <v>83</v>
      </c>
      <c r="AV141" s="13" t="s">
        <v>83</v>
      </c>
      <c r="AW141" s="13" t="s">
        <v>39</v>
      </c>
      <c r="AX141" s="13" t="s">
        <v>75</v>
      </c>
      <c r="AY141" s="266" t="s">
        <v>151</v>
      </c>
    </row>
    <row r="142" spans="2:51" s="14" customFormat="1" ht="13.5">
      <c r="B142" s="267"/>
      <c r="C142" s="268"/>
      <c r="D142" s="247" t="s">
        <v>160</v>
      </c>
      <c r="E142" s="269" t="s">
        <v>22</v>
      </c>
      <c r="F142" s="270" t="s">
        <v>164</v>
      </c>
      <c r="G142" s="268"/>
      <c r="H142" s="271">
        <v>286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AT142" s="277" t="s">
        <v>160</v>
      </c>
      <c r="AU142" s="277" t="s">
        <v>83</v>
      </c>
      <c r="AV142" s="14" t="s">
        <v>158</v>
      </c>
      <c r="AW142" s="14" t="s">
        <v>39</v>
      </c>
      <c r="AX142" s="14" t="s">
        <v>24</v>
      </c>
      <c r="AY142" s="277" t="s">
        <v>151</v>
      </c>
    </row>
    <row r="143" spans="2:65" s="1" customFormat="1" ht="14.4" customHeight="1">
      <c r="B143" s="46"/>
      <c r="C143" s="278" t="s">
        <v>10</v>
      </c>
      <c r="D143" s="278" t="s">
        <v>170</v>
      </c>
      <c r="E143" s="279" t="s">
        <v>237</v>
      </c>
      <c r="F143" s="280" t="s">
        <v>238</v>
      </c>
      <c r="G143" s="281" t="s">
        <v>180</v>
      </c>
      <c r="H143" s="282">
        <v>286</v>
      </c>
      <c r="I143" s="283"/>
      <c r="J143" s="284">
        <f>ROUND(I143*H143,2)</f>
        <v>0</v>
      </c>
      <c r="K143" s="280" t="s">
        <v>22</v>
      </c>
      <c r="L143" s="285"/>
      <c r="M143" s="286" t="s">
        <v>22</v>
      </c>
      <c r="N143" s="287" t="s">
        <v>46</v>
      </c>
      <c r="O143" s="47"/>
      <c r="P143" s="242">
        <f>O143*H143</f>
        <v>0</v>
      </c>
      <c r="Q143" s="242">
        <v>0.001</v>
      </c>
      <c r="R143" s="242">
        <f>Q143*H143</f>
        <v>0.28600000000000003</v>
      </c>
      <c r="S143" s="242">
        <v>0</v>
      </c>
      <c r="T143" s="243">
        <f>S143*H143</f>
        <v>0</v>
      </c>
      <c r="AR143" s="24" t="s">
        <v>174</v>
      </c>
      <c r="AT143" s="24" t="s">
        <v>170</v>
      </c>
      <c r="AU143" s="24" t="s">
        <v>83</v>
      </c>
      <c r="AY143" s="24" t="s">
        <v>151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4" t="s">
        <v>24</v>
      </c>
      <c r="BK143" s="244">
        <f>ROUND(I143*H143,2)</f>
        <v>0</v>
      </c>
      <c r="BL143" s="24" t="s">
        <v>158</v>
      </c>
      <c r="BM143" s="24" t="s">
        <v>658</v>
      </c>
    </row>
    <row r="144" spans="2:51" s="12" customFormat="1" ht="13.5">
      <c r="B144" s="245"/>
      <c r="C144" s="246"/>
      <c r="D144" s="247" t="s">
        <v>160</v>
      </c>
      <c r="E144" s="248" t="s">
        <v>22</v>
      </c>
      <c r="F144" s="249" t="s">
        <v>240</v>
      </c>
      <c r="G144" s="246"/>
      <c r="H144" s="248" t="s">
        <v>22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160</v>
      </c>
      <c r="AU144" s="255" t="s">
        <v>83</v>
      </c>
      <c r="AV144" s="12" t="s">
        <v>24</v>
      </c>
      <c r="AW144" s="12" t="s">
        <v>39</v>
      </c>
      <c r="AX144" s="12" t="s">
        <v>75</v>
      </c>
      <c r="AY144" s="255" t="s">
        <v>151</v>
      </c>
    </row>
    <row r="145" spans="2:51" s="13" customFormat="1" ht="13.5">
      <c r="B145" s="256"/>
      <c r="C145" s="257"/>
      <c r="D145" s="247" t="s">
        <v>160</v>
      </c>
      <c r="E145" s="258" t="s">
        <v>22</v>
      </c>
      <c r="F145" s="259" t="s">
        <v>656</v>
      </c>
      <c r="G145" s="257"/>
      <c r="H145" s="260">
        <v>286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160</v>
      </c>
      <c r="AU145" s="266" t="s">
        <v>83</v>
      </c>
      <c r="AV145" s="13" t="s">
        <v>83</v>
      </c>
      <c r="AW145" s="13" t="s">
        <v>39</v>
      </c>
      <c r="AX145" s="13" t="s">
        <v>75</v>
      </c>
      <c r="AY145" s="266" t="s">
        <v>151</v>
      </c>
    </row>
    <row r="146" spans="2:51" s="14" customFormat="1" ht="13.5">
      <c r="B146" s="267"/>
      <c r="C146" s="268"/>
      <c r="D146" s="247" t="s">
        <v>160</v>
      </c>
      <c r="E146" s="269" t="s">
        <v>22</v>
      </c>
      <c r="F146" s="270" t="s">
        <v>164</v>
      </c>
      <c r="G146" s="268"/>
      <c r="H146" s="271">
        <v>286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AT146" s="277" t="s">
        <v>160</v>
      </c>
      <c r="AU146" s="277" t="s">
        <v>83</v>
      </c>
      <c r="AV146" s="14" t="s">
        <v>158</v>
      </c>
      <c r="AW146" s="14" t="s">
        <v>39</v>
      </c>
      <c r="AX146" s="14" t="s">
        <v>24</v>
      </c>
      <c r="AY146" s="277" t="s">
        <v>151</v>
      </c>
    </row>
    <row r="147" spans="2:65" s="1" customFormat="1" ht="14.4" customHeight="1">
      <c r="B147" s="46"/>
      <c r="C147" s="278" t="s">
        <v>241</v>
      </c>
      <c r="D147" s="278" t="s">
        <v>170</v>
      </c>
      <c r="E147" s="279" t="s">
        <v>659</v>
      </c>
      <c r="F147" s="280" t="s">
        <v>238</v>
      </c>
      <c r="G147" s="281" t="s">
        <v>180</v>
      </c>
      <c r="H147" s="282">
        <v>286</v>
      </c>
      <c r="I147" s="283"/>
      <c r="J147" s="284">
        <f>ROUND(I147*H147,2)</f>
        <v>0</v>
      </c>
      <c r="K147" s="280" t="s">
        <v>22</v>
      </c>
      <c r="L147" s="285"/>
      <c r="M147" s="286" t="s">
        <v>22</v>
      </c>
      <c r="N147" s="287" t="s">
        <v>46</v>
      </c>
      <c r="O147" s="47"/>
      <c r="P147" s="242">
        <f>O147*H147</f>
        <v>0</v>
      </c>
      <c r="Q147" s="242">
        <v>0.001</v>
      </c>
      <c r="R147" s="242">
        <f>Q147*H147</f>
        <v>0.28600000000000003</v>
      </c>
      <c r="S147" s="242">
        <v>0</v>
      </c>
      <c r="T147" s="243">
        <f>S147*H147</f>
        <v>0</v>
      </c>
      <c r="AR147" s="24" t="s">
        <v>174</v>
      </c>
      <c r="AT147" s="24" t="s">
        <v>170</v>
      </c>
      <c r="AU147" s="24" t="s">
        <v>83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24</v>
      </c>
      <c r="BK147" s="244">
        <f>ROUND(I147*H147,2)</f>
        <v>0</v>
      </c>
      <c r="BL147" s="24" t="s">
        <v>158</v>
      </c>
      <c r="BM147" s="24" t="s">
        <v>660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231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3" customFormat="1" ht="13.5">
      <c r="B149" s="256"/>
      <c r="C149" s="257"/>
      <c r="D149" s="247" t="s">
        <v>160</v>
      </c>
      <c r="E149" s="258" t="s">
        <v>22</v>
      </c>
      <c r="F149" s="259" t="s">
        <v>656</v>
      </c>
      <c r="G149" s="257"/>
      <c r="H149" s="260">
        <v>286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160</v>
      </c>
      <c r="AU149" s="266" t="s">
        <v>83</v>
      </c>
      <c r="AV149" s="13" t="s">
        <v>83</v>
      </c>
      <c r="AW149" s="13" t="s">
        <v>39</v>
      </c>
      <c r="AX149" s="13" t="s">
        <v>75</v>
      </c>
      <c r="AY149" s="266" t="s">
        <v>151</v>
      </c>
    </row>
    <row r="150" spans="2:51" s="14" customFormat="1" ht="13.5">
      <c r="B150" s="267"/>
      <c r="C150" s="268"/>
      <c r="D150" s="247" t="s">
        <v>160</v>
      </c>
      <c r="E150" s="269" t="s">
        <v>22</v>
      </c>
      <c r="F150" s="270" t="s">
        <v>164</v>
      </c>
      <c r="G150" s="268"/>
      <c r="H150" s="271">
        <v>286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AT150" s="277" t="s">
        <v>160</v>
      </c>
      <c r="AU150" s="277" t="s">
        <v>83</v>
      </c>
      <c r="AV150" s="14" t="s">
        <v>158</v>
      </c>
      <c r="AW150" s="14" t="s">
        <v>39</v>
      </c>
      <c r="AX150" s="14" t="s">
        <v>24</v>
      </c>
      <c r="AY150" s="277" t="s">
        <v>151</v>
      </c>
    </row>
    <row r="151" spans="2:65" s="1" customFormat="1" ht="14.4" customHeight="1">
      <c r="B151" s="46"/>
      <c r="C151" s="233" t="s">
        <v>246</v>
      </c>
      <c r="D151" s="233" t="s">
        <v>153</v>
      </c>
      <c r="E151" s="234" t="s">
        <v>242</v>
      </c>
      <c r="F151" s="235" t="s">
        <v>243</v>
      </c>
      <c r="G151" s="236" t="s">
        <v>180</v>
      </c>
      <c r="H151" s="237">
        <v>2140</v>
      </c>
      <c r="I151" s="238"/>
      <c r="J151" s="239">
        <f>ROUND(I151*H151,2)</f>
        <v>0</v>
      </c>
      <c r="K151" s="235" t="s">
        <v>157</v>
      </c>
      <c r="L151" s="72"/>
      <c r="M151" s="240" t="s">
        <v>22</v>
      </c>
      <c r="N151" s="241" t="s">
        <v>46</v>
      </c>
      <c r="O151" s="47"/>
      <c r="P151" s="242">
        <f>O151*H151</f>
        <v>0</v>
      </c>
      <c r="Q151" s="242">
        <v>5E-05</v>
      </c>
      <c r="R151" s="242">
        <f>Q151*H151</f>
        <v>0.10700000000000001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83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24</v>
      </c>
      <c r="BK151" s="244">
        <f>ROUND(I151*H151,2)</f>
        <v>0</v>
      </c>
      <c r="BL151" s="24" t="s">
        <v>158</v>
      </c>
      <c r="BM151" s="24" t="s">
        <v>661</v>
      </c>
    </row>
    <row r="152" spans="2:51" s="12" customFormat="1" ht="13.5">
      <c r="B152" s="245"/>
      <c r="C152" s="246"/>
      <c r="D152" s="247" t="s">
        <v>160</v>
      </c>
      <c r="E152" s="248" t="s">
        <v>22</v>
      </c>
      <c r="F152" s="249" t="s">
        <v>662</v>
      </c>
      <c r="G152" s="246"/>
      <c r="H152" s="248" t="s">
        <v>22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160</v>
      </c>
      <c r="AU152" s="255" t="s">
        <v>83</v>
      </c>
      <c r="AV152" s="12" t="s">
        <v>24</v>
      </c>
      <c r="AW152" s="12" t="s">
        <v>39</v>
      </c>
      <c r="AX152" s="12" t="s">
        <v>75</v>
      </c>
      <c r="AY152" s="255" t="s">
        <v>151</v>
      </c>
    </row>
    <row r="153" spans="2:51" s="13" customFormat="1" ht="13.5">
      <c r="B153" s="256"/>
      <c r="C153" s="257"/>
      <c r="D153" s="247" t="s">
        <v>160</v>
      </c>
      <c r="E153" s="258" t="s">
        <v>22</v>
      </c>
      <c r="F153" s="259" t="s">
        <v>646</v>
      </c>
      <c r="G153" s="257"/>
      <c r="H153" s="260">
        <v>2140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AT153" s="266" t="s">
        <v>160</v>
      </c>
      <c r="AU153" s="266" t="s">
        <v>83</v>
      </c>
      <c r="AV153" s="13" t="s">
        <v>83</v>
      </c>
      <c r="AW153" s="13" t="s">
        <v>39</v>
      </c>
      <c r="AX153" s="13" t="s">
        <v>75</v>
      </c>
      <c r="AY153" s="266" t="s">
        <v>151</v>
      </c>
    </row>
    <row r="154" spans="2:51" s="14" customFormat="1" ht="13.5">
      <c r="B154" s="267"/>
      <c r="C154" s="268"/>
      <c r="D154" s="247" t="s">
        <v>160</v>
      </c>
      <c r="E154" s="269" t="s">
        <v>22</v>
      </c>
      <c r="F154" s="270" t="s">
        <v>164</v>
      </c>
      <c r="G154" s="268"/>
      <c r="H154" s="271">
        <v>2140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AT154" s="277" t="s">
        <v>160</v>
      </c>
      <c r="AU154" s="277" t="s">
        <v>83</v>
      </c>
      <c r="AV154" s="14" t="s">
        <v>158</v>
      </c>
      <c r="AW154" s="14" t="s">
        <v>39</v>
      </c>
      <c r="AX154" s="14" t="s">
        <v>24</v>
      </c>
      <c r="AY154" s="277" t="s">
        <v>151</v>
      </c>
    </row>
    <row r="155" spans="2:65" s="1" customFormat="1" ht="22.8" customHeight="1">
      <c r="B155" s="46"/>
      <c r="C155" s="278" t="s">
        <v>252</v>
      </c>
      <c r="D155" s="278" t="s">
        <v>170</v>
      </c>
      <c r="E155" s="279" t="s">
        <v>247</v>
      </c>
      <c r="F155" s="280" t="s">
        <v>248</v>
      </c>
      <c r="G155" s="281" t="s">
        <v>180</v>
      </c>
      <c r="H155" s="282">
        <v>4280</v>
      </c>
      <c r="I155" s="283"/>
      <c r="J155" s="284">
        <f>ROUND(I155*H155,2)</f>
        <v>0</v>
      </c>
      <c r="K155" s="280" t="s">
        <v>157</v>
      </c>
      <c r="L155" s="285"/>
      <c r="M155" s="286" t="s">
        <v>22</v>
      </c>
      <c r="N155" s="287" t="s">
        <v>46</v>
      </c>
      <c r="O155" s="47"/>
      <c r="P155" s="242">
        <f>O155*H155</f>
        <v>0</v>
      </c>
      <c r="Q155" s="242">
        <v>0.00472</v>
      </c>
      <c r="R155" s="242">
        <f>Q155*H155</f>
        <v>20.201600000000003</v>
      </c>
      <c r="S155" s="242">
        <v>0</v>
      </c>
      <c r="T155" s="243">
        <f>S155*H155</f>
        <v>0</v>
      </c>
      <c r="AR155" s="24" t="s">
        <v>174</v>
      </c>
      <c r="AT155" s="24" t="s">
        <v>170</v>
      </c>
      <c r="AU155" s="24" t="s">
        <v>83</v>
      </c>
      <c r="AY155" s="24" t="s">
        <v>151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24</v>
      </c>
      <c r="BK155" s="244">
        <f>ROUND(I155*H155,2)</f>
        <v>0</v>
      </c>
      <c r="BL155" s="24" t="s">
        <v>158</v>
      </c>
      <c r="BM155" s="24" t="s">
        <v>663</v>
      </c>
    </row>
    <row r="156" spans="2:51" s="12" customFormat="1" ht="13.5">
      <c r="B156" s="245"/>
      <c r="C156" s="246"/>
      <c r="D156" s="247" t="s">
        <v>160</v>
      </c>
      <c r="E156" s="248" t="s">
        <v>22</v>
      </c>
      <c r="F156" s="249" t="s">
        <v>250</v>
      </c>
      <c r="G156" s="246"/>
      <c r="H156" s="248" t="s">
        <v>22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AT156" s="255" t="s">
        <v>160</v>
      </c>
      <c r="AU156" s="255" t="s">
        <v>83</v>
      </c>
      <c r="AV156" s="12" t="s">
        <v>24</v>
      </c>
      <c r="AW156" s="12" t="s">
        <v>39</v>
      </c>
      <c r="AX156" s="12" t="s">
        <v>75</v>
      </c>
      <c r="AY156" s="255" t="s">
        <v>151</v>
      </c>
    </row>
    <row r="157" spans="2:51" s="13" customFormat="1" ht="13.5">
      <c r="B157" s="256"/>
      <c r="C157" s="257"/>
      <c r="D157" s="247" t="s">
        <v>160</v>
      </c>
      <c r="E157" s="258" t="s">
        <v>22</v>
      </c>
      <c r="F157" s="259" t="s">
        <v>664</v>
      </c>
      <c r="G157" s="257"/>
      <c r="H157" s="260">
        <v>4280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AT157" s="266" t="s">
        <v>160</v>
      </c>
      <c r="AU157" s="266" t="s">
        <v>83</v>
      </c>
      <c r="AV157" s="13" t="s">
        <v>83</v>
      </c>
      <c r="AW157" s="13" t="s">
        <v>39</v>
      </c>
      <c r="AX157" s="13" t="s">
        <v>75</v>
      </c>
      <c r="AY157" s="266" t="s">
        <v>151</v>
      </c>
    </row>
    <row r="158" spans="2:51" s="14" customFormat="1" ht="13.5">
      <c r="B158" s="267"/>
      <c r="C158" s="268"/>
      <c r="D158" s="247" t="s">
        <v>160</v>
      </c>
      <c r="E158" s="269" t="s">
        <v>22</v>
      </c>
      <c r="F158" s="270" t="s">
        <v>164</v>
      </c>
      <c r="G158" s="268"/>
      <c r="H158" s="271">
        <v>4280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AT158" s="277" t="s">
        <v>160</v>
      </c>
      <c r="AU158" s="277" t="s">
        <v>83</v>
      </c>
      <c r="AV158" s="14" t="s">
        <v>158</v>
      </c>
      <c r="AW158" s="14" t="s">
        <v>39</v>
      </c>
      <c r="AX158" s="14" t="s">
        <v>24</v>
      </c>
      <c r="AY158" s="277" t="s">
        <v>151</v>
      </c>
    </row>
    <row r="159" spans="2:65" s="1" customFormat="1" ht="22.8" customHeight="1">
      <c r="B159" s="46"/>
      <c r="C159" s="233" t="s">
        <v>258</v>
      </c>
      <c r="D159" s="233" t="s">
        <v>153</v>
      </c>
      <c r="E159" s="234" t="s">
        <v>253</v>
      </c>
      <c r="F159" s="235" t="s">
        <v>254</v>
      </c>
      <c r="G159" s="236" t="s">
        <v>180</v>
      </c>
      <c r="H159" s="237">
        <v>2140</v>
      </c>
      <c r="I159" s="238"/>
      <c r="J159" s="239">
        <f>ROUND(I159*H159,2)</f>
        <v>0</v>
      </c>
      <c r="K159" s="235" t="s">
        <v>157</v>
      </c>
      <c r="L159" s="72"/>
      <c r="M159" s="240" t="s">
        <v>22</v>
      </c>
      <c r="N159" s="241" t="s">
        <v>46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158</v>
      </c>
      <c r="AT159" s="24" t="s">
        <v>153</v>
      </c>
      <c r="AU159" s="24" t="s">
        <v>83</v>
      </c>
      <c r="AY159" s="24" t="s">
        <v>151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24</v>
      </c>
      <c r="BK159" s="244">
        <f>ROUND(I159*H159,2)</f>
        <v>0</v>
      </c>
      <c r="BL159" s="24" t="s">
        <v>158</v>
      </c>
      <c r="BM159" s="24" t="s">
        <v>665</v>
      </c>
    </row>
    <row r="160" spans="2:51" s="12" customFormat="1" ht="13.5">
      <c r="B160" s="245"/>
      <c r="C160" s="246"/>
      <c r="D160" s="247" t="s">
        <v>160</v>
      </c>
      <c r="E160" s="248" t="s">
        <v>22</v>
      </c>
      <c r="F160" s="249" t="s">
        <v>642</v>
      </c>
      <c r="G160" s="246"/>
      <c r="H160" s="248" t="s">
        <v>22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160</v>
      </c>
      <c r="AU160" s="255" t="s">
        <v>83</v>
      </c>
      <c r="AV160" s="12" t="s">
        <v>24</v>
      </c>
      <c r="AW160" s="12" t="s">
        <v>39</v>
      </c>
      <c r="AX160" s="12" t="s">
        <v>75</v>
      </c>
      <c r="AY160" s="255" t="s">
        <v>151</v>
      </c>
    </row>
    <row r="161" spans="2:51" s="12" customFormat="1" ht="13.5">
      <c r="B161" s="245"/>
      <c r="C161" s="246"/>
      <c r="D161" s="247" t="s">
        <v>160</v>
      </c>
      <c r="E161" s="248" t="s">
        <v>22</v>
      </c>
      <c r="F161" s="249" t="s">
        <v>257</v>
      </c>
      <c r="G161" s="246"/>
      <c r="H161" s="248" t="s">
        <v>22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160</v>
      </c>
      <c r="AU161" s="255" t="s">
        <v>83</v>
      </c>
      <c r="AV161" s="12" t="s">
        <v>24</v>
      </c>
      <c r="AW161" s="12" t="s">
        <v>39</v>
      </c>
      <c r="AX161" s="12" t="s">
        <v>75</v>
      </c>
      <c r="AY161" s="255" t="s">
        <v>151</v>
      </c>
    </row>
    <row r="162" spans="2:51" s="13" customFormat="1" ht="13.5">
      <c r="B162" s="256"/>
      <c r="C162" s="257"/>
      <c r="D162" s="247" t="s">
        <v>160</v>
      </c>
      <c r="E162" s="258" t="s">
        <v>22</v>
      </c>
      <c r="F162" s="259" t="s">
        <v>646</v>
      </c>
      <c r="G162" s="257"/>
      <c r="H162" s="260">
        <v>2140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AT162" s="266" t="s">
        <v>160</v>
      </c>
      <c r="AU162" s="266" t="s">
        <v>83</v>
      </c>
      <c r="AV162" s="13" t="s">
        <v>83</v>
      </c>
      <c r="AW162" s="13" t="s">
        <v>39</v>
      </c>
      <c r="AX162" s="13" t="s">
        <v>75</v>
      </c>
      <c r="AY162" s="266" t="s">
        <v>151</v>
      </c>
    </row>
    <row r="163" spans="2:51" s="14" customFormat="1" ht="13.5">
      <c r="B163" s="267"/>
      <c r="C163" s="268"/>
      <c r="D163" s="247" t="s">
        <v>160</v>
      </c>
      <c r="E163" s="269" t="s">
        <v>22</v>
      </c>
      <c r="F163" s="270" t="s">
        <v>164</v>
      </c>
      <c r="G163" s="268"/>
      <c r="H163" s="271">
        <v>2140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AT163" s="277" t="s">
        <v>160</v>
      </c>
      <c r="AU163" s="277" t="s">
        <v>83</v>
      </c>
      <c r="AV163" s="14" t="s">
        <v>158</v>
      </c>
      <c r="AW163" s="14" t="s">
        <v>39</v>
      </c>
      <c r="AX163" s="14" t="s">
        <v>24</v>
      </c>
      <c r="AY163" s="277" t="s">
        <v>151</v>
      </c>
    </row>
    <row r="164" spans="2:65" s="1" customFormat="1" ht="22.8" customHeight="1">
      <c r="B164" s="46"/>
      <c r="C164" s="233" t="s">
        <v>373</v>
      </c>
      <c r="D164" s="233" t="s">
        <v>153</v>
      </c>
      <c r="E164" s="234" t="s">
        <v>259</v>
      </c>
      <c r="F164" s="235" t="s">
        <v>260</v>
      </c>
      <c r="G164" s="236" t="s">
        <v>180</v>
      </c>
      <c r="H164" s="237">
        <v>2140</v>
      </c>
      <c r="I164" s="238"/>
      <c r="J164" s="239">
        <f>ROUND(I164*H164,2)</f>
        <v>0</v>
      </c>
      <c r="K164" s="235" t="s">
        <v>157</v>
      </c>
      <c r="L164" s="72"/>
      <c r="M164" s="240" t="s">
        <v>22</v>
      </c>
      <c r="N164" s="241" t="s">
        <v>46</v>
      </c>
      <c r="O164" s="47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AR164" s="24" t="s">
        <v>158</v>
      </c>
      <c r="AT164" s="24" t="s">
        <v>153</v>
      </c>
      <c r="AU164" s="24" t="s">
        <v>83</v>
      </c>
      <c r="AY164" s="24" t="s">
        <v>151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24" t="s">
        <v>24</v>
      </c>
      <c r="BK164" s="244">
        <f>ROUND(I164*H164,2)</f>
        <v>0</v>
      </c>
      <c r="BL164" s="24" t="s">
        <v>158</v>
      </c>
      <c r="BM164" s="24" t="s">
        <v>666</v>
      </c>
    </row>
    <row r="165" spans="2:51" s="12" customFormat="1" ht="13.5">
      <c r="B165" s="245"/>
      <c r="C165" s="246"/>
      <c r="D165" s="247" t="s">
        <v>160</v>
      </c>
      <c r="E165" s="248" t="s">
        <v>22</v>
      </c>
      <c r="F165" s="249" t="s">
        <v>667</v>
      </c>
      <c r="G165" s="246"/>
      <c r="H165" s="248" t="s">
        <v>22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160</v>
      </c>
      <c r="AU165" s="255" t="s">
        <v>83</v>
      </c>
      <c r="AV165" s="12" t="s">
        <v>24</v>
      </c>
      <c r="AW165" s="12" t="s">
        <v>39</v>
      </c>
      <c r="AX165" s="12" t="s">
        <v>75</v>
      </c>
      <c r="AY165" s="255" t="s">
        <v>151</v>
      </c>
    </row>
    <row r="166" spans="2:51" s="12" customFormat="1" ht="13.5">
      <c r="B166" s="245"/>
      <c r="C166" s="246"/>
      <c r="D166" s="247" t="s">
        <v>160</v>
      </c>
      <c r="E166" s="248" t="s">
        <v>22</v>
      </c>
      <c r="F166" s="249" t="s">
        <v>262</v>
      </c>
      <c r="G166" s="246"/>
      <c r="H166" s="248" t="s">
        <v>22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AT166" s="255" t="s">
        <v>160</v>
      </c>
      <c r="AU166" s="255" t="s">
        <v>83</v>
      </c>
      <c r="AV166" s="12" t="s">
        <v>24</v>
      </c>
      <c r="AW166" s="12" t="s">
        <v>39</v>
      </c>
      <c r="AX166" s="12" t="s">
        <v>75</v>
      </c>
      <c r="AY166" s="255" t="s">
        <v>151</v>
      </c>
    </row>
    <row r="167" spans="2:51" s="13" customFormat="1" ht="13.5">
      <c r="B167" s="256"/>
      <c r="C167" s="257"/>
      <c r="D167" s="247" t="s">
        <v>160</v>
      </c>
      <c r="E167" s="258" t="s">
        <v>22</v>
      </c>
      <c r="F167" s="259" t="s">
        <v>668</v>
      </c>
      <c r="G167" s="257"/>
      <c r="H167" s="260">
        <v>2140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AT167" s="266" t="s">
        <v>160</v>
      </c>
      <c r="AU167" s="266" t="s">
        <v>83</v>
      </c>
      <c r="AV167" s="13" t="s">
        <v>83</v>
      </c>
      <c r="AW167" s="13" t="s">
        <v>39</v>
      </c>
      <c r="AX167" s="13" t="s">
        <v>75</v>
      </c>
      <c r="AY167" s="266" t="s">
        <v>151</v>
      </c>
    </row>
    <row r="168" spans="2:51" s="14" customFormat="1" ht="13.5">
      <c r="B168" s="267"/>
      <c r="C168" s="268"/>
      <c r="D168" s="247" t="s">
        <v>160</v>
      </c>
      <c r="E168" s="269" t="s">
        <v>22</v>
      </c>
      <c r="F168" s="270" t="s">
        <v>164</v>
      </c>
      <c r="G168" s="268"/>
      <c r="H168" s="271">
        <v>2140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AT168" s="277" t="s">
        <v>160</v>
      </c>
      <c r="AU168" s="277" t="s">
        <v>83</v>
      </c>
      <c r="AV168" s="14" t="s">
        <v>158</v>
      </c>
      <c r="AW168" s="14" t="s">
        <v>39</v>
      </c>
      <c r="AX168" s="14" t="s">
        <v>24</v>
      </c>
      <c r="AY168" s="277" t="s">
        <v>151</v>
      </c>
    </row>
    <row r="169" spans="2:65" s="1" customFormat="1" ht="22.8" customHeight="1">
      <c r="B169" s="46"/>
      <c r="C169" s="233" t="s">
        <v>9</v>
      </c>
      <c r="D169" s="233" t="s">
        <v>153</v>
      </c>
      <c r="E169" s="234" t="s">
        <v>264</v>
      </c>
      <c r="F169" s="235" t="s">
        <v>265</v>
      </c>
      <c r="G169" s="236" t="s">
        <v>180</v>
      </c>
      <c r="H169" s="237">
        <v>2140</v>
      </c>
      <c r="I169" s="238"/>
      <c r="J169" s="239">
        <f>ROUND(I169*H169,2)</f>
        <v>0</v>
      </c>
      <c r="K169" s="235" t="s">
        <v>157</v>
      </c>
      <c r="L169" s="72"/>
      <c r="M169" s="240" t="s">
        <v>22</v>
      </c>
      <c r="N169" s="241" t="s">
        <v>46</v>
      </c>
      <c r="O169" s="47"/>
      <c r="P169" s="242">
        <f>O169*H169</f>
        <v>0</v>
      </c>
      <c r="Q169" s="242">
        <v>0.00208</v>
      </c>
      <c r="R169" s="242">
        <f>Q169*H169</f>
        <v>4.4512</v>
      </c>
      <c r="S169" s="242">
        <v>0</v>
      </c>
      <c r="T169" s="243">
        <f>S169*H169</f>
        <v>0</v>
      </c>
      <c r="AR169" s="24" t="s">
        <v>158</v>
      </c>
      <c r="AT169" s="24" t="s">
        <v>153</v>
      </c>
      <c r="AU169" s="24" t="s">
        <v>83</v>
      </c>
      <c r="AY169" s="24" t="s">
        <v>151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24</v>
      </c>
      <c r="BK169" s="244">
        <f>ROUND(I169*H169,2)</f>
        <v>0</v>
      </c>
      <c r="BL169" s="24" t="s">
        <v>158</v>
      </c>
      <c r="BM169" s="24" t="s">
        <v>669</v>
      </c>
    </row>
    <row r="170" spans="2:51" s="12" customFormat="1" ht="13.5">
      <c r="B170" s="245"/>
      <c r="C170" s="246"/>
      <c r="D170" s="247" t="s">
        <v>160</v>
      </c>
      <c r="E170" s="248" t="s">
        <v>22</v>
      </c>
      <c r="F170" s="249" t="s">
        <v>642</v>
      </c>
      <c r="G170" s="246"/>
      <c r="H170" s="248" t="s">
        <v>22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160</v>
      </c>
      <c r="AU170" s="255" t="s">
        <v>83</v>
      </c>
      <c r="AV170" s="12" t="s">
        <v>24</v>
      </c>
      <c r="AW170" s="12" t="s">
        <v>39</v>
      </c>
      <c r="AX170" s="12" t="s">
        <v>75</v>
      </c>
      <c r="AY170" s="255" t="s">
        <v>151</v>
      </c>
    </row>
    <row r="171" spans="2:51" s="13" customFormat="1" ht="13.5">
      <c r="B171" s="256"/>
      <c r="C171" s="257"/>
      <c r="D171" s="247" t="s">
        <v>160</v>
      </c>
      <c r="E171" s="258" t="s">
        <v>22</v>
      </c>
      <c r="F171" s="259" t="s">
        <v>646</v>
      </c>
      <c r="G171" s="257"/>
      <c r="H171" s="260">
        <v>2140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AT171" s="266" t="s">
        <v>160</v>
      </c>
      <c r="AU171" s="266" t="s">
        <v>83</v>
      </c>
      <c r="AV171" s="13" t="s">
        <v>83</v>
      </c>
      <c r="AW171" s="13" t="s">
        <v>39</v>
      </c>
      <c r="AX171" s="13" t="s">
        <v>75</v>
      </c>
      <c r="AY171" s="266" t="s">
        <v>151</v>
      </c>
    </row>
    <row r="172" spans="2:51" s="14" customFormat="1" ht="13.5">
      <c r="B172" s="267"/>
      <c r="C172" s="268"/>
      <c r="D172" s="247" t="s">
        <v>160</v>
      </c>
      <c r="E172" s="269" t="s">
        <v>22</v>
      </c>
      <c r="F172" s="270" t="s">
        <v>164</v>
      </c>
      <c r="G172" s="268"/>
      <c r="H172" s="271">
        <v>2140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AT172" s="277" t="s">
        <v>160</v>
      </c>
      <c r="AU172" s="277" t="s">
        <v>83</v>
      </c>
      <c r="AV172" s="14" t="s">
        <v>158</v>
      </c>
      <c r="AW172" s="14" t="s">
        <v>39</v>
      </c>
      <c r="AX172" s="14" t="s">
        <v>24</v>
      </c>
      <c r="AY172" s="277" t="s">
        <v>151</v>
      </c>
    </row>
    <row r="173" spans="2:65" s="1" customFormat="1" ht="22.8" customHeight="1">
      <c r="B173" s="46"/>
      <c r="C173" s="233" t="s">
        <v>267</v>
      </c>
      <c r="D173" s="233" t="s">
        <v>153</v>
      </c>
      <c r="E173" s="234" t="s">
        <v>268</v>
      </c>
      <c r="F173" s="235" t="s">
        <v>269</v>
      </c>
      <c r="G173" s="236" t="s">
        <v>156</v>
      </c>
      <c r="H173" s="237">
        <v>542.4</v>
      </c>
      <c r="I173" s="238"/>
      <c r="J173" s="239">
        <f>ROUND(I173*H173,2)</f>
        <v>0</v>
      </c>
      <c r="K173" s="235" t="s">
        <v>157</v>
      </c>
      <c r="L173" s="72"/>
      <c r="M173" s="240" t="s">
        <v>22</v>
      </c>
      <c r="N173" s="241" t="s">
        <v>46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158</v>
      </c>
      <c r="AT173" s="24" t="s">
        <v>153</v>
      </c>
      <c r="AU173" s="24" t="s">
        <v>83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24</v>
      </c>
      <c r="BK173" s="244">
        <f>ROUND(I173*H173,2)</f>
        <v>0</v>
      </c>
      <c r="BL173" s="24" t="s">
        <v>158</v>
      </c>
      <c r="BM173" s="24" t="s">
        <v>670</v>
      </c>
    </row>
    <row r="174" spans="2:51" s="12" customFormat="1" ht="13.5">
      <c r="B174" s="245"/>
      <c r="C174" s="246"/>
      <c r="D174" s="247" t="s">
        <v>160</v>
      </c>
      <c r="E174" s="248" t="s">
        <v>22</v>
      </c>
      <c r="F174" s="249" t="s">
        <v>667</v>
      </c>
      <c r="G174" s="246"/>
      <c r="H174" s="248" t="s">
        <v>22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160</v>
      </c>
      <c r="AU174" s="255" t="s">
        <v>83</v>
      </c>
      <c r="AV174" s="12" t="s">
        <v>24</v>
      </c>
      <c r="AW174" s="12" t="s">
        <v>39</v>
      </c>
      <c r="AX174" s="12" t="s">
        <v>75</v>
      </c>
      <c r="AY174" s="255" t="s">
        <v>151</v>
      </c>
    </row>
    <row r="175" spans="2:51" s="13" customFormat="1" ht="13.5">
      <c r="B175" s="256"/>
      <c r="C175" s="257"/>
      <c r="D175" s="247" t="s">
        <v>160</v>
      </c>
      <c r="E175" s="258" t="s">
        <v>22</v>
      </c>
      <c r="F175" s="259" t="s">
        <v>671</v>
      </c>
      <c r="G175" s="257"/>
      <c r="H175" s="260">
        <v>428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160</v>
      </c>
      <c r="AU175" s="266" t="s">
        <v>83</v>
      </c>
      <c r="AV175" s="13" t="s">
        <v>83</v>
      </c>
      <c r="AW175" s="13" t="s">
        <v>39</v>
      </c>
      <c r="AX175" s="13" t="s">
        <v>75</v>
      </c>
      <c r="AY175" s="266" t="s">
        <v>151</v>
      </c>
    </row>
    <row r="176" spans="2:51" s="13" customFormat="1" ht="13.5">
      <c r="B176" s="256"/>
      <c r="C176" s="257"/>
      <c r="D176" s="247" t="s">
        <v>160</v>
      </c>
      <c r="E176" s="258" t="s">
        <v>22</v>
      </c>
      <c r="F176" s="259" t="s">
        <v>672</v>
      </c>
      <c r="G176" s="257"/>
      <c r="H176" s="260">
        <v>114.4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AT176" s="266" t="s">
        <v>160</v>
      </c>
      <c r="AU176" s="266" t="s">
        <v>83</v>
      </c>
      <c r="AV176" s="13" t="s">
        <v>83</v>
      </c>
      <c r="AW176" s="13" t="s">
        <v>39</v>
      </c>
      <c r="AX176" s="13" t="s">
        <v>75</v>
      </c>
      <c r="AY176" s="266" t="s">
        <v>151</v>
      </c>
    </row>
    <row r="177" spans="2:51" s="14" customFormat="1" ht="13.5">
      <c r="B177" s="267"/>
      <c r="C177" s="268"/>
      <c r="D177" s="247" t="s">
        <v>160</v>
      </c>
      <c r="E177" s="269" t="s">
        <v>22</v>
      </c>
      <c r="F177" s="270" t="s">
        <v>164</v>
      </c>
      <c r="G177" s="268"/>
      <c r="H177" s="271">
        <v>542.4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AT177" s="277" t="s">
        <v>160</v>
      </c>
      <c r="AU177" s="277" t="s">
        <v>83</v>
      </c>
      <c r="AV177" s="14" t="s">
        <v>158</v>
      </c>
      <c r="AW177" s="14" t="s">
        <v>39</v>
      </c>
      <c r="AX177" s="14" t="s">
        <v>24</v>
      </c>
      <c r="AY177" s="277" t="s">
        <v>151</v>
      </c>
    </row>
    <row r="178" spans="2:65" s="1" customFormat="1" ht="14.4" customHeight="1">
      <c r="B178" s="46"/>
      <c r="C178" s="278" t="s">
        <v>273</v>
      </c>
      <c r="D178" s="278" t="s">
        <v>170</v>
      </c>
      <c r="E178" s="279" t="s">
        <v>274</v>
      </c>
      <c r="F178" s="280" t="s">
        <v>275</v>
      </c>
      <c r="G178" s="281" t="s">
        <v>276</v>
      </c>
      <c r="H178" s="282">
        <v>81.36</v>
      </c>
      <c r="I178" s="283"/>
      <c r="J178" s="284">
        <f>ROUND(I178*H178,2)</f>
        <v>0</v>
      </c>
      <c r="K178" s="280" t="s">
        <v>157</v>
      </c>
      <c r="L178" s="285"/>
      <c r="M178" s="286" t="s">
        <v>22</v>
      </c>
      <c r="N178" s="287" t="s">
        <v>46</v>
      </c>
      <c r="O178" s="47"/>
      <c r="P178" s="242">
        <f>O178*H178</f>
        <v>0</v>
      </c>
      <c r="Q178" s="242">
        <v>0.2</v>
      </c>
      <c r="R178" s="242">
        <f>Q178*H178</f>
        <v>16.272000000000002</v>
      </c>
      <c r="S178" s="242">
        <v>0</v>
      </c>
      <c r="T178" s="243">
        <f>S178*H178</f>
        <v>0</v>
      </c>
      <c r="AR178" s="24" t="s">
        <v>174</v>
      </c>
      <c r="AT178" s="24" t="s">
        <v>170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673</v>
      </c>
    </row>
    <row r="179" spans="2:51" s="12" customFormat="1" ht="13.5">
      <c r="B179" s="245"/>
      <c r="C179" s="246"/>
      <c r="D179" s="247" t="s">
        <v>160</v>
      </c>
      <c r="E179" s="248" t="s">
        <v>22</v>
      </c>
      <c r="F179" s="249" t="s">
        <v>278</v>
      </c>
      <c r="G179" s="246"/>
      <c r="H179" s="248" t="s">
        <v>22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160</v>
      </c>
      <c r="AU179" s="255" t="s">
        <v>83</v>
      </c>
      <c r="AV179" s="12" t="s">
        <v>24</v>
      </c>
      <c r="AW179" s="12" t="s">
        <v>39</v>
      </c>
      <c r="AX179" s="12" t="s">
        <v>75</v>
      </c>
      <c r="AY179" s="255" t="s">
        <v>151</v>
      </c>
    </row>
    <row r="180" spans="2:51" s="13" customFormat="1" ht="13.5">
      <c r="B180" s="256"/>
      <c r="C180" s="257"/>
      <c r="D180" s="247" t="s">
        <v>160</v>
      </c>
      <c r="E180" s="258" t="s">
        <v>22</v>
      </c>
      <c r="F180" s="259" t="s">
        <v>674</v>
      </c>
      <c r="G180" s="257"/>
      <c r="H180" s="260">
        <v>81.36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AT180" s="266" t="s">
        <v>160</v>
      </c>
      <c r="AU180" s="266" t="s">
        <v>83</v>
      </c>
      <c r="AV180" s="13" t="s">
        <v>83</v>
      </c>
      <c r="AW180" s="13" t="s">
        <v>39</v>
      </c>
      <c r="AX180" s="13" t="s">
        <v>75</v>
      </c>
      <c r="AY180" s="266" t="s">
        <v>151</v>
      </c>
    </row>
    <row r="181" spans="2:51" s="14" customFormat="1" ht="13.5">
      <c r="B181" s="267"/>
      <c r="C181" s="268"/>
      <c r="D181" s="247" t="s">
        <v>160</v>
      </c>
      <c r="E181" s="269" t="s">
        <v>22</v>
      </c>
      <c r="F181" s="270" t="s">
        <v>164</v>
      </c>
      <c r="G181" s="268"/>
      <c r="H181" s="271">
        <v>81.36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AT181" s="277" t="s">
        <v>160</v>
      </c>
      <c r="AU181" s="277" t="s">
        <v>83</v>
      </c>
      <c r="AV181" s="14" t="s">
        <v>158</v>
      </c>
      <c r="AW181" s="14" t="s">
        <v>39</v>
      </c>
      <c r="AX181" s="14" t="s">
        <v>24</v>
      </c>
      <c r="AY181" s="277" t="s">
        <v>151</v>
      </c>
    </row>
    <row r="182" spans="2:65" s="1" customFormat="1" ht="14.4" customHeight="1">
      <c r="B182" s="46"/>
      <c r="C182" s="278" t="s">
        <v>280</v>
      </c>
      <c r="D182" s="278" t="s">
        <v>170</v>
      </c>
      <c r="E182" s="279" t="s">
        <v>281</v>
      </c>
      <c r="F182" s="280" t="s">
        <v>282</v>
      </c>
      <c r="G182" s="281" t="s">
        <v>283</v>
      </c>
      <c r="H182" s="282">
        <v>2140</v>
      </c>
      <c r="I182" s="283"/>
      <c r="J182" s="284">
        <f>ROUND(I182*H182,2)</f>
        <v>0</v>
      </c>
      <c r="K182" s="280" t="s">
        <v>22</v>
      </c>
      <c r="L182" s="285"/>
      <c r="M182" s="286" t="s">
        <v>22</v>
      </c>
      <c r="N182" s="287" t="s">
        <v>46</v>
      </c>
      <c r="O182" s="47"/>
      <c r="P182" s="242">
        <f>O182*H182</f>
        <v>0</v>
      </c>
      <c r="Q182" s="242">
        <v>0.025</v>
      </c>
      <c r="R182" s="242">
        <f>Q182*H182</f>
        <v>53.5</v>
      </c>
      <c r="S182" s="242">
        <v>0</v>
      </c>
      <c r="T182" s="243">
        <f>S182*H182</f>
        <v>0</v>
      </c>
      <c r="AR182" s="24" t="s">
        <v>174</v>
      </c>
      <c r="AT182" s="24" t="s">
        <v>170</v>
      </c>
      <c r="AU182" s="24" t="s">
        <v>83</v>
      </c>
      <c r="AY182" s="24" t="s">
        <v>151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24" t="s">
        <v>24</v>
      </c>
      <c r="BK182" s="244">
        <f>ROUND(I182*H182,2)</f>
        <v>0</v>
      </c>
      <c r="BL182" s="24" t="s">
        <v>158</v>
      </c>
      <c r="BM182" s="24" t="s">
        <v>675</v>
      </c>
    </row>
    <row r="183" spans="2:51" s="12" customFormat="1" ht="13.5">
      <c r="B183" s="245"/>
      <c r="C183" s="246"/>
      <c r="D183" s="247" t="s">
        <v>160</v>
      </c>
      <c r="E183" s="248" t="s">
        <v>22</v>
      </c>
      <c r="F183" s="249" t="s">
        <v>250</v>
      </c>
      <c r="G183" s="246"/>
      <c r="H183" s="248" t="s">
        <v>22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160</v>
      </c>
      <c r="AU183" s="255" t="s">
        <v>83</v>
      </c>
      <c r="AV183" s="12" t="s">
        <v>24</v>
      </c>
      <c r="AW183" s="12" t="s">
        <v>39</v>
      </c>
      <c r="AX183" s="12" t="s">
        <v>75</v>
      </c>
      <c r="AY183" s="255" t="s">
        <v>151</v>
      </c>
    </row>
    <row r="184" spans="2:51" s="13" customFormat="1" ht="13.5">
      <c r="B184" s="256"/>
      <c r="C184" s="257"/>
      <c r="D184" s="247" t="s">
        <v>160</v>
      </c>
      <c r="E184" s="258" t="s">
        <v>22</v>
      </c>
      <c r="F184" s="259" t="s">
        <v>646</v>
      </c>
      <c r="G184" s="257"/>
      <c r="H184" s="260">
        <v>2140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AT184" s="266" t="s">
        <v>160</v>
      </c>
      <c r="AU184" s="266" t="s">
        <v>83</v>
      </c>
      <c r="AV184" s="13" t="s">
        <v>83</v>
      </c>
      <c r="AW184" s="13" t="s">
        <v>39</v>
      </c>
      <c r="AX184" s="13" t="s">
        <v>75</v>
      </c>
      <c r="AY184" s="266" t="s">
        <v>151</v>
      </c>
    </row>
    <row r="185" spans="2:51" s="14" customFormat="1" ht="13.5">
      <c r="B185" s="267"/>
      <c r="C185" s="268"/>
      <c r="D185" s="247" t="s">
        <v>160</v>
      </c>
      <c r="E185" s="269" t="s">
        <v>22</v>
      </c>
      <c r="F185" s="270" t="s">
        <v>164</v>
      </c>
      <c r="G185" s="268"/>
      <c r="H185" s="271">
        <v>2140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AT185" s="277" t="s">
        <v>160</v>
      </c>
      <c r="AU185" s="277" t="s">
        <v>83</v>
      </c>
      <c r="AV185" s="14" t="s">
        <v>158</v>
      </c>
      <c r="AW185" s="14" t="s">
        <v>39</v>
      </c>
      <c r="AX185" s="14" t="s">
        <v>24</v>
      </c>
      <c r="AY185" s="277" t="s">
        <v>151</v>
      </c>
    </row>
    <row r="186" spans="2:65" s="1" customFormat="1" ht="14.4" customHeight="1">
      <c r="B186" s="46"/>
      <c r="C186" s="233" t="s">
        <v>286</v>
      </c>
      <c r="D186" s="233" t="s">
        <v>153</v>
      </c>
      <c r="E186" s="234" t="s">
        <v>287</v>
      </c>
      <c r="F186" s="235" t="s">
        <v>288</v>
      </c>
      <c r="G186" s="236" t="s">
        <v>156</v>
      </c>
      <c r="H186" s="237">
        <v>535</v>
      </c>
      <c r="I186" s="238"/>
      <c r="J186" s="239">
        <f>ROUND(I186*H186,2)</f>
        <v>0</v>
      </c>
      <c r="K186" s="235" t="s">
        <v>22</v>
      </c>
      <c r="L186" s="72"/>
      <c r="M186" s="240" t="s">
        <v>22</v>
      </c>
      <c r="N186" s="241" t="s">
        <v>46</v>
      </c>
      <c r="O186" s="47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AR186" s="24" t="s">
        <v>158</v>
      </c>
      <c r="AT186" s="24" t="s">
        <v>153</v>
      </c>
      <c r="AU186" s="24" t="s">
        <v>83</v>
      </c>
      <c r="AY186" s="24" t="s">
        <v>151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24" t="s">
        <v>24</v>
      </c>
      <c r="BK186" s="244">
        <f>ROUND(I186*H186,2)</f>
        <v>0</v>
      </c>
      <c r="BL186" s="24" t="s">
        <v>158</v>
      </c>
      <c r="BM186" s="24" t="s">
        <v>676</v>
      </c>
    </row>
    <row r="187" spans="2:51" s="12" customFormat="1" ht="13.5">
      <c r="B187" s="245"/>
      <c r="C187" s="246"/>
      <c r="D187" s="247" t="s">
        <v>160</v>
      </c>
      <c r="E187" s="248" t="s">
        <v>22</v>
      </c>
      <c r="F187" s="249" t="s">
        <v>642</v>
      </c>
      <c r="G187" s="246"/>
      <c r="H187" s="248" t="s">
        <v>22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160</v>
      </c>
      <c r="AU187" s="255" t="s">
        <v>83</v>
      </c>
      <c r="AV187" s="12" t="s">
        <v>24</v>
      </c>
      <c r="AW187" s="12" t="s">
        <v>39</v>
      </c>
      <c r="AX187" s="12" t="s">
        <v>75</v>
      </c>
      <c r="AY187" s="255" t="s">
        <v>151</v>
      </c>
    </row>
    <row r="188" spans="2:51" s="13" customFormat="1" ht="13.5">
      <c r="B188" s="256"/>
      <c r="C188" s="257"/>
      <c r="D188" s="247" t="s">
        <v>160</v>
      </c>
      <c r="E188" s="258" t="s">
        <v>22</v>
      </c>
      <c r="F188" s="259" t="s">
        <v>677</v>
      </c>
      <c r="G188" s="257"/>
      <c r="H188" s="260">
        <v>535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AT188" s="266" t="s">
        <v>160</v>
      </c>
      <c r="AU188" s="266" t="s">
        <v>83</v>
      </c>
      <c r="AV188" s="13" t="s">
        <v>83</v>
      </c>
      <c r="AW188" s="13" t="s">
        <v>39</v>
      </c>
      <c r="AX188" s="13" t="s">
        <v>75</v>
      </c>
      <c r="AY188" s="266" t="s">
        <v>151</v>
      </c>
    </row>
    <row r="189" spans="2:51" s="14" customFormat="1" ht="13.5">
      <c r="B189" s="267"/>
      <c r="C189" s="268"/>
      <c r="D189" s="247" t="s">
        <v>160</v>
      </c>
      <c r="E189" s="269" t="s">
        <v>22</v>
      </c>
      <c r="F189" s="270" t="s">
        <v>164</v>
      </c>
      <c r="G189" s="268"/>
      <c r="H189" s="271">
        <v>535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AT189" s="277" t="s">
        <v>160</v>
      </c>
      <c r="AU189" s="277" t="s">
        <v>83</v>
      </c>
      <c r="AV189" s="14" t="s">
        <v>158</v>
      </c>
      <c r="AW189" s="14" t="s">
        <v>39</v>
      </c>
      <c r="AX189" s="14" t="s">
        <v>24</v>
      </c>
      <c r="AY189" s="277" t="s">
        <v>151</v>
      </c>
    </row>
    <row r="190" spans="2:65" s="1" customFormat="1" ht="14.4" customHeight="1">
      <c r="B190" s="46"/>
      <c r="C190" s="278" t="s">
        <v>291</v>
      </c>
      <c r="D190" s="278" t="s">
        <v>170</v>
      </c>
      <c r="E190" s="279" t="s">
        <v>292</v>
      </c>
      <c r="F190" s="280" t="s">
        <v>293</v>
      </c>
      <c r="G190" s="281" t="s">
        <v>180</v>
      </c>
      <c r="H190" s="282">
        <v>10700</v>
      </c>
      <c r="I190" s="283"/>
      <c r="J190" s="284">
        <f>ROUND(I190*H190,2)</f>
        <v>0</v>
      </c>
      <c r="K190" s="280" t="s">
        <v>22</v>
      </c>
      <c r="L190" s="285"/>
      <c r="M190" s="286" t="s">
        <v>22</v>
      </c>
      <c r="N190" s="287" t="s">
        <v>46</v>
      </c>
      <c r="O190" s="47"/>
      <c r="P190" s="242">
        <f>O190*H190</f>
        <v>0</v>
      </c>
      <c r="Q190" s="242">
        <v>0.001</v>
      </c>
      <c r="R190" s="242">
        <f>Q190*H190</f>
        <v>10.700000000000001</v>
      </c>
      <c r="S190" s="242">
        <v>0</v>
      </c>
      <c r="T190" s="243">
        <f>S190*H190</f>
        <v>0</v>
      </c>
      <c r="AR190" s="24" t="s">
        <v>174</v>
      </c>
      <c r="AT190" s="24" t="s">
        <v>170</v>
      </c>
      <c r="AU190" s="24" t="s">
        <v>83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24</v>
      </c>
      <c r="BK190" s="244">
        <f>ROUND(I190*H190,2)</f>
        <v>0</v>
      </c>
      <c r="BL190" s="24" t="s">
        <v>158</v>
      </c>
      <c r="BM190" s="24" t="s">
        <v>678</v>
      </c>
    </row>
    <row r="191" spans="2:51" s="12" customFormat="1" ht="13.5">
      <c r="B191" s="245"/>
      <c r="C191" s="246"/>
      <c r="D191" s="247" t="s">
        <v>160</v>
      </c>
      <c r="E191" s="248" t="s">
        <v>22</v>
      </c>
      <c r="F191" s="249" t="s">
        <v>295</v>
      </c>
      <c r="G191" s="246"/>
      <c r="H191" s="248" t="s">
        <v>22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160</v>
      </c>
      <c r="AU191" s="255" t="s">
        <v>83</v>
      </c>
      <c r="AV191" s="12" t="s">
        <v>24</v>
      </c>
      <c r="AW191" s="12" t="s">
        <v>39</v>
      </c>
      <c r="AX191" s="12" t="s">
        <v>75</v>
      </c>
      <c r="AY191" s="255" t="s">
        <v>151</v>
      </c>
    </row>
    <row r="192" spans="2:51" s="12" customFormat="1" ht="13.5">
      <c r="B192" s="245"/>
      <c r="C192" s="246"/>
      <c r="D192" s="247" t="s">
        <v>160</v>
      </c>
      <c r="E192" s="248" t="s">
        <v>22</v>
      </c>
      <c r="F192" s="249" t="s">
        <v>296</v>
      </c>
      <c r="G192" s="246"/>
      <c r="H192" s="248" t="s">
        <v>22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160</v>
      </c>
      <c r="AU192" s="255" t="s">
        <v>83</v>
      </c>
      <c r="AV192" s="12" t="s">
        <v>24</v>
      </c>
      <c r="AW192" s="12" t="s">
        <v>39</v>
      </c>
      <c r="AX192" s="12" t="s">
        <v>75</v>
      </c>
      <c r="AY192" s="255" t="s">
        <v>151</v>
      </c>
    </row>
    <row r="193" spans="2:51" s="13" customFormat="1" ht="13.5">
      <c r="B193" s="256"/>
      <c r="C193" s="257"/>
      <c r="D193" s="247" t="s">
        <v>160</v>
      </c>
      <c r="E193" s="258" t="s">
        <v>22</v>
      </c>
      <c r="F193" s="259" t="s">
        <v>679</v>
      </c>
      <c r="G193" s="257"/>
      <c r="H193" s="260">
        <v>10700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AT193" s="266" t="s">
        <v>160</v>
      </c>
      <c r="AU193" s="266" t="s">
        <v>83</v>
      </c>
      <c r="AV193" s="13" t="s">
        <v>83</v>
      </c>
      <c r="AW193" s="13" t="s">
        <v>39</v>
      </c>
      <c r="AX193" s="13" t="s">
        <v>75</v>
      </c>
      <c r="AY193" s="266" t="s">
        <v>151</v>
      </c>
    </row>
    <row r="194" spans="2:51" s="14" customFormat="1" ht="13.5">
      <c r="B194" s="267"/>
      <c r="C194" s="268"/>
      <c r="D194" s="247" t="s">
        <v>160</v>
      </c>
      <c r="E194" s="269" t="s">
        <v>22</v>
      </c>
      <c r="F194" s="270" t="s">
        <v>164</v>
      </c>
      <c r="G194" s="268"/>
      <c r="H194" s="271">
        <v>10700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AT194" s="277" t="s">
        <v>160</v>
      </c>
      <c r="AU194" s="277" t="s">
        <v>83</v>
      </c>
      <c r="AV194" s="14" t="s">
        <v>158</v>
      </c>
      <c r="AW194" s="14" t="s">
        <v>39</v>
      </c>
      <c r="AX194" s="14" t="s">
        <v>24</v>
      </c>
      <c r="AY194" s="277" t="s">
        <v>151</v>
      </c>
    </row>
    <row r="195" spans="2:65" s="1" customFormat="1" ht="14.4" customHeight="1">
      <c r="B195" s="46"/>
      <c r="C195" s="233" t="s">
        <v>298</v>
      </c>
      <c r="D195" s="233" t="s">
        <v>153</v>
      </c>
      <c r="E195" s="234" t="s">
        <v>299</v>
      </c>
      <c r="F195" s="235" t="s">
        <v>300</v>
      </c>
      <c r="G195" s="236" t="s">
        <v>276</v>
      </c>
      <c r="H195" s="237">
        <v>59.96</v>
      </c>
      <c r="I195" s="238"/>
      <c r="J195" s="239">
        <f>ROUND(I195*H195,2)</f>
        <v>0</v>
      </c>
      <c r="K195" s="235" t="s">
        <v>157</v>
      </c>
      <c r="L195" s="72"/>
      <c r="M195" s="240" t="s">
        <v>22</v>
      </c>
      <c r="N195" s="241" t="s">
        <v>46</v>
      </c>
      <c r="O195" s="47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AR195" s="24" t="s">
        <v>158</v>
      </c>
      <c r="AT195" s="24" t="s">
        <v>153</v>
      </c>
      <c r="AU195" s="24" t="s">
        <v>83</v>
      </c>
      <c r="AY195" s="24" t="s">
        <v>151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24</v>
      </c>
      <c r="BK195" s="244">
        <f>ROUND(I195*H195,2)</f>
        <v>0</v>
      </c>
      <c r="BL195" s="24" t="s">
        <v>158</v>
      </c>
      <c r="BM195" s="24" t="s">
        <v>680</v>
      </c>
    </row>
    <row r="196" spans="2:51" s="12" customFormat="1" ht="13.5">
      <c r="B196" s="245"/>
      <c r="C196" s="246"/>
      <c r="D196" s="247" t="s">
        <v>160</v>
      </c>
      <c r="E196" s="248" t="s">
        <v>22</v>
      </c>
      <c r="F196" s="249" t="s">
        <v>642</v>
      </c>
      <c r="G196" s="246"/>
      <c r="H196" s="248" t="s">
        <v>22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AT196" s="255" t="s">
        <v>160</v>
      </c>
      <c r="AU196" s="255" t="s">
        <v>83</v>
      </c>
      <c r="AV196" s="12" t="s">
        <v>24</v>
      </c>
      <c r="AW196" s="12" t="s">
        <v>39</v>
      </c>
      <c r="AX196" s="12" t="s">
        <v>75</v>
      </c>
      <c r="AY196" s="255" t="s">
        <v>151</v>
      </c>
    </row>
    <row r="197" spans="2:51" s="12" customFormat="1" ht="13.5">
      <c r="B197" s="245"/>
      <c r="C197" s="246"/>
      <c r="D197" s="247" t="s">
        <v>160</v>
      </c>
      <c r="E197" s="248" t="s">
        <v>22</v>
      </c>
      <c r="F197" s="249" t="s">
        <v>302</v>
      </c>
      <c r="G197" s="246"/>
      <c r="H197" s="248" t="s">
        <v>22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160</v>
      </c>
      <c r="AU197" s="255" t="s">
        <v>83</v>
      </c>
      <c r="AV197" s="12" t="s">
        <v>24</v>
      </c>
      <c r="AW197" s="12" t="s">
        <v>39</v>
      </c>
      <c r="AX197" s="12" t="s">
        <v>75</v>
      </c>
      <c r="AY197" s="255" t="s">
        <v>151</v>
      </c>
    </row>
    <row r="198" spans="2:51" s="13" customFormat="1" ht="13.5">
      <c r="B198" s="256"/>
      <c r="C198" s="257"/>
      <c r="D198" s="247" t="s">
        <v>160</v>
      </c>
      <c r="E198" s="258" t="s">
        <v>22</v>
      </c>
      <c r="F198" s="259" t="s">
        <v>681</v>
      </c>
      <c r="G198" s="257"/>
      <c r="H198" s="260">
        <v>42.8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AT198" s="266" t="s">
        <v>160</v>
      </c>
      <c r="AU198" s="266" t="s">
        <v>83</v>
      </c>
      <c r="AV198" s="13" t="s">
        <v>83</v>
      </c>
      <c r="AW198" s="13" t="s">
        <v>39</v>
      </c>
      <c r="AX198" s="13" t="s">
        <v>75</v>
      </c>
      <c r="AY198" s="266" t="s">
        <v>151</v>
      </c>
    </row>
    <row r="199" spans="2:51" s="12" customFormat="1" ht="13.5">
      <c r="B199" s="245"/>
      <c r="C199" s="246"/>
      <c r="D199" s="247" t="s">
        <v>160</v>
      </c>
      <c r="E199" s="248" t="s">
        <v>22</v>
      </c>
      <c r="F199" s="249" t="s">
        <v>304</v>
      </c>
      <c r="G199" s="246"/>
      <c r="H199" s="248" t="s">
        <v>22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160</v>
      </c>
      <c r="AU199" s="255" t="s">
        <v>83</v>
      </c>
      <c r="AV199" s="12" t="s">
        <v>24</v>
      </c>
      <c r="AW199" s="12" t="s">
        <v>39</v>
      </c>
      <c r="AX199" s="12" t="s">
        <v>75</v>
      </c>
      <c r="AY199" s="255" t="s">
        <v>151</v>
      </c>
    </row>
    <row r="200" spans="2:51" s="13" customFormat="1" ht="13.5">
      <c r="B200" s="256"/>
      <c r="C200" s="257"/>
      <c r="D200" s="247" t="s">
        <v>160</v>
      </c>
      <c r="E200" s="258" t="s">
        <v>22</v>
      </c>
      <c r="F200" s="259" t="s">
        <v>682</v>
      </c>
      <c r="G200" s="257"/>
      <c r="H200" s="260">
        <v>17.16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AT200" s="266" t="s">
        <v>160</v>
      </c>
      <c r="AU200" s="266" t="s">
        <v>83</v>
      </c>
      <c r="AV200" s="13" t="s">
        <v>83</v>
      </c>
      <c r="AW200" s="13" t="s">
        <v>39</v>
      </c>
      <c r="AX200" s="13" t="s">
        <v>75</v>
      </c>
      <c r="AY200" s="266" t="s">
        <v>151</v>
      </c>
    </row>
    <row r="201" spans="2:51" s="14" customFormat="1" ht="13.5">
      <c r="B201" s="267"/>
      <c r="C201" s="268"/>
      <c r="D201" s="247" t="s">
        <v>160</v>
      </c>
      <c r="E201" s="269" t="s">
        <v>22</v>
      </c>
      <c r="F201" s="270" t="s">
        <v>164</v>
      </c>
      <c r="G201" s="268"/>
      <c r="H201" s="271">
        <v>59.96</v>
      </c>
      <c r="I201" s="272"/>
      <c r="J201" s="268"/>
      <c r="K201" s="268"/>
      <c r="L201" s="273"/>
      <c r="M201" s="274"/>
      <c r="N201" s="275"/>
      <c r="O201" s="275"/>
      <c r="P201" s="275"/>
      <c r="Q201" s="275"/>
      <c r="R201" s="275"/>
      <c r="S201" s="275"/>
      <c r="T201" s="276"/>
      <c r="AT201" s="277" t="s">
        <v>160</v>
      </c>
      <c r="AU201" s="277" t="s">
        <v>83</v>
      </c>
      <c r="AV201" s="14" t="s">
        <v>158</v>
      </c>
      <c r="AW201" s="14" t="s">
        <v>39</v>
      </c>
      <c r="AX201" s="14" t="s">
        <v>24</v>
      </c>
      <c r="AY201" s="277" t="s">
        <v>151</v>
      </c>
    </row>
    <row r="202" spans="2:65" s="1" customFormat="1" ht="14.4" customHeight="1">
      <c r="B202" s="46"/>
      <c r="C202" s="233" t="s">
        <v>306</v>
      </c>
      <c r="D202" s="233" t="s">
        <v>153</v>
      </c>
      <c r="E202" s="234" t="s">
        <v>307</v>
      </c>
      <c r="F202" s="235" t="s">
        <v>308</v>
      </c>
      <c r="G202" s="236" t="s">
        <v>276</v>
      </c>
      <c r="H202" s="237">
        <v>59.96</v>
      </c>
      <c r="I202" s="238"/>
      <c r="J202" s="239">
        <f>ROUND(I202*H202,2)</f>
        <v>0</v>
      </c>
      <c r="K202" s="235" t="s">
        <v>157</v>
      </c>
      <c r="L202" s="72"/>
      <c r="M202" s="240" t="s">
        <v>22</v>
      </c>
      <c r="N202" s="241" t="s">
        <v>46</v>
      </c>
      <c r="O202" s="47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AR202" s="24" t="s">
        <v>158</v>
      </c>
      <c r="AT202" s="24" t="s">
        <v>153</v>
      </c>
      <c r="AU202" s="24" t="s">
        <v>83</v>
      </c>
      <c r="AY202" s="24" t="s">
        <v>151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24" t="s">
        <v>24</v>
      </c>
      <c r="BK202" s="244">
        <f>ROUND(I202*H202,2)</f>
        <v>0</v>
      </c>
      <c r="BL202" s="24" t="s">
        <v>158</v>
      </c>
      <c r="BM202" s="24" t="s">
        <v>683</v>
      </c>
    </row>
    <row r="203" spans="2:51" s="12" customFormat="1" ht="13.5">
      <c r="B203" s="245"/>
      <c r="C203" s="246"/>
      <c r="D203" s="247" t="s">
        <v>160</v>
      </c>
      <c r="E203" s="248" t="s">
        <v>22</v>
      </c>
      <c r="F203" s="249" t="s">
        <v>642</v>
      </c>
      <c r="G203" s="246"/>
      <c r="H203" s="248" t="s">
        <v>22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160</v>
      </c>
      <c r="AU203" s="255" t="s">
        <v>83</v>
      </c>
      <c r="AV203" s="12" t="s">
        <v>24</v>
      </c>
      <c r="AW203" s="12" t="s">
        <v>39</v>
      </c>
      <c r="AX203" s="12" t="s">
        <v>75</v>
      </c>
      <c r="AY203" s="255" t="s">
        <v>151</v>
      </c>
    </row>
    <row r="204" spans="2:51" s="13" customFormat="1" ht="13.5">
      <c r="B204" s="256"/>
      <c r="C204" s="257"/>
      <c r="D204" s="247" t="s">
        <v>160</v>
      </c>
      <c r="E204" s="258" t="s">
        <v>22</v>
      </c>
      <c r="F204" s="259" t="s">
        <v>684</v>
      </c>
      <c r="G204" s="257"/>
      <c r="H204" s="260">
        <v>59.96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AT204" s="266" t="s">
        <v>160</v>
      </c>
      <c r="AU204" s="266" t="s">
        <v>83</v>
      </c>
      <c r="AV204" s="13" t="s">
        <v>83</v>
      </c>
      <c r="AW204" s="13" t="s">
        <v>39</v>
      </c>
      <c r="AX204" s="13" t="s">
        <v>75</v>
      </c>
      <c r="AY204" s="266" t="s">
        <v>151</v>
      </c>
    </row>
    <row r="205" spans="2:51" s="14" customFormat="1" ht="13.5">
      <c r="B205" s="267"/>
      <c r="C205" s="268"/>
      <c r="D205" s="247" t="s">
        <v>160</v>
      </c>
      <c r="E205" s="269" t="s">
        <v>22</v>
      </c>
      <c r="F205" s="270" t="s">
        <v>164</v>
      </c>
      <c r="G205" s="268"/>
      <c r="H205" s="271">
        <v>59.96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AT205" s="277" t="s">
        <v>160</v>
      </c>
      <c r="AU205" s="277" t="s">
        <v>83</v>
      </c>
      <c r="AV205" s="14" t="s">
        <v>158</v>
      </c>
      <c r="AW205" s="14" t="s">
        <v>39</v>
      </c>
      <c r="AX205" s="14" t="s">
        <v>24</v>
      </c>
      <c r="AY205" s="277" t="s">
        <v>151</v>
      </c>
    </row>
    <row r="206" spans="2:63" s="11" customFormat="1" ht="29.85" customHeight="1">
      <c r="B206" s="217"/>
      <c r="C206" s="218"/>
      <c r="D206" s="219" t="s">
        <v>74</v>
      </c>
      <c r="E206" s="231" t="s">
        <v>210</v>
      </c>
      <c r="F206" s="231" t="s">
        <v>322</v>
      </c>
      <c r="G206" s="218"/>
      <c r="H206" s="218"/>
      <c r="I206" s="221"/>
      <c r="J206" s="232">
        <f>BK206</f>
        <v>0</v>
      </c>
      <c r="K206" s="218"/>
      <c r="L206" s="223"/>
      <c r="M206" s="224"/>
      <c r="N206" s="225"/>
      <c r="O206" s="225"/>
      <c r="P206" s="226">
        <f>P207</f>
        <v>0</v>
      </c>
      <c r="Q206" s="225"/>
      <c r="R206" s="226">
        <f>R207</f>
        <v>0</v>
      </c>
      <c r="S206" s="225"/>
      <c r="T206" s="227">
        <f>T207</f>
        <v>0</v>
      </c>
      <c r="AR206" s="228" t="s">
        <v>24</v>
      </c>
      <c r="AT206" s="229" t="s">
        <v>74</v>
      </c>
      <c r="AU206" s="229" t="s">
        <v>24</v>
      </c>
      <c r="AY206" s="228" t="s">
        <v>151</v>
      </c>
      <c r="BK206" s="230">
        <f>BK207</f>
        <v>0</v>
      </c>
    </row>
    <row r="207" spans="2:63" s="11" customFormat="1" ht="14.85" customHeight="1">
      <c r="B207" s="217"/>
      <c r="C207" s="218"/>
      <c r="D207" s="219" t="s">
        <v>74</v>
      </c>
      <c r="E207" s="231" t="s">
        <v>323</v>
      </c>
      <c r="F207" s="231" t="s">
        <v>324</v>
      </c>
      <c r="G207" s="218"/>
      <c r="H207" s="218"/>
      <c r="I207" s="221"/>
      <c r="J207" s="232">
        <f>BK207</f>
        <v>0</v>
      </c>
      <c r="K207" s="218"/>
      <c r="L207" s="223"/>
      <c r="M207" s="224"/>
      <c r="N207" s="225"/>
      <c r="O207" s="225"/>
      <c r="P207" s="226">
        <f>P208</f>
        <v>0</v>
      </c>
      <c r="Q207" s="225"/>
      <c r="R207" s="226">
        <f>R208</f>
        <v>0</v>
      </c>
      <c r="S207" s="225"/>
      <c r="T207" s="227">
        <f>T208</f>
        <v>0</v>
      </c>
      <c r="AR207" s="228" t="s">
        <v>24</v>
      </c>
      <c r="AT207" s="229" t="s">
        <v>74</v>
      </c>
      <c r="AU207" s="229" t="s">
        <v>83</v>
      </c>
      <c r="AY207" s="228" t="s">
        <v>151</v>
      </c>
      <c r="BK207" s="230">
        <f>BK208</f>
        <v>0</v>
      </c>
    </row>
    <row r="208" spans="2:65" s="1" customFormat="1" ht="22.8" customHeight="1">
      <c r="B208" s="46"/>
      <c r="C208" s="233" t="s">
        <v>311</v>
      </c>
      <c r="D208" s="233" t="s">
        <v>153</v>
      </c>
      <c r="E208" s="234" t="s">
        <v>326</v>
      </c>
      <c r="F208" s="235" t="s">
        <v>327</v>
      </c>
      <c r="G208" s="236" t="s">
        <v>328</v>
      </c>
      <c r="H208" s="237">
        <v>115.423</v>
      </c>
      <c r="I208" s="238"/>
      <c r="J208" s="239">
        <f>ROUND(I208*H208,2)</f>
        <v>0</v>
      </c>
      <c r="K208" s="235" t="s">
        <v>157</v>
      </c>
      <c r="L208" s="72"/>
      <c r="M208" s="240" t="s">
        <v>22</v>
      </c>
      <c r="N208" s="288" t="s">
        <v>46</v>
      </c>
      <c r="O208" s="289"/>
      <c r="P208" s="290">
        <f>O208*H208</f>
        <v>0</v>
      </c>
      <c r="Q208" s="290">
        <v>0</v>
      </c>
      <c r="R208" s="290">
        <f>Q208*H208</f>
        <v>0</v>
      </c>
      <c r="S208" s="290">
        <v>0</v>
      </c>
      <c r="T208" s="291">
        <f>S208*H208</f>
        <v>0</v>
      </c>
      <c r="AR208" s="24" t="s">
        <v>158</v>
      </c>
      <c r="AT208" s="24" t="s">
        <v>153</v>
      </c>
      <c r="AU208" s="24" t="s">
        <v>169</v>
      </c>
      <c r="AY208" s="24" t="s">
        <v>151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24" t="s">
        <v>24</v>
      </c>
      <c r="BK208" s="244">
        <f>ROUND(I208*H208,2)</f>
        <v>0</v>
      </c>
      <c r="BL208" s="24" t="s">
        <v>158</v>
      </c>
      <c r="BM208" s="24" t="s">
        <v>685</v>
      </c>
    </row>
    <row r="209" spans="2:12" s="1" customFormat="1" ht="6.95" customHeight="1">
      <c r="B209" s="67"/>
      <c r="C209" s="68"/>
      <c r="D209" s="68"/>
      <c r="E209" s="68"/>
      <c r="F209" s="68"/>
      <c r="G209" s="68"/>
      <c r="H209" s="68"/>
      <c r="I209" s="178"/>
      <c r="J209" s="68"/>
      <c r="K209" s="68"/>
      <c r="L209" s="72"/>
    </row>
  </sheetData>
  <sheetProtection password="CC35" sheet="1" objects="1" scenarios="1" formatColumns="0" formatRows="0" autoFilter="0"/>
  <autoFilter ref="C79:K208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629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686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ROUND(SUM(BE86:BE189),2)</f>
        <v>0</v>
      </c>
      <c r="G32" s="47"/>
      <c r="H32" s="47"/>
      <c r="I32" s="170">
        <v>0.21</v>
      </c>
      <c r="J32" s="169">
        <f>ROUND(ROUND((SUM(BE86:BE189)),2)*I32,2)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ROUND(SUM(BF86:BF189),2)</f>
        <v>0</v>
      </c>
      <c r="G33" s="47"/>
      <c r="H33" s="47"/>
      <c r="I33" s="170">
        <v>0.15</v>
      </c>
      <c r="J33" s="169">
        <f>ROUND(ROUND((SUM(BF86:BF189)),2)*I33,2)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ROUND(SUM(BG86:BG189),2)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ROUND(SUM(BH86:BH189),2)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ROUND(SUM(BI86:BI189),2)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629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07.1 - Následná péče 1.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J187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J188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629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07.1 - Následná péče 1.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1.05049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P88+P187</f>
        <v>0</v>
      </c>
      <c r="Q87" s="225"/>
      <c r="R87" s="226">
        <f>R88+R187</f>
        <v>1.05049</v>
      </c>
      <c r="S87" s="225"/>
      <c r="T87" s="227">
        <f>T88+T187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BK88+BK187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SUM(P89:P186)</f>
        <v>0</v>
      </c>
      <c r="Q88" s="225"/>
      <c r="R88" s="226">
        <f>SUM(R89:R186)</f>
        <v>1.05049</v>
      </c>
      <c r="S88" s="225"/>
      <c r="T88" s="227">
        <f>SUM(T89:T186)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SUM(BK89:BK186)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57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687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688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689</v>
      </c>
      <c r="G92" s="257"/>
      <c r="H92" s="260">
        <v>57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57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107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690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691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692</v>
      </c>
      <c r="G97" s="257"/>
      <c r="H97" s="260">
        <v>107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107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107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693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645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432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694</v>
      </c>
      <c r="G102" s="257"/>
      <c r="H102" s="260">
        <v>107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107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480</v>
      </c>
      <c r="G104" s="281" t="s">
        <v>180</v>
      </c>
      <c r="H104" s="282">
        <v>36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0.18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695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696</v>
      </c>
      <c r="G106" s="257"/>
      <c r="H106" s="260">
        <v>36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36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483</v>
      </c>
      <c r="G108" s="281" t="s">
        <v>180</v>
      </c>
      <c r="H108" s="282">
        <v>21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0.105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697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698</v>
      </c>
      <c r="G110" s="257"/>
      <c r="H110" s="260">
        <v>21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21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486</v>
      </c>
      <c r="G112" s="281" t="s">
        <v>180</v>
      </c>
      <c r="H112" s="282">
        <v>29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0.145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699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342</v>
      </c>
      <c r="G114" s="257"/>
      <c r="H114" s="260">
        <v>29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29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21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0.021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700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698</v>
      </c>
      <c r="G118" s="257"/>
      <c r="H118" s="260">
        <v>21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21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57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701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432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3" customFormat="1" ht="13.5">
      <c r="B123" s="256"/>
      <c r="C123" s="257"/>
      <c r="D123" s="247" t="s">
        <v>160</v>
      </c>
      <c r="E123" s="258" t="s">
        <v>22</v>
      </c>
      <c r="F123" s="259" t="s">
        <v>702</v>
      </c>
      <c r="G123" s="257"/>
      <c r="H123" s="260">
        <v>57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160</v>
      </c>
      <c r="AU123" s="266" t="s">
        <v>83</v>
      </c>
      <c r="AV123" s="13" t="s">
        <v>83</v>
      </c>
      <c r="AW123" s="13" t="s">
        <v>39</v>
      </c>
      <c r="AX123" s="13" t="s">
        <v>75</v>
      </c>
      <c r="AY123" s="266" t="s">
        <v>151</v>
      </c>
    </row>
    <row r="124" spans="2:51" s="14" customFormat="1" ht="13.5">
      <c r="B124" s="267"/>
      <c r="C124" s="268"/>
      <c r="D124" s="247" t="s">
        <v>160</v>
      </c>
      <c r="E124" s="269" t="s">
        <v>22</v>
      </c>
      <c r="F124" s="270" t="s">
        <v>164</v>
      </c>
      <c r="G124" s="268"/>
      <c r="H124" s="271">
        <v>57</v>
      </c>
      <c r="I124" s="272"/>
      <c r="J124" s="268"/>
      <c r="K124" s="268"/>
      <c r="L124" s="273"/>
      <c r="M124" s="274"/>
      <c r="N124" s="275"/>
      <c r="O124" s="275"/>
      <c r="P124" s="275"/>
      <c r="Q124" s="275"/>
      <c r="R124" s="275"/>
      <c r="S124" s="275"/>
      <c r="T124" s="276"/>
      <c r="AT124" s="277" t="s">
        <v>160</v>
      </c>
      <c r="AU124" s="277" t="s">
        <v>83</v>
      </c>
      <c r="AV124" s="14" t="s">
        <v>158</v>
      </c>
      <c r="AW124" s="14" t="s">
        <v>39</v>
      </c>
      <c r="AX124" s="14" t="s">
        <v>24</v>
      </c>
      <c r="AY124" s="277" t="s">
        <v>151</v>
      </c>
    </row>
    <row r="125" spans="2:65" s="1" customFormat="1" ht="14.4" customHeight="1">
      <c r="B125" s="46"/>
      <c r="C125" s="278" t="s">
        <v>210</v>
      </c>
      <c r="D125" s="278" t="s">
        <v>170</v>
      </c>
      <c r="E125" s="279" t="s">
        <v>228</v>
      </c>
      <c r="F125" s="280" t="s">
        <v>229</v>
      </c>
      <c r="G125" s="281" t="s">
        <v>180</v>
      </c>
      <c r="H125" s="282">
        <v>14</v>
      </c>
      <c r="I125" s="283"/>
      <c r="J125" s="284">
        <f>ROUND(I125*H125,2)</f>
        <v>0</v>
      </c>
      <c r="K125" s="280" t="s">
        <v>22</v>
      </c>
      <c r="L125" s="285"/>
      <c r="M125" s="286" t="s">
        <v>22</v>
      </c>
      <c r="N125" s="287" t="s">
        <v>46</v>
      </c>
      <c r="O125" s="47"/>
      <c r="P125" s="242">
        <f>O125*H125</f>
        <v>0</v>
      </c>
      <c r="Q125" s="242">
        <v>0.001</v>
      </c>
      <c r="R125" s="242">
        <f>Q125*H125</f>
        <v>0.014</v>
      </c>
      <c r="S125" s="242">
        <v>0</v>
      </c>
      <c r="T125" s="243">
        <f>S125*H125</f>
        <v>0</v>
      </c>
      <c r="AR125" s="24" t="s">
        <v>174</v>
      </c>
      <c r="AT125" s="24" t="s">
        <v>170</v>
      </c>
      <c r="AU125" s="24" t="s">
        <v>83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24</v>
      </c>
      <c r="BK125" s="244">
        <f>ROUND(I125*H125,2)</f>
        <v>0</v>
      </c>
      <c r="BL125" s="24" t="s">
        <v>158</v>
      </c>
      <c r="BM125" s="24" t="s">
        <v>703</v>
      </c>
    </row>
    <row r="126" spans="2:51" s="12" customFormat="1" ht="13.5">
      <c r="B126" s="245"/>
      <c r="C126" s="246"/>
      <c r="D126" s="247" t="s">
        <v>160</v>
      </c>
      <c r="E126" s="248" t="s">
        <v>22</v>
      </c>
      <c r="F126" s="249" t="s">
        <v>231</v>
      </c>
      <c r="G126" s="246"/>
      <c r="H126" s="248" t="s">
        <v>22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160</v>
      </c>
      <c r="AU126" s="255" t="s">
        <v>83</v>
      </c>
      <c r="AV126" s="12" t="s">
        <v>24</v>
      </c>
      <c r="AW126" s="12" t="s">
        <v>39</v>
      </c>
      <c r="AX126" s="12" t="s">
        <v>75</v>
      </c>
      <c r="AY126" s="255" t="s">
        <v>151</v>
      </c>
    </row>
    <row r="127" spans="2:51" s="13" customFormat="1" ht="13.5">
      <c r="B127" s="256"/>
      <c r="C127" s="257"/>
      <c r="D127" s="247" t="s">
        <v>160</v>
      </c>
      <c r="E127" s="258" t="s">
        <v>22</v>
      </c>
      <c r="F127" s="259" t="s">
        <v>233</v>
      </c>
      <c r="G127" s="257"/>
      <c r="H127" s="260">
        <v>14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AT127" s="266" t="s">
        <v>160</v>
      </c>
      <c r="AU127" s="266" t="s">
        <v>83</v>
      </c>
      <c r="AV127" s="13" t="s">
        <v>83</v>
      </c>
      <c r="AW127" s="13" t="s">
        <v>39</v>
      </c>
      <c r="AX127" s="13" t="s">
        <v>75</v>
      </c>
      <c r="AY127" s="266" t="s">
        <v>151</v>
      </c>
    </row>
    <row r="128" spans="2:51" s="14" customFormat="1" ht="13.5">
      <c r="B128" s="267"/>
      <c r="C128" s="268"/>
      <c r="D128" s="247" t="s">
        <v>160</v>
      </c>
      <c r="E128" s="269" t="s">
        <v>22</v>
      </c>
      <c r="F128" s="270" t="s">
        <v>164</v>
      </c>
      <c r="G128" s="268"/>
      <c r="H128" s="271">
        <v>14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AT128" s="277" t="s">
        <v>160</v>
      </c>
      <c r="AU128" s="277" t="s">
        <v>83</v>
      </c>
      <c r="AV128" s="14" t="s">
        <v>158</v>
      </c>
      <c r="AW128" s="14" t="s">
        <v>39</v>
      </c>
      <c r="AX128" s="14" t="s">
        <v>24</v>
      </c>
      <c r="AY128" s="277" t="s">
        <v>151</v>
      </c>
    </row>
    <row r="129" spans="2:65" s="1" customFormat="1" ht="14.4" customHeight="1">
      <c r="B129" s="46"/>
      <c r="C129" s="278" t="s">
        <v>29</v>
      </c>
      <c r="D129" s="278" t="s">
        <v>170</v>
      </c>
      <c r="E129" s="279" t="s">
        <v>234</v>
      </c>
      <c r="F129" s="280" t="s">
        <v>235</v>
      </c>
      <c r="G129" s="281" t="s">
        <v>180</v>
      </c>
      <c r="H129" s="282">
        <v>14</v>
      </c>
      <c r="I129" s="283"/>
      <c r="J129" s="284">
        <f>ROUND(I129*H129,2)</f>
        <v>0</v>
      </c>
      <c r="K129" s="280" t="s">
        <v>22</v>
      </c>
      <c r="L129" s="285"/>
      <c r="M129" s="286" t="s">
        <v>22</v>
      </c>
      <c r="N129" s="287" t="s">
        <v>46</v>
      </c>
      <c r="O129" s="47"/>
      <c r="P129" s="242">
        <f>O129*H129</f>
        <v>0</v>
      </c>
      <c r="Q129" s="242">
        <v>0.001</v>
      </c>
      <c r="R129" s="242">
        <f>Q129*H129</f>
        <v>0.014</v>
      </c>
      <c r="S129" s="242">
        <v>0</v>
      </c>
      <c r="T129" s="243">
        <f>S129*H129</f>
        <v>0</v>
      </c>
      <c r="AR129" s="24" t="s">
        <v>174</v>
      </c>
      <c r="AT129" s="24" t="s">
        <v>170</v>
      </c>
      <c r="AU129" s="24" t="s">
        <v>83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24</v>
      </c>
      <c r="BK129" s="244">
        <f>ROUND(I129*H129,2)</f>
        <v>0</v>
      </c>
      <c r="BL129" s="24" t="s">
        <v>158</v>
      </c>
      <c r="BM129" s="24" t="s">
        <v>704</v>
      </c>
    </row>
    <row r="130" spans="2:51" s="12" customFormat="1" ht="13.5">
      <c r="B130" s="245"/>
      <c r="C130" s="246"/>
      <c r="D130" s="247" t="s">
        <v>160</v>
      </c>
      <c r="E130" s="248" t="s">
        <v>22</v>
      </c>
      <c r="F130" s="249" t="s">
        <v>231</v>
      </c>
      <c r="G130" s="246"/>
      <c r="H130" s="248" t="s">
        <v>22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160</v>
      </c>
      <c r="AU130" s="255" t="s">
        <v>83</v>
      </c>
      <c r="AV130" s="12" t="s">
        <v>24</v>
      </c>
      <c r="AW130" s="12" t="s">
        <v>39</v>
      </c>
      <c r="AX130" s="12" t="s">
        <v>75</v>
      </c>
      <c r="AY130" s="255" t="s">
        <v>151</v>
      </c>
    </row>
    <row r="131" spans="2:51" s="13" customFormat="1" ht="13.5">
      <c r="B131" s="256"/>
      <c r="C131" s="257"/>
      <c r="D131" s="247" t="s">
        <v>160</v>
      </c>
      <c r="E131" s="258" t="s">
        <v>22</v>
      </c>
      <c r="F131" s="259" t="s">
        <v>233</v>
      </c>
      <c r="G131" s="257"/>
      <c r="H131" s="260">
        <v>14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AT131" s="266" t="s">
        <v>160</v>
      </c>
      <c r="AU131" s="266" t="s">
        <v>83</v>
      </c>
      <c r="AV131" s="13" t="s">
        <v>83</v>
      </c>
      <c r="AW131" s="13" t="s">
        <v>39</v>
      </c>
      <c r="AX131" s="13" t="s">
        <v>75</v>
      </c>
      <c r="AY131" s="266" t="s">
        <v>151</v>
      </c>
    </row>
    <row r="132" spans="2:51" s="14" customFormat="1" ht="13.5">
      <c r="B132" s="267"/>
      <c r="C132" s="268"/>
      <c r="D132" s="247" t="s">
        <v>160</v>
      </c>
      <c r="E132" s="269" t="s">
        <v>22</v>
      </c>
      <c r="F132" s="270" t="s">
        <v>164</v>
      </c>
      <c r="G132" s="268"/>
      <c r="H132" s="271">
        <v>14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AT132" s="277" t="s">
        <v>160</v>
      </c>
      <c r="AU132" s="277" t="s">
        <v>83</v>
      </c>
      <c r="AV132" s="14" t="s">
        <v>158</v>
      </c>
      <c r="AW132" s="14" t="s">
        <v>39</v>
      </c>
      <c r="AX132" s="14" t="s">
        <v>24</v>
      </c>
      <c r="AY132" s="277" t="s">
        <v>151</v>
      </c>
    </row>
    <row r="133" spans="2:65" s="1" customFormat="1" ht="14.4" customHeight="1">
      <c r="B133" s="46"/>
      <c r="C133" s="278" t="s">
        <v>219</v>
      </c>
      <c r="D133" s="278" t="s">
        <v>170</v>
      </c>
      <c r="E133" s="279" t="s">
        <v>237</v>
      </c>
      <c r="F133" s="280" t="s">
        <v>238</v>
      </c>
      <c r="G133" s="281" t="s">
        <v>180</v>
      </c>
      <c r="H133" s="282">
        <v>14</v>
      </c>
      <c r="I133" s="283"/>
      <c r="J133" s="284">
        <f>ROUND(I133*H133,2)</f>
        <v>0</v>
      </c>
      <c r="K133" s="280" t="s">
        <v>22</v>
      </c>
      <c r="L133" s="285"/>
      <c r="M133" s="286" t="s">
        <v>22</v>
      </c>
      <c r="N133" s="287" t="s">
        <v>46</v>
      </c>
      <c r="O133" s="47"/>
      <c r="P133" s="242">
        <f>O133*H133</f>
        <v>0</v>
      </c>
      <c r="Q133" s="242">
        <v>0.001</v>
      </c>
      <c r="R133" s="242">
        <f>Q133*H133</f>
        <v>0.014</v>
      </c>
      <c r="S133" s="242">
        <v>0</v>
      </c>
      <c r="T133" s="243">
        <f>S133*H133</f>
        <v>0</v>
      </c>
      <c r="AR133" s="24" t="s">
        <v>174</v>
      </c>
      <c r="AT133" s="24" t="s">
        <v>170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705</v>
      </c>
    </row>
    <row r="134" spans="2:51" s="12" customFormat="1" ht="13.5">
      <c r="B134" s="245"/>
      <c r="C134" s="246"/>
      <c r="D134" s="247" t="s">
        <v>160</v>
      </c>
      <c r="E134" s="248" t="s">
        <v>22</v>
      </c>
      <c r="F134" s="249" t="s">
        <v>240</v>
      </c>
      <c r="G134" s="246"/>
      <c r="H134" s="248" t="s">
        <v>22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160</v>
      </c>
      <c r="AU134" s="255" t="s">
        <v>83</v>
      </c>
      <c r="AV134" s="12" t="s">
        <v>24</v>
      </c>
      <c r="AW134" s="12" t="s">
        <v>39</v>
      </c>
      <c r="AX134" s="12" t="s">
        <v>75</v>
      </c>
      <c r="AY134" s="255" t="s">
        <v>151</v>
      </c>
    </row>
    <row r="135" spans="2:51" s="13" customFormat="1" ht="13.5">
      <c r="B135" s="256"/>
      <c r="C135" s="257"/>
      <c r="D135" s="247" t="s">
        <v>160</v>
      </c>
      <c r="E135" s="258" t="s">
        <v>22</v>
      </c>
      <c r="F135" s="259" t="s">
        <v>233</v>
      </c>
      <c r="G135" s="257"/>
      <c r="H135" s="260">
        <v>14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160</v>
      </c>
      <c r="AU135" s="266" t="s">
        <v>83</v>
      </c>
      <c r="AV135" s="13" t="s">
        <v>83</v>
      </c>
      <c r="AW135" s="13" t="s">
        <v>39</v>
      </c>
      <c r="AX135" s="13" t="s">
        <v>75</v>
      </c>
      <c r="AY135" s="266" t="s">
        <v>151</v>
      </c>
    </row>
    <row r="136" spans="2:51" s="14" customFormat="1" ht="13.5">
      <c r="B136" s="267"/>
      <c r="C136" s="268"/>
      <c r="D136" s="247" t="s">
        <v>160</v>
      </c>
      <c r="E136" s="269" t="s">
        <v>22</v>
      </c>
      <c r="F136" s="270" t="s">
        <v>164</v>
      </c>
      <c r="G136" s="268"/>
      <c r="H136" s="271">
        <v>14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AT136" s="277" t="s">
        <v>160</v>
      </c>
      <c r="AU136" s="277" t="s">
        <v>83</v>
      </c>
      <c r="AV136" s="14" t="s">
        <v>158</v>
      </c>
      <c r="AW136" s="14" t="s">
        <v>39</v>
      </c>
      <c r="AX136" s="14" t="s">
        <v>24</v>
      </c>
      <c r="AY136" s="277" t="s">
        <v>151</v>
      </c>
    </row>
    <row r="137" spans="2:65" s="1" customFormat="1" ht="14.4" customHeight="1">
      <c r="B137" s="46"/>
      <c r="C137" s="278" t="s">
        <v>223</v>
      </c>
      <c r="D137" s="278" t="s">
        <v>170</v>
      </c>
      <c r="E137" s="279" t="s">
        <v>659</v>
      </c>
      <c r="F137" s="280" t="s">
        <v>238</v>
      </c>
      <c r="G137" s="281" t="s">
        <v>180</v>
      </c>
      <c r="H137" s="282">
        <v>15</v>
      </c>
      <c r="I137" s="283"/>
      <c r="J137" s="284">
        <f>ROUND(I137*H137,2)</f>
        <v>0</v>
      </c>
      <c r="K137" s="280" t="s">
        <v>22</v>
      </c>
      <c r="L137" s="285"/>
      <c r="M137" s="286" t="s">
        <v>22</v>
      </c>
      <c r="N137" s="287" t="s">
        <v>46</v>
      </c>
      <c r="O137" s="47"/>
      <c r="P137" s="242">
        <f>O137*H137</f>
        <v>0</v>
      </c>
      <c r="Q137" s="242">
        <v>0.001</v>
      </c>
      <c r="R137" s="242">
        <f>Q137*H137</f>
        <v>0.015</v>
      </c>
      <c r="S137" s="242">
        <v>0</v>
      </c>
      <c r="T137" s="243">
        <f>S137*H137</f>
        <v>0</v>
      </c>
      <c r="AR137" s="24" t="s">
        <v>174</v>
      </c>
      <c r="AT137" s="24" t="s">
        <v>170</v>
      </c>
      <c r="AU137" s="24" t="s">
        <v>83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24</v>
      </c>
      <c r="BK137" s="244">
        <f>ROUND(I137*H137,2)</f>
        <v>0</v>
      </c>
      <c r="BL137" s="24" t="s">
        <v>158</v>
      </c>
      <c r="BM137" s="24" t="s">
        <v>706</v>
      </c>
    </row>
    <row r="138" spans="2:51" s="12" customFormat="1" ht="13.5">
      <c r="B138" s="245"/>
      <c r="C138" s="246"/>
      <c r="D138" s="247" t="s">
        <v>160</v>
      </c>
      <c r="E138" s="248" t="s">
        <v>22</v>
      </c>
      <c r="F138" s="249" t="s">
        <v>231</v>
      </c>
      <c r="G138" s="246"/>
      <c r="H138" s="248" t="s">
        <v>22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160</v>
      </c>
      <c r="AU138" s="255" t="s">
        <v>83</v>
      </c>
      <c r="AV138" s="12" t="s">
        <v>24</v>
      </c>
      <c r="AW138" s="12" t="s">
        <v>39</v>
      </c>
      <c r="AX138" s="12" t="s">
        <v>75</v>
      </c>
      <c r="AY138" s="255" t="s">
        <v>151</v>
      </c>
    </row>
    <row r="139" spans="2:51" s="13" customFormat="1" ht="13.5">
      <c r="B139" s="256"/>
      <c r="C139" s="257"/>
      <c r="D139" s="247" t="s">
        <v>160</v>
      </c>
      <c r="E139" s="258" t="s">
        <v>22</v>
      </c>
      <c r="F139" s="259" t="s">
        <v>10</v>
      </c>
      <c r="G139" s="257"/>
      <c r="H139" s="260">
        <v>15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AT139" s="266" t="s">
        <v>160</v>
      </c>
      <c r="AU139" s="266" t="s">
        <v>83</v>
      </c>
      <c r="AV139" s="13" t="s">
        <v>83</v>
      </c>
      <c r="AW139" s="13" t="s">
        <v>39</v>
      </c>
      <c r="AX139" s="13" t="s">
        <v>75</v>
      </c>
      <c r="AY139" s="266" t="s">
        <v>151</v>
      </c>
    </row>
    <row r="140" spans="2:51" s="14" customFormat="1" ht="13.5">
      <c r="B140" s="267"/>
      <c r="C140" s="268"/>
      <c r="D140" s="247" t="s">
        <v>160</v>
      </c>
      <c r="E140" s="269" t="s">
        <v>22</v>
      </c>
      <c r="F140" s="270" t="s">
        <v>164</v>
      </c>
      <c r="G140" s="268"/>
      <c r="H140" s="271">
        <v>15</v>
      </c>
      <c r="I140" s="272"/>
      <c r="J140" s="268"/>
      <c r="K140" s="268"/>
      <c r="L140" s="273"/>
      <c r="M140" s="274"/>
      <c r="N140" s="275"/>
      <c r="O140" s="275"/>
      <c r="P140" s="275"/>
      <c r="Q140" s="275"/>
      <c r="R140" s="275"/>
      <c r="S140" s="275"/>
      <c r="T140" s="276"/>
      <c r="AT140" s="277" t="s">
        <v>160</v>
      </c>
      <c r="AU140" s="277" t="s">
        <v>83</v>
      </c>
      <c r="AV140" s="14" t="s">
        <v>158</v>
      </c>
      <c r="AW140" s="14" t="s">
        <v>39</v>
      </c>
      <c r="AX140" s="14" t="s">
        <v>24</v>
      </c>
      <c r="AY140" s="277" t="s">
        <v>151</v>
      </c>
    </row>
    <row r="141" spans="2:65" s="1" customFormat="1" ht="14.4" customHeight="1">
      <c r="B141" s="46"/>
      <c r="C141" s="233" t="s">
        <v>227</v>
      </c>
      <c r="D141" s="233" t="s">
        <v>153</v>
      </c>
      <c r="E141" s="234" t="s">
        <v>242</v>
      </c>
      <c r="F141" s="235" t="s">
        <v>243</v>
      </c>
      <c r="G141" s="236" t="s">
        <v>180</v>
      </c>
      <c r="H141" s="237">
        <v>107</v>
      </c>
      <c r="I141" s="238"/>
      <c r="J141" s="239">
        <f>ROUND(I141*H141,2)</f>
        <v>0</v>
      </c>
      <c r="K141" s="235" t="s">
        <v>157</v>
      </c>
      <c r="L141" s="72"/>
      <c r="M141" s="240" t="s">
        <v>22</v>
      </c>
      <c r="N141" s="241" t="s">
        <v>46</v>
      </c>
      <c r="O141" s="47"/>
      <c r="P141" s="242">
        <f>O141*H141</f>
        <v>0</v>
      </c>
      <c r="Q141" s="242">
        <v>5E-05</v>
      </c>
      <c r="R141" s="242">
        <f>Q141*H141</f>
        <v>0.005350000000000001</v>
      </c>
      <c r="S141" s="242">
        <v>0</v>
      </c>
      <c r="T141" s="243">
        <f>S141*H141</f>
        <v>0</v>
      </c>
      <c r="AR141" s="24" t="s">
        <v>158</v>
      </c>
      <c r="AT141" s="24" t="s">
        <v>153</v>
      </c>
      <c r="AU141" s="24" t="s">
        <v>83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24</v>
      </c>
      <c r="BK141" s="244">
        <f>ROUND(I141*H141,2)</f>
        <v>0</v>
      </c>
      <c r="BL141" s="24" t="s">
        <v>158</v>
      </c>
      <c r="BM141" s="24" t="s">
        <v>707</v>
      </c>
    </row>
    <row r="142" spans="2:51" s="12" customFormat="1" ht="13.5">
      <c r="B142" s="245"/>
      <c r="C142" s="246"/>
      <c r="D142" s="247" t="s">
        <v>160</v>
      </c>
      <c r="E142" s="248" t="s">
        <v>22</v>
      </c>
      <c r="F142" s="249" t="s">
        <v>662</v>
      </c>
      <c r="G142" s="246"/>
      <c r="H142" s="248" t="s">
        <v>22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160</v>
      </c>
      <c r="AU142" s="255" t="s">
        <v>83</v>
      </c>
      <c r="AV142" s="12" t="s">
        <v>24</v>
      </c>
      <c r="AW142" s="12" t="s">
        <v>39</v>
      </c>
      <c r="AX142" s="12" t="s">
        <v>75</v>
      </c>
      <c r="AY142" s="255" t="s">
        <v>151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359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3" customFormat="1" ht="13.5">
      <c r="B144" s="256"/>
      <c r="C144" s="257"/>
      <c r="D144" s="247" t="s">
        <v>160</v>
      </c>
      <c r="E144" s="258" t="s">
        <v>22</v>
      </c>
      <c r="F144" s="259" t="s">
        <v>694</v>
      </c>
      <c r="G144" s="257"/>
      <c r="H144" s="260">
        <v>107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AT144" s="266" t="s">
        <v>160</v>
      </c>
      <c r="AU144" s="266" t="s">
        <v>83</v>
      </c>
      <c r="AV144" s="13" t="s">
        <v>83</v>
      </c>
      <c r="AW144" s="13" t="s">
        <v>39</v>
      </c>
      <c r="AX144" s="13" t="s">
        <v>75</v>
      </c>
      <c r="AY144" s="266" t="s">
        <v>151</v>
      </c>
    </row>
    <row r="145" spans="2:51" s="14" customFormat="1" ht="13.5">
      <c r="B145" s="267"/>
      <c r="C145" s="268"/>
      <c r="D145" s="247" t="s">
        <v>160</v>
      </c>
      <c r="E145" s="269" t="s">
        <v>22</v>
      </c>
      <c r="F145" s="270" t="s">
        <v>164</v>
      </c>
      <c r="G145" s="268"/>
      <c r="H145" s="271">
        <v>107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AT145" s="277" t="s">
        <v>160</v>
      </c>
      <c r="AU145" s="277" t="s">
        <v>83</v>
      </c>
      <c r="AV145" s="14" t="s">
        <v>158</v>
      </c>
      <c r="AW145" s="14" t="s">
        <v>39</v>
      </c>
      <c r="AX145" s="14" t="s">
        <v>24</v>
      </c>
      <c r="AY145" s="277" t="s">
        <v>151</v>
      </c>
    </row>
    <row r="146" spans="2:65" s="1" customFormat="1" ht="22.8" customHeight="1">
      <c r="B146" s="46"/>
      <c r="C146" s="233" t="s">
        <v>233</v>
      </c>
      <c r="D146" s="233" t="s">
        <v>153</v>
      </c>
      <c r="E146" s="234" t="s">
        <v>259</v>
      </c>
      <c r="F146" s="235" t="s">
        <v>260</v>
      </c>
      <c r="G146" s="236" t="s">
        <v>180</v>
      </c>
      <c r="H146" s="237">
        <v>2288</v>
      </c>
      <c r="I146" s="238"/>
      <c r="J146" s="239">
        <f>ROUND(I146*H146,2)</f>
        <v>0</v>
      </c>
      <c r="K146" s="235" t="s">
        <v>157</v>
      </c>
      <c r="L146" s="72"/>
      <c r="M146" s="240" t="s">
        <v>22</v>
      </c>
      <c r="N146" s="241" t="s">
        <v>46</v>
      </c>
      <c r="O146" s="47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AR146" s="24" t="s">
        <v>158</v>
      </c>
      <c r="AT146" s="24" t="s">
        <v>153</v>
      </c>
      <c r="AU146" s="24" t="s">
        <v>83</v>
      </c>
      <c r="AY146" s="24" t="s">
        <v>151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24</v>
      </c>
      <c r="BK146" s="244">
        <f>ROUND(I146*H146,2)</f>
        <v>0</v>
      </c>
      <c r="BL146" s="24" t="s">
        <v>158</v>
      </c>
      <c r="BM146" s="24" t="s">
        <v>708</v>
      </c>
    </row>
    <row r="147" spans="2:51" s="12" customFormat="1" ht="13.5">
      <c r="B147" s="245"/>
      <c r="C147" s="246"/>
      <c r="D147" s="247" t="s">
        <v>160</v>
      </c>
      <c r="E147" s="248" t="s">
        <v>22</v>
      </c>
      <c r="F147" s="249" t="s">
        <v>667</v>
      </c>
      <c r="G147" s="246"/>
      <c r="H147" s="248" t="s">
        <v>22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160</v>
      </c>
      <c r="AU147" s="255" t="s">
        <v>83</v>
      </c>
      <c r="AV147" s="12" t="s">
        <v>24</v>
      </c>
      <c r="AW147" s="12" t="s">
        <v>39</v>
      </c>
      <c r="AX147" s="12" t="s">
        <v>75</v>
      </c>
      <c r="AY147" s="255" t="s">
        <v>151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356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3" customFormat="1" ht="13.5">
      <c r="B149" s="256"/>
      <c r="C149" s="257"/>
      <c r="D149" s="247" t="s">
        <v>160</v>
      </c>
      <c r="E149" s="258" t="s">
        <v>22</v>
      </c>
      <c r="F149" s="259" t="s">
        <v>709</v>
      </c>
      <c r="G149" s="257"/>
      <c r="H149" s="260">
        <v>2288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160</v>
      </c>
      <c r="AU149" s="266" t="s">
        <v>83</v>
      </c>
      <c r="AV149" s="13" t="s">
        <v>83</v>
      </c>
      <c r="AW149" s="13" t="s">
        <v>39</v>
      </c>
      <c r="AX149" s="13" t="s">
        <v>75</v>
      </c>
      <c r="AY149" s="266" t="s">
        <v>151</v>
      </c>
    </row>
    <row r="150" spans="2:51" s="14" customFormat="1" ht="13.5">
      <c r="B150" s="267"/>
      <c r="C150" s="268"/>
      <c r="D150" s="247" t="s">
        <v>160</v>
      </c>
      <c r="E150" s="269" t="s">
        <v>22</v>
      </c>
      <c r="F150" s="270" t="s">
        <v>164</v>
      </c>
      <c r="G150" s="268"/>
      <c r="H150" s="271">
        <v>2288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AT150" s="277" t="s">
        <v>160</v>
      </c>
      <c r="AU150" s="277" t="s">
        <v>83</v>
      </c>
      <c r="AV150" s="14" t="s">
        <v>158</v>
      </c>
      <c r="AW150" s="14" t="s">
        <v>39</v>
      </c>
      <c r="AX150" s="14" t="s">
        <v>24</v>
      </c>
      <c r="AY150" s="277" t="s">
        <v>151</v>
      </c>
    </row>
    <row r="151" spans="2:65" s="1" customFormat="1" ht="22.8" customHeight="1">
      <c r="B151" s="46"/>
      <c r="C151" s="233" t="s">
        <v>10</v>
      </c>
      <c r="D151" s="233" t="s">
        <v>153</v>
      </c>
      <c r="E151" s="234" t="s">
        <v>360</v>
      </c>
      <c r="F151" s="235" t="s">
        <v>361</v>
      </c>
      <c r="G151" s="236" t="s">
        <v>180</v>
      </c>
      <c r="H151" s="237">
        <v>2140</v>
      </c>
      <c r="I151" s="238"/>
      <c r="J151" s="239">
        <f>ROUND(I151*H151,2)</f>
        <v>0</v>
      </c>
      <c r="K151" s="235" t="s">
        <v>157</v>
      </c>
      <c r="L151" s="72"/>
      <c r="M151" s="240" t="s">
        <v>22</v>
      </c>
      <c r="N151" s="241" t="s">
        <v>46</v>
      </c>
      <c r="O151" s="47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83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24</v>
      </c>
      <c r="BK151" s="244">
        <f>ROUND(I151*H151,2)</f>
        <v>0</v>
      </c>
      <c r="BL151" s="24" t="s">
        <v>158</v>
      </c>
      <c r="BM151" s="24" t="s">
        <v>710</v>
      </c>
    </row>
    <row r="152" spans="2:51" s="12" customFormat="1" ht="13.5">
      <c r="B152" s="245"/>
      <c r="C152" s="246"/>
      <c r="D152" s="247" t="s">
        <v>160</v>
      </c>
      <c r="E152" s="248" t="s">
        <v>22</v>
      </c>
      <c r="F152" s="249" t="s">
        <v>642</v>
      </c>
      <c r="G152" s="246"/>
      <c r="H152" s="248" t="s">
        <v>22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160</v>
      </c>
      <c r="AU152" s="255" t="s">
        <v>83</v>
      </c>
      <c r="AV152" s="12" t="s">
        <v>24</v>
      </c>
      <c r="AW152" s="12" t="s">
        <v>39</v>
      </c>
      <c r="AX152" s="12" t="s">
        <v>75</v>
      </c>
      <c r="AY152" s="255" t="s">
        <v>151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546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3" customFormat="1" ht="13.5">
      <c r="B154" s="256"/>
      <c r="C154" s="257"/>
      <c r="D154" s="247" t="s">
        <v>160</v>
      </c>
      <c r="E154" s="258" t="s">
        <v>22</v>
      </c>
      <c r="F154" s="259" t="s">
        <v>711</v>
      </c>
      <c r="G154" s="257"/>
      <c r="H154" s="260">
        <v>2140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160</v>
      </c>
      <c r="AU154" s="266" t="s">
        <v>83</v>
      </c>
      <c r="AV154" s="13" t="s">
        <v>83</v>
      </c>
      <c r="AW154" s="13" t="s">
        <v>39</v>
      </c>
      <c r="AX154" s="13" t="s">
        <v>75</v>
      </c>
      <c r="AY154" s="266" t="s">
        <v>151</v>
      </c>
    </row>
    <row r="155" spans="2:51" s="14" customFormat="1" ht="13.5">
      <c r="B155" s="267"/>
      <c r="C155" s="268"/>
      <c r="D155" s="247" t="s">
        <v>160</v>
      </c>
      <c r="E155" s="269" t="s">
        <v>22</v>
      </c>
      <c r="F155" s="270" t="s">
        <v>164</v>
      </c>
      <c r="G155" s="268"/>
      <c r="H155" s="271">
        <v>2140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160</v>
      </c>
      <c r="AU155" s="277" t="s">
        <v>83</v>
      </c>
      <c r="AV155" s="14" t="s">
        <v>158</v>
      </c>
      <c r="AW155" s="14" t="s">
        <v>39</v>
      </c>
      <c r="AX155" s="14" t="s">
        <v>24</v>
      </c>
      <c r="AY155" s="277" t="s">
        <v>151</v>
      </c>
    </row>
    <row r="156" spans="2:65" s="1" customFormat="1" ht="14.4" customHeight="1">
      <c r="B156" s="46"/>
      <c r="C156" s="233" t="s">
        <v>241</v>
      </c>
      <c r="D156" s="233" t="s">
        <v>153</v>
      </c>
      <c r="E156" s="234" t="s">
        <v>364</v>
      </c>
      <c r="F156" s="235" t="s">
        <v>365</v>
      </c>
      <c r="G156" s="236" t="s">
        <v>180</v>
      </c>
      <c r="H156" s="237">
        <v>107</v>
      </c>
      <c r="I156" s="238"/>
      <c r="J156" s="239">
        <f>ROUND(I156*H156,2)</f>
        <v>0</v>
      </c>
      <c r="K156" s="235" t="s">
        <v>157</v>
      </c>
      <c r="L156" s="72"/>
      <c r="M156" s="240" t="s">
        <v>22</v>
      </c>
      <c r="N156" s="241" t="s">
        <v>46</v>
      </c>
      <c r="O156" s="47"/>
      <c r="P156" s="242">
        <f>O156*H156</f>
        <v>0</v>
      </c>
      <c r="Q156" s="242">
        <v>2E-05</v>
      </c>
      <c r="R156" s="242">
        <f>Q156*H156</f>
        <v>0.00214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83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24</v>
      </c>
      <c r="BK156" s="244">
        <f>ROUND(I156*H156,2)</f>
        <v>0</v>
      </c>
      <c r="BL156" s="24" t="s">
        <v>158</v>
      </c>
      <c r="BM156" s="24" t="s">
        <v>712</v>
      </c>
    </row>
    <row r="157" spans="2:51" s="12" customFormat="1" ht="13.5">
      <c r="B157" s="245"/>
      <c r="C157" s="246"/>
      <c r="D157" s="247" t="s">
        <v>160</v>
      </c>
      <c r="E157" s="248" t="s">
        <v>22</v>
      </c>
      <c r="F157" s="249" t="s">
        <v>642</v>
      </c>
      <c r="G157" s="246"/>
      <c r="H157" s="248" t="s">
        <v>22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160</v>
      </c>
      <c r="AU157" s="255" t="s">
        <v>83</v>
      </c>
      <c r="AV157" s="12" t="s">
        <v>24</v>
      </c>
      <c r="AW157" s="12" t="s">
        <v>39</v>
      </c>
      <c r="AX157" s="12" t="s">
        <v>75</v>
      </c>
      <c r="AY157" s="255" t="s">
        <v>151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359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3" customFormat="1" ht="13.5">
      <c r="B159" s="256"/>
      <c r="C159" s="257"/>
      <c r="D159" s="247" t="s">
        <v>160</v>
      </c>
      <c r="E159" s="258" t="s">
        <v>22</v>
      </c>
      <c r="F159" s="259" t="s">
        <v>694</v>
      </c>
      <c r="G159" s="257"/>
      <c r="H159" s="260">
        <v>107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160</v>
      </c>
      <c r="AU159" s="266" t="s">
        <v>83</v>
      </c>
      <c r="AV159" s="13" t="s">
        <v>83</v>
      </c>
      <c r="AW159" s="13" t="s">
        <v>39</v>
      </c>
      <c r="AX159" s="13" t="s">
        <v>75</v>
      </c>
      <c r="AY159" s="266" t="s">
        <v>151</v>
      </c>
    </row>
    <row r="160" spans="2:51" s="14" customFormat="1" ht="13.5">
      <c r="B160" s="267"/>
      <c r="C160" s="268"/>
      <c r="D160" s="247" t="s">
        <v>160</v>
      </c>
      <c r="E160" s="269" t="s">
        <v>22</v>
      </c>
      <c r="F160" s="270" t="s">
        <v>164</v>
      </c>
      <c r="G160" s="268"/>
      <c r="H160" s="271">
        <v>107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AT160" s="277" t="s">
        <v>160</v>
      </c>
      <c r="AU160" s="277" t="s">
        <v>83</v>
      </c>
      <c r="AV160" s="14" t="s">
        <v>158</v>
      </c>
      <c r="AW160" s="14" t="s">
        <v>39</v>
      </c>
      <c r="AX160" s="14" t="s">
        <v>24</v>
      </c>
      <c r="AY160" s="277" t="s">
        <v>151</v>
      </c>
    </row>
    <row r="161" spans="2:65" s="1" customFormat="1" ht="14.4" customHeight="1">
      <c r="B161" s="46"/>
      <c r="C161" s="233" t="s">
        <v>246</v>
      </c>
      <c r="D161" s="233" t="s">
        <v>153</v>
      </c>
      <c r="E161" s="234" t="s">
        <v>287</v>
      </c>
      <c r="F161" s="235" t="s">
        <v>288</v>
      </c>
      <c r="G161" s="236" t="s">
        <v>156</v>
      </c>
      <c r="H161" s="237">
        <v>26.75</v>
      </c>
      <c r="I161" s="238"/>
      <c r="J161" s="239">
        <f>ROUND(I161*H161,2)</f>
        <v>0</v>
      </c>
      <c r="K161" s="235" t="s">
        <v>22</v>
      </c>
      <c r="L161" s="72"/>
      <c r="M161" s="240" t="s">
        <v>22</v>
      </c>
      <c r="N161" s="241" t="s">
        <v>46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713</v>
      </c>
    </row>
    <row r="162" spans="2:51" s="12" customFormat="1" ht="13.5">
      <c r="B162" s="245"/>
      <c r="C162" s="246"/>
      <c r="D162" s="247" t="s">
        <v>160</v>
      </c>
      <c r="E162" s="248" t="s">
        <v>22</v>
      </c>
      <c r="F162" s="249" t="s">
        <v>642</v>
      </c>
      <c r="G162" s="246"/>
      <c r="H162" s="248" t="s">
        <v>22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160</v>
      </c>
      <c r="AU162" s="255" t="s">
        <v>83</v>
      </c>
      <c r="AV162" s="12" t="s">
        <v>24</v>
      </c>
      <c r="AW162" s="12" t="s">
        <v>39</v>
      </c>
      <c r="AX162" s="12" t="s">
        <v>75</v>
      </c>
      <c r="AY162" s="255" t="s">
        <v>151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359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3" customFormat="1" ht="13.5">
      <c r="B164" s="256"/>
      <c r="C164" s="257"/>
      <c r="D164" s="247" t="s">
        <v>160</v>
      </c>
      <c r="E164" s="258" t="s">
        <v>22</v>
      </c>
      <c r="F164" s="259" t="s">
        <v>714</v>
      </c>
      <c r="G164" s="257"/>
      <c r="H164" s="260">
        <v>26.75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160</v>
      </c>
      <c r="AU164" s="266" t="s">
        <v>83</v>
      </c>
      <c r="AV164" s="13" t="s">
        <v>83</v>
      </c>
      <c r="AW164" s="13" t="s">
        <v>39</v>
      </c>
      <c r="AX164" s="13" t="s">
        <v>75</v>
      </c>
      <c r="AY164" s="266" t="s">
        <v>151</v>
      </c>
    </row>
    <row r="165" spans="2:51" s="14" customFormat="1" ht="13.5">
      <c r="B165" s="267"/>
      <c r="C165" s="268"/>
      <c r="D165" s="247" t="s">
        <v>160</v>
      </c>
      <c r="E165" s="269" t="s">
        <v>22</v>
      </c>
      <c r="F165" s="270" t="s">
        <v>164</v>
      </c>
      <c r="G165" s="268"/>
      <c r="H165" s="271">
        <v>26.75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AT165" s="277" t="s">
        <v>160</v>
      </c>
      <c r="AU165" s="277" t="s">
        <v>83</v>
      </c>
      <c r="AV165" s="14" t="s">
        <v>158</v>
      </c>
      <c r="AW165" s="14" t="s">
        <v>39</v>
      </c>
      <c r="AX165" s="14" t="s">
        <v>24</v>
      </c>
      <c r="AY165" s="277" t="s">
        <v>151</v>
      </c>
    </row>
    <row r="166" spans="2:65" s="1" customFormat="1" ht="14.4" customHeight="1">
      <c r="B166" s="46"/>
      <c r="C166" s="278" t="s">
        <v>252</v>
      </c>
      <c r="D166" s="278" t="s">
        <v>170</v>
      </c>
      <c r="E166" s="279" t="s">
        <v>292</v>
      </c>
      <c r="F166" s="280" t="s">
        <v>293</v>
      </c>
      <c r="G166" s="281" t="s">
        <v>180</v>
      </c>
      <c r="H166" s="282">
        <v>535</v>
      </c>
      <c r="I166" s="283"/>
      <c r="J166" s="284">
        <f>ROUND(I166*H166,2)</f>
        <v>0</v>
      </c>
      <c r="K166" s="280" t="s">
        <v>22</v>
      </c>
      <c r="L166" s="285"/>
      <c r="M166" s="286" t="s">
        <v>22</v>
      </c>
      <c r="N166" s="287" t="s">
        <v>46</v>
      </c>
      <c r="O166" s="47"/>
      <c r="P166" s="242">
        <f>O166*H166</f>
        <v>0</v>
      </c>
      <c r="Q166" s="242">
        <v>0.001</v>
      </c>
      <c r="R166" s="242">
        <f>Q166*H166</f>
        <v>0.535</v>
      </c>
      <c r="S166" s="242">
        <v>0</v>
      </c>
      <c r="T166" s="243">
        <f>S166*H166</f>
        <v>0</v>
      </c>
      <c r="AR166" s="24" t="s">
        <v>174</v>
      </c>
      <c r="AT166" s="24" t="s">
        <v>170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715</v>
      </c>
    </row>
    <row r="167" spans="2:51" s="12" customFormat="1" ht="13.5">
      <c r="B167" s="245"/>
      <c r="C167" s="246"/>
      <c r="D167" s="247" t="s">
        <v>160</v>
      </c>
      <c r="E167" s="248" t="s">
        <v>22</v>
      </c>
      <c r="F167" s="249" t="s">
        <v>295</v>
      </c>
      <c r="G167" s="246"/>
      <c r="H167" s="248" t="s">
        <v>22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160</v>
      </c>
      <c r="AU167" s="255" t="s">
        <v>83</v>
      </c>
      <c r="AV167" s="12" t="s">
        <v>24</v>
      </c>
      <c r="AW167" s="12" t="s">
        <v>39</v>
      </c>
      <c r="AX167" s="12" t="s">
        <v>75</v>
      </c>
      <c r="AY167" s="255" t="s">
        <v>151</v>
      </c>
    </row>
    <row r="168" spans="2:51" s="12" customFormat="1" ht="13.5">
      <c r="B168" s="245"/>
      <c r="C168" s="246"/>
      <c r="D168" s="247" t="s">
        <v>160</v>
      </c>
      <c r="E168" s="248" t="s">
        <v>22</v>
      </c>
      <c r="F168" s="249" t="s">
        <v>296</v>
      </c>
      <c r="G168" s="246"/>
      <c r="H168" s="248" t="s">
        <v>22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160</v>
      </c>
      <c r="AU168" s="255" t="s">
        <v>83</v>
      </c>
      <c r="AV168" s="12" t="s">
        <v>24</v>
      </c>
      <c r="AW168" s="12" t="s">
        <v>39</v>
      </c>
      <c r="AX168" s="12" t="s">
        <v>75</v>
      </c>
      <c r="AY168" s="255" t="s">
        <v>151</v>
      </c>
    </row>
    <row r="169" spans="2:51" s="13" customFormat="1" ht="13.5">
      <c r="B169" s="256"/>
      <c r="C169" s="257"/>
      <c r="D169" s="247" t="s">
        <v>160</v>
      </c>
      <c r="E169" s="258" t="s">
        <v>22</v>
      </c>
      <c r="F169" s="259" t="s">
        <v>716</v>
      </c>
      <c r="G169" s="257"/>
      <c r="H169" s="260">
        <v>535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160</v>
      </c>
      <c r="AU169" s="266" t="s">
        <v>83</v>
      </c>
      <c r="AV169" s="13" t="s">
        <v>83</v>
      </c>
      <c r="AW169" s="13" t="s">
        <v>39</v>
      </c>
      <c r="AX169" s="13" t="s">
        <v>75</v>
      </c>
      <c r="AY169" s="266" t="s">
        <v>151</v>
      </c>
    </row>
    <row r="170" spans="2:51" s="14" customFormat="1" ht="13.5">
      <c r="B170" s="267"/>
      <c r="C170" s="268"/>
      <c r="D170" s="247" t="s">
        <v>160</v>
      </c>
      <c r="E170" s="269" t="s">
        <v>22</v>
      </c>
      <c r="F170" s="270" t="s">
        <v>164</v>
      </c>
      <c r="G170" s="268"/>
      <c r="H170" s="271">
        <v>535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AT170" s="277" t="s">
        <v>160</v>
      </c>
      <c r="AU170" s="277" t="s">
        <v>83</v>
      </c>
      <c r="AV170" s="14" t="s">
        <v>158</v>
      </c>
      <c r="AW170" s="14" t="s">
        <v>39</v>
      </c>
      <c r="AX170" s="14" t="s">
        <v>24</v>
      </c>
      <c r="AY170" s="277" t="s">
        <v>151</v>
      </c>
    </row>
    <row r="171" spans="2:65" s="1" customFormat="1" ht="14.4" customHeight="1">
      <c r="B171" s="46"/>
      <c r="C171" s="233" t="s">
        <v>258</v>
      </c>
      <c r="D171" s="233" t="s">
        <v>153</v>
      </c>
      <c r="E171" s="234" t="s">
        <v>374</v>
      </c>
      <c r="F171" s="235" t="s">
        <v>375</v>
      </c>
      <c r="G171" s="236" t="s">
        <v>156</v>
      </c>
      <c r="H171" s="237">
        <v>85557</v>
      </c>
      <c r="I171" s="238"/>
      <c r="J171" s="239">
        <f>ROUND(I171*H171,2)</f>
        <v>0</v>
      </c>
      <c r="K171" s="235" t="s">
        <v>157</v>
      </c>
      <c r="L171" s="72"/>
      <c r="M171" s="240" t="s">
        <v>22</v>
      </c>
      <c r="N171" s="241" t="s">
        <v>46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24</v>
      </c>
      <c r="BK171" s="244">
        <f>ROUND(I171*H171,2)</f>
        <v>0</v>
      </c>
      <c r="BL171" s="24" t="s">
        <v>158</v>
      </c>
      <c r="BM171" s="24" t="s">
        <v>717</v>
      </c>
    </row>
    <row r="172" spans="2:51" s="12" customFormat="1" ht="13.5">
      <c r="B172" s="245"/>
      <c r="C172" s="246"/>
      <c r="D172" s="247" t="s">
        <v>160</v>
      </c>
      <c r="E172" s="248" t="s">
        <v>22</v>
      </c>
      <c r="F172" s="249" t="s">
        <v>667</v>
      </c>
      <c r="G172" s="246"/>
      <c r="H172" s="248" t="s">
        <v>22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160</v>
      </c>
      <c r="AU172" s="255" t="s">
        <v>83</v>
      </c>
      <c r="AV172" s="12" t="s">
        <v>24</v>
      </c>
      <c r="AW172" s="12" t="s">
        <v>39</v>
      </c>
      <c r="AX172" s="12" t="s">
        <v>75</v>
      </c>
      <c r="AY172" s="255" t="s">
        <v>151</v>
      </c>
    </row>
    <row r="173" spans="2:51" s="12" customFormat="1" ht="13.5">
      <c r="B173" s="245"/>
      <c r="C173" s="246"/>
      <c r="D173" s="247" t="s">
        <v>160</v>
      </c>
      <c r="E173" s="248" t="s">
        <v>22</v>
      </c>
      <c r="F173" s="249" t="s">
        <v>377</v>
      </c>
      <c r="G173" s="246"/>
      <c r="H173" s="248" t="s">
        <v>22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160</v>
      </c>
      <c r="AU173" s="255" t="s">
        <v>83</v>
      </c>
      <c r="AV173" s="12" t="s">
        <v>24</v>
      </c>
      <c r="AW173" s="12" t="s">
        <v>39</v>
      </c>
      <c r="AX173" s="12" t="s">
        <v>75</v>
      </c>
      <c r="AY173" s="255" t="s">
        <v>151</v>
      </c>
    </row>
    <row r="174" spans="2:51" s="13" customFormat="1" ht="13.5">
      <c r="B174" s="256"/>
      <c r="C174" s="257"/>
      <c r="D174" s="247" t="s">
        <v>160</v>
      </c>
      <c r="E174" s="258" t="s">
        <v>22</v>
      </c>
      <c r="F174" s="259" t="s">
        <v>718</v>
      </c>
      <c r="G174" s="257"/>
      <c r="H174" s="260">
        <v>85557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AT174" s="266" t="s">
        <v>160</v>
      </c>
      <c r="AU174" s="266" t="s">
        <v>83</v>
      </c>
      <c r="AV174" s="13" t="s">
        <v>83</v>
      </c>
      <c r="AW174" s="13" t="s">
        <v>39</v>
      </c>
      <c r="AX174" s="13" t="s">
        <v>75</v>
      </c>
      <c r="AY174" s="266" t="s">
        <v>151</v>
      </c>
    </row>
    <row r="175" spans="2:51" s="14" customFormat="1" ht="13.5">
      <c r="B175" s="267"/>
      <c r="C175" s="268"/>
      <c r="D175" s="247" t="s">
        <v>160</v>
      </c>
      <c r="E175" s="269" t="s">
        <v>22</v>
      </c>
      <c r="F175" s="270" t="s">
        <v>164</v>
      </c>
      <c r="G175" s="268"/>
      <c r="H175" s="271">
        <v>85557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AT175" s="277" t="s">
        <v>160</v>
      </c>
      <c r="AU175" s="277" t="s">
        <v>83</v>
      </c>
      <c r="AV175" s="14" t="s">
        <v>158</v>
      </c>
      <c r="AW175" s="14" t="s">
        <v>39</v>
      </c>
      <c r="AX175" s="14" t="s">
        <v>24</v>
      </c>
      <c r="AY175" s="277" t="s">
        <v>151</v>
      </c>
    </row>
    <row r="176" spans="2:65" s="1" customFormat="1" ht="14.4" customHeight="1">
      <c r="B176" s="46"/>
      <c r="C176" s="233" t="s">
        <v>373</v>
      </c>
      <c r="D176" s="233" t="s">
        <v>153</v>
      </c>
      <c r="E176" s="234" t="s">
        <v>299</v>
      </c>
      <c r="F176" s="235" t="s">
        <v>300</v>
      </c>
      <c r="G176" s="236" t="s">
        <v>276</v>
      </c>
      <c r="H176" s="237">
        <v>59.96</v>
      </c>
      <c r="I176" s="238"/>
      <c r="J176" s="239">
        <f>ROUND(I176*H176,2)</f>
        <v>0</v>
      </c>
      <c r="K176" s="235" t="s">
        <v>157</v>
      </c>
      <c r="L176" s="72"/>
      <c r="M176" s="240" t="s">
        <v>22</v>
      </c>
      <c r="N176" s="241" t="s">
        <v>46</v>
      </c>
      <c r="O176" s="47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AR176" s="24" t="s">
        <v>158</v>
      </c>
      <c r="AT176" s="24" t="s">
        <v>153</v>
      </c>
      <c r="AU176" s="24" t="s">
        <v>83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24</v>
      </c>
      <c r="BK176" s="244">
        <f>ROUND(I176*H176,2)</f>
        <v>0</v>
      </c>
      <c r="BL176" s="24" t="s">
        <v>158</v>
      </c>
      <c r="BM176" s="24" t="s">
        <v>719</v>
      </c>
    </row>
    <row r="177" spans="2:51" s="12" customFormat="1" ht="13.5">
      <c r="B177" s="245"/>
      <c r="C177" s="246"/>
      <c r="D177" s="247" t="s">
        <v>160</v>
      </c>
      <c r="E177" s="248" t="s">
        <v>22</v>
      </c>
      <c r="F177" s="249" t="s">
        <v>642</v>
      </c>
      <c r="G177" s="246"/>
      <c r="H177" s="248" t="s">
        <v>22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160</v>
      </c>
      <c r="AU177" s="255" t="s">
        <v>83</v>
      </c>
      <c r="AV177" s="12" t="s">
        <v>24</v>
      </c>
      <c r="AW177" s="12" t="s">
        <v>39</v>
      </c>
      <c r="AX177" s="12" t="s">
        <v>75</v>
      </c>
      <c r="AY177" s="255" t="s">
        <v>151</v>
      </c>
    </row>
    <row r="178" spans="2:51" s="12" customFormat="1" ht="13.5">
      <c r="B178" s="245"/>
      <c r="C178" s="246"/>
      <c r="D178" s="247" t="s">
        <v>160</v>
      </c>
      <c r="E178" s="248" t="s">
        <v>22</v>
      </c>
      <c r="F178" s="249" t="s">
        <v>302</v>
      </c>
      <c r="G178" s="246"/>
      <c r="H178" s="248" t="s">
        <v>22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160</v>
      </c>
      <c r="AU178" s="255" t="s">
        <v>83</v>
      </c>
      <c r="AV178" s="12" t="s">
        <v>24</v>
      </c>
      <c r="AW178" s="12" t="s">
        <v>39</v>
      </c>
      <c r="AX178" s="12" t="s">
        <v>75</v>
      </c>
      <c r="AY178" s="255" t="s">
        <v>151</v>
      </c>
    </row>
    <row r="179" spans="2:51" s="13" customFormat="1" ht="13.5">
      <c r="B179" s="256"/>
      <c r="C179" s="257"/>
      <c r="D179" s="247" t="s">
        <v>160</v>
      </c>
      <c r="E179" s="258" t="s">
        <v>22</v>
      </c>
      <c r="F179" s="259" t="s">
        <v>720</v>
      </c>
      <c r="G179" s="257"/>
      <c r="H179" s="260">
        <v>42.8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AT179" s="266" t="s">
        <v>160</v>
      </c>
      <c r="AU179" s="266" t="s">
        <v>83</v>
      </c>
      <c r="AV179" s="13" t="s">
        <v>83</v>
      </c>
      <c r="AW179" s="13" t="s">
        <v>39</v>
      </c>
      <c r="AX179" s="13" t="s">
        <v>75</v>
      </c>
      <c r="AY179" s="266" t="s">
        <v>151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304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721</v>
      </c>
      <c r="G181" s="257"/>
      <c r="H181" s="260">
        <v>17.16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4" customFormat="1" ht="13.5">
      <c r="B182" s="267"/>
      <c r="C182" s="268"/>
      <c r="D182" s="247" t="s">
        <v>160</v>
      </c>
      <c r="E182" s="269" t="s">
        <v>22</v>
      </c>
      <c r="F182" s="270" t="s">
        <v>164</v>
      </c>
      <c r="G182" s="268"/>
      <c r="H182" s="271">
        <v>59.96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AT182" s="277" t="s">
        <v>160</v>
      </c>
      <c r="AU182" s="277" t="s">
        <v>83</v>
      </c>
      <c r="AV182" s="14" t="s">
        <v>158</v>
      </c>
      <c r="AW182" s="14" t="s">
        <v>39</v>
      </c>
      <c r="AX182" s="14" t="s">
        <v>24</v>
      </c>
      <c r="AY182" s="277" t="s">
        <v>151</v>
      </c>
    </row>
    <row r="183" spans="2:65" s="1" customFormat="1" ht="14.4" customHeight="1">
      <c r="B183" s="46"/>
      <c r="C183" s="233" t="s">
        <v>9</v>
      </c>
      <c r="D183" s="233" t="s">
        <v>153</v>
      </c>
      <c r="E183" s="234" t="s">
        <v>307</v>
      </c>
      <c r="F183" s="235" t="s">
        <v>308</v>
      </c>
      <c r="G183" s="236" t="s">
        <v>276</v>
      </c>
      <c r="H183" s="237">
        <v>59.96</v>
      </c>
      <c r="I183" s="238"/>
      <c r="J183" s="239">
        <f>ROUND(I183*H183,2)</f>
        <v>0</v>
      </c>
      <c r="K183" s="235" t="s">
        <v>157</v>
      </c>
      <c r="L183" s="72"/>
      <c r="M183" s="240" t="s">
        <v>22</v>
      </c>
      <c r="N183" s="241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722</v>
      </c>
    </row>
    <row r="184" spans="2:51" s="12" customFormat="1" ht="13.5">
      <c r="B184" s="245"/>
      <c r="C184" s="246"/>
      <c r="D184" s="247" t="s">
        <v>160</v>
      </c>
      <c r="E184" s="248" t="s">
        <v>22</v>
      </c>
      <c r="F184" s="249" t="s">
        <v>642</v>
      </c>
      <c r="G184" s="246"/>
      <c r="H184" s="248" t="s">
        <v>22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160</v>
      </c>
      <c r="AU184" s="255" t="s">
        <v>83</v>
      </c>
      <c r="AV184" s="12" t="s">
        <v>24</v>
      </c>
      <c r="AW184" s="12" t="s">
        <v>39</v>
      </c>
      <c r="AX184" s="12" t="s">
        <v>75</v>
      </c>
      <c r="AY184" s="255" t="s">
        <v>151</v>
      </c>
    </row>
    <row r="185" spans="2:51" s="13" customFormat="1" ht="13.5">
      <c r="B185" s="256"/>
      <c r="C185" s="257"/>
      <c r="D185" s="247" t="s">
        <v>160</v>
      </c>
      <c r="E185" s="258" t="s">
        <v>22</v>
      </c>
      <c r="F185" s="259" t="s">
        <v>684</v>
      </c>
      <c r="G185" s="257"/>
      <c r="H185" s="260">
        <v>59.96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AT185" s="266" t="s">
        <v>160</v>
      </c>
      <c r="AU185" s="266" t="s">
        <v>83</v>
      </c>
      <c r="AV185" s="13" t="s">
        <v>83</v>
      </c>
      <c r="AW185" s="13" t="s">
        <v>39</v>
      </c>
      <c r="AX185" s="13" t="s">
        <v>75</v>
      </c>
      <c r="AY185" s="266" t="s">
        <v>151</v>
      </c>
    </row>
    <row r="186" spans="2:51" s="14" customFormat="1" ht="13.5">
      <c r="B186" s="267"/>
      <c r="C186" s="268"/>
      <c r="D186" s="247" t="s">
        <v>160</v>
      </c>
      <c r="E186" s="269" t="s">
        <v>22</v>
      </c>
      <c r="F186" s="270" t="s">
        <v>164</v>
      </c>
      <c r="G186" s="268"/>
      <c r="H186" s="271">
        <v>59.96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AT186" s="277" t="s">
        <v>160</v>
      </c>
      <c r="AU186" s="277" t="s">
        <v>83</v>
      </c>
      <c r="AV186" s="14" t="s">
        <v>158</v>
      </c>
      <c r="AW186" s="14" t="s">
        <v>39</v>
      </c>
      <c r="AX186" s="14" t="s">
        <v>24</v>
      </c>
      <c r="AY186" s="277" t="s">
        <v>151</v>
      </c>
    </row>
    <row r="187" spans="2:63" s="11" customFormat="1" ht="29.85" customHeight="1">
      <c r="B187" s="217"/>
      <c r="C187" s="218"/>
      <c r="D187" s="219" t="s">
        <v>74</v>
      </c>
      <c r="E187" s="231" t="s">
        <v>210</v>
      </c>
      <c r="F187" s="231" t="s">
        <v>322</v>
      </c>
      <c r="G187" s="218"/>
      <c r="H187" s="218"/>
      <c r="I187" s="221"/>
      <c r="J187" s="232">
        <f>BK187</f>
        <v>0</v>
      </c>
      <c r="K187" s="218"/>
      <c r="L187" s="223"/>
      <c r="M187" s="224"/>
      <c r="N187" s="225"/>
      <c r="O187" s="225"/>
      <c r="P187" s="226">
        <f>P188</f>
        <v>0</v>
      </c>
      <c r="Q187" s="225"/>
      <c r="R187" s="226">
        <f>R188</f>
        <v>0</v>
      </c>
      <c r="S187" s="225"/>
      <c r="T187" s="227">
        <f>T188</f>
        <v>0</v>
      </c>
      <c r="AR187" s="228" t="s">
        <v>24</v>
      </c>
      <c r="AT187" s="229" t="s">
        <v>74</v>
      </c>
      <c r="AU187" s="229" t="s">
        <v>24</v>
      </c>
      <c r="AY187" s="228" t="s">
        <v>151</v>
      </c>
      <c r="BK187" s="230">
        <f>BK188</f>
        <v>0</v>
      </c>
    </row>
    <row r="188" spans="2:63" s="11" customFormat="1" ht="14.85" customHeight="1">
      <c r="B188" s="217"/>
      <c r="C188" s="218"/>
      <c r="D188" s="219" t="s">
        <v>74</v>
      </c>
      <c r="E188" s="231" t="s">
        <v>323</v>
      </c>
      <c r="F188" s="231" t="s">
        <v>324</v>
      </c>
      <c r="G188" s="218"/>
      <c r="H188" s="218"/>
      <c r="I188" s="221"/>
      <c r="J188" s="232">
        <f>BK188</f>
        <v>0</v>
      </c>
      <c r="K188" s="218"/>
      <c r="L188" s="223"/>
      <c r="M188" s="224"/>
      <c r="N188" s="225"/>
      <c r="O188" s="225"/>
      <c r="P188" s="226">
        <f>P189</f>
        <v>0</v>
      </c>
      <c r="Q188" s="225"/>
      <c r="R188" s="226">
        <f>R189</f>
        <v>0</v>
      </c>
      <c r="S188" s="225"/>
      <c r="T188" s="227">
        <f>T189</f>
        <v>0</v>
      </c>
      <c r="AR188" s="228" t="s">
        <v>24</v>
      </c>
      <c r="AT188" s="229" t="s">
        <v>74</v>
      </c>
      <c r="AU188" s="229" t="s">
        <v>83</v>
      </c>
      <c r="AY188" s="228" t="s">
        <v>151</v>
      </c>
      <c r="BK188" s="230">
        <f>BK189</f>
        <v>0</v>
      </c>
    </row>
    <row r="189" spans="2:65" s="1" customFormat="1" ht="22.8" customHeight="1">
      <c r="B189" s="46"/>
      <c r="C189" s="233" t="s">
        <v>267</v>
      </c>
      <c r="D189" s="233" t="s">
        <v>153</v>
      </c>
      <c r="E189" s="234" t="s">
        <v>326</v>
      </c>
      <c r="F189" s="235" t="s">
        <v>327</v>
      </c>
      <c r="G189" s="236" t="s">
        <v>328</v>
      </c>
      <c r="H189" s="237">
        <v>1.05</v>
      </c>
      <c r="I189" s="238"/>
      <c r="J189" s="239">
        <f>ROUND(I189*H189,2)</f>
        <v>0</v>
      </c>
      <c r="K189" s="235" t="s">
        <v>157</v>
      </c>
      <c r="L189" s="72"/>
      <c r="M189" s="240" t="s">
        <v>22</v>
      </c>
      <c r="N189" s="288" t="s">
        <v>46</v>
      </c>
      <c r="O189" s="289"/>
      <c r="P189" s="290">
        <f>O189*H189</f>
        <v>0</v>
      </c>
      <c r="Q189" s="290">
        <v>0</v>
      </c>
      <c r="R189" s="290">
        <f>Q189*H189</f>
        <v>0</v>
      </c>
      <c r="S189" s="290">
        <v>0</v>
      </c>
      <c r="T189" s="291">
        <f>S189*H189</f>
        <v>0</v>
      </c>
      <c r="AR189" s="24" t="s">
        <v>158</v>
      </c>
      <c r="AT189" s="24" t="s">
        <v>153</v>
      </c>
      <c r="AU189" s="24" t="s">
        <v>169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24</v>
      </c>
      <c r="BK189" s="244">
        <f>ROUND(I189*H189,2)</f>
        <v>0</v>
      </c>
      <c r="BL189" s="24" t="s">
        <v>158</v>
      </c>
      <c r="BM189" s="24" t="s">
        <v>723</v>
      </c>
    </row>
    <row r="190" spans="2:12" s="1" customFormat="1" ht="6.95" customHeight="1">
      <c r="B190" s="67"/>
      <c r="C190" s="68"/>
      <c r="D190" s="68"/>
      <c r="E190" s="68"/>
      <c r="F190" s="68"/>
      <c r="G190" s="68"/>
      <c r="H190" s="68"/>
      <c r="I190" s="178"/>
      <c r="J190" s="68"/>
      <c r="K190" s="68"/>
      <c r="L190" s="72"/>
    </row>
  </sheetData>
  <sheetProtection password="CC35" sheet="1" objects="1" scenarios="1" formatColumns="0" formatRows="0" autoFilter="0"/>
  <autoFilter ref="C85:K18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629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724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ROUND(SUM(BE86:BE189),2)</f>
        <v>0</v>
      </c>
      <c r="G32" s="47"/>
      <c r="H32" s="47"/>
      <c r="I32" s="170">
        <v>0.21</v>
      </c>
      <c r="J32" s="169">
        <f>ROUND(ROUND((SUM(BE86:BE189)),2)*I32,2)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ROUND(SUM(BF86:BF189),2)</f>
        <v>0</v>
      </c>
      <c r="G33" s="47"/>
      <c r="H33" s="47"/>
      <c r="I33" s="170">
        <v>0.15</v>
      </c>
      <c r="J33" s="169">
        <f>ROUND(ROUND((SUM(BF86:BF189)),2)*I33,2)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ROUND(SUM(BG86:BG189),2)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ROUND(SUM(BH86:BH189),2)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ROUND(SUM(BI86:BI189),2)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629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07.2 - Následná péče 2.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J187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J188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629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07.2 - Následná péče 2.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1.05049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P88+P187</f>
        <v>0</v>
      </c>
      <c r="Q87" s="225"/>
      <c r="R87" s="226">
        <f>R88+R187</f>
        <v>1.05049</v>
      </c>
      <c r="S87" s="225"/>
      <c r="T87" s="227">
        <f>T88+T187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BK88+BK187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SUM(P89:P186)</f>
        <v>0</v>
      </c>
      <c r="Q88" s="225"/>
      <c r="R88" s="226">
        <f>SUM(R89:R186)</f>
        <v>1.05049</v>
      </c>
      <c r="S88" s="225"/>
      <c r="T88" s="227">
        <f>SUM(T89:T186)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SUM(BK89:BK186)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57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725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688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726</v>
      </c>
      <c r="G92" s="257"/>
      <c r="H92" s="260">
        <v>57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57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107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727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691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728</v>
      </c>
      <c r="G97" s="257"/>
      <c r="H97" s="260">
        <v>107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107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107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729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645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432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730</v>
      </c>
      <c r="G102" s="257"/>
      <c r="H102" s="260">
        <v>107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107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480</v>
      </c>
      <c r="G104" s="281" t="s">
        <v>180</v>
      </c>
      <c r="H104" s="282">
        <v>36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0.18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731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696</v>
      </c>
      <c r="G106" s="257"/>
      <c r="H106" s="260">
        <v>36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36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483</v>
      </c>
      <c r="G108" s="281" t="s">
        <v>180</v>
      </c>
      <c r="H108" s="282">
        <v>21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0.105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732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698</v>
      </c>
      <c r="G110" s="257"/>
      <c r="H110" s="260">
        <v>21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21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486</v>
      </c>
      <c r="G112" s="281" t="s">
        <v>180</v>
      </c>
      <c r="H112" s="282">
        <v>29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0.145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733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342</v>
      </c>
      <c r="G114" s="257"/>
      <c r="H114" s="260">
        <v>29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29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21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0.021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734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698</v>
      </c>
      <c r="G118" s="257"/>
      <c r="H118" s="260">
        <v>21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21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57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735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432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3" customFormat="1" ht="13.5">
      <c r="B123" s="256"/>
      <c r="C123" s="257"/>
      <c r="D123" s="247" t="s">
        <v>160</v>
      </c>
      <c r="E123" s="258" t="s">
        <v>22</v>
      </c>
      <c r="F123" s="259" t="s">
        <v>736</v>
      </c>
      <c r="G123" s="257"/>
      <c r="H123" s="260">
        <v>57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160</v>
      </c>
      <c r="AU123" s="266" t="s">
        <v>83</v>
      </c>
      <c r="AV123" s="13" t="s">
        <v>83</v>
      </c>
      <c r="AW123" s="13" t="s">
        <v>39</v>
      </c>
      <c r="AX123" s="13" t="s">
        <v>75</v>
      </c>
      <c r="AY123" s="266" t="s">
        <v>151</v>
      </c>
    </row>
    <row r="124" spans="2:51" s="14" customFormat="1" ht="13.5">
      <c r="B124" s="267"/>
      <c r="C124" s="268"/>
      <c r="D124" s="247" t="s">
        <v>160</v>
      </c>
      <c r="E124" s="269" t="s">
        <v>22</v>
      </c>
      <c r="F124" s="270" t="s">
        <v>164</v>
      </c>
      <c r="G124" s="268"/>
      <c r="H124" s="271">
        <v>57</v>
      </c>
      <c r="I124" s="272"/>
      <c r="J124" s="268"/>
      <c r="K124" s="268"/>
      <c r="L124" s="273"/>
      <c r="M124" s="274"/>
      <c r="N124" s="275"/>
      <c r="O124" s="275"/>
      <c r="P124" s="275"/>
      <c r="Q124" s="275"/>
      <c r="R124" s="275"/>
      <c r="S124" s="275"/>
      <c r="T124" s="276"/>
      <c r="AT124" s="277" t="s">
        <v>160</v>
      </c>
      <c r="AU124" s="277" t="s">
        <v>83</v>
      </c>
      <c r="AV124" s="14" t="s">
        <v>158</v>
      </c>
      <c r="AW124" s="14" t="s">
        <v>39</v>
      </c>
      <c r="AX124" s="14" t="s">
        <v>24</v>
      </c>
      <c r="AY124" s="277" t="s">
        <v>151</v>
      </c>
    </row>
    <row r="125" spans="2:65" s="1" customFormat="1" ht="14.4" customHeight="1">
      <c r="B125" s="46"/>
      <c r="C125" s="278" t="s">
        <v>210</v>
      </c>
      <c r="D125" s="278" t="s">
        <v>170</v>
      </c>
      <c r="E125" s="279" t="s">
        <v>228</v>
      </c>
      <c r="F125" s="280" t="s">
        <v>229</v>
      </c>
      <c r="G125" s="281" t="s">
        <v>180</v>
      </c>
      <c r="H125" s="282">
        <v>14</v>
      </c>
      <c r="I125" s="283"/>
      <c r="J125" s="284">
        <f>ROUND(I125*H125,2)</f>
        <v>0</v>
      </c>
      <c r="K125" s="280" t="s">
        <v>22</v>
      </c>
      <c r="L125" s="285"/>
      <c r="M125" s="286" t="s">
        <v>22</v>
      </c>
      <c r="N125" s="287" t="s">
        <v>46</v>
      </c>
      <c r="O125" s="47"/>
      <c r="P125" s="242">
        <f>O125*H125</f>
        <v>0</v>
      </c>
      <c r="Q125" s="242">
        <v>0.001</v>
      </c>
      <c r="R125" s="242">
        <f>Q125*H125</f>
        <v>0.014</v>
      </c>
      <c r="S125" s="242">
        <v>0</v>
      </c>
      <c r="T125" s="243">
        <f>S125*H125</f>
        <v>0</v>
      </c>
      <c r="AR125" s="24" t="s">
        <v>174</v>
      </c>
      <c r="AT125" s="24" t="s">
        <v>170</v>
      </c>
      <c r="AU125" s="24" t="s">
        <v>83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24</v>
      </c>
      <c r="BK125" s="244">
        <f>ROUND(I125*H125,2)</f>
        <v>0</v>
      </c>
      <c r="BL125" s="24" t="s">
        <v>158</v>
      </c>
      <c r="BM125" s="24" t="s">
        <v>737</v>
      </c>
    </row>
    <row r="126" spans="2:51" s="12" customFormat="1" ht="13.5">
      <c r="B126" s="245"/>
      <c r="C126" s="246"/>
      <c r="D126" s="247" t="s">
        <v>160</v>
      </c>
      <c r="E126" s="248" t="s">
        <v>22</v>
      </c>
      <c r="F126" s="249" t="s">
        <v>231</v>
      </c>
      <c r="G126" s="246"/>
      <c r="H126" s="248" t="s">
        <v>22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160</v>
      </c>
      <c r="AU126" s="255" t="s">
        <v>83</v>
      </c>
      <c r="AV126" s="12" t="s">
        <v>24</v>
      </c>
      <c r="AW126" s="12" t="s">
        <v>39</v>
      </c>
      <c r="AX126" s="12" t="s">
        <v>75</v>
      </c>
      <c r="AY126" s="255" t="s">
        <v>151</v>
      </c>
    </row>
    <row r="127" spans="2:51" s="13" customFormat="1" ht="13.5">
      <c r="B127" s="256"/>
      <c r="C127" s="257"/>
      <c r="D127" s="247" t="s">
        <v>160</v>
      </c>
      <c r="E127" s="258" t="s">
        <v>22</v>
      </c>
      <c r="F127" s="259" t="s">
        <v>233</v>
      </c>
      <c r="G127" s="257"/>
      <c r="H127" s="260">
        <v>14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AT127" s="266" t="s">
        <v>160</v>
      </c>
      <c r="AU127" s="266" t="s">
        <v>83</v>
      </c>
      <c r="AV127" s="13" t="s">
        <v>83</v>
      </c>
      <c r="AW127" s="13" t="s">
        <v>39</v>
      </c>
      <c r="AX127" s="13" t="s">
        <v>75</v>
      </c>
      <c r="AY127" s="266" t="s">
        <v>151</v>
      </c>
    </row>
    <row r="128" spans="2:51" s="14" customFormat="1" ht="13.5">
      <c r="B128" s="267"/>
      <c r="C128" s="268"/>
      <c r="D128" s="247" t="s">
        <v>160</v>
      </c>
      <c r="E128" s="269" t="s">
        <v>22</v>
      </c>
      <c r="F128" s="270" t="s">
        <v>164</v>
      </c>
      <c r="G128" s="268"/>
      <c r="H128" s="271">
        <v>14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AT128" s="277" t="s">
        <v>160</v>
      </c>
      <c r="AU128" s="277" t="s">
        <v>83</v>
      </c>
      <c r="AV128" s="14" t="s">
        <v>158</v>
      </c>
      <c r="AW128" s="14" t="s">
        <v>39</v>
      </c>
      <c r="AX128" s="14" t="s">
        <v>24</v>
      </c>
      <c r="AY128" s="277" t="s">
        <v>151</v>
      </c>
    </row>
    <row r="129" spans="2:65" s="1" customFormat="1" ht="14.4" customHeight="1">
      <c r="B129" s="46"/>
      <c r="C129" s="278" t="s">
        <v>29</v>
      </c>
      <c r="D129" s="278" t="s">
        <v>170</v>
      </c>
      <c r="E129" s="279" t="s">
        <v>234</v>
      </c>
      <c r="F129" s="280" t="s">
        <v>235</v>
      </c>
      <c r="G129" s="281" t="s">
        <v>180</v>
      </c>
      <c r="H129" s="282">
        <v>14</v>
      </c>
      <c r="I129" s="283"/>
      <c r="J129" s="284">
        <f>ROUND(I129*H129,2)</f>
        <v>0</v>
      </c>
      <c r="K129" s="280" t="s">
        <v>22</v>
      </c>
      <c r="L129" s="285"/>
      <c r="M129" s="286" t="s">
        <v>22</v>
      </c>
      <c r="N129" s="287" t="s">
        <v>46</v>
      </c>
      <c r="O129" s="47"/>
      <c r="P129" s="242">
        <f>O129*H129</f>
        <v>0</v>
      </c>
      <c r="Q129" s="242">
        <v>0.001</v>
      </c>
      <c r="R129" s="242">
        <f>Q129*H129</f>
        <v>0.014</v>
      </c>
      <c r="S129" s="242">
        <v>0</v>
      </c>
      <c r="T129" s="243">
        <f>S129*H129</f>
        <v>0</v>
      </c>
      <c r="AR129" s="24" t="s">
        <v>174</v>
      </c>
      <c r="AT129" s="24" t="s">
        <v>170</v>
      </c>
      <c r="AU129" s="24" t="s">
        <v>83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24</v>
      </c>
      <c r="BK129" s="244">
        <f>ROUND(I129*H129,2)</f>
        <v>0</v>
      </c>
      <c r="BL129" s="24" t="s">
        <v>158</v>
      </c>
      <c r="BM129" s="24" t="s">
        <v>738</v>
      </c>
    </row>
    <row r="130" spans="2:51" s="12" customFormat="1" ht="13.5">
      <c r="B130" s="245"/>
      <c r="C130" s="246"/>
      <c r="D130" s="247" t="s">
        <v>160</v>
      </c>
      <c r="E130" s="248" t="s">
        <v>22</v>
      </c>
      <c r="F130" s="249" t="s">
        <v>231</v>
      </c>
      <c r="G130" s="246"/>
      <c r="H130" s="248" t="s">
        <v>22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160</v>
      </c>
      <c r="AU130" s="255" t="s">
        <v>83</v>
      </c>
      <c r="AV130" s="12" t="s">
        <v>24</v>
      </c>
      <c r="AW130" s="12" t="s">
        <v>39</v>
      </c>
      <c r="AX130" s="12" t="s">
        <v>75</v>
      </c>
      <c r="AY130" s="255" t="s">
        <v>151</v>
      </c>
    </row>
    <row r="131" spans="2:51" s="13" customFormat="1" ht="13.5">
      <c r="B131" s="256"/>
      <c r="C131" s="257"/>
      <c r="D131" s="247" t="s">
        <v>160</v>
      </c>
      <c r="E131" s="258" t="s">
        <v>22</v>
      </c>
      <c r="F131" s="259" t="s">
        <v>233</v>
      </c>
      <c r="G131" s="257"/>
      <c r="H131" s="260">
        <v>14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AT131" s="266" t="s">
        <v>160</v>
      </c>
      <c r="AU131" s="266" t="s">
        <v>83</v>
      </c>
      <c r="AV131" s="13" t="s">
        <v>83</v>
      </c>
      <c r="AW131" s="13" t="s">
        <v>39</v>
      </c>
      <c r="AX131" s="13" t="s">
        <v>75</v>
      </c>
      <c r="AY131" s="266" t="s">
        <v>151</v>
      </c>
    </row>
    <row r="132" spans="2:51" s="14" customFormat="1" ht="13.5">
      <c r="B132" s="267"/>
      <c r="C132" s="268"/>
      <c r="D132" s="247" t="s">
        <v>160</v>
      </c>
      <c r="E132" s="269" t="s">
        <v>22</v>
      </c>
      <c r="F132" s="270" t="s">
        <v>164</v>
      </c>
      <c r="G132" s="268"/>
      <c r="H132" s="271">
        <v>14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AT132" s="277" t="s">
        <v>160</v>
      </c>
      <c r="AU132" s="277" t="s">
        <v>83</v>
      </c>
      <c r="AV132" s="14" t="s">
        <v>158</v>
      </c>
      <c r="AW132" s="14" t="s">
        <v>39</v>
      </c>
      <c r="AX132" s="14" t="s">
        <v>24</v>
      </c>
      <c r="AY132" s="277" t="s">
        <v>151</v>
      </c>
    </row>
    <row r="133" spans="2:65" s="1" customFormat="1" ht="14.4" customHeight="1">
      <c r="B133" s="46"/>
      <c r="C133" s="278" t="s">
        <v>219</v>
      </c>
      <c r="D133" s="278" t="s">
        <v>170</v>
      </c>
      <c r="E133" s="279" t="s">
        <v>237</v>
      </c>
      <c r="F133" s="280" t="s">
        <v>238</v>
      </c>
      <c r="G133" s="281" t="s">
        <v>180</v>
      </c>
      <c r="H133" s="282">
        <v>14</v>
      </c>
      <c r="I133" s="283"/>
      <c r="J133" s="284">
        <f>ROUND(I133*H133,2)</f>
        <v>0</v>
      </c>
      <c r="K133" s="280" t="s">
        <v>22</v>
      </c>
      <c r="L133" s="285"/>
      <c r="M133" s="286" t="s">
        <v>22</v>
      </c>
      <c r="N133" s="287" t="s">
        <v>46</v>
      </c>
      <c r="O133" s="47"/>
      <c r="P133" s="242">
        <f>O133*H133</f>
        <v>0</v>
      </c>
      <c r="Q133" s="242">
        <v>0.001</v>
      </c>
      <c r="R133" s="242">
        <f>Q133*H133</f>
        <v>0.014</v>
      </c>
      <c r="S133" s="242">
        <v>0</v>
      </c>
      <c r="T133" s="243">
        <f>S133*H133</f>
        <v>0</v>
      </c>
      <c r="AR133" s="24" t="s">
        <v>174</v>
      </c>
      <c r="AT133" s="24" t="s">
        <v>170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739</v>
      </c>
    </row>
    <row r="134" spans="2:51" s="12" customFormat="1" ht="13.5">
      <c r="B134" s="245"/>
      <c r="C134" s="246"/>
      <c r="D134" s="247" t="s">
        <v>160</v>
      </c>
      <c r="E134" s="248" t="s">
        <v>22</v>
      </c>
      <c r="F134" s="249" t="s">
        <v>240</v>
      </c>
      <c r="G134" s="246"/>
      <c r="H134" s="248" t="s">
        <v>22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160</v>
      </c>
      <c r="AU134" s="255" t="s">
        <v>83</v>
      </c>
      <c r="AV134" s="12" t="s">
        <v>24</v>
      </c>
      <c r="AW134" s="12" t="s">
        <v>39</v>
      </c>
      <c r="AX134" s="12" t="s">
        <v>75</v>
      </c>
      <c r="AY134" s="255" t="s">
        <v>151</v>
      </c>
    </row>
    <row r="135" spans="2:51" s="13" customFormat="1" ht="13.5">
      <c r="B135" s="256"/>
      <c r="C135" s="257"/>
      <c r="D135" s="247" t="s">
        <v>160</v>
      </c>
      <c r="E135" s="258" t="s">
        <v>22</v>
      </c>
      <c r="F135" s="259" t="s">
        <v>233</v>
      </c>
      <c r="G135" s="257"/>
      <c r="H135" s="260">
        <v>14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160</v>
      </c>
      <c r="AU135" s="266" t="s">
        <v>83</v>
      </c>
      <c r="AV135" s="13" t="s">
        <v>83</v>
      </c>
      <c r="AW135" s="13" t="s">
        <v>39</v>
      </c>
      <c r="AX135" s="13" t="s">
        <v>75</v>
      </c>
      <c r="AY135" s="266" t="s">
        <v>151</v>
      </c>
    </row>
    <row r="136" spans="2:51" s="14" customFormat="1" ht="13.5">
      <c r="B136" s="267"/>
      <c r="C136" s="268"/>
      <c r="D136" s="247" t="s">
        <v>160</v>
      </c>
      <c r="E136" s="269" t="s">
        <v>22</v>
      </c>
      <c r="F136" s="270" t="s">
        <v>164</v>
      </c>
      <c r="G136" s="268"/>
      <c r="H136" s="271">
        <v>14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AT136" s="277" t="s">
        <v>160</v>
      </c>
      <c r="AU136" s="277" t="s">
        <v>83</v>
      </c>
      <c r="AV136" s="14" t="s">
        <v>158</v>
      </c>
      <c r="AW136" s="14" t="s">
        <v>39</v>
      </c>
      <c r="AX136" s="14" t="s">
        <v>24</v>
      </c>
      <c r="AY136" s="277" t="s">
        <v>151</v>
      </c>
    </row>
    <row r="137" spans="2:65" s="1" customFormat="1" ht="14.4" customHeight="1">
      <c r="B137" s="46"/>
      <c r="C137" s="278" t="s">
        <v>223</v>
      </c>
      <c r="D137" s="278" t="s">
        <v>170</v>
      </c>
      <c r="E137" s="279" t="s">
        <v>659</v>
      </c>
      <c r="F137" s="280" t="s">
        <v>238</v>
      </c>
      <c r="G137" s="281" t="s">
        <v>180</v>
      </c>
      <c r="H137" s="282">
        <v>15</v>
      </c>
      <c r="I137" s="283"/>
      <c r="J137" s="284">
        <f>ROUND(I137*H137,2)</f>
        <v>0</v>
      </c>
      <c r="K137" s="280" t="s">
        <v>22</v>
      </c>
      <c r="L137" s="285"/>
      <c r="M137" s="286" t="s">
        <v>22</v>
      </c>
      <c r="N137" s="287" t="s">
        <v>46</v>
      </c>
      <c r="O137" s="47"/>
      <c r="P137" s="242">
        <f>O137*H137</f>
        <v>0</v>
      </c>
      <c r="Q137" s="242">
        <v>0.001</v>
      </c>
      <c r="R137" s="242">
        <f>Q137*H137</f>
        <v>0.015</v>
      </c>
      <c r="S137" s="242">
        <v>0</v>
      </c>
      <c r="T137" s="243">
        <f>S137*H137</f>
        <v>0</v>
      </c>
      <c r="AR137" s="24" t="s">
        <v>174</v>
      </c>
      <c r="AT137" s="24" t="s">
        <v>170</v>
      </c>
      <c r="AU137" s="24" t="s">
        <v>83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24</v>
      </c>
      <c r="BK137" s="244">
        <f>ROUND(I137*H137,2)</f>
        <v>0</v>
      </c>
      <c r="BL137" s="24" t="s">
        <v>158</v>
      </c>
      <c r="BM137" s="24" t="s">
        <v>740</v>
      </c>
    </row>
    <row r="138" spans="2:51" s="12" customFormat="1" ht="13.5">
      <c r="B138" s="245"/>
      <c r="C138" s="246"/>
      <c r="D138" s="247" t="s">
        <v>160</v>
      </c>
      <c r="E138" s="248" t="s">
        <v>22</v>
      </c>
      <c r="F138" s="249" t="s">
        <v>231</v>
      </c>
      <c r="G138" s="246"/>
      <c r="H138" s="248" t="s">
        <v>22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160</v>
      </c>
      <c r="AU138" s="255" t="s">
        <v>83</v>
      </c>
      <c r="AV138" s="12" t="s">
        <v>24</v>
      </c>
      <c r="AW138" s="12" t="s">
        <v>39</v>
      </c>
      <c r="AX138" s="12" t="s">
        <v>75</v>
      </c>
      <c r="AY138" s="255" t="s">
        <v>151</v>
      </c>
    </row>
    <row r="139" spans="2:51" s="13" customFormat="1" ht="13.5">
      <c r="B139" s="256"/>
      <c r="C139" s="257"/>
      <c r="D139" s="247" t="s">
        <v>160</v>
      </c>
      <c r="E139" s="258" t="s">
        <v>22</v>
      </c>
      <c r="F139" s="259" t="s">
        <v>10</v>
      </c>
      <c r="G139" s="257"/>
      <c r="H139" s="260">
        <v>15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AT139" s="266" t="s">
        <v>160</v>
      </c>
      <c r="AU139" s="266" t="s">
        <v>83</v>
      </c>
      <c r="AV139" s="13" t="s">
        <v>83</v>
      </c>
      <c r="AW139" s="13" t="s">
        <v>39</v>
      </c>
      <c r="AX139" s="13" t="s">
        <v>75</v>
      </c>
      <c r="AY139" s="266" t="s">
        <v>151</v>
      </c>
    </row>
    <row r="140" spans="2:51" s="14" customFormat="1" ht="13.5">
      <c r="B140" s="267"/>
      <c r="C140" s="268"/>
      <c r="D140" s="247" t="s">
        <v>160</v>
      </c>
      <c r="E140" s="269" t="s">
        <v>22</v>
      </c>
      <c r="F140" s="270" t="s">
        <v>164</v>
      </c>
      <c r="G140" s="268"/>
      <c r="H140" s="271">
        <v>15</v>
      </c>
      <c r="I140" s="272"/>
      <c r="J140" s="268"/>
      <c r="K140" s="268"/>
      <c r="L140" s="273"/>
      <c r="M140" s="274"/>
      <c r="N140" s="275"/>
      <c r="O140" s="275"/>
      <c r="P140" s="275"/>
      <c r="Q140" s="275"/>
      <c r="R140" s="275"/>
      <c r="S140" s="275"/>
      <c r="T140" s="276"/>
      <c r="AT140" s="277" t="s">
        <v>160</v>
      </c>
      <c r="AU140" s="277" t="s">
        <v>83</v>
      </c>
      <c r="AV140" s="14" t="s">
        <v>158</v>
      </c>
      <c r="AW140" s="14" t="s">
        <v>39</v>
      </c>
      <c r="AX140" s="14" t="s">
        <v>24</v>
      </c>
      <c r="AY140" s="277" t="s">
        <v>151</v>
      </c>
    </row>
    <row r="141" spans="2:65" s="1" customFormat="1" ht="14.4" customHeight="1">
      <c r="B141" s="46"/>
      <c r="C141" s="233" t="s">
        <v>227</v>
      </c>
      <c r="D141" s="233" t="s">
        <v>153</v>
      </c>
      <c r="E141" s="234" t="s">
        <v>242</v>
      </c>
      <c r="F141" s="235" t="s">
        <v>243</v>
      </c>
      <c r="G141" s="236" t="s">
        <v>180</v>
      </c>
      <c r="H141" s="237">
        <v>107</v>
      </c>
      <c r="I141" s="238"/>
      <c r="J141" s="239">
        <f>ROUND(I141*H141,2)</f>
        <v>0</v>
      </c>
      <c r="K141" s="235" t="s">
        <v>157</v>
      </c>
      <c r="L141" s="72"/>
      <c r="M141" s="240" t="s">
        <v>22</v>
      </c>
      <c r="N141" s="241" t="s">
        <v>46</v>
      </c>
      <c r="O141" s="47"/>
      <c r="P141" s="242">
        <f>O141*H141</f>
        <v>0</v>
      </c>
      <c r="Q141" s="242">
        <v>5E-05</v>
      </c>
      <c r="R141" s="242">
        <f>Q141*H141</f>
        <v>0.005350000000000001</v>
      </c>
      <c r="S141" s="242">
        <v>0</v>
      </c>
      <c r="T141" s="243">
        <f>S141*H141</f>
        <v>0</v>
      </c>
      <c r="AR141" s="24" t="s">
        <v>158</v>
      </c>
      <c r="AT141" s="24" t="s">
        <v>153</v>
      </c>
      <c r="AU141" s="24" t="s">
        <v>83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24</v>
      </c>
      <c r="BK141" s="244">
        <f>ROUND(I141*H141,2)</f>
        <v>0</v>
      </c>
      <c r="BL141" s="24" t="s">
        <v>158</v>
      </c>
      <c r="BM141" s="24" t="s">
        <v>741</v>
      </c>
    </row>
    <row r="142" spans="2:51" s="12" customFormat="1" ht="13.5">
      <c r="B142" s="245"/>
      <c r="C142" s="246"/>
      <c r="D142" s="247" t="s">
        <v>160</v>
      </c>
      <c r="E142" s="248" t="s">
        <v>22</v>
      </c>
      <c r="F142" s="249" t="s">
        <v>662</v>
      </c>
      <c r="G142" s="246"/>
      <c r="H142" s="248" t="s">
        <v>22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160</v>
      </c>
      <c r="AU142" s="255" t="s">
        <v>83</v>
      </c>
      <c r="AV142" s="12" t="s">
        <v>24</v>
      </c>
      <c r="AW142" s="12" t="s">
        <v>39</v>
      </c>
      <c r="AX142" s="12" t="s">
        <v>75</v>
      </c>
      <c r="AY142" s="255" t="s">
        <v>151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359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3" customFormat="1" ht="13.5">
      <c r="B144" s="256"/>
      <c r="C144" s="257"/>
      <c r="D144" s="247" t="s">
        <v>160</v>
      </c>
      <c r="E144" s="258" t="s">
        <v>22</v>
      </c>
      <c r="F144" s="259" t="s">
        <v>730</v>
      </c>
      <c r="G144" s="257"/>
      <c r="H144" s="260">
        <v>107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AT144" s="266" t="s">
        <v>160</v>
      </c>
      <c r="AU144" s="266" t="s">
        <v>83</v>
      </c>
      <c r="AV144" s="13" t="s">
        <v>83</v>
      </c>
      <c r="AW144" s="13" t="s">
        <v>39</v>
      </c>
      <c r="AX144" s="13" t="s">
        <v>75</v>
      </c>
      <c r="AY144" s="266" t="s">
        <v>151</v>
      </c>
    </row>
    <row r="145" spans="2:51" s="14" customFormat="1" ht="13.5">
      <c r="B145" s="267"/>
      <c r="C145" s="268"/>
      <c r="D145" s="247" t="s">
        <v>160</v>
      </c>
      <c r="E145" s="269" t="s">
        <v>22</v>
      </c>
      <c r="F145" s="270" t="s">
        <v>164</v>
      </c>
      <c r="G145" s="268"/>
      <c r="H145" s="271">
        <v>107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AT145" s="277" t="s">
        <v>160</v>
      </c>
      <c r="AU145" s="277" t="s">
        <v>83</v>
      </c>
      <c r="AV145" s="14" t="s">
        <v>158</v>
      </c>
      <c r="AW145" s="14" t="s">
        <v>39</v>
      </c>
      <c r="AX145" s="14" t="s">
        <v>24</v>
      </c>
      <c r="AY145" s="277" t="s">
        <v>151</v>
      </c>
    </row>
    <row r="146" spans="2:65" s="1" customFormat="1" ht="22.8" customHeight="1">
      <c r="B146" s="46"/>
      <c r="C146" s="233" t="s">
        <v>233</v>
      </c>
      <c r="D146" s="233" t="s">
        <v>153</v>
      </c>
      <c r="E146" s="234" t="s">
        <v>259</v>
      </c>
      <c r="F146" s="235" t="s">
        <v>260</v>
      </c>
      <c r="G146" s="236" t="s">
        <v>180</v>
      </c>
      <c r="H146" s="237">
        <v>2288</v>
      </c>
      <c r="I146" s="238"/>
      <c r="J146" s="239">
        <f>ROUND(I146*H146,2)</f>
        <v>0</v>
      </c>
      <c r="K146" s="235" t="s">
        <v>157</v>
      </c>
      <c r="L146" s="72"/>
      <c r="M146" s="240" t="s">
        <v>22</v>
      </c>
      <c r="N146" s="241" t="s">
        <v>46</v>
      </c>
      <c r="O146" s="47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AR146" s="24" t="s">
        <v>158</v>
      </c>
      <c r="AT146" s="24" t="s">
        <v>153</v>
      </c>
      <c r="AU146" s="24" t="s">
        <v>83</v>
      </c>
      <c r="AY146" s="24" t="s">
        <v>151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24</v>
      </c>
      <c r="BK146" s="244">
        <f>ROUND(I146*H146,2)</f>
        <v>0</v>
      </c>
      <c r="BL146" s="24" t="s">
        <v>158</v>
      </c>
      <c r="BM146" s="24" t="s">
        <v>742</v>
      </c>
    </row>
    <row r="147" spans="2:51" s="12" customFormat="1" ht="13.5">
      <c r="B147" s="245"/>
      <c r="C147" s="246"/>
      <c r="D147" s="247" t="s">
        <v>160</v>
      </c>
      <c r="E147" s="248" t="s">
        <v>22</v>
      </c>
      <c r="F147" s="249" t="s">
        <v>667</v>
      </c>
      <c r="G147" s="246"/>
      <c r="H147" s="248" t="s">
        <v>22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160</v>
      </c>
      <c r="AU147" s="255" t="s">
        <v>83</v>
      </c>
      <c r="AV147" s="12" t="s">
        <v>24</v>
      </c>
      <c r="AW147" s="12" t="s">
        <v>39</v>
      </c>
      <c r="AX147" s="12" t="s">
        <v>75</v>
      </c>
      <c r="AY147" s="255" t="s">
        <v>151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356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3" customFormat="1" ht="13.5">
      <c r="B149" s="256"/>
      <c r="C149" s="257"/>
      <c r="D149" s="247" t="s">
        <v>160</v>
      </c>
      <c r="E149" s="258" t="s">
        <v>22</v>
      </c>
      <c r="F149" s="259" t="s">
        <v>743</v>
      </c>
      <c r="G149" s="257"/>
      <c r="H149" s="260">
        <v>2288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160</v>
      </c>
      <c r="AU149" s="266" t="s">
        <v>83</v>
      </c>
      <c r="AV149" s="13" t="s">
        <v>83</v>
      </c>
      <c r="AW149" s="13" t="s">
        <v>39</v>
      </c>
      <c r="AX149" s="13" t="s">
        <v>75</v>
      </c>
      <c r="AY149" s="266" t="s">
        <v>151</v>
      </c>
    </row>
    <row r="150" spans="2:51" s="14" customFormat="1" ht="13.5">
      <c r="B150" s="267"/>
      <c r="C150" s="268"/>
      <c r="D150" s="247" t="s">
        <v>160</v>
      </c>
      <c r="E150" s="269" t="s">
        <v>22</v>
      </c>
      <c r="F150" s="270" t="s">
        <v>164</v>
      </c>
      <c r="G150" s="268"/>
      <c r="H150" s="271">
        <v>2288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AT150" s="277" t="s">
        <v>160</v>
      </c>
      <c r="AU150" s="277" t="s">
        <v>83</v>
      </c>
      <c r="AV150" s="14" t="s">
        <v>158</v>
      </c>
      <c r="AW150" s="14" t="s">
        <v>39</v>
      </c>
      <c r="AX150" s="14" t="s">
        <v>24</v>
      </c>
      <c r="AY150" s="277" t="s">
        <v>151</v>
      </c>
    </row>
    <row r="151" spans="2:65" s="1" customFormat="1" ht="22.8" customHeight="1">
      <c r="B151" s="46"/>
      <c r="C151" s="233" t="s">
        <v>241</v>
      </c>
      <c r="D151" s="233" t="s">
        <v>153</v>
      </c>
      <c r="E151" s="234" t="s">
        <v>360</v>
      </c>
      <c r="F151" s="235" t="s">
        <v>361</v>
      </c>
      <c r="G151" s="236" t="s">
        <v>180</v>
      </c>
      <c r="H151" s="237">
        <v>2140</v>
      </c>
      <c r="I151" s="238"/>
      <c r="J151" s="239">
        <f>ROUND(I151*H151,2)</f>
        <v>0</v>
      </c>
      <c r="K151" s="235" t="s">
        <v>157</v>
      </c>
      <c r="L151" s="72"/>
      <c r="M151" s="240" t="s">
        <v>22</v>
      </c>
      <c r="N151" s="241" t="s">
        <v>46</v>
      </c>
      <c r="O151" s="47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83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24</v>
      </c>
      <c r="BK151" s="244">
        <f>ROUND(I151*H151,2)</f>
        <v>0</v>
      </c>
      <c r="BL151" s="24" t="s">
        <v>158</v>
      </c>
      <c r="BM151" s="24" t="s">
        <v>744</v>
      </c>
    </row>
    <row r="152" spans="2:51" s="12" customFormat="1" ht="13.5">
      <c r="B152" s="245"/>
      <c r="C152" s="246"/>
      <c r="D152" s="247" t="s">
        <v>160</v>
      </c>
      <c r="E152" s="248" t="s">
        <v>22</v>
      </c>
      <c r="F152" s="249" t="s">
        <v>642</v>
      </c>
      <c r="G152" s="246"/>
      <c r="H152" s="248" t="s">
        <v>22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160</v>
      </c>
      <c r="AU152" s="255" t="s">
        <v>83</v>
      </c>
      <c r="AV152" s="12" t="s">
        <v>24</v>
      </c>
      <c r="AW152" s="12" t="s">
        <v>39</v>
      </c>
      <c r="AX152" s="12" t="s">
        <v>75</v>
      </c>
      <c r="AY152" s="255" t="s">
        <v>151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546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3" customFormat="1" ht="13.5">
      <c r="B154" s="256"/>
      <c r="C154" s="257"/>
      <c r="D154" s="247" t="s">
        <v>160</v>
      </c>
      <c r="E154" s="258" t="s">
        <v>22</v>
      </c>
      <c r="F154" s="259" t="s">
        <v>745</v>
      </c>
      <c r="G154" s="257"/>
      <c r="H154" s="260">
        <v>2140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160</v>
      </c>
      <c r="AU154" s="266" t="s">
        <v>83</v>
      </c>
      <c r="AV154" s="13" t="s">
        <v>83</v>
      </c>
      <c r="AW154" s="13" t="s">
        <v>39</v>
      </c>
      <c r="AX154" s="13" t="s">
        <v>75</v>
      </c>
      <c r="AY154" s="266" t="s">
        <v>151</v>
      </c>
    </row>
    <row r="155" spans="2:51" s="14" customFormat="1" ht="13.5">
      <c r="B155" s="267"/>
      <c r="C155" s="268"/>
      <c r="D155" s="247" t="s">
        <v>160</v>
      </c>
      <c r="E155" s="269" t="s">
        <v>22</v>
      </c>
      <c r="F155" s="270" t="s">
        <v>164</v>
      </c>
      <c r="G155" s="268"/>
      <c r="H155" s="271">
        <v>2140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160</v>
      </c>
      <c r="AU155" s="277" t="s">
        <v>83</v>
      </c>
      <c r="AV155" s="14" t="s">
        <v>158</v>
      </c>
      <c r="AW155" s="14" t="s">
        <v>39</v>
      </c>
      <c r="AX155" s="14" t="s">
        <v>24</v>
      </c>
      <c r="AY155" s="277" t="s">
        <v>151</v>
      </c>
    </row>
    <row r="156" spans="2:65" s="1" customFormat="1" ht="14.4" customHeight="1">
      <c r="B156" s="46"/>
      <c r="C156" s="233" t="s">
        <v>246</v>
      </c>
      <c r="D156" s="233" t="s">
        <v>153</v>
      </c>
      <c r="E156" s="234" t="s">
        <v>364</v>
      </c>
      <c r="F156" s="235" t="s">
        <v>365</v>
      </c>
      <c r="G156" s="236" t="s">
        <v>180</v>
      </c>
      <c r="H156" s="237">
        <v>107</v>
      </c>
      <c r="I156" s="238"/>
      <c r="J156" s="239">
        <f>ROUND(I156*H156,2)</f>
        <v>0</v>
      </c>
      <c r="K156" s="235" t="s">
        <v>157</v>
      </c>
      <c r="L156" s="72"/>
      <c r="M156" s="240" t="s">
        <v>22</v>
      </c>
      <c r="N156" s="241" t="s">
        <v>46</v>
      </c>
      <c r="O156" s="47"/>
      <c r="P156" s="242">
        <f>O156*H156</f>
        <v>0</v>
      </c>
      <c r="Q156" s="242">
        <v>2E-05</v>
      </c>
      <c r="R156" s="242">
        <f>Q156*H156</f>
        <v>0.00214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83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24</v>
      </c>
      <c r="BK156" s="244">
        <f>ROUND(I156*H156,2)</f>
        <v>0</v>
      </c>
      <c r="BL156" s="24" t="s">
        <v>158</v>
      </c>
      <c r="BM156" s="24" t="s">
        <v>746</v>
      </c>
    </row>
    <row r="157" spans="2:51" s="12" customFormat="1" ht="13.5">
      <c r="B157" s="245"/>
      <c r="C157" s="246"/>
      <c r="D157" s="247" t="s">
        <v>160</v>
      </c>
      <c r="E157" s="248" t="s">
        <v>22</v>
      </c>
      <c r="F157" s="249" t="s">
        <v>642</v>
      </c>
      <c r="G157" s="246"/>
      <c r="H157" s="248" t="s">
        <v>22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160</v>
      </c>
      <c r="AU157" s="255" t="s">
        <v>83</v>
      </c>
      <c r="AV157" s="12" t="s">
        <v>24</v>
      </c>
      <c r="AW157" s="12" t="s">
        <v>39</v>
      </c>
      <c r="AX157" s="12" t="s">
        <v>75</v>
      </c>
      <c r="AY157" s="255" t="s">
        <v>151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359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3" customFormat="1" ht="13.5">
      <c r="B159" s="256"/>
      <c r="C159" s="257"/>
      <c r="D159" s="247" t="s">
        <v>160</v>
      </c>
      <c r="E159" s="258" t="s">
        <v>22</v>
      </c>
      <c r="F159" s="259" t="s">
        <v>730</v>
      </c>
      <c r="G159" s="257"/>
      <c r="H159" s="260">
        <v>107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160</v>
      </c>
      <c r="AU159" s="266" t="s">
        <v>83</v>
      </c>
      <c r="AV159" s="13" t="s">
        <v>83</v>
      </c>
      <c r="AW159" s="13" t="s">
        <v>39</v>
      </c>
      <c r="AX159" s="13" t="s">
        <v>75</v>
      </c>
      <c r="AY159" s="266" t="s">
        <v>151</v>
      </c>
    </row>
    <row r="160" spans="2:51" s="14" customFormat="1" ht="13.5">
      <c r="B160" s="267"/>
      <c r="C160" s="268"/>
      <c r="D160" s="247" t="s">
        <v>160</v>
      </c>
      <c r="E160" s="269" t="s">
        <v>22</v>
      </c>
      <c r="F160" s="270" t="s">
        <v>164</v>
      </c>
      <c r="G160" s="268"/>
      <c r="H160" s="271">
        <v>107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AT160" s="277" t="s">
        <v>160</v>
      </c>
      <c r="AU160" s="277" t="s">
        <v>83</v>
      </c>
      <c r="AV160" s="14" t="s">
        <v>158</v>
      </c>
      <c r="AW160" s="14" t="s">
        <v>39</v>
      </c>
      <c r="AX160" s="14" t="s">
        <v>24</v>
      </c>
      <c r="AY160" s="277" t="s">
        <v>151</v>
      </c>
    </row>
    <row r="161" spans="2:65" s="1" customFormat="1" ht="14.4" customHeight="1">
      <c r="B161" s="46"/>
      <c r="C161" s="233" t="s">
        <v>252</v>
      </c>
      <c r="D161" s="233" t="s">
        <v>153</v>
      </c>
      <c r="E161" s="234" t="s">
        <v>287</v>
      </c>
      <c r="F161" s="235" t="s">
        <v>288</v>
      </c>
      <c r="G161" s="236" t="s">
        <v>156</v>
      </c>
      <c r="H161" s="237">
        <v>26.75</v>
      </c>
      <c r="I161" s="238"/>
      <c r="J161" s="239">
        <f>ROUND(I161*H161,2)</f>
        <v>0</v>
      </c>
      <c r="K161" s="235" t="s">
        <v>22</v>
      </c>
      <c r="L161" s="72"/>
      <c r="M161" s="240" t="s">
        <v>22</v>
      </c>
      <c r="N161" s="241" t="s">
        <v>46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747</v>
      </c>
    </row>
    <row r="162" spans="2:51" s="12" customFormat="1" ht="13.5">
      <c r="B162" s="245"/>
      <c r="C162" s="246"/>
      <c r="D162" s="247" t="s">
        <v>160</v>
      </c>
      <c r="E162" s="248" t="s">
        <v>22</v>
      </c>
      <c r="F162" s="249" t="s">
        <v>642</v>
      </c>
      <c r="G162" s="246"/>
      <c r="H162" s="248" t="s">
        <v>22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160</v>
      </c>
      <c r="AU162" s="255" t="s">
        <v>83</v>
      </c>
      <c r="AV162" s="12" t="s">
        <v>24</v>
      </c>
      <c r="AW162" s="12" t="s">
        <v>39</v>
      </c>
      <c r="AX162" s="12" t="s">
        <v>75</v>
      </c>
      <c r="AY162" s="255" t="s">
        <v>151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359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3" customFormat="1" ht="13.5">
      <c r="B164" s="256"/>
      <c r="C164" s="257"/>
      <c r="D164" s="247" t="s">
        <v>160</v>
      </c>
      <c r="E164" s="258" t="s">
        <v>22</v>
      </c>
      <c r="F164" s="259" t="s">
        <v>748</v>
      </c>
      <c r="G164" s="257"/>
      <c r="H164" s="260">
        <v>26.75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160</v>
      </c>
      <c r="AU164" s="266" t="s">
        <v>83</v>
      </c>
      <c r="AV164" s="13" t="s">
        <v>83</v>
      </c>
      <c r="AW164" s="13" t="s">
        <v>39</v>
      </c>
      <c r="AX164" s="13" t="s">
        <v>75</v>
      </c>
      <c r="AY164" s="266" t="s">
        <v>151</v>
      </c>
    </row>
    <row r="165" spans="2:51" s="14" customFormat="1" ht="13.5">
      <c r="B165" s="267"/>
      <c r="C165" s="268"/>
      <c r="D165" s="247" t="s">
        <v>160</v>
      </c>
      <c r="E165" s="269" t="s">
        <v>22</v>
      </c>
      <c r="F165" s="270" t="s">
        <v>164</v>
      </c>
      <c r="G165" s="268"/>
      <c r="H165" s="271">
        <v>26.75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AT165" s="277" t="s">
        <v>160</v>
      </c>
      <c r="AU165" s="277" t="s">
        <v>83</v>
      </c>
      <c r="AV165" s="14" t="s">
        <v>158</v>
      </c>
      <c r="AW165" s="14" t="s">
        <v>39</v>
      </c>
      <c r="AX165" s="14" t="s">
        <v>24</v>
      </c>
      <c r="AY165" s="277" t="s">
        <v>151</v>
      </c>
    </row>
    <row r="166" spans="2:65" s="1" customFormat="1" ht="14.4" customHeight="1">
      <c r="B166" s="46"/>
      <c r="C166" s="278" t="s">
        <v>258</v>
      </c>
      <c r="D166" s="278" t="s">
        <v>170</v>
      </c>
      <c r="E166" s="279" t="s">
        <v>292</v>
      </c>
      <c r="F166" s="280" t="s">
        <v>293</v>
      </c>
      <c r="G166" s="281" t="s">
        <v>180</v>
      </c>
      <c r="H166" s="282">
        <v>535</v>
      </c>
      <c r="I166" s="283"/>
      <c r="J166" s="284">
        <f>ROUND(I166*H166,2)</f>
        <v>0</v>
      </c>
      <c r="K166" s="280" t="s">
        <v>22</v>
      </c>
      <c r="L166" s="285"/>
      <c r="M166" s="286" t="s">
        <v>22</v>
      </c>
      <c r="N166" s="287" t="s">
        <v>46</v>
      </c>
      <c r="O166" s="47"/>
      <c r="P166" s="242">
        <f>O166*H166</f>
        <v>0</v>
      </c>
      <c r="Q166" s="242">
        <v>0.001</v>
      </c>
      <c r="R166" s="242">
        <f>Q166*H166</f>
        <v>0.535</v>
      </c>
      <c r="S166" s="242">
        <v>0</v>
      </c>
      <c r="T166" s="243">
        <f>S166*H166</f>
        <v>0</v>
      </c>
      <c r="AR166" s="24" t="s">
        <v>174</v>
      </c>
      <c r="AT166" s="24" t="s">
        <v>170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749</v>
      </c>
    </row>
    <row r="167" spans="2:51" s="12" customFormat="1" ht="13.5">
      <c r="B167" s="245"/>
      <c r="C167" s="246"/>
      <c r="D167" s="247" t="s">
        <v>160</v>
      </c>
      <c r="E167" s="248" t="s">
        <v>22</v>
      </c>
      <c r="F167" s="249" t="s">
        <v>295</v>
      </c>
      <c r="G167" s="246"/>
      <c r="H167" s="248" t="s">
        <v>22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160</v>
      </c>
      <c r="AU167" s="255" t="s">
        <v>83</v>
      </c>
      <c r="AV167" s="12" t="s">
        <v>24</v>
      </c>
      <c r="AW167" s="12" t="s">
        <v>39</v>
      </c>
      <c r="AX167" s="12" t="s">
        <v>75</v>
      </c>
      <c r="AY167" s="255" t="s">
        <v>151</v>
      </c>
    </row>
    <row r="168" spans="2:51" s="12" customFormat="1" ht="13.5">
      <c r="B168" s="245"/>
      <c r="C168" s="246"/>
      <c r="D168" s="247" t="s">
        <v>160</v>
      </c>
      <c r="E168" s="248" t="s">
        <v>22</v>
      </c>
      <c r="F168" s="249" t="s">
        <v>296</v>
      </c>
      <c r="G168" s="246"/>
      <c r="H168" s="248" t="s">
        <v>22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160</v>
      </c>
      <c r="AU168" s="255" t="s">
        <v>83</v>
      </c>
      <c r="AV168" s="12" t="s">
        <v>24</v>
      </c>
      <c r="AW168" s="12" t="s">
        <v>39</v>
      </c>
      <c r="AX168" s="12" t="s">
        <v>75</v>
      </c>
      <c r="AY168" s="255" t="s">
        <v>151</v>
      </c>
    </row>
    <row r="169" spans="2:51" s="13" customFormat="1" ht="13.5">
      <c r="B169" s="256"/>
      <c r="C169" s="257"/>
      <c r="D169" s="247" t="s">
        <v>160</v>
      </c>
      <c r="E169" s="258" t="s">
        <v>22</v>
      </c>
      <c r="F169" s="259" t="s">
        <v>716</v>
      </c>
      <c r="G169" s="257"/>
      <c r="H169" s="260">
        <v>535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160</v>
      </c>
      <c r="AU169" s="266" t="s">
        <v>83</v>
      </c>
      <c r="AV169" s="13" t="s">
        <v>83</v>
      </c>
      <c r="AW169" s="13" t="s">
        <v>39</v>
      </c>
      <c r="AX169" s="13" t="s">
        <v>75</v>
      </c>
      <c r="AY169" s="266" t="s">
        <v>151</v>
      </c>
    </row>
    <row r="170" spans="2:51" s="14" customFormat="1" ht="13.5">
      <c r="B170" s="267"/>
      <c r="C170" s="268"/>
      <c r="D170" s="247" t="s">
        <v>160</v>
      </c>
      <c r="E170" s="269" t="s">
        <v>22</v>
      </c>
      <c r="F170" s="270" t="s">
        <v>164</v>
      </c>
      <c r="G170" s="268"/>
      <c r="H170" s="271">
        <v>535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AT170" s="277" t="s">
        <v>160</v>
      </c>
      <c r="AU170" s="277" t="s">
        <v>83</v>
      </c>
      <c r="AV170" s="14" t="s">
        <v>158</v>
      </c>
      <c r="AW170" s="14" t="s">
        <v>39</v>
      </c>
      <c r="AX170" s="14" t="s">
        <v>24</v>
      </c>
      <c r="AY170" s="277" t="s">
        <v>151</v>
      </c>
    </row>
    <row r="171" spans="2:65" s="1" customFormat="1" ht="14.4" customHeight="1">
      <c r="B171" s="46"/>
      <c r="C171" s="233" t="s">
        <v>373</v>
      </c>
      <c r="D171" s="233" t="s">
        <v>153</v>
      </c>
      <c r="E171" s="234" t="s">
        <v>374</v>
      </c>
      <c r="F171" s="235" t="s">
        <v>375</v>
      </c>
      <c r="G171" s="236" t="s">
        <v>156</v>
      </c>
      <c r="H171" s="237">
        <v>57038</v>
      </c>
      <c r="I171" s="238"/>
      <c r="J171" s="239">
        <f>ROUND(I171*H171,2)</f>
        <v>0</v>
      </c>
      <c r="K171" s="235" t="s">
        <v>157</v>
      </c>
      <c r="L171" s="72"/>
      <c r="M171" s="240" t="s">
        <v>22</v>
      </c>
      <c r="N171" s="241" t="s">
        <v>46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24</v>
      </c>
      <c r="BK171" s="244">
        <f>ROUND(I171*H171,2)</f>
        <v>0</v>
      </c>
      <c r="BL171" s="24" t="s">
        <v>158</v>
      </c>
      <c r="BM171" s="24" t="s">
        <v>750</v>
      </c>
    </row>
    <row r="172" spans="2:51" s="12" customFormat="1" ht="13.5">
      <c r="B172" s="245"/>
      <c r="C172" s="246"/>
      <c r="D172" s="247" t="s">
        <v>160</v>
      </c>
      <c r="E172" s="248" t="s">
        <v>22</v>
      </c>
      <c r="F172" s="249" t="s">
        <v>667</v>
      </c>
      <c r="G172" s="246"/>
      <c r="H172" s="248" t="s">
        <v>22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160</v>
      </c>
      <c r="AU172" s="255" t="s">
        <v>83</v>
      </c>
      <c r="AV172" s="12" t="s">
        <v>24</v>
      </c>
      <c r="AW172" s="12" t="s">
        <v>39</v>
      </c>
      <c r="AX172" s="12" t="s">
        <v>75</v>
      </c>
      <c r="AY172" s="255" t="s">
        <v>151</v>
      </c>
    </row>
    <row r="173" spans="2:51" s="12" customFormat="1" ht="13.5">
      <c r="B173" s="245"/>
      <c r="C173" s="246"/>
      <c r="D173" s="247" t="s">
        <v>160</v>
      </c>
      <c r="E173" s="248" t="s">
        <v>22</v>
      </c>
      <c r="F173" s="249" t="s">
        <v>412</v>
      </c>
      <c r="G173" s="246"/>
      <c r="H173" s="248" t="s">
        <v>22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160</v>
      </c>
      <c r="AU173" s="255" t="s">
        <v>83</v>
      </c>
      <c r="AV173" s="12" t="s">
        <v>24</v>
      </c>
      <c r="AW173" s="12" t="s">
        <v>39</v>
      </c>
      <c r="AX173" s="12" t="s">
        <v>75</v>
      </c>
      <c r="AY173" s="255" t="s">
        <v>151</v>
      </c>
    </row>
    <row r="174" spans="2:51" s="13" customFormat="1" ht="13.5">
      <c r="B174" s="256"/>
      <c r="C174" s="257"/>
      <c r="D174" s="247" t="s">
        <v>160</v>
      </c>
      <c r="E174" s="258" t="s">
        <v>22</v>
      </c>
      <c r="F174" s="259" t="s">
        <v>751</v>
      </c>
      <c r="G174" s="257"/>
      <c r="H174" s="260">
        <v>57038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AT174" s="266" t="s">
        <v>160</v>
      </c>
      <c r="AU174" s="266" t="s">
        <v>83</v>
      </c>
      <c r="AV174" s="13" t="s">
        <v>83</v>
      </c>
      <c r="AW174" s="13" t="s">
        <v>39</v>
      </c>
      <c r="AX174" s="13" t="s">
        <v>75</v>
      </c>
      <c r="AY174" s="266" t="s">
        <v>151</v>
      </c>
    </row>
    <row r="175" spans="2:51" s="14" customFormat="1" ht="13.5">
      <c r="B175" s="267"/>
      <c r="C175" s="268"/>
      <c r="D175" s="247" t="s">
        <v>160</v>
      </c>
      <c r="E175" s="269" t="s">
        <v>22</v>
      </c>
      <c r="F175" s="270" t="s">
        <v>164</v>
      </c>
      <c r="G175" s="268"/>
      <c r="H175" s="271">
        <v>57038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AT175" s="277" t="s">
        <v>160</v>
      </c>
      <c r="AU175" s="277" t="s">
        <v>83</v>
      </c>
      <c r="AV175" s="14" t="s">
        <v>158</v>
      </c>
      <c r="AW175" s="14" t="s">
        <v>39</v>
      </c>
      <c r="AX175" s="14" t="s">
        <v>24</v>
      </c>
      <c r="AY175" s="277" t="s">
        <v>151</v>
      </c>
    </row>
    <row r="176" spans="2:65" s="1" customFormat="1" ht="14.4" customHeight="1">
      <c r="B176" s="46"/>
      <c r="C176" s="233" t="s">
        <v>9</v>
      </c>
      <c r="D176" s="233" t="s">
        <v>153</v>
      </c>
      <c r="E176" s="234" t="s">
        <v>299</v>
      </c>
      <c r="F176" s="235" t="s">
        <v>300</v>
      </c>
      <c r="G176" s="236" t="s">
        <v>276</v>
      </c>
      <c r="H176" s="237">
        <v>59.96</v>
      </c>
      <c r="I176" s="238"/>
      <c r="J176" s="239">
        <f>ROUND(I176*H176,2)</f>
        <v>0</v>
      </c>
      <c r="K176" s="235" t="s">
        <v>157</v>
      </c>
      <c r="L176" s="72"/>
      <c r="M176" s="240" t="s">
        <v>22</v>
      </c>
      <c r="N176" s="241" t="s">
        <v>46</v>
      </c>
      <c r="O176" s="47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AR176" s="24" t="s">
        <v>158</v>
      </c>
      <c r="AT176" s="24" t="s">
        <v>153</v>
      </c>
      <c r="AU176" s="24" t="s">
        <v>83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24</v>
      </c>
      <c r="BK176" s="244">
        <f>ROUND(I176*H176,2)</f>
        <v>0</v>
      </c>
      <c r="BL176" s="24" t="s">
        <v>158</v>
      </c>
      <c r="BM176" s="24" t="s">
        <v>752</v>
      </c>
    </row>
    <row r="177" spans="2:51" s="12" customFormat="1" ht="13.5">
      <c r="B177" s="245"/>
      <c r="C177" s="246"/>
      <c r="D177" s="247" t="s">
        <v>160</v>
      </c>
      <c r="E177" s="248" t="s">
        <v>22</v>
      </c>
      <c r="F177" s="249" t="s">
        <v>642</v>
      </c>
      <c r="G177" s="246"/>
      <c r="H177" s="248" t="s">
        <v>22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160</v>
      </c>
      <c r="AU177" s="255" t="s">
        <v>83</v>
      </c>
      <c r="AV177" s="12" t="s">
        <v>24</v>
      </c>
      <c r="AW177" s="12" t="s">
        <v>39</v>
      </c>
      <c r="AX177" s="12" t="s">
        <v>75</v>
      </c>
      <c r="AY177" s="255" t="s">
        <v>151</v>
      </c>
    </row>
    <row r="178" spans="2:51" s="12" customFormat="1" ht="13.5">
      <c r="B178" s="245"/>
      <c r="C178" s="246"/>
      <c r="D178" s="247" t="s">
        <v>160</v>
      </c>
      <c r="E178" s="248" t="s">
        <v>22</v>
      </c>
      <c r="F178" s="249" t="s">
        <v>302</v>
      </c>
      <c r="G178" s="246"/>
      <c r="H178" s="248" t="s">
        <v>22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160</v>
      </c>
      <c r="AU178" s="255" t="s">
        <v>83</v>
      </c>
      <c r="AV178" s="12" t="s">
        <v>24</v>
      </c>
      <c r="AW178" s="12" t="s">
        <v>39</v>
      </c>
      <c r="AX178" s="12" t="s">
        <v>75</v>
      </c>
      <c r="AY178" s="255" t="s">
        <v>151</v>
      </c>
    </row>
    <row r="179" spans="2:51" s="13" customFormat="1" ht="13.5">
      <c r="B179" s="256"/>
      <c r="C179" s="257"/>
      <c r="D179" s="247" t="s">
        <v>160</v>
      </c>
      <c r="E179" s="258" t="s">
        <v>22</v>
      </c>
      <c r="F179" s="259" t="s">
        <v>753</v>
      </c>
      <c r="G179" s="257"/>
      <c r="H179" s="260">
        <v>42.8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AT179" s="266" t="s">
        <v>160</v>
      </c>
      <c r="AU179" s="266" t="s">
        <v>83</v>
      </c>
      <c r="AV179" s="13" t="s">
        <v>83</v>
      </c>
      <c r="AW179" s="13" t="s">
        <v>39</v>
      </c>
      <c r="AX179" s="13" t="s">
        <v>75</v>
      </c>
      <c r="AY179" s="266" t="s">
        <v>151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304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754</v>
      </c>
      <c r="G181" s="257"/>
      <c r="H181" s="260">
        <v>17.16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4" customFormat="1" ht="13.5">
      <c r="B182" s="267"/>
      <c r="C182" s="268"/>
      <c r="D182" s="247" t="s">
        <v>160</v>
      </c>
      <c r="E182" s="269" t="s">
        <v>22</v>
      </c>
      <c r="F182" s="270" t="s">
        <v>164</v>
      </c>
      <c r="G182" s="268"/>
      <c r="H182" s="271">
        <v>59.96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AT182" s="277" t="s">
        <v>160</v>
      </c>
      <c r="AU182" s="277" t="s">
        <v>83</v>
      </c>
      <c r="AV182" s="14" t="s">
        <v>158</v>
      </c>
      <c r="AW182" s="14" t="s">
        <v>39</v>
      </c>
      <c r="AX182" s="14" t="s">
        <v>24</v>
      </c>
      <c r="AY182" s="277" t="s">
        <v>151</v>
      </c>
    </row>
    <row r="183" spans="2:65" s="1" customFormat="1" ht="14.4" customHeight="1">
      <c r="B183" s="46"/>
      <c r="C183" s="233" t="s">
        <v>267</v>
      </c>
      <c r="D183" s="233" t="s">
        <v>153</v>
      </c>
      <c r="E183" s="234" t="s">
        <v>307</v>
      </c>
      <c r="F183" s="235" t="s">
        <v>308</v>
      </c>
      <c r="G183" s="236" t="s">
        <v>276</v>
      </c>
      <c r="H183" s="237">
        <v>59.96</v>
      </c>
      <c r="I183" s="238"/>
      <c r="J183" s="239">
        <f>ROUND(I183*H183,2)</f>
        <v>0</v>
      </c>
      <c r="K183" s="235" t="s">
        <v>157</v>
      </c>
      <c r="L183" s="72"/>
      <c r="M183" s="240" t="s">
        <v>22</v>
      </c>
      <c r="N183" s="241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755</v>
      </c>
    </row>
    <row r="184" spans="2:51" s="12" customFormat="1" ht="13.5">
      <c r="B184" s="245"/>
      <c r="C184" s="246"/>
      <c r="D184" s="247" t="s">
        <v>160</v>
      </c>
      <c r="E184" s="248" t="s">
        <v>22</v>
      </c>
      <c r="F184" s="249" t="s">
        <v>642</v>
      </c>
      <c r="G184" s="246"/>
      <c r="H184" s="248" t="s">
        <v>22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160</v>
      </c>
      <c r="AU184" s="255" t="s">
        <v>83</v>
      </c>
      <c r="AV184" s="12" t="s">
        <v>24</v>
      </c>
      <c r="AW184" s="12" t="s">
        <v>39</v>
      </c>
      <c r="AX184" s="12" t="s">
        <v>75</v>
      </c>
      <c r="AY184" s="255" t="s">
        <v>151</v>
      </c>
    </row>
    <row r="185" spans="2:51" s="13" customFormat="1" ht="13.5">
      <c r="B185" s="256"/>
      <c r="C185" s="257"/>
      <c r="D185" s="247" t="s">
        <v>160</v>
      </c>
      <c r="E185" s="258" t="s">
        <v>22</v>
      </c>
      <c r="F185" s="259" t="s">
        <v>684</v>
      </c>
      <c r="G185" s="257"/>
      <c r="H185" s="260">
        <v>59.96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AT185" s="266" t="s">
        <v>160</v>
      </c>
      <c r="AU185" s="266" t="s">
        <v>83</v>
      </c>
      <c r="AV185" s="13" t="s">
        <v>83</v>
      </c>
      <c r="AW185" s="13" t="s">
        <v>39</v>
      </c>
      <c r="AX185" s="13" t="s">
        <v>75</v>
      </c>
      <c r="AY185" s="266" t="s">
        <v>151</v>
      </c>
    </row>
    <row r="186" spans="2:51" s="14" customFormat="1" ht="13.5">
      <c r="B186" s="267"/>
      <c r="C186" s="268"/>
      <c r="D186" s="247" t="s">
        <v>160</v>
      </c>
      <c r="E186" s="269" t="s">
        <v>22</v>
      </c>
      <c r="F186" s="270" t="s">
        <v>164</v>
      </c>
      <c r="G186" s="268"/>
      <c r="H186" s="271">
        <v>59.96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AT186" s="277" t="s">
        <v>160</v>
      </c>
      <c r="AU186" s="277" t="s">
        <v>83</v>
      </c>
      <c r="AV186" s="14" t="s">
        <v>158</v>
      </c>
      <c r="AW186" s="14" t="s">
        <v>39</v>
      </c>
      <c r="AX186" s="14" t="s">
        <v>24</v>
      </c>
      <c r="AY186" s="277" t="s">
        <v>151</v>
      </c>
    </row>
    <row r="187" spans="2:63" s="11" customFormat="1" ht="29.85" customHeight="1">
      <c r="B187" s="217"/>
      <c r="C187" s="218"/>
      <c r="D187" s="219" t="s">
        <v>74</v>
      </c>
      <c r="E187" s="231" t="s">
        <v>210</v>
      </c>
      <c r="F187" s="231" t="s">
        <v>322</v>
      </c>
      <c r="G187" s="218"/>
      <c r="H187" s="218"/>
      <c r="I187" s="221"/>
      <c r="J187" s="232">
        <f>BK187</f>
        <v>0</v>
      </c>
      <c r="K187" s="218"/>
      <c r="L187" s="223"/>
      <c r="M187" s="224"/>
      <c r="N187" s="225"/>
      <c r="O187" s="225"/>
      <c r="P187" s="226">
        <f>P188</f>
        <v>0</v>
      </c>
      <c r="Q187" s="225"/>
      <c r="R187" s="226">
        <f>R188</f>
        <v>0</v>
      </c>
      <c r="S187" s="225"/>
      <c r="T187" s="227">
        <f>T188</f>
        <v>0</v>
      </c>
      <c r="AR187" s="228" t="s">
        <v>24</v>
      </c>
      <c r="AT187" s="229" t="s">
        <v>74</v>
      </c>
      <c r="AU187" s="229" t="s">
        <v>24</v>
      </c>
      <c r="AY187" s="228" t="s">
        <v>151</v>
      </c>
      <c r="BK187" s="230">
        <f>BK188</f>
        <v>0</v>
      </c>
    </row>
    <row r="188" spans="2:63" s="11" customFormat="1" ht="14.85" customHeight="1">
      <c r="B188" s="217"/>
      <c r="C188" s="218"/>
      <c r="D188" s="219" t="s">
        <v>74</v>
      </c>
      <c r="E188" s="231" t="s">
        <v>323</v>
      </c>
      <c r="F188" s="231" t="s">
        <v>324</v>
      </c>
      <c r="G188" s="218"/>
      <c r="H188" s="218"/>
      <c r="I188" s="221"/>
      <c r="J188" s="232">
        <f>BK188</f>
        <v>0</v>
      </c>
      <c r="K188" s="218"/>
      <c r="L188" s="223"/>
      <c r="M188" s="224"/>
      <c r="N188" s="225"/>
      <c r="O188" s="225"/>
      <c r="P188" s="226">
        <f>P189</f>
        <v>0</v>
      </c>
      <c r="Q188" s="225"/>
      <c r="R188" s="226">
        <f>R189</f>
        <v>0</v>
      </c>
      <c r="S188" s="225"/>
      <c r="T188" s="227">
        <f>T189</f>
        <v>0</v>
      </c>
      <c r="AR188" s="228" t="s">
        <v>24</v>
      </c>
      <c r="AT188" s="229" t="s">
        <v>74</v>
      </c>
      <c r="AU188" s="229" t="s">
        <v>83</v>
      </c>
      <c r="AY188" s="228" t="s">
        <v>151</v>
      </c>
      <c r="BK188" s="230">
        <f>BK189</f>
        <v>0</v>
      </c>
    </row>
    <row r="189" spans="2:65" s="1" customFormat="1" ht="22.8" customHeight="1">
      <c r="B189" s="46"/>
      <c r="C189" s="233" t="s">
        <v>273</v>
      </c>
      <c r="D189" s="233" t="s">
        <v>153</v>
      </c>
      <c r="E189" s="234" t="s">
        <v>326</v>
      </c>
      <c r="F189" s="235" t="s">
        <v>327</v>
      </c>
      <c r="G189" s="236" t="s">
        <v>328</v>
      </c>
      <c r="H189" s="237">
        <v>1.05</v>
      </c>
      <c r="I189" s="238"/>
      <c r="J189" s="239">
        <f>ROUND(I189*H189,2)</f>
        <v>0</v>
      </c>
      <c r="K189" s="235" t="s">
        <v>157</v>
      </c>
      <c r="L189" s="72"/>
      <c r="M189" s="240" t="s">
        <v>22</v>
      </c>
      <c r="N189" s="288" t="s">
        <v>46</v>
      </c>
      <c r="O189" s="289"/>
      <c r="P189" s="290">
        <f>O189*H189</f>
        <v>0</v>
      </c>
      <c r="Q189" s="290">
        <v>0</v>
      </c>
      <c r="R189" s="290">
        <f>Q189*H189</f>
        <v>0</v>
      </c>
      <c r="S189" s="290">
        <v>0</v>
      </c>
      <c r="T189" s="291">
        <f>S189*H189</f>
        <v>0</v>
      </c>
      <c r="AR189" s="24" t="s">
        <v>158</v>
      </c>
      <c r="AT189" s="24" t="s">
        <v>153</v>
      </c>
      <c r="AU189" s="24" t="s">
        <v>169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24</v>
      </c>
      <c r="BK189" s="244">
        <f>ROUND(I189*H189,2)</f>
        <v>0</v>
      </c>
      <c r="BL189" s="24" t="s">
        <v>158</v>
      </c>
      <c r="BM189" s="24" t="s">
        <v>756</v>
      </c>
    </row>
    <row r="190" spans="2:12" s="1" customFormat="1" ht="6.95" customHeight="1">
      <c r="B190" s="67"/>
      <c r="C190" s="68"/>
      <c r="D190" s="68"/>
      <c r="E190" s="68"/>
      <c r="F190" s="68"/>
      <c r="G190" s="68"/>
      <c r="H190" s="68"/>
      <c r="I190" s="178"/>
      <c r="J190" s="68"/>
      <c r="K190" s="68"/>
      <c r="L190" s="72"/>
    </row>
  </sheetData>
  <sheetProtection password="CC35" sheet="1" objects="1" scenarios="1" formatColumns="0" formatRows="0" autoFilter="0"/>
  <autoFilter ref="C85:K18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629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757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ROUND(SUM(BE86:BE196),2)</f>
        <v>0</v>
      </c>
      <c r="G32" s="47"/>
      <c r="H32" s="47"/>
      <c r="I32" s="170">
        <v>0.21</v>
      </c>
      <c r="J32" s="169">
        <f>ROUND(ROUND((SUM(BE86:BE196)),2)*I32,2)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ROUND(SUM(BF86:BF196),2)</f>
        <v>0</v>
      </c>
      <c r="G33" s="47"/>
      <c r="H33" s="47"/>
      <c r="I33" s="170">
        <v>0.15</v>
      </c>
      <c r="J33" s="169">
        <f>ROUND(ROUND((SUM(BF86:BF196)),2)*I33,2)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ROUND(SUM(BG86:BG196),2)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ROUND(SUM(BH86:BH196),2)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ROUND(SUM(BI86:BI196),2)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629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07.3 - Následná péče 3.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J194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J195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629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07.3 - Následná péče 3.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1.09329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P88+P194</f>
        <v>0</v>
      </c>
      <c r="Q87" s="225"/>
      <c r="R87" s="226">
        <f>R88+R194</f>
        <v>1.09329</v>
      </c>
      <c r="S87" s="225"/>
      <c r="T87" s="227">
        <f>T88+T194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BK88+BK194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SUM(P89:P193)</f>
        <v>0</v>
      </c>
      <c r="Q88" s="225"/>
      <c r="R88" s="226">
        <f>SUM(R89:R193)</f>
        <v>1.09329</v>
      </c>
      <c r="S88" s="225"/>
      <c r="T88" s="227">
        <f>SUM(T89:T193)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SUM(BK89:BK193)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57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758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688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759</v>
      </c>
      <c r="G92" s="257"/>
      <c r="H92" s="260">
        <v>57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57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107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760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691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761</v>
      </c>
      <c r="G97" s="257"/>
      <c r="H97" s="260">
        <v>107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107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107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762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645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432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763</v>
      </c>
      <c r="G102" s="257"/>
      <c r="H102" s="260">
        <v>107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107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480</v>
      </c>
      <c r="G104" s="281" t="s">
        <v>180</v>
      </c>
      <c r="H104" s="282">
        <v>36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0.18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764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696</v>
      </c>
      <c r="G106" s="257"/>
      <c r="H106" s="260">
        <v>36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36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483</v>
      </c>
      <c r="G108" s="281" t="s">
        <v>180</v>
      </c>
      <c r="H108" s="282">
        <v>21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0.105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765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698</v>
      </c>
      <c r="G110" s="257"/>
      <c r="H110" s="260">
        <v>21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21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486</v>
      </c>
      <c r="G112" s="281" t="s">
        <v>180</v>
      </c>
      <c r="H112" s="282">
        <v>29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0.145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766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342</v>
      </c>
      <c r="G114" s="257"/>
      <c r="H114" s="260">
        <v>29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29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21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0.021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767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698</v>
      </c>
      <c r="G118" s="257"/>
      <c r="H118" s="260">
        <v>21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21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57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768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432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3" customFormat="1" ht="13.5">
      <c r="B123" s="256"/>
      <c r="C123" s="257"/>
      <c r="D123" s="247" t="s">
        <v>160</v>
      </c>
      <c r="E123" s="258" t="s">
        <v>22</v>
      </c>
      <c r="F123" s="259" t="s">
        <v>769</v>
      </c>
      <c r="G123" s="257"/>
      <c r="H123" s="260">
        <v>57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160</v>
      </c>
      <c r="AU123" s="266" t="s">
        <v>83</v>
      </c>
      <c r="AV123" s="13" t="s">
        <v>83</v>
      </c>
      <c r="AW123" s="13" t="s">
        <v>39</v>
      </c>
      <c r="AX123" s="13" t="s">
        <v>75</v>
      </c>
      <c r="AY123" s="266" t="s">
        <v>151</v>
      </c>
    </row>
    <row r="124" spans="2:51" s="14" customFormat="1" ht="13.5">
      <c r="B124" s="267"/>
      <c r="C124" s="268"/>
      <c r="D124" s="247" t="s">
        <v>160</v>
      </c>
      <c r="E124" s="269" t="s">
        <v>22</v>
      </c>
      <c r="F124" s="270" t="s">
        <v>164</v>
      </c>
      <c r="G124" s="268"/>
      <c r="H124" s="271">
        <v>57</v>
      </c>
      <c r="I124" s="272"/>
      <c r="J124" s="268"/>
      <c r="K124" s="268"/>
      <c r="L124" s="273"/>
      <c r="M124" s="274"/>
      <c r="N124" s="275"/>
      <c r="O124" s="275"/>
      <c r="P124" s="275"/>
      <c r="Q124" s="275"/>
      <c r="R124" s="275"/>
      <c r="S124" s="275"/>
      <c r="T124" s="276"/>
      <c r="AT124" s="277" t="s">
        <v>160</v>
      </c>
      <c r="AU124" s="277" t="s">
        <v>83</v>
      </c>
      <c r="AV124" s="14" t="s">
        <v>158</v>
      </c>
      <c r="AW124" s="14" t="s">
        <v>39</v>
      </c>
      <c r="AX124" s="14" t="s">
        <v>24</v>
      </c>
      <c r="AY124" s="277" t="s">
        <v>151</v>
      </c>
    </row>
    <row r="125" spans="2:65" s="1" customFormat="1" ht="14.4" customHeight="1">
      <c r="B125" s="46"/>
      <c r="C125" s="278" t="s">
        <v>210</v>
      </c>
      <c r="D125" s="278" t="s">
        <v>170</v>
      </c>
      <c r="E125" s="279" t="s">
        <v>228</v>
      </c>
      <c r="F125" s="280" t="s">
        <v>229</v>
      </c>
      <c r="G125" s="281" t="s">
        <v>180</v>
      </c>
      <c r="H125" s="282">
        <v>14</v>
      </c>
      <c r="I125" s="283"/>
      <c r="J125" s="284">
        <f>ROUND(I125*H125,2)</f>
        <v>0</v>
      </c>
      <c r="K125" s="280" t="s">
        <v>22</v>
      </c>
      <c r="L125" s="285"/>
      <c r="M125" s="286" t="s">
        <v>22</v>
      </c>
      <c r="N125" s="287" t="s">
        <v>46</v>
      </c>
      <c r="O125" s="47"/>
      <c r="P125" s="242">
        <f>O125*H125</f>
        <v>0</v>
      </c>
      <c r="Q125" s="242">
        <v>0.001</v>
      </c>
      <c r="R125" s="242">
        <f>Q125*H125</f>
        <v>0.014</v>
      </c>
      <c r="S125" s="242">
        <v>0</v>
      </c>
      <c r="T125" s="243">
        <f>S125*H125</f>
        <v>0</v>
      </c>
      <c r="AR125" s="24" t="s">
        <v>174</v>
      </c>
      <c r="AT125" s="24" t="s">
        <v>170</v>
      </c>
      <c r="AU125" s="24" t="s">
        <v>83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24</v>
      </c>
      <c r="BK125" s="244">
        <f>ROUND(I125*H125,2)</f>
        <v>0</v>
      </c>
      <c r="BL125" s="24" t="s">
        <v>158</v>
      </c>
      <c r="BM125" s="24" t="s">
        <v>770</v>
      </c>
    </row>
    <row r="126" spans="2:51" s="12" customFormat="1" ht="13.5">
      <c r="B126" s="245"/>
      <c r="C126" s="246"/>
      <c r="D126" s="247" t="s">
        <v>160</v>
      </c>
      <c r="E126" s="248" t="s">
        <v>22</v>
      </c>
      <c r="F126" s="249" t="s">
        <v>231</v>
      </c>
      <c r="G126" s="246"/>
      <c r="H126" s="248" t="s">
        <v>22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160</v>
      </c>
      <c r="AU126" s="255" t="s">
        <v>83</v>
      </c>
      <c r="AV126" s="12" t="s">
        <v>24</v>
      </c>
      <c r="AW126" s="12" t="s">
        <v>39</v>
      </c>
      <c r="AX126" s="12" t="s">
        <v>75</v>
      </c>
      <c r="AY126" s="255" t="s">
        <v>151</v>
      </c>
    </row>
    <row r="127" spans="2:51" s="13" customFormat="1" ht="13.5">
      <c r="B127" s="256"/>
      <c r="C127" s="257"/>
      <c r="D127" s="247" t="s">
        <v>160</v>
      </c>
      <c r="E127" s="258" t="s">
        <v>22</v>
      </c>
      <c r="F127" s="259" t="s">
        <v>233</v>
      </c>
      <c r="G127" s="257"/>
      <c r="H127" s="260">
        <v>14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AT127" s="266" t="s">
        <v>160</v>
      </c>
      <c r="AU127" s="266" t="s">
        <v>83</v>
      </c>
      <c r="AV127" s="13" t="s">
        <v>83</v>
      </c>
      <c r="AW127" s="13" t="s">
        <v>39</v>
      </c>
      <c r="AX127" s="13" t="s">
        <v>75</v>
      </c>
      <c r="AY127" s="266" t="s">
        <v>151</v>
      </c>
    </row>
    <row r="128" spans="2:51" s="14" customFormat="1" ht="13.5">
      <c r="B128" s="267"/>
      <c r="C128" s="268"/>
      <c r="D128" s="247" t="s">
        <v>160</v>
      </c>
      <c r="E128" s="269" t="s">
        <v>22</v>
      </c>
      <c r="F128" s="270" t="s">
        <v>164</v>
      </c>
      <c r="G128" s="268"/>
      <c r="H128" s="271">
        <v>14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AT128" s="277" t="s">
        <v>160</v>
      </c>
      <c r="AU128" s="277" t="s">
        <v>83</v>
      </c>
      <c r="AV128" s="14" t="s">
        <v>158</v>
      </c>
      <c r="AW128" s="14" t="s">
        <v>39</v>
      </c>
      <c r="AX128" s="14" t="s">
        <v>24</v>
      </c>
      <c r="AY128" s="277" t="s">
        <v>151</v>
      </c>
    </row>
    <row r="129" spans="2:65" s="1" customFormat="1" ht="14.4" customHeight="1">
      <c r="B129" s="46"/>
      <c r="C129" s="278" t="s">
        <v>29</v>
      </c>
      <c r="D129" s="278" t="s">
        <v>170</v>
      </c>
      <c r="E129" s="279" t="s">
        <v>234</v>
      </c>
      <c r="F129" s="280" t="s">
        <v>235</v>
      </c>
      <c r="G129" s="281" t="s">
        <v>180</v>
      </c>
      <c r="H129" s="282">
        <v>14</v>
      </c>
      <c r="I129" s="283"/>
      <c r="J129" s="284">
        <f>ROUND(I129*H129,2)</f>
        <v>0</v>
      </c>
      <c r="K129" s="280" t="s">
        <v>22</v>
      </c>
      <c r="L129" s="285"/>
      <c r="M129" s="286" t="s">
        <v>22</v>
      </c>
      <c r="N129" s="287" t="s">
        <v>46</v>
      </c>
      <c r="O129" s="47"/>
      <c r="P129" s="242">
        <f>O129*H129</f>
        <v>0</v>
      </c>
      <c r="Q129" s="242">
        <v>0.001</v>
      </c>
      <c r="R129" s="242">
        <f>Q129*H129</f>
        <v>0.014</v>
      </c>
      <c r="S129" s="242">
        <v>0</v>
      </c>
      <c r="T129" s="243">
        <f>S129*H129</f>
        <v>0</v>
      </c>
      <c r="AR129" s="24" t="s">
        <v>174</v>
      </c>
      <c r="AT129" s="24" t="s">
        <v>170</v>
      </c>
      <c r="AU129" s="24" t="s">
        <v>83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24</v>
      </c>
      <c r="BK129" s="244">
        <f>ROUND(I129*H129,2)</f>
        <v>0</v>
      </c>
      <c r="BL129" s="24" t="s">
        <v>158</v>
      </c>
      <c r="BM129" s="24" t="s">
        <v>771</v>
      </c>
    </row>
    <row r="130" spans="2:51" s="12" customFormat="1" ht="13.5">
      <c r="B130" s="245"/>
      <c r="C130" s="246"/>
      <c r="D130" s="247" t="s">
        <v>160</v>
      </c>
      <c r="E130" s="248" t="s">
        <v>22</v>
      </c>
      <c r="F130" s="249" t="s">
        <v>231</v>
      </c>
      <c r="G130" s="246"/>
      <c r="H130" s="248" t="s">
        <v>22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160</v>
      </c>
      <c r="AU130" s="255" t="s">
        <v>83</v>
      </c>
      <c r="AV130" s="12" t="s">
        <v>24</v>
      </c>
      <c r="AW130" s="12" t="s">
        <v>39</v>
      </c>
      <c r="AX130" s="12" t="s">
        <v>75</v>
      </c>
      <c r="AY130" s="255" t="s">
        <v>151</v>
      </c>
    </row>
    <row r="131" spans="2:51" s="13" customFormat="1" ht="13.5">
      <c r="B131" s="256"/>
      <c r="C131" s="257"/>
      <c r="D131" s="247" t="s">
        <v>160</v>
      </c>
      <c r="E131" s="258" t="s">
        <v>22</v>
      </c>
      <c r="F131" s="259" t="s">
        <v>233</v>
      </c>
      <c r="G131" s="257"/>
      <c r="H131" s="260">
        <v>14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AT131" s="266" t="s">
        <v>160</v>
      </c>
      <c r="AU131" s="266" t="s">
        <v>83</v>
      </c>
      <c r="AV131" s="13" t="s">
        <v>83</v>
      </c>
      <c r="AW131" s="13" t="s">
        <v>39</v>
      </c>
      <c r="AX131" s="13" t="s">
        <v>75</v>
      </c>
      <c r="AY131" s="266" t="s">
        <v>151</v>
      </c>
    </row>
    <row r="132" spans="2:51" s="14" customFormat="1" ht="13.5">
      <c r="B132" s="267"/>
      <c r="C132" s="268"/>
      <c r="D132" s="247" t="s">
        <v>160</v>
      </c>
      <c r="E132" s="269" t="s">
        <v>22</v>
      </c>
      <c r="F132" s="270" t="s">
        <v>164</v>
      </c>
      <c r="G132" s="268"/>
      <c r="H132" s="271">
        <v>14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AT132" s="277" t="s">
        <v>160</v>
      </c>
      <c r="AU132" s="277" t="s">
        <v>83</v>
      </c>
      <c r="AV132" s="14" t="s">
        <v>158</v>
      </c>
      <c r="AW132" s="14" t="s">
        <v>39</v>
      </c>
      <c r="AX132" s="14" t="s">
        <v>24</v>
      </c>
      <c r="AY132" s="277" t="s">
        <v>151</v>
      </c>
    </row>
    <row r="133" spans="2:65" s="1" customFormat="1" ht="14.4" customHeight="1">
      <c r="B133" s="46"/>
      <c r="C133" s="278" t="s">
        <v>219</v>
      </c>
      <c r="D133" s="278" t="s">
        <v>170</v>
      </c>
      <c r="E133" s="279" t="s">
        <v>237</v>
      </c>
      <c r="F133" s="280" t="s">
        <v>238</v>
      </c>
      <c r="G133" s="281" t="s">
        <v>180</v>
      </c>
      <c r="H133" s="282">
        <v>14</v>
      </c>
      <c r="I133" s="283"/>
      <c r="J133" s="284">
        <f>ROUND(I133*H133,2)</f>
        <v>0</v>
      </c>
      <c r="K133" s="280" t="s">
        <v>22</v>
      </c>
      <c r="L133" s="285"/>
      <c r="M133" s="286" t="s">
        <v>22</v>
      </c>
      <c r="N133" s="287" t="s">
        <v>46</v>
      </c>
      <c r="O133" s="47"/>
      <c r="P133" s="242">
        <f>O133*H133</f>
        <v>0</v>
      </c>
      <c r="Q133" s="242">
        <v>0.001</v>
      </c>
      <c r="R133" s="242">
        <f>Q133*H133</f>
        <v>0.014</v>
      </c>
      <c r="S133" s="242">
        <v>0</v>
      </c>
      <c r="T133" s="243">
        <f>S133*H133</f>
        <v>0</v>
      </c>
      <c r="AR133" s="24" t="s">
        <v>174</v>
      </c>
      <c r="AT133" s="24" t="s">
        <v>170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772</v>
      </c>
    </row>
    <row r="134" spans="2:51" s="12" customFormat="1" ht="13.5">
      <c r="B134" s="245"/>
      <c r="C134" s="246"/>
      <c r="D134" s="247" t="s">
        <v>160</v>
      </c>
      <c r="E134" s="248" t="s">
        <v>22</v>
      </c>
      <c r="F134" s="249" t="s">
        <v>240</v>
      </c>
      <c r="G134" s="246"/>
      <c r="H134" s="248" t="s">
        <v>22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160</v>
      </c>
      <c r="AU134" s="255" t="s">
        <v>83</v>
      </c>
      <c r="AV134" s="12" t="s">
        <v>24</v>
      </c>
      <c r="AW134" s="12" t="s">
        <v>39</v>
      </c>
      <c r="AX134" s="12" t="s">
        <v>75</v>
      </c>
      <c r="AY134" s="255" t="s">
        <v>151</v>
      </c>
    </row>
    <row r="135" spans="2:51" s="13" customFormat="1" ht="13.5">
      <c r="B135" s="256"/>
      <c r="C135" s="257"/>
      <c r="D135" s="247" t="s">
        <v>160</v>
      </c>
      <c r="E135" s="258" t="s">
        <v>22</v>
      </c>
      <c r="F135" s="259" t="s">
        <v>233</v>
      </c>
      <c r="G135" s="257"/>
      <c r="H135" s="260">
        <v>14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160</v>
      </c>
      <c r="AU135" s="266" t="s">
        <v>83</v>
      </c>
      <c r="AV135" s="13" t="s">
        <v>83</v>
      </c>
      <c r="AW135" s="13" t="s">
        <v>39</v>
      </c>
      <c r="AX135" s="13" t="s">
        <v>75</v>
      </c>
      <c r="AY135" s="266" t="s">
        <v>151</v>
      </c>
    </row>
    <row r="136" spans="2:51" s="14" customFormat="1" ht="13.5">
      <c r="B136" s="267"/>
      <c r="C136" s="268"/>
      <c r="D136" s="247" t="s">
        <v>160</v>
      </c>
      <c r="E136" s="269" t="s">
        <v>22</v>
      </c>
      <c r="F136" s="270" t="s">
        <v>164</v>
      </c>
      <c r="G136" s="268"/>
      <c r="H136" s="271">
        <v>14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AT136" s="277" t="s">
        <v>160</v>
      </c>
      <c r="AU136" s="277" t="s">
        <v>83</v>
      </c>
      <c r="AV136" s="14" t="s">
        <v>158</v>
      </c>
      <c r="AW136" s="14" t="s">
        <v>39</v>
      </c>
      <c r="AX136" s="14" t="s">
        <v>24</v>
      </c>
      <c r="AY136" s="277" t="s">
        <v>151</v>
      </c>
    </row>
    <row r="137" spans="2:65" s="1" customFormat="1" ht="14.4" customHeight="1">
      <c r="B137" s="46"/>
      <c r="C137" s="278" t="s">
        <v>223</v>
      </c>
      <c r="D137" s="278" t="s">
        <v>170</v>
      </c>
      <c r="E137" s="279" t="s">
        <v>659</v>
      </c>
      <c r="F137" s="280" t="s">
        <v>238</v>
      </c>
      <c r="G137" s="281" t="s">
        <v>180</v>
      </c>
      <c r="H137" s="282">
        <v>15</v>
      </c>
      <c r="I137" s="283"/>
      <c r="J137" s="284">
        <f>ROUND(I137*H137,2)</f>
        <v>0</v>
      </c>
      <c r="K137" s="280" t="s">
        <v>22</v>
      </c>
      <c r="L137" s="285"/>
      <c r="M137" s="286" t="s">
        <v>22</v>
      </c>
      <c r="N137" s="287" t="s">
        <v>46</v>
      </c>
      <c r="O137" s="47"/>
      <c r="P137" s="242">
        <f>O137*H137</f>
        <v>0</v>
      </c>
      <c r="Q137" s="242">
        <v>0.001</v>
      </c>
      <c r="R137" s="242">
        <f>Q137*H137</f>
        <v>0.015</v>
      </c>
      <c r="S137" s="242">
        <v>0</v>
      </c>
      <c r="T137" s="243">
        <f>S137*H137</f>
        <v>0</v>
      </c>
      <c r="AR137" s="24" t="s">
        <v>174</v>
      </c>
      <c r="AT137" s="24" t="s">
        <v>170</v>
      </c>
      <c r="AU137" s="24" t="s">
        <v>83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24</v>
      </c>
      <c r="BK137" s="244">
        <f>ROUND(I137*H137,2)</f>
        <v>0</v>
      </c>
      <c r="BL137" s="24" t="s">
        <v>158</v>
      </c>
      <c r="BM137" s="24" t="s">
        <v>773</v>
      </c>
    </row>
    <row r="138" spans="2:51" s="12" customFormat="1" ht="13.5">
      <c r="B138" s="245"/>
      <c r="C138" s="246"/>
      <c r="D138" s="247" t="s">
        <v>160</v>
      </c>
      <c r="E138" s="248" t="s">
        <v>22</v>
      </c>
      <c r="F138" s="249" t="s">
        <v>231</v>
      </c>
      <c r="G138" s="246"/>
      <c r="H138" s="248" t="s">
        <v>22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160</v>
      </c>
      <c r="AU138" s="255" t="s">
        <v>83</v>
      </c>
      <c r="AV138" s="12" t="s">
        <v>24</v>
      </c>
      <c r="AW138" s="12" t="s">
        <v>39</v>
      </c>
      <c r="AX138" s="12" t="s">
        <v>75</v>
      </c>
      <c r="AY138" s="255" t="s">
        <v>151</v>
      </c>
    </row>
    <row r="139" spans="2:51" s="13" customFormat="1" ht="13.5">
      <c r="B139" s="256"/>
      <c r="C139" s="257"/>
      <c r="D139" s="247" t="s">
        <v>160</v>
      </c>
      <c r="E139" s="258" t="s">
        <v>22</v>
      </c>
      <c r="F139" s="259" t="s">
        <v>10</v>
      </c>
      <c r="G139" s="257"/>
      <c r="H139" s="260">
        <v>15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AT139" s="266" t="s">
        <v>160</v>
      </c>
      <c r="AU139" s="266" t="s">
        <v>83</v>
      </c>
      <c r="AV139" s="13" t="s">
        <v>83</v>
      </c>
      <c r="AW139" s="13" t="s">
        <v>39</v>
      </c>
      <c r="AX139" s="13" t="s">
        <v>75</v>
      </c>
      <c r="AY139" s="266" t="s">
        <v>151</v>
      </c>
    </row>
    <row r="140" spans="2:51" s="14" customFormat="1" ht="13.5">
      <c r="B140" s="267"/>
      <c r="C140" s="268"/>
      <c r="D140" s="247" t="s">
        <v>160</v>
      </c>
      <c r="E140" s="269" t="s">
        <v>22</v>
      </c>
      <c r="F140" s="270" t="s">
        <v>164</v>
      </c>
      <c r="G140" s="268"/>
      <c r="H140" s="271">
        <v>15</v>
      </c>
      <c r="I140" s="272"/>
      <c r="J140" s="268"/>
      <c r="K140" s="268"/>
      <c r="L140" s="273"/>
      <c r="M140" s="274"/>
      <c r="N140" s="275"/>
      <c r="O140" s="275"/>
      <c r="P140" s="275"/>
      <c r="Q140" s="275"/>
      <c r="R140" s="275"/>
      <c r="S140" s="275"/>
      <c r="T140" s="276"/>
      <c r="AT140" s="277" t="s">
        <v>160</v>
      </c>
      <c r="AU140" s="277" t="s">
        <v>83</v>
      </c>
      <c r="AV140" s="14" t="s">
        <v>158</v>
      </c>
      <c r="AW140" s="14" t="s">
        <v>39</v>
      </c>
      <c r="AX140" s="14" t="s">
        <v>24</v>
      </c>
      <c r="AY140" s="277" t="s">
        <v>151</v>
      </c>
    </row>
    <row r="141" spans="2:65" s="1" customFormat="1" ht="14.4" customHeight="1">
      <c r="B141" s="46"/>
      <c r="C141" s="233" t="s">
        <v>227</v>
      </c>
      <c r="D141" s="233" t="s">
        <v>153</v>
      </c>
      <c r="E141" s="234" t="s">
        <v>242</v>
      </c>
      <c r="F141" s="235" t="s">
        <v>243</v>
      </c>
      <c r="G141" s="236" t="s">
        <v>180</v>
      </c>
      <c r="H141" s="237">
        <v>107</v>
      </c>
      <c r="I141" s="238"/>
      <c r="J141" s="239">
        <f>ROUND(I141*H141,2)</f>
        <v>0</v>
      </c>
      <c r="K141" s="235" t="s">
        <v>157</v>
      </c>
      <c r="L141" s="72"/>
      <c r="M141" s="240" t="s">
        <v>22</v>
      </c>
      <c r="N141" s="241" t="s">
        <v>46</v>
      </c>
      <c r="O141" s="47"/>
      <c r="P141" s="242">
        <f>O141*H141</f>
        <v>0</v>
      </c>
      <c r="Q141" s="242">
        <v>5E-05</v>
      </c>
      <c r="R141" s="242">
        <f>Q141*H141</f>
        <v>0.005350000000000001</v>
      </c>
      <c r="S141" s="242">
        <v>0</v>
      </c>
      <c r="T141" s="243">
        <f>S141*H141</f>
        <v>0</v>
      </c>
      <c r="AR141" s="24" t="s">
        <v>158</v>
      </c>
      <c r="AT141" s="24" t="s">
        <v>153</v>
      </c>
      <c r="AU141" s="24" t="s">
        <v>83</v>
      </c>
      <c r="AY141" s="24" t="s">
        <v>151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24</v>
      </c>
      <c r="BK141" s="244">
        <f>ROUND(I141*H141,2)</f>
        <v>0</v>
      </c>
      <c r="BL141" s="24" t="s">
        <v>158</v>
      </c>
      <c r="BM141" s="24" t="s">
        <v>774</v>
      </c>
    </row>
    <row r="142" spans="2:51" s="12" customFormat="1" ht="13.5">
      <c r="B142" s="245"/>
      <c r="C142" s="246"/>
      <c r="D142" s="247" t="s">
        <v>160</v>
      </c>
      <c r="E142" s="248" t="s">
        <v>22</v>
      </c>
      <c r="F142" s="249" t="s">
        <v>662</v>
      </c>
      <c r="G142" s="246"/>
      <c r="H142" s="248" t="s">
        <v>22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160</v>
      </c>
      <c r="AU142" s="255" t="s">
        <v>83</v>
      </c>
      <c r="AV142" s="12" t="s">
        <v>24</v>
      </c>
      <c r="AW142" s="12" t="s">
        <v>39</v>
      </c>
      <c r="AX142" s="12" t="s">
        <v>75</v>
      </c>
      <c r="AY142" s="255" t="s">
        <v>151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359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3" customFormat="1" ht="13.5">
      <c r="B144" s="256"/>
      <c r="C144" s="257"/>
      <c r="D144" s="247" t="s">
        <v>160</v>
      </c>
      <c r="E144" s="258" t="s">
        <v>22</v>
      </c>
      <c r="F144" s="259" t="s">
        <v>763</v>
      </c>
      <c r="G144" s="257"/>
      <c r="H144" s="260">
        <v>107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AT144" s="266" t="s">
        <v>160</v>
      </c>
      <c r="AU144" s="266" t="s">
        <v>83</v>
      </c>
      <c r="AV144" s="13" t="s">
        <v>83</v>
      </c>
      <c r="AW144" s="13" t="s">
        <v>39</v>
      </c>
      <c r="AX144" s="13" t="s">
        <v>75</v>
      </c>
      <c r="AY144" s="266" t="s">
        <v>151</v>
      </c>
    </row>
    <row r="145" spans="2:51" s="14" customFormat="1" ht="13.5">
      <c r="B145" s="267"/>
      <c r="C145" s="268"/>
      <c r="D145" s="247" t="s">
        <v>160</v>
      </c>
      <c r="E145" s="269" t="s">
        <v>22</v>
      </c>
      <c r="F145" s="270" t="s">
        <v>164</v>
      </c>
      <c r="G145" s="268"/>
      <c r="H145" s="271">
        <v>107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AT145" s="277" t="s">
        <v>160</v>
      </c>
      <c r="AU145" s="277" t="s">
        <v>83</v>
      </c>
      <c r="AV145" s="14" t="s">
        <v>158</v>
      </c>
      <c r="AW145" s="14" t="s">
        <v>39</v>
      </c>
      <c r="AX145" s="14" t="s">
        <v>24</v>
      </c>
      <c r="AY145" s="277" t="s">
        <v>151</v>
      </c>
    </row>
    <row r="146" spans="2:65" s="1" customFormat="1" ht="22.8" customHeight="1">
      <c r="B146" s="46"/>
      <c r="C146" s="233" t="s">
        <v>233</v>
      </c>
      <c r="D146" s="233" t="s">
        <v>153</v>
      </c>
      <c r="E146" s="234" t="s">
        <v>259</v>
      </c>
      <c r="F146" s="235" t="s">
        <v>260</v>
      </c>
      <c r="G146" s="236" t="s">
        <v>180</v>
      </c>
      <c r="H146" s="237">
        <v>2288</v>
      </c>
      <c r="I146" s="238"/>
      <c r="J146" s="239">
        <f>ROUND(I146*H146,2)</f>
        <v>0</v>
      </c>
      <c r="K146" s="235" t="s">
        <v>157</v>
      </c>
      <c r="L146" s="72"/>
      <c r="M146" s="240" t="s">
        <v>22</v>
      </c>
      <c r="N146" s="241" t="s">
        <v>46</v>
      </c>
      <c r="O146" s="47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AR146" s="24" t="s">
        <v>158</v>
      </c>
      <c r="AT146" s="24" t="s">
        <v>153</v>
      </c>
      <c r="AU146" s="24" t="s">
        <v>83</v>
      </c>
      <c r="AY146" s="24" t="s">
        <v>151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24</v>
      </c>
      <c r="BK146" s="244">
        <f>ROUND(I146*H146,2)</f>
        <v>0</v>
      </c>
      <c r="BL146" s="24" t="s">
        <v>158</v>
      </c>
      <c r="BM146" s="24" t="s">
        <v>775</v>
      </c>
    </row>
    <row r="147" spans="2:51" s="12" customFormat="1" ht="13.5">
      <c r="B147" s="245"/>
      <c r="C147" s="246"/>
      <c r="D147" s="247" t="s">
        <v>160</v>
      </c>
      <c r="E147" s="248" t="s">
        <v>22</v>
      </c>
      <c r="F147" s="249" t="s">
        <v>667</v>
      </c>
      <c r="G147" s="246"/>
      <c r="H147" s="248" t="s">
        <v>22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160</v>
      </c>
      <c r="AU147" s="255" t="s">
        <v>83</v>
      </c>
      <c r="AV147" s="12" t="s">
        <v>24</v>
      </c>
      <c r="AW147" s="12" t="s">
        <v>39</v>
      </c>
      <c r="AX147" s="12" t="s">
        <v>75</v>
      </c>
      <c r="AY147" s="255" t="s">
        <v>151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356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3" customFormat="1" ht="13.5">
      <c r="B149" s="256"/>
      <c r="C149" s="257"/>
      <c r="D149" s="247" t="s">
        <v>160</v>
      </c>
      <c r="E149" s="258" t="s">
        <v>22</v>
      </c>
      <c r="F149" s="259" t="s">
        <v>776</v>
      </c>
      <c r="G149" s="257"/>
      <c r="H149" s="260">
        <v>2288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160</v>
      </c>
      <c r="AU149" s="266" t="s">
        <v>83</v>
      </c>
      <c r="AV149" s="13" t="s">
        <v>83</v>
      </c>
      <c r="AW149" s="13" t="s">
        <v>39</v>
      </c>
      <c r="AX149" s="13" t="s">
        <v>75</v>
      </c>
      <c r="AY149" s="266" t="s">
        <v>151</v>
      </c>
    </row>
    <row r="150" spans="2:51" s="14" customFormat="1" ht="13.5">
      <c r="B150" s="267"/>
      <c r="C150" s="268"/>
      <c r="D150" s="247" t="s">
        <v>160</v>
      </c>
      <c r="E150" s="269" t="s">
        <v>22</v>
      </c>
      <c r="F150" s="270" t="s">
        <v>164</v>
      </c>
      <c r="G150" s="268"/>
      <c r="H150" s="271">
        <v>2288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AT150" s="277" t="s">
        <v>160</v>
      </c>
      <c r="AU150" s="277" t="s">
        <v>83</v>
      </c>
      <c r="AV150" s="14" t="s">
        <v>158</v>
      </c>
      <c r="AW150" s="14" t="s">
        <v>39</v>
      </c>
      <c r="AX150" s="14" t="s">
        <v>24</v>
      </c>
      <c r="AY150" s="277" t="s">
        <v>151</v>
      </c>
    </row>
    <row r="151" spans="2:65" s="1" customFormat="1" ht="22.8" customHeight="1">
      <c r="B151" s="46"/>
      <c r="C151" s="233" t="s">
        <v>10</v>
      </c>
      <c r="D151" s="233" t="s">
        <v>153</v>
      </c>
      <c r="E151" s="234" t="s">
        <v>441</v>
      </c>
      <c r="F151" s="235" t="s">
        <v>442</v>
      </c>
      <c r="G151" s="236" t="s">
        <v>180</v>
      </c>
      <c r="H151" s="237">
        <v>1144</v>
      </c>
      <c r="I151" s="238"/>
      <c r="J151" s="239">
        <f>ROUND(I151*H151,2)</f>
        <v>0</v>
      </c>
      <c r="K151" s="235" t="s">
        <v>157</v>
      </c>
      <c r="L151" s="72"/>
      <c r="M151" s="240" t="s">
        <v>22</v>
      </c>
      <c r="N151" s="241" t="s">
        <v>46</v>
      </c>
      <c r="O151" s="47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83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24</v>
      </c>
      <c r="BK151" s="244">
        <f>ROUND(I151*H151,2)</f>
        <v>0</v>
      </c>
      <c r="BL151" s="24" t="s">
        <v>158</v>
      </c>
      <c r="BM151" s="24" t="s">
        <v>777</v>
      </c>
    </row>
    <row r="152" spans="2:51" s="12" customFormat="1" ht="13.5">
      <c r="B152" s="245"/>
      <c r="C152" s="246"/>
      <c r="D152" s="247" t="s">
        <v>160</v>
      </c>
      <c r="E152" s="248" t="s">
        <v>22</v>
      </c>
      <c r="F152" s="249" t="s">
        <v>642</v>
      </c>
      <c r="G152" s="246"/>
      <c r="H152" s="248" t="s">
        <v>22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160</v>
      </c>
      <c r="AU152" s="255" t="s">
        <v>83</v>
      </c>
      <c r="AV152" s="12" t="s">
        <v>24</v>
      </c>
      <c r="AW152" s="12" t="s">
        <v>39</v>
      </c>
      <c r="AX152" s="12" t="s">
        <v>75</v>
      </c>
      <c r="AY152" s="255" t="s">
        <v>151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613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3" customFormat="1" ht="13.5">
      <c r="B154" s="256"/>
      <c r="C154" s="257"/>
      <c r="D154" s="247" t="s">
        <v>160</v>
      </c>
      <c r="E154" s="258" t="s">
        <v>22</v>
      </c>
      <c r="F154" s="259" t="s">
        <v>778</v>
      </c>
      <c r="G154" s="257"/>
      <c r="H154" s="260">
        <v>1144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160</v>
      </c>
      <c r="AU154" s="266" t="s">
        <v>83</v>
      </c>
      <c r="AV154" s="13" t="s">
        <v>83</v>
      </c>
      <c r="AW154" s="13" t="s">
        <v>39</v>
      </c>
      <c r="AX154" s="13" t="s">
        <v>75</v>
      </c>
      <c r="AY154" s="266" t="s">
        <v>151</v>
      </c>
    </row>
    <row r="155" spans="2:51" s="14" customFormat="1" ht="13.5">
      <c r="B155" s="267"/>
      <c r="C155" s="268"/>
      <c r="D155" s="247" t="s">
        <v>160</v>
      </c>
      <c r="E155" s="269" t="s">
        <v>22</v>
      </c>
      <c r="F155" s="270" t="s">
        <v>164</v>
      </c>
      <c r="G155" s="268"/>
      <c r="H155" s="271">
        <v>1144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160</v>
      </c>
      <c r="AU155" s="277" t="s">
        <v>83</v>
      </c>
      <c r="AV155" s="14" t="s">
        <v>158</v>
      </c>
      <c r="AW155" s="14" t="s">
        <v>39</v>
      </c>
      <c r="AX155" s="14" t="s">
        <v>24</v>
      </c>
      <c r="AY155" s="277" t="s">
        <v>151</v>
      </c>
    </row>
    <row r="156" spans="2:65" s="1" customFormat="1" ht="22.8" customHeight="1">
      <c r="B156" s="46"/>
      <c r="C156" s="233" t="s">
        <v>241</v>
      </c>
      <c r="D156" s="233" t="s">
        <v>153</v>
      </c>
      <c r="E156" s="234" t="s">
        <v>360</v>
      </c>
      <c r="F156" s="235" t="s">
        <v>361</v>
      </c>
      <c r="G156" s="236" t="s">
        <v>180</v>
      </c>
      <c r="H156" s="237">
        <v>2140</v>
      </c>
      <c r="I156" s="238"/>
      <c r="J156" s="239">
        <f>ROUND(I156*H156,2)</f>
        <v>0</v>
      </c>
      <c r="K156" s="235" t="s">
        <v>157</v>
      </c>
      <c r="L156" s="72"/>
      <c r="M156" s="240" t="s">
        <v>22</v>
      </c>
      <c r="N156" s="241" t="s">
        <v>46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83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24</v>
      </c>
      <c r="BK156" s="244">
        <f>ROUND(I156*H156,2)</f>
        <v>0</v>
      </c>
      <c r="BL156" s="24" t="s">
        <v>158</v>
      </c>
      <c r="BM156" s="24" t="s">
        <v>779</v>
      </c>
    </row>
    <row r="157" spans="2:51" s="12" customFormat="1" ht="13.5">
      <c r="B157" s="245"/>
      <c r="C157" s="246"/>
      <c r="D157" s="247" t="s">
        <v>160</v>
      </c>
      <c r="E157" s="248" t="s">
        <v>22</v>
      </c>
      <c r="F157" s="249" t="s">
        <v>642</v>
      </c>
      <c r="G157" s="246"/>
      <c r="H157" s="248" t="s">
        <v>22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160</v>
      </c>
      <c r="AU157" s="255" t="s">
        <v>83</v>
      </c>
      <c r="AV157" s="12" t="s">
        <v>24</v>
      </c>
      <c r="AW157" s="12" t="s">
        <v>39</v>
      </c>
      <c r="AX157" s="12" t="s">
        <v>75</v>
      </c>
      <c r="AY157" s="255" t="s">
        <v>151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546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3" customFormat="1" ht="13.5">
      <c r="B159" s="256"/>
      <c r="C159" s="257"/>
      <c r="D159" s="247" t="s">
        <v>160</v>
      </c>
      <c r="E159" s="258" t="s">
        <v>22</v>
      </c>
      <c r="F159" s="259" t="s">
        <v>780</v>
      </c>
      <c r="G159" s="257"/>
      <c r="H159" s="260">
        <v>2140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160</v>
      </c>
      <c r="AU159" s="266" t="s">
        <v>83</v>
      </c>
      <c r="AV159" s="13" t="s">
        <v>83</v>
      </c>
      <c r="AW159" s="13" t="s">
        <v>39</v>
      </c>
      <c r="AX159" s="13" t="s">
        <v>75</v>
      </c>
      <c r="AY159" s="266" t="s">
        <v>151</v>
      </c>
    </row>
    <row r="160" spans="2:51" s="14" customFormat="1" ht="13.5">
      <c r="B160" s="267"/>
      <c r="C160" s="268"/>
      <c r="D160" s="247" t="s">
        <v>160</v>
      </c>
      <c r="E160" s="269" t="s">
        <v>22</v>
      </c>
      <c r="F160" s="270" t="s">
        <v>164</v>
      </c>
      <c r="G160" s="268"/>
      <c r="H160" s="271">
        <v>2140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AT160" s="277" t="s">
        <v>160</v>
      </c>
      <c r="AU160" s="277" t="s">
        <v>83</v>
      </c>
      <c r="AV160" s="14" t="s">
        <v>158</v>
      </c>
      <c r="AW160" s="14" t="s">
        <v>39</v>
      </c>
      <c r="AX160" s="14" t="s">
        <v>24</v>
      </c>
      <c r="AY160" s="277" t="s">
        <v>151</v>
      </c>
    </row>
    <row r="161" spans="2:65" s="1" customFormat="1" ht="14.4" customHeight="1">
      <c r="B161" s="46"/>
      <c r="C161" s="233" t="s">
        <v>246</v>
      </c>
      <c r="D161" s="233" t="s">
        <v>153</v>
      </c>
      <c r="E161" s="234" t="s">
        <v>364</v>
      </c>
      <c r="F161" s="235" t="s">
        <v>365</v>
      </c>
      <c r="G161" s="236" t="s">
        <v>180</v>
      </c>
      <c r="H161" s="237">
        <v>2247</v>
      </c>
      <c r="I161" s="238"/>
      <c r="J161" s="239">
        <f>ROUND(I161*H161,2)</f>
        <v>0</v>
      </c>
      <c r="K161" s="235" t="s">
        <v>157</v>
      </c>
      <c r="L161" s="72"/>
      <c r="M161" s="240" t="s">
        <v>22</v>
      </c>
      <c r="N161" s="241" t="s">
        <v>46</v>
      </c>
      <c r="O161" s="47"/>
      <c r="P161" s="242">
        <f>O161*H161</f>
        <v>0</v>
      </c>
      <c r="Q161" s="242">
        <v>2E-05</v>
      </c>
      <c r="R161" s="242">
        <f>Q161*H161</f>
        <v>0.04494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781</v>
      </c>
    </row>
    <row r="162" spans="2:51" s="12" customFormat="1" ht="13.5">
      <c r="B162" s="245"/>
      <c r="C162" s="246"/>
      <c r="D162" s="247" t="s">
        <v>160</v>
      </c>
      <c r="E162" s="248" t="s">
        <v>22</v>
      </c>
      <c r="F162" s="249" t="s">
        <v>642</v>
      </c>
      <c r="G162" s="246"/>
      <c r="H162" s="248" t="s">
        <v>22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160</v>
      </c>
      <c r="AU162" s="255" t="s">
        <v>83</v>
      </c>
      <c r="AV162" s="12" t="s">
        <v>24</v>
      </c>
      <c r="AW162" s="12" t="s">
        <v>39</v>
      </c>
      <c r="AX162" s="12" t="s">
        <v>75</v>
      </c>
      <c r="AY162" s="255" t="s">
        <v>151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782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3" customFormat="1" ht="13.5">
      <c r="B164" s="256"/>
      <c r="C164" s="257"/>
      <c r="D164" s="247" t="s">
        <v>160</v>
      </c>
      <c r="E164" s="258" t="s">
        <v>22</v>
      </c>
      <c r="F164" s="259" t="s">
        <v>646</v>
      </c>
      <c r="G164" s="257"/>
      <c r="H164" s="260">
        <v>2140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160</v>
      </c>
      <c r="AU164" s="266" t="s">
        <v>83</v>
      </c>
      <c r="AV164" s="13" t="s">
        <v>83</v>
      </c>
      <c r="AW164" s="13" t="s">
        <v>39</v>
      </c>
      <c r="AX164" s="13" t="s">
        <v>75</v>
      </c>
      <c r="AY164" s="266" t="s">
        <v>151</v>
      </c>
    </row>
    <row r="165" spans="2:51" s="12" customFormat="1" ht="13.5">
      <c r="B165" s="245"/>
      <c r="C165" s="246"/>
      <c r="D165" s="247" t="s">
        <v>160</v>
      </c>
      <c r="E165" s="248" t="s">
        <v>22</v>
      </c>
      <c r="F165" s="249" t="s">
        <v>359</v>
      </c>
      <c r="G165" s="246"/>
      <c r="H165" s="248" t="s">
        <v>22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160</v>
      </c>
      <c r="AU165" s="255" t="s">
        <v>83</v>
      </c>
      <c r="AV165" s="12" t="s">
        <v>24</v>
      </c>
      <c r="AW165" s="12" t="s">
        <v>39</v>
      </c>
      <c r="AX165" s="12" t="s">
        <v>75</v>
      </c>
      <c r="AY165" s="255" t="s">
        <v>151</v>
      </c>
    </row>
    <row r="166" spans="2:51" s="13" customFormat="1" ht="13.5">
      <c r="B166" s="256"/>
      <c r="C166" s="257"/>
      <c r="D166" s="247" t="s">
        <v>160</v>
      </c>
      <c r="E166" s="258" t="s">
        <v>22</v>
      </c>
      <c r="F166" s="259" t="s">
        <v>763</v>
      </c>
      <c r="G166" s="257"/>
      <c r="H166" s="260">
        <v>107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AT166" s="266" t="s">
        <v>160</v>
      </c>
      <c r="AU166" s="266" t="s">
        <v>83</v>
      </c>
      <c r="AV166" s="13" t="s">
        <v>83</v>
      </c>
      <c r="AW166" s="13" t="s">
        <v>39</v>
      </c>
      <c r="AX166" s="13" t="s">
        <v>75</v>
      </c>
      <c r="AY166" s="266" t="s">
        <v>151</v>
      </c>
    </row>
    <row r="167" spans="2:51" s="14" customFormat="1" ht="13.5">
      <c r="B167" s="267"/>
      <c r="C167" s="268"/>
      <c r="D167" s="247" t="s">
        <v>160</v>
      </c>
      <c r="E167" s="269" t="s">
        <v>22</v>
      </c>
      <c r="F167" s="270" t="s">
        <v>164</v>
      </c>
      <c r="G167" s="268"/>
      <c r="H167" s="271">
        <v>2247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AT167" s="277" t="s">
        <v>160</v>
      </c>
      <c r="AU167" s="277" t="s">
        <v>83</v>
      </c>
      <c r="AV167" s="14" t="s">
        <v>158</v>
      </c>
      <c r="AW167" s="14" t="s">
        <v>39</v>
      </c>
      <c r="AX167" s="14" t="s">
        <v>24</v>
      </c>
      <c r="AY167" s="277" t="s">
        <v>151</v>
      </c>
    </row>
    <row r="168" spans="2:65" s="1" customFormat="1" ht="14.4" customHeight="1">
      <c r="B168" s="46"/>
      <c r="C168" s="233" t="s">
        <v>252</v>
      </c>
      <c r="D168" s="233" t="s">
        <v>153</v>
      </c>
      <c r="E168" s="234" t="s">
        <v>287</v>
      </c>
      <c r="F168" s="235" t="s">
        <v>288</v>
      </c>
      <c r="G168" s="236" t="s">
        <v>156</v>
      </c>
      <c r="H168" s="237">
        <v>26.75</v>
      </c>
      <c r="I168" s="238"/>
      <c r="J168" s="239">
        <f>ROUND(I168*H168,2)</f>
        <v>0</v>
      </c>
      <c r="K168" s="235" t="s">
        <v>22</v>
      </c>
      <c r="L168" s="72"/>
      <c r="M168" s="240" t="s">
        <v>22</v>
      </c>
      <c r="N168" s="241" t="s">
        <v>46</v>
      </c>
      <c r="O168" s="47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AR168" s="24" t="s">
        <v>158</v>
      </c>
      <c r="AT168" s="24" t="s">
        <v>153</v>
      </c>
      <c r="AU168" s="24" t="s">
        <v>83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24</v>
      </c>
      <c r="BK168" s="244">
        <f>ROUND(I168*H168,2)</f>
        <v>0</v>
      </c>
      <c r="BL168" s="24" t="s">
        <v>158</v>
      </c>
      <c r="BM168" s="24" t="s">
        <v>783</v>
      </c>
    </row>
    <row r="169" spans="2:51" s="12" customFormat="1" ht="13.5">
      <c r="B169" s="245"/>
      <c r="C169" s="246"/>
      <c r="D169" s="247" t="s">
        <v>160</v>
      </c>
      <c r="E169" s="248" t="s">
        <v>22</v>
      </c>
      <c r="F169" s="249" t="s">
        <v>642</v>
      </c>
      <c r="G169" s="246"/>
      <c r="H169" s="248" t="s">
        <v>22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160</v>
      </c>
      <c r="AU169" s="255" t="s">
        <v>83</v>
      </c>
      <c r="AV169" s="12" t="s">
        <v>24</v>
      </c>
      <c r="AW169" s="12" t="s">
        <v>39</v>
      </c>
      <c r="AX169" s="12" t="s">
        <v>75</v>
      </c>
      <c r="AY169" s="255" t="s">
        <v>151</v>
      </c>
    </row>
    <row r="170" spans="2:51" s="12" customFormat="1" ht="13.5">
      <c r="B170" s="245"/>
      <c r="C170" s="246"/>
      <c r="D170" s="247" t="s">
        <v>160</v>
      </c>
      <c r="E170" s="248" t="s">
        <v>22</v>
      </c>
      <c r="F170" s="249" t="s">
        <v>359</v>
      </c>
      <c r="G170" s="246"/>
      <c r="H170" s="248" t="s">
        <v>22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160</v>
      </c>
      <c r="AU170" s="255" t="s">
        <v>83</v>
      </c>
      <c r="AV170" s="12" t="s">
        <v>24</v>
      </c>
      <c r="AW170" s="12" t="s">
        <v>39</v>
      </c>
      <c r="AX170" s="12" t="s">
        <v>75</v>
      </c>
      <c r="AY170" s="255" t="s">
        <v>151</v>
      </c>
    </row>
    <row r="171" spans="2:51" s="13" customFormat="1" ht="13.5">
      <c r="B171" s="256"/>
      <c r="C171" s="257"/>
      <c r="D171" s="247" t="s">
        <v>160</v>
      </c>
      <c r="E171" s="258" t="s">
        <v>22</v>
      </c>
      <c r="F171" s="259" t="s">
        <v>784</v>
      </c>
      <c r="G171" s="257"/>
      <c r="H171" s="260">
        <v>26.75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AT171" s="266" t="s">
        <v>160</v>
      </c>
      <c r="AU171" s="266" t="s">
        <v>83</v>
      </c>
      <c r="AV171" s="13" t="s">
        <v>83</v>
      </c>
      <c r="AW171" s="13" t="s">
        <v>39</v>
      </c>
      <c r="AX171" s="13" t="s">
        <v>75</v>
      </c>
      <c r="AY171" s="266" t="s">
        <v>151</v>
      </c>
    </row>
    <row r="172" spans="2:51" s="14" customFormat="1" ht="13.5">
      <c r="B172" s="267"/>
      <c r="C172" s="268"/>
      <c r="D172" s="247" t="s">
        <v>160</v>
      </c>
      <c r="E172" s="269" t="s">
        <v>22</v>
      </c>
      <c r="F172" s="270" t="s">
        <v>164</v>
      </c>
      <c r="G172" s="268"/>
      <c r="H172" s="271">
        <v>26.75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AT172" s="277" t="s">
        <v>160</v>
      </c>
      <c r="AU172" s="277" t="s">
        <v>83</v>
      </c>
      <c r="AV172" s="14" t="s">
        <v>158</v>
      </c>
      <c r="AW172" s="14" t="s">
        <v>39</v>
      </c>
      <c r="AX172" s="14" t="s">
        <v>24</v>
      </c>
      <c r="AY172" s="277" t="s">
        <v>151</v>
      </c>
    </row>
    <row r="173" spans="2:65" s="1" customFormat="1" ht="14.4" customHeight="1">
      <c r="B173" s="46"/>
      <c r="C173" s="278" t="s">
        <v>258</v>
      </c>
      <c r="D173" s="278" t="s">
        <v>170</v>
      </c>
      <c r="E173" s="279" t="s">
        <v>292</v>
      </c>
      <c r="F173" s="280" t="s">
        <v>293</v>
      </c>
      <c r="G173" s="281" t="s">
        <v>180</v>
      </c>
      <c r="H173" s="282">
        <v>535</v>
      </c>
      <c r="I173" s="283"/>
      <c r="J173" s="284">
        <f>ROUND(I173*H173,2)</f>
        <v>0</v>
      </c>
      <c r="K173" s="280" t="s">
        <v>22</v>
      </c>
      <c r="L173" s="285"/>
      <c r="M173" s="286" t="s">
        <v>22</v>
      </c>
      <c r="N173" s="287" t="s">
        <v>46</v>
      </c>
      <c r="O173" s="47"/>
      <c r="P173" s="242">
        <f>O173*H173</f>
        <v>0</v>
      </c>
      <c r="Q173" s="242">
        <v>0.001</v>
      </c>
      <c r="R173" s="242">
        <f>Q173*H173</f>
        <v>0.535</v>
      </c>
      <c r="S173" s="242">
        <v>0</v>
      </c>
      <c r="T173" s="243">
        <f>S173*H173</f>
        <v>0</v>
      </c>
      <c r="AR173" s="24" t="s">
        <v>174</v>
      </c>
      <c r="AT173" s="24" t="s">
        <v>170</v>
      </c>
      <c r="AU173" s="24" t="s">
        <v>83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24</v>
      </c>
      <c r="BK173" s="244">
        <f>ROUND(I173*H173,2)</f>
        <v>0</v>
      </c>
      <c r="BL173" s="24" t="s">
        <v>158</v>
      </c>
      <c r="BM173" s="24" t="s">
        <v>785</v>
      </c>
    </row>
    <row r="174" spans="2:51" s="12" customFormat="1" ht="13.5">
      <c r="B174" s="245"/>
      <c r="C174" s="246"/>
      <c r="D174" s="247" t="s">
        <v>160</v>
      </c>
      <c r="E174" s="248" t="s">
        <v>22</v>
      </c>
      <c r="F174" s="249" t="s">
        <v>295</v>
      </c>
      <c r="G174" s="246"/>
      <c r="H174" s="248" t="s">
        <v>22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160</v>
      </c>
      <c r="AU174" s="255" t="s">
        <v>83</v>
      </c>
      <c r="AV174" s="12" t="s">
        <v>24</v>
      </c>
      <c r="AW174" s="12" t="s">
        <v>39</v>
      </c>
      <c r="AX174" s="12" t="s">
        <v>75</v>
      </c>
      <c r="AY174" s="255" t="s">
        <v>151</v>
      </c>
    </row>
    <row r="175" spans="2:51" s="12" customFormat="1" ht="13.5">
      <c r="B175" s="245"/>
      <c r="C175" s="246"/>
      <c r="D175" s="247" t="s">
        <v>160</v>
      </c>
      <c r="E175" s="248" t="s">
        <v>22</v>
      </c>
      <c r="F175" s="249" t="s">
        <v>296</v>
      </c>
      <c r="G175" s="246"/>
      <c r="H175" s="248" t="s">
        <v>22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160</v>
      </c>
      <c r="AU175" s="255" t="s">
        <v>83</v>
      </c>
      <c r="AV175" s="12" t="s">
        <v>24</v>
      </c>
      <c r="AW175" s="12" t="s">
        <v>39</v>
      </c>
      <c r="AX175" s="12" t="s">
        <v>75</v>
      </c>
      <c r="AY175" s="255" t="s">
        <v>151</v>
      </c>
    </row>
    <row r="176" spans="2:51" s="13" customFormat="1" ht="13.5">
      <c r="B176" s="256"/>
      <c r="C176" s="257"/>
      <c r="D176" s="247" t="s">
        <v>160</v>
      </c>
      <c r="E176" s="258" t="s">
        <v>22</v>
      </c>
      <c r="F176" s="259" t="s">
        <v>716</v>
      </c>
      <c r="G176" s="257"/>
      <c r="H176" s="260">
        <v>535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AT176" s="266" t="s">
        <v>160</v>
      </c>
      <c r="AU176" s="266" t="s">
        <v>83</v>
      </c>
      <c r="AV176" s="13" t="s">
        <v>83</v>
      </c>
      <c r="AW176" s="13" t="s">
        <v>39</v>
      </c>
      <c r="AX176" s="13" t="s">
        <v>75</v>
      </c>
      <c r="AY176" s="266" t="s">
        <v>151</v>
      </c>
    </row>
    <row r="177" spans="2:51" s="14" customFormat="1" ht="13.5">
      <c r="B177" s="267"/>
      <c r="C177" s="268"/>
      <c r="D177" s="247" t="s">
        <v>160</v>
      </c>
      <c r="E177" s="269" t="s">
        <v>22</v>
      </c>
      <c r="F177" s="270" t="s">
        <v>164</v>
      </c>
      <c r="G177" s="268"/>
      <c r="H177" s="271">
        <v>535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AT177" s="277" t="s">
        <v>160</v>
      </c>
      <c r="AU177" s="277" t="s">
        <v>83</v>
      </c>
      <c r="AV177" s="14" t="s">
        <v>158</v>
      </c>
      <c r="AW177" s="14" t="s">
        <v>39</v>
      </c>
      <c r="AX177" s="14" t="s">
        <v>24</v>
      </c>
      <c r="AY177" s="277" t="s">
        <v>151</v>
      </c>
    </row>
    <row r="178" spans="2:65" s="1" customFormat="1" ht="14.4" customHeight="1">
      <c r="B178" s="46"/>
      <c r="C178" s="233" t="s">
        <v>373</v>
      </c>
      <c r="D178" s="233" t="s">
        <v>153</v>
      </c>
      <c r="E178" s="234" t="s">
        <v>374</v>
      </c>
      <c r="F178" s="235" t="s">
        <v>375</v>
      </c>
      <c r="G178" s="236" t="s">
        <v>156</v>
      </c>
      <c r="H178" s="237">
        <v>57038</v>
      </c>
      <c r="I178" s="238"/>
      <c r="J178" s="239">
        <f>ROUND(I178*H178,2)</f>
        <v>0</v>
      </c>
      <c r="K178" s="235" t="s">
        <v>157</v>
      </c>
      <c r="L178" s="72"/>
      <c r="M178" s="240" t="s">
        <v>22</v>
      </c>
      <c r="N178" s="241" t="s">
        <v>46</v>
      </c>
      <c r="O178" s="47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AR178" s="24" t="s">
        <v>158</v>
      </c>
      <c r="AT178" s="24" t="s">
        <v>153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786</v>
      </c>
    </row>
    <row r="179" spans="2:51" s="12" customFormat="1" ht="13.5">
      <c r="B179" s="245"/>
      <c r="C179" s="246"/>
      <c r="D179" s="247" t="s">
        <v>160</v>
      </c>
      <c r="E179" s="248" t="s">
        <v>22</v>
      </c>
      <c r="F179" s="249" t="s">
        <v>667</v>
      </c>
      <c r="G179" s="246"/>
      <c r="H179" s="248" t="s">
        <v>22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160</v>
      </c>
      <c r="AU179" s="255" t="s">
        <v>83</v>
      </c>
      <c r="AV179" s="12" t="s">
        <v>24</v>
      </c>
      <c r="AW179" s="12" t="s">
        <v>39</v>
      </c>
      <c r="AX179" s="12" t="s">
        <v>75</v>
      </c>
      <c r="AY179" s="255" t="s">
        <v>151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412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787</v>
      </c>
      <c r="G181" s="257"/>
      <c r="H181" s="260">
        <v>57038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4" customFormat="1" ht="13.5">
      <c r="B182" s="267"/>
      <c r="C182" s="268"/>
      <c r="D182" s="247" t="s">
        <v>160</v>
      </c>
      <c r="E182" s="269" t="s">
        <v>22</v>
      </c>
      <c r="F182" s="270" t="s">
        <v>164</v>
      </c>
      <c r="G182" s="268"/>
      <c r="H182" s="271">
        <v>57038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AT182" s="277" t="s">
        <v>160</v>
      </c>
      <c r="AU182" s="277" t="s">
        <v>83</v>
      </c>
      <c r="AV182" s="14" t="s">
        <v>158</v>
      </c>
      <c r="AW182" s="14" t="s">
        <v>39</v>
      </c>
      <c r="AX182" s="14" t="s">
        <v>24</v>
      </c>
      <c r="AY182" s="277" t="s">
        <v>151</v>
      </c>
    </row>
    <row r="183" spans="2:65" s="1" customFormat="1" ht="14.4" customHeight="1">
      <c r="B183" s="46"/>
      <c r="C183" s="233" t="s">
        <v>9</v>
      </c>
      <c r="D183" s="233" t="s">
        <v>153</v>
      </c>
      <c r="E183" s="234" t="s">
        <v>299</v>
      </c>
      <c r="F183" s="235" t="s">
        <v>300</v>
      </c>
      <c r="G183" s="236" t="s">
        <v>276</v>
      </c>
      <c r="H183" s="237">
        <v>59.96</v>
      </c>
      <c r="I183" s="238"/>
      <c r="J183" s="239">
        <f>ROUND(I183*H183,2)</f>
        <v>0</v>
      </c>
      <c r="K183" s="235" t="s">
        <v>157</v>
      </c>
      <c r="L183" s="72"/>
      <c r="M183" s="240" t="s">
        <v>22</v>
      </c>
      <c r="N183" s="241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788</v>
      </c>
    </row>
    <row r="184" spans="2:51" s="12" customFormat="1" ht="13.5">
      <c r="B184" s="245"/>
      <c r="C184" s="246"/>
      <c r="D184" s="247" t="s">
        <v>160</v>
      </c>
      <c r="E184" s="248" t="s">
        <v>22</v>
      </c>
      <c r="F184" s="249" t="s">
        <v>642</v>
      </c>
      <c r="G184" s="246"/>
      <c r="H184" s="248" t="s">
        <v>22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160</v>
      </c>
      <c r="AU184" s="255" t="s">
        <v>83</v>
      </c>
      <c r="AV184" s="12" t="s">
        <v>24</v>
      </c>
      <c r="AW184" s="12" t="s">
        <v>39</v>
      </c>
      <c r="AX184" s="12" t="s">
        <v>75</v>
      </c>
      <c r="AY184" s="255" t="s">
        <v>151</v>
      </c>
    </row>
    <row r="185" spans="2:51" s="12" customFormat="1" ht="13.5">
      <c r="B185" s="245"/>
      <c r="C185" s="246"/>
      <c r="D185" s="247" t="s">
        <v>160</v>
      </c>
      <c r="E185" s="248" t="s">
        <v>22</v>
      </c>
      <c r="F185" s="249" t="s">
        <v>302</v>
      </c>
      <c r="G185" s="246"/>
      <c r="H185" s="248" t="s">
        <v>22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AT185" s="255" t="s">
        <v>160</v>
      </c>
      <c r="AU185" s="255" t="s">
        <v>83</v>
      </c>
      <c r="AV185" s="12" t="s">
        <v>24</v>
      </c>
      <c r="AW185" s="12" t="s">
        <v>39</v>
      </c>
      <c r="AX185" s="12" t="s">
        <v>75</v>
      </c>
      <c r="AY185" s="255" t="s">
        <v>151</v>
      </c>
    </row>
    <row r="186" spans="2:51" s="13" customFormat="1" ht="13.5">
      <c r="B186" s="256"/>
      <c r="C186" s="257"/>
      <c r="D186" s="247" t="s">
        <v>160</v>
      </c>
      <c r="E186" s="258" t="s">
        <v>22</v>
      </c>
      <c r="F186" s="259" t="s">
        <v>789</v>
      </c>
      <c r="G186" s="257"/>
      <c r="H186" s="260">
        <v>42.8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AT186" s="266" t="s">
        <v>160</v>
      </c>
      <c r="AU186" s="266" t="s">
        <v>83</v>
      </c>
      <c r="AV186" s="13" t="s">
        <v>83</v>
      </c>
      <c r="AW186" s="13" t="s">
        <v>39</v>
      </c>
      <c r="AX186" s="13" t="s">
        <v>75</v>
      </c>
      <c r="AY186" s="266" t="s">
        <v>151</v>
      </c>
    </row>
    <row r="187" spans="2:51" s="12" customFormat="1" ht="13.5">
      <c r="B187" s="245"/>
      <c r="C187" s="246"/>
      <c r="D187" s="247" t="s">
        <v>160</v>
      </c>
      <c r="E187" s="248" t="s">
        <v>22</v>
      </c>
      <c r="F187" s="249" t="s">
        <v>304</v>
      </c>
      <c r="G187" s="246"/>
      <c r="H187" s="248" t="s">
        <v>22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160</v>
      </c>
      <c r="AU187" s="255" t="s">
        <v>83</v>
      </c>
      <c r="AV187" s="12" t="s">
        <v>24</v>
      </c>
      <c r="AW187" s="12" t="s">
        <v>39</v>
      </c>
      <c r="AX187" s="12" t="s">
        <v>75</v>
      </c>
      <c r="AY187" s="255" t="s">
        <v>151</v>
      </c>
    </row>
    <row r="188" spans="2:51" s="13" customFormat="1" ht="13.5">
      <c r="B188" s="256"/>
      <c r="C188" s="257"/>
      <c r="D188" s="247" t="s">
        <v>160</v>
      </c>
      <c r="E188" s="258" t="s">
        <v>22</v>
      </c>
      <c r="F188" s="259" t="s">
        <v>790</v>
      </c>
      <c r="G188" s="257"/>
      <c r="H188" s="260">
        <v>17.16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AT188" s="266" t="s">
        <v>160</v>
      </c>
      <c r="AU188" s="266" t="s">
        <v>83</v>
      </c>
      <c r="AV188" s="13" t="s">
        <v>83</v>
      </c>
      <c r="AW188" s="13" t="s">
        <v>39</v>
      </c>
      <c r="AX188" s="13" t="s">
        <v>75</v>
      </c>
      <c r="AY188" s="266" t="s">
        <v>151</v>
      </c>
    </row>
    <row r="189" spans="2:51" s="14" customFormat="1" ht="13.5">
      <c r="B189" s="267"/>
      <c r="C189" s="268"/>
      <c r="D189" s="247" t="s">
        <v>160</v>
      </c>
      <c r="E189" s="269" t="s">
        <v>22</v>
      </c>
      <c r="F189" s="270" t="s">
        <v>164</v>
      </c>
      <c r="G189" s="268"/>
      <c r="H189" s="271">
        <v>59.96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AT189" s="277" t="s">
        <v>160</v>
      </c>
      <c r="AU189" s="277" t="s">
        <v>83</v>
      </c>
      <c r="AV189" s="14" t="s">
        <v>158</v>
      </c>
      <c r="AW189" s="14" t="s">
        <v>39</v>
      </c>
      <c r="AX189" s="14" t="s">
        <v>24</v>
      </c>
      <c r="AY189" s="277" t="s">
        <v>151</v>
      </c>
    </row>
    <row r="190" spans="2:65" s="1" customFormat="1" ht="14.4" customHeight="1">
      <c r="B190" s="46"/>
      <c r="C190" s="233" t="s">
        <v>267</v>
      </c>
      <c r="D190" s="233" t="s">
        <v>153</v>
      </c>
      <c r="E190" s="234" t="s">
        <v>307</v>
      </c>
      <c r="F190" s="235" t="s">
        <v>308</v>
      </c>
      <c r="G190" s="236" t="s">
        <v>276</v>
      </c>
      <c r="H190" s="237">
        <v>59.96</v>
      </c>
      <c r="I190" s="238"/>
      <c r="J190" s="239">
        <f>ROUND(I190*H190,2)</f>
        <v>0</v>
      </c>
      <c r="K190" s="235" t="s">
        <v>157</v>
      </c>
      <c r="L190" s="72"/>
      <c r="M190" s="240" t="s">
        <v>22</v>
      </c>
      <c r="N190" s="241" t="s">
        <v>46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24</v>
      </c>
      <c r="BK190" s="244">
        <f>ROUND(I190*H190,2)</f>
        <v>0</v>
      </c>
      <c r="BL190" s="24" t="s">
        <v>158</v>
      </c>
      <c r="BM190" s="24" t="s">
        <v>791</v>
      </c>
    </row>
    <row r="191" spans="2:51" s="12" customFormat="1" ht="13.5">
      <c r="B191" s="245"/>
      <c r="C191" s="246"/>
      <c r="D191" s="247" t="s">
        <v>160</v>
      </c>
      <c r="E191" s="248" t="s">
        <v>22</v>
      </c>
      <c r="F191" s="249" t="s">
        <v>642</v>
      </c>
      <c r="G191" s="246"/>
      <c r="H191" s="248" t="s">
        <v>22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160</v>
      </c>
      <c r="AU191" s="255" t="s">
        <v>83</v>
      </c>
      <c r="AV191" s="12" t="s">
        <v>24</v>
      </c>
      <c r="AW191" s="12" t="s">
        <v>39</v>
      </c>
      <c r="AX191" s="12" t="s">
        <v>75</v>
      </c>
      <c r="AY191" s="255" t="s">
        <v>151</v>
      </c>
    </row>
    <row r="192" spans="2:51" s="13" customFormat="1" ht="13.5">
      <c r="B192" s="256"/>
      <c r="C192" s="257"/>
      <c r="D192" s="247" t="s">
        <v>160</v>
      </c>
      <c r="E192" s="258" t="s">
        <v>22</v>
      </c>
      <c r="F192" s="259" t="s">
        <v>684</v>
      </c>
      <c r="G192" s="257"/>
      <c r="H192" s="260">
        <v>59.96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AT192" s="266" t="s">
        <v>160</v>
      </c>
      <c r="AU192" s="266" t="s">
        <v>83</v>
      </c>
      <c r="AV192" s="13" t="s">
        <v>83</v>
      </c>
      <c r="AW192" s="13" t="s">
        <v>39</v>
      </c>
      <c r="AX192" s="13" t="s">
        <v>75</v>
      </c>
      <c r="AY192" s="266" t="s">
        <v>151</v>
      </c>
    </row>
    <row r="193" spans="2:51" s="14" customFormat="1" ht="13.5">
      <c r="B193" s="267"/>
      <c r="C193" s="268"/>
      <c r="D193" s="247" t="s">
        <v>160</v>
      </c>
      <c r="E193" s="269" t="s">
        <v>22</v>
      </c>
      <c r="F193" s="270" t="s">
        <v>164</v>
      </c>
      <c r="G193" s="268"/>
      <c r="H193" s="271">
        <v>59.96</v>
      </c>
      <c r="I193" s="272"/>
      <c r="J193" s="268"/>
      <c r="K193" s="268"/>
      <c r="L193" s="273"/>
      <c r="M193" s="274"/>
      <c r="N193" s="275"/>
      <c r="O193" s="275"/>
      <c r="P193" s="275"/>
      <c r="Q193" s="275"/>
      <c r="R193" s="275"/>
      <c r="S193" s="275"/>
      <c r="T193" s="276"/>
      <c r="AT193" s="277" t="s">
        <v>160</v>
      </c>
      <c r="AU193" s="277" t="s">
        <v>83</v>
      </c>
      <c r="AV193" s="14" t="s">
        <v>158</v>
      </c>
      <c r="AW193" s="14" t="s">
        <v>39</v>
      </c>
      <c r="AX193" s="14" t="s">
        <v>24</v>
      </c>
      <c r="AY193" s="277" t="s">
        <v>151</v>
      </c>
    </row>
    <row r="194" spans="2:63" s="11" customFormat="1" ht="29.85" customHeight="1">
      <c r="B194" s="217"/>
      <c r="C194" s="218"/>
      <c r="D194" s="219" t="s">
        <v>74</v>
      </c>
      <c r="E194" s="231" t="s">
        <v>210</v>
      </c>
      <c r="F194" s="231" t="s">
        <v>322</v>
      </c>
      <c r="G194" s="218"/>
      <c r="H194" s="218"/>
      <c r="I194" s="221"/>
      <c r="J194" s="232">
        <f>BK194</f>
        <v>0</v>
      </c>
      <c r="K194" s="218"/>
      <c r="L194" s="223"/>
      <c r="M194" s="224"/>
      <c r="N194" s="225"/>
      <c r="O194" s="225"/>
      <c r="P194" s="226">
        <f>P195</f>
        <v>0</v>
      </c>
      <c r="Q194" s="225"/>
      <c r="R194" s="226">
        <f>R195</f>
        <v>0</v>
      </c>
      <c r="S194" s="225"/>
      <c r="T194" s="227">
        <f>T195</f>
        <v>0</v>
      </c>
      <c r="AR194" s="228" t="s">
        <v>24</v>
      </c>
      <c r="AT194" s="229" t="s">
        <v>74</v>
      </c>
      <c r="AU194" s="229" t="s">
        <v>24</v>
      </c>
      <c r="AY194" s="228" t="s">
        <v>151</v>
      </c>
      <c r="BK194" s="230">
        <f>BK195</f>
        <v>0</v>
      </c>
    </row>
    <row r="195" spans="2:63" s="11" customFormat="1" ht="14.85" customHeight="1">
      <c r="B195" s="217"/>
      <c r="C195" s="218"/>
      <c r="D195" s="219" t="s">
        <v>74</v>
      </c>
      <c r="E195" s="231" t="s">
        <v>323</v>
      </c>
      <c r="F195" s="231" t="s">
        <v>324</v>
      </c>
      <c r="G195" s="218"/>
      <c r="H195" s="218"/>
      <c r="I195" s="221"/>
      <c r="J195" s="232">
        <f>BK195</f>
        <v>0</v>
      </c>
      <c r="K195" s="218"/>
      <c r="L195" s="223"/>
      <c r="M195" s="224"/>
      <c r="N195" s="225"/>
      <c r="O195" s="225"/>
      <c r="P195" s="226">
        <f>P196</f>
        <v>0</v>
      </c>
      <c r="Q195" s="225"/>
      <c r="R195" s="226">
        <f>R196</f>
        <v>0</v>
      </c>
      <c r="S195" s="225"/>
      <c r="T195" s="227">
        <f>T196</f>
        <v>0</v>
      </c>
      <c r="AR195" s="228" t="s">
        <v>24</v>
      </c>
      <c r="AT195" s="229" t="s">
        <v>74</v>
      </c>
      <c r="AU195" s="229" t="s">
        <v>83</v>
      </c>
      <c r="AY195" s="228" t="s">
        <v>151</v>
      </c>
      <c r="BK195" s="230">
        <f>BK196</f>
        <v>0</v>
      </c>
    </row>
    <row r="196" spans="2:65" s="1" customFormat="1" ht="22.8" customHeight="1">
      <c r="B196" s="46"/>
      <c r="C196" s="233" t="s">
        <v>273</v>
      </c>
      <c r="D196" s="233" t="s">
        <v>153</v>
      </c>
      <c r="E196" s="234" t="s">
        <v>326</v>
      </c>
      <c r="F196" s="235" t="s">
        <v>327</v>
      </c>
      <c r="G196" s="236" t="s">
        <v>328</v>
      </c>
      <c r="H196" s="237">
        <v>1.093</v>
      </c>
      <c r="I196" s="238"/>
      <c r="J196" s="239">
        <f>ROUND(I196*H196,2)</f>
        <v>0</v>
      </c>
      <c r="K196" s="235" t="s">
        <v>157</v>
      </c>
      <c r="L196" s="72"/>
      <c r="M196" s="240" t="s">
        <v>22</v>
      </c>
      <c r="N196" s="288" t="s">
        <v>46</v>
      </c>
      <c r="O196" s="289"/>
      <c r="P196" s="290">
        <f>O196*H196</f>
        <v>0</v>
      </c>
      <c r="Q196" s="290">
        <v>0</v>
      </c>
      <c r="R196" s="290">
        <f>Q196*H196</f>
        <v>0</v>
      </c>
      <c r="S196" s="290">
        <v>0</v>
      </c>
      <c r="T196" s="291">
        <f>S196*H196</f>
        <v>0</v>
      </c>
      <c r="AR196" s="24" t="s">
        <v>158</v>
      </c>
      <c r="AT196" s="24" t="s">
        <v>153</v>
      </c>
      <c r="AU196" s="24" t="s">
        <v>169</v>
      </c>
      <c r="AY196" s="24" t="s">
        <v>151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24</v>
      </c>
      <c r="BK196" s="244">
        <f>ROUND(I196*H196,2)</f>
        <v>0</v>
      </c>
      <c r="BL196" s="24" t="s">
        <v>158</v>
      </c>
      <c r="BM196" s="24" t="s">
        <v>792</v>
      </c>
    </row>
    <row r="197" spans="2:12" s="1" customFormat="1" ht="6.95" customHeight="1">
      <c r="B197" s="67"/>
      <c r="C197" s="68"/>
      <c r="D197" s="68"/>
      <c r="E197" s="68"/>
      <c r="F197" s="68"/>
      <c r="G197" s="68"/>
      <c r="H197" s="68"/>
      <c r="I197" s="178"/>
      <c r="J197" s="68"/>
      <c r="K197" s="68"/>
      <c r="L197" s="72"/>
    </row>
  </sheetData>
  <sheetProtection password="CC35" sheet="1" objects="1" scenarios="1" formatColumns="0" formatRows="0" autoFilter="0"/>
  <autoFilter ref="C85:K1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123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793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28. 6. 2018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58" t="s">
        <v>33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34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33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36</v>
      </c>
      <c r="E20" s="47"/>
      <c r="F20" s="47"/>
      <c r="G20" s="47"/>
      <c r="H20" s="47"/>
      <c r="I20" s="158" t="s">
        <v>32</v>
      </c>
      <c r="J20" s="35" t="s">
        <v>37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33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4.4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ROUND(SUM(BE80:BE103),2)</f>
        <v>0</v>
      </c>
      <c r="G30" s="47"/>
      <c r="H30" s="47"/>
      <c r="I30" s="170">
        <v>0.21</v>
      </c>
      <c r="J30" s="169">
        <f>ROUND(ROUND((SUM(BE80:BE103)),2)*I30,2)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ROUND(SUM(BF80:BF103),2)</f>
        <v>0</v>
      </c>
      <c r="G31" s="47"/>
      <c r="H31" s="47"/>
      <c r="I31" s="170">
        <v>0.15</v>
      </c>
      <c r="J31" s="169">
        <f>ROUND(ROUND((SUM(BF80:BF103)),2)*I31,2)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ROUND(SUM(BG80:BG103),2)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ROUND(SUM(BH80:BH103),2)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ROUND(SUM(BI80:BI103),2)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125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4.4" customHeight="1">
      <c r="B45" s="46"/>
      <c r="C45" s="47"/>
      <c r="D45" s="47"/>
      <c r="E45" s="155" t="str">
        <f>E7</f>
        <v>Realizace ÚSES v k.ú. Velká u Hranic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123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2" customHeight="1">
      <c r="B47" s="46"/>
      <c r="C47" s="47"/>
      <c r="D47" s="47"/>
      <c r="E47" s="157" t="str">
        <f>E9</f>
        <v>VRN - Vedlejší rozpočtové náklady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28. 6. 2018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 xml:space="preserve"> </v>
      </c>
      <c r="G51" s="47"/>
      <c r="H51" s="47"/>
      <c r="I51" s="158" t="s">
        <v>36</v>
      </c>
      <c r="J51" s="44" t="str">
        <f>E21</f>
        <v>AGPOL s.r.o., Jungmannova 153/12, 77900 Olomouc</v>
      </c>
      <c r="K51" s="51"/>
    </row>
    <row r="52" spans="2:11" s="1" customFormat="1" ht="14.4" customHeight="1">
      <c r="B52" s="46"/>
      <c r="C52" s="40" t="s">
        <v>34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126</v>
      </c>
      <c r="D54" s="171"/>
      <c r="E54" s="171"/>
      <c r="F54" s="171"/>
      <c r="G54" s="171"/>
      <c r="H54" s="171"/>
      <c r="I54" s="185"/>
      <c r="J54" s="186" t="s">
        <v>127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128</v>
      </c>
      <c r="D56" s="47"/>
      <c r="E56" s="47"/>
      <c r="F56" s="47"/>
      <c r="G56" s="47"/>
      <c r="H56" s="47"/>
      <c r="I56" s="156"/>
      <c r="J56" s="167">
        <f>J80</f>
        <v>0</v>
      </c>
      <c r="K56" s="51"/>
      <c r="AU56" s="24" t="s">
        <v>129</v>
      </c>
    </row>
    <row r="57" spans="2:11" s="8" customFormat="1" ht="24.95" customHeight="1">
      <c r="B57" s="189"/>
      <c r="C57" s="190"/>
      <c r="D57" s="191" t="s">
        <v>793</v>
      </c>
      <c r="E57" s="192"/>
      <c r="F57" s="192"/>
      <c r="G57" s="192"/>
      <c r="H57" s="192"/>
      <c r="I57" s="193"/>
      <c r="J57" s="194">
        <f>J81</f>
        <v>0</v>
      </c>
      <c r="K57" s="195"/>
    </row>
    <row r="58" spans="2:11" s="9" customFormat="1" ht="19.9" customHeight="1">
      <c r="B58" s="196"/>
      <c r="C58" s="197"/>
      <c r="D58" s="198" t="s">
        <v>794</v>
      </c>
      <c r="E58" s="199"/>
      <c r="F58" s="199"/>
      <c r="G58" s="199"/>
      <c r="H58" s="199"/>
      <c r="I58" s="200"/>
      <c r="J58" s="201">
        <f>J82</f>
        <v>0</v>
      </c>
      <c r="K58" s="202"/>
    </row>
    <row r="59" spans="2:11" s="9" customFormat="1" ht="19.9" customHeight="1">
      <c r="B59" s="196"/>
      <c r="C59" s="197"/>
      <c r="D59" s="198" t="s">
        <v>795</v>
      </c>
      <c r="E59" s="199"/>
      <c r="F59" s="199"/>
      <c r="G59" s="199"/>
      <c r="H59" s="199"/>
      <c r="I59" s="200"/>
      <c r="J59" s="201">
        <f>J92</f>
        <v>0</v>
      </c>
      <c r="K59" s="202"/>
    </row>
    <row r="60" spans="2:11" s="9" customFormat="1" ht="19.9" customHeight="1">
      <c r="B60" s="196"/>
      <c r="C60" s="197"/>
      <c r="D60" s="198" t="s">
        <v>796</v>
      </c>
      <c r="E60" s="199"/>
      <c r="F60" s="199"/>
      <c r="G60" s="199"/>
      <c r="H60" s="199"/>
      <c r="I60" s="200"/>
      <c r="J60" s="201">
        <f>J98</f>
        <v>0</v>
      </c>
      <c r="K60" s="202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56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78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81"/>
      <c r="J66" s="71"/>
      <c r="K66" s="71"/>
      <c r="L66" s="72"/>
    </row>
    <row r="67" spans="2:12" s="1" customFormat="1" ht="36.95" customHeight="1">
      <c r="B67" s="46"/>
      <c r="C67" s="73" t="s">
        <v>135</v>
      </c>
      <c r="D67" s="74"/>
      <c r="E67" s="74"/>
      <c r="F67" s="74"/>
      <c r="G67" s="74"/>
      <c r="H67" s="74"/>
      <c r="I67" s="203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4"/>
      <c r="D70" s="74"/>
      <c r="E70" s="204" t="str">
        <f>E7</f>
        <v>Realizace ÚSES v k.ú. Velká u Hranic</v>
      </c>
      <c r="F70" s="76"/>
      <c r="G70" s="76"/>
      <c r="H70" s="76"/>
      <c r="I70" s="203"/>
      <c r="J70" s="74"/>
      <c r="K70" s="74"/>
      <c r="L70" s="72"/>
    </row>
    <row r="71" spans="2:12" s="1" customFormat="1" ht="14.4" customHeight="1">
      <c r="B71" s="46"/>
      <c r="C71" s="76" t="s">
        <v>123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16.2" customHeight="1">
      <c r="B72" s="46"/>
      <c r="C72" s="74"/>
      <c r="D72" s="74"/>
      <c r="E72" s="82" t="str">
        <f>E9</f>
        <v>VRN - Vedlejší rozpočtové náklady</v>
      </c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8" customHeight="1">
      <c r="B74" s="46"/>
      <c r="C74" s="76" t="s">
        <v>25</v>
      </c>
      <c r="D74" s="74"/>
      <c r="E74" s="74"/>
      <c r="F74" s="205" t="str">
        <f>F12</f>
        <v xml:space="preserve"> </v>
      </c>
      <c r="G74" s="74"/>
      <c r="H74" s="74"/>
      <c r="I74" s="206" t="s">
        <v>27</v>
      </c>
      <c r="J74" s="85" t="str">
        <f>IF(J12="","",J12)</f>
        <v>28. 6. 2018</v>
      </c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3.5">
      <c r="B76" s="46"/>
      <c r="C76" s="76" t="s">
        <v>31</v>
      </c>
      <c r="D76" s="74"/>
      <c r="E76" s="74"/>
      <c r="F76" s="205" t="str">
        <f>E15</f>
        <v xml:space="preserve"> </v>
      </c>
      <c r="G76" s="74"/>
      <c r="H76" s="74"/>
      <c r="I76" s="206" t="s">
        <v>36</v>
      </c>
      <c r="J76" s="205" t="str">
        <f>E21</f>
        <v>AGPOL s.r.o., Jungmannova 153/12, 77900 Olomouc</v>
      </c>
      <c r="K76" s="74"/>
      <c r="L76" s="72"/>
    </row>
    <row r="77" spans="2:12" s="1" customFormat="1" ht="14.4" customHeight="1">
      <c r="B77" s="46"/>
      <c r="C77" s="76" t="s">
        <v>34</v>
      </c>
      <c r="D77" s="74"/>
      <c r="E77" s="74"/>
      <c r="F77" s="205" t="str">
        <f>IF(E18="","",E18)</f>
        <v/>
      </c>
      <c r="G77" s="74"/>
      <c r="H77" s="74"/>
      <c r="I77" s="203"/>
      <c r="J77" s="74"/>
      <c r="K77" s="74"/>
      <c r="L77" s="72"/>
    </row>
    <row r="78" spans="2:12" s="1" customFormat="1" ht="10.3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pans="2:20" s="10" customFormat="1" ht="29.25" customHeight="1">
      <c r="B79" s="207"/>
      <c r="C79" s="208" t="s">
        <v>136</v>
      </c>
      <c r="D79" s="209" t="s">
        <v>60</v>
      </c>
      <c r="E79" s="209" t="s">
        <v>56</v>
      </c>
      <c r="F79" s="209" t="s">
        <v>137</v>
      </c>
      <c r="G79" s="209" t="s">
        <v>138</v>
      </c>
      <c r="H79" s="209" t="s">
        <v>139</v>
      </c>
      <c r="I79" s="210" t="s">
        <v>140</v>
      </c>
      <c r="J79" s="209" t="s">
        <v>127</v>
      </c>
      <c r="K79" s="211" t="s">
        <v>141</v>
      </c>
      <c r="L79" s="212"/>
      <c r="M79" s="102" t="s">
        <v>142</v>
      </c>
      <c r="N79" s="103" t="s">
        <v>45</v>
      </c>
      <c r="O79" s="103" t="s">
        <v>143</v>
      </c>
      <c r="P79" s="103" t="s">
        <v>144</v>
      </c>
      <c r="Q79" s="103" t="s">
        <v>145</v>
      </c>
      <c r="R79" s="103" t="s">
        <v>146</v>
      </c>
      <c r="S79" s="103" t="s">
        <v>147</v>
      </c>
      <c r="T79" s="104" t="s">
        <v>148</v>
      </c>
    </row>
    <row r="80" spans="2:63" s="1" customFormat="1" ht="29.25" customHeight="1">
      <c r="B80" s="46"/>
      <c r="C80" s="108" t="s">
        <v>128</v>
      </c>
      <c r="D80" s="74"/>
      <c r="E80" s="74"/>
      <c r="F80" s="74"/>
      <c r="G80" s="74"/>
      <c r="H80" s="74"/>
      <c r="I80" s="203"/>
      <c r="J80" s="213">
        <f>BK80</f>
        <v>0</v>
      </c>
      <c r="K80" s="74"/>
      <c r="L80" s="72"/>
      <c r="M80" s="105"/>
      <c r="N80" s="106"/>
      <c r="O80" s="106"/>
      <c r="P80" s="214">
        <f>P81</f>
        <v>0</v>
      </c>
      <c r="Q80" s="106"/>
      <c r="R80" s="214">
        <f>R81</f>
        <v>0</v>
      </c>
      <c r="S80" s="106"/>
      <c r="T80" s="215">
        <f>T81</f>
        <v>0</v>
      </c>
      <c r="AT80" s="24" t="s">
        <v>74</v>
      </c>
      <c r="AU80" s="24" t="s">
        <v>129</v>
      </c>
      <c r="BK80" s="216">
        <f>BK81</f>
        <v>0</v>
      </c>
    </row>
    <row r="81" spans="2:63" s="11" customFormat="1" ht="37.4" customHeight="1">
      <c r="B81" s="217"/>
      <c r="C81" s="218"/>
      <c r="D81" s="219" t="s">
        <v>74</v>
      </c>
      <c r="E81" s="220" t="s">
        <v>114</v>
      </c>
      <c r="F81" s="220" t="s">
        <v>115</v>
      </c>
      <c r="G81" s="218"/>
      <c r="H81" s="218"/>
      <c r="I81" s="221"/>
      <c r="J81" s="222">
        <f>BK81</f>
        <v>0</v>
      </c>
      <c r="K81" s="218"/>
      <c r="L81" s="223"/>
      <c r="M81" s="224"/>
      <c r="N81" s="225"/>
      <c r="O81" s="225"/>
      <c r="P81" s="226">
        <f>P82+P92+P98</f>
        <v>0</v>
      </c>
      <c r="Q81" s="225"/>
      <c r="R81" s="226">
        <f>R82+R92+R98</f>
        <v>0</v>
      </c>
      <c r="S81" s="225"/>
      <c r="T81" s="227">
        <f>T82+T92+T98</f>
        <v>0</v>
      </c>
      <c r="AR81" s="228" t="s">
        <v>185</v>
      </c>
      <c r="AT81" s="229" t="s">
        <v>74</v>
      </c>
      <c r="AU81" s="229" t="s">
        <v>75</v>
      </c>
      <c r="AY81" s="228" t="s">
        <v>151</v>
      </c>
      <c r="BK81" s="230">
        <f>BK82+BK92+BK98</f>
        <v>0</v>
      </c>
    </row>
    <row r="82" spans="2:63" s="11" customFormat="1" ht="19.9" customHeight="1">
      <c r="B82" s="217"/>
      <c r="C82" s="218"/>
      <c r="D82" s="219" t="s">
        <v>74</v>
      </c>
      <c r="E82" s="231" t="s">
        <v>797</v>
      </c>
      <c r="F82" s="231" t="s">
        <v>798</v>
      </c>
      <c r="G82" s="218"/>
      <c r="H82" s="218"/>
      <c r="I82" s="221"/>
      <c r="J82" s="232">
        <f>BK82</f>
        <v>0</v>
      </c>
      <c r="K82" s="218"/>
      <c r="L82" s="223"/>
      <c r="M82" s="224"/>
      <c r="N82" s="225"/>
      <c r="O82" s="225"/>
      <c r="P82" s="226">
        <f>SUM(P83:P91)</f>
        <v>0</v>
      </c>
      <c r="Q82" s="225"/>
      <c r="R82" s="226">
        <f>SUM(R83:R91)</f>
        <v>0</v>
      </c>
      <c r="S82" s="225"/>
      <c r="T82" s="227">
        <f>SUM(T83:T91)</f>
        <v>0</v>
      </c>
      <c r="AR82" s="228" t="s">
        <v>185</v>
      </c>
      <c r="AT82" s="229" t="s">
        <v>74</v>
      </c>
      <c r="AU82" s="229" t="s">
        <v>24</v>
      </c>
      <c r="AY82" s="228" t="s">
        <v>151</v>
      </c>
      <c r="BK82" s="230">
        <f>SUM(BK83:BK91)</f>
        <v>0</v>
      </c>
    </row>
    <row r="83" spans="2:65" s="1" customFormat="1" ht="14.4" customHeight="1">
      <c r="B83" s="46"/>
      <c r="C83" s="233" t="s">
        <v>24</v>
      </c>
      <c r="D83" s="233" t="s">
        <v>153</v>
      </c>
      <c r="E83" s="234" t="s">
        <v>799</v>
      </c>
      <c r="F83" s="235" t="s">
        <v>800</v>
      </c>
      <c r="G83" s="236" t="s">
        <v>801</v>
      </c>
      <c r="H83" s="237">
        <v>1</v>
      </c>
      <c r="I83" s="238"/>
      <c r="J83" s="239">
        <f>ROUND(I83*H83,2)</f>
        <v>0</v>
      </c>
      <c r="K83" s="235" t="s">
        <v>22</v>
      </c>
      <c r="L83" s="72"/>
      <c r="M83" s="240" t="s">
        <v>22</v>
      </c>
      <c r="N83" s="241" t="s">
        <v>46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802</v>
      </c>
      <c r="AT83" s="24" t="s">
        <v>153</v>
      </c>
      <c r="AU83" s="24" t="s">
        <v>83</v>
      </c>
      <c r="AY83" s="24" t="s">
        <v>151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24</v>
      </c>
      <c r="BK83" s="244">
        <f>ROUND(I83*H83,2)</f>
        <v>0</v>
      </c>
      <c r="BL83" s="24" t="s">
        <v>802</v>
      </c>
      <c r="BM83" s="24" t="s">
        <v>803</v>
      </c>
    </row>
    <row r="84" spans="2:47" s="1" customFormat="1" ht="13.5">
      <c r="B84" s="46"/>
      <c r="C84" s="74"/>
      <c r="D84" s="247" t="s">
        <v>804</v>
      </c>
      <c r="E84" s="74"/>
      <c r="F84" s="294" t="s">
        <v>805</v>
      </c>
      <c r="G84" s="74"/>
      <c r="H84" s="74"/>
      <c r="I84" s="203"/>
      <c r="J84" s="74"/>
      <c r="K84" s="74"/>
      <c r="L84" s="72"/>
      <c r="M84" s="295"/>
      <c r="N84" s="47"/>
      <c r="O84" s="47"/>
      <c r="P84" s="47"/>
      <c r="Q84" s="47"/>
      <c r="R84" s="47"/>
      <c r="S84" s="47"/>
      <c r="T84" s="95"/>
      <c r="AT84" s="24" t="s">
        <v>804</v>
      </c>
      <c r="AU84" s="24" t="s">
        <v>83</v>
      </c>
    </row>
    <row r="85" spans="2:51" s="13" customFormat="1" ht="13.5">
      <c r="B85" s="256"/>
      <c r="C85" s="257"/>
      <c r="D85" s="247" t="s">
        <v>160</v>
      </c>
      <c r="E85" s="258" t="s">
        <v>22</v>
      </c>
      <c r="F85" s="259" t="s">
        <v>24</v>
      </c>
      <c r="G85" s="257"/>
      <c r="H85" s="260">
        <v>1</v>
      </c>
      <c r="I85" s="261"/>
      <c r="J85" s="257"/>
      <c r="K85" s="257"/>
      <c r="L85" s="262"/>
      <c r="M85" s="263"/>
      <c r="N85" s="264"/>
      <c r="O85" s="264"/>
      <c r="P85" s="264"/>
      <c r="Q85" s="264"/>
      <c r="R85" s="264"/>
      <c r="S85" s="264"/>
      <c r="T85" s="265"/>
      <c r="AT85" s="266" t="s">
        <v>160</v>
      </c>
      <c r="AU85" s="266" t="s">
        <v>83</v>
      </c>
      <c r="AV85" s="13" t="s">
        <v>83</v>
      </c>
      <c r="AW85" s="13" t="s">
        <v>39</v>
      </c>
      <c r="AX85" s="13" t="s">
        <v>24</v>
      </c>
      <c r="AY85" s="266" t="s">
        <v>151</v>
      </c>
    </row>
    <row r="86" spans="2:65" s="1" customFormat="1" ht="22.8" customHeight="1">
      <c r="B86" s="46"/>
      <c r="C86" s="233" t="s">
        <v>83</v>
      </c>
      <c r="D86" s="233" t="s">
        <v>153</v>
      </c>
      <c r="E86" s="234" t="s">
        <v>806</v>
      </c>
      <c r="F86" s="235" t="s">
        <v>807</v>
      </c>
      <c r="G86" s="236" t="s">
        <v>801</v>
      </c>
      <c r="H86" s="237">
        <v>1</v>
      </c>
      <c r="I86" s="238"/>
      <c r="J86" s="239">
        <f>ROUND(I86*H86,2)</f>
        <v>0</v>
      </c>
      <c r="K86" s="235" t="s">
        <v>22</v>
      </c>
      <c r="L86" s="72"/>
      <c r="M86" s="240" t="s">
        <v>22</v>
      </c>
      <c r="N86" s="241" t="s">
        <v>46</v>
      </c>
      <c r="O86" s="47"/>
      <c r="P86" s="242">
        <f>O86*H86</f>
        <v>0</v>
      </c>
      <c r="Q86" s="242">
        <v>0</v>
      </c>
      <c r="R86" s="242">
        <f>Q86*H86</f>
        <v>0</v>
      </c>
      <c r="S86" s="242">
        <v>0</v>
      </c>
      <c r="T86" s="243">
        <f>S86*H86</f>
        <v>0</v>
      </c>
      <c r="AR86" s="24" t="s">
        <v>802</v>
      </c>
      <c r="AT86" s="24" t="s">
        <v>153</v>
      </c>
      <c r="AU86" s="24" t="s">
        <v>83</v>
      </c>
      <c r="AY86" s="24" t="s">
        <v>151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24</v>
      </c>
      <c r="BK86" s="244">
        <f>ROUND(I86*H86,2)</f>
        <v>0</v>
      </c>
      <c r="BL86" s="24" t="s">
        <v>802</v>
      </c>
      <c r="BM86" s="24" t="s">
        <v>808</v>
      </c>
    </row>
    <row r="87" spans="2:47" s="1" customFormat="1" ht="13.5">
      <c r="B87" s="46"/>
      <c r="C87" s="74"/>
      <c r="D87" s="247" t="s">
        <v>804</v>
      </c>
      <c r="E87" s="74"/>
      <c r="F87" s="294" t="s">
        <v>809</v>
      </c>
      <c r="G87" s="74"/>
      <c r="H87" s="74"/>
      <c r="I87" s="203"/>
      <c r="J87" s="74"/>
      <c r="K87" s="74"/>
      <c r="L87" s="72"/>
      <c r="M87" s="295"/>
      <c r="N87" s="47"/>
      <c r="O87" s="47"/>
      <c r="P87" s="47"/>
      <c r="Q87" s="47"/>
      <c r="R87" s="47"/>
      <c r="S87" s="47"/>
      <c r="T87" s="95"/>
      <c r="AT87" s="24" t="s">
        <v>804</v>
      </c>
      <c r="AU87" s="24" t="s">
        <v>83</v>
      </c>
    </row>
    <row r="88" spans="2:51" s="13" customFormat="1" ht="13.5">
      <c r="B88" s="256"/>
      <c r="C88" s="257"/>
      <c r="D88" s="247" t="s">
        <v>160</v>
      </c>
      <c r="E88" s="258" t="s">
        <v>22</v>
      </c>
      <c r="F88" s="259" t="s">
        <v>24</v>
      </c>
      <c r="G88" s="257"/>
      <c r="H88" s="260">
        <v>1</v>
      </c>
      <c r="I88" s="261"/>
      <c r="J88" s="257"/>
      <c r="K88" s="257"/>
      <c r="L88" s="262"/>
      <c r="M88" s="263"/>
      <c r="N88" s="264"/>
      <c r="O88" s="264"/>
      <c r="P88" s="264"/>
      <c r="Q88" s="264"/>
      <c r="R88" s="264"/>
      <c r="S88" s="264"/>
      <c r="T88" s="265"/>
      <c r="AT88" s="266" t="s">
        <v>160</v>
      </c>
      <c r="AU88" s="266" t="s">
        <v>83</v>
      </c>
      <c r="AV88" s="13" t="s">
        <v>83</v>
      </c>
      <c r="AW88" s="13" t="s">
        <v>39</v>
      </c>
      <c r="AX88" s="13" t="s">
        <v>24</v>
      </c>
      <c r="AY88" s="266" t="s">
        <v>151</v>
      </c>
    </row>
    <row r="89" spans="2:65" s="1" customFormat="1" ht="34.2" customHeight="1">
      <c r="B89" s="46"/>
      <c r="C89" s="233" t="s">
        <v>169</v>
      </c>
      <c r="D89" s="233" t="s">
        <v>153</v>
      </c>
      <c r="E89" s="234" t="s">
        <v>810</v>
      </c>
      <c r="F89" s="235" t="s">
        <v>811</v>
      </c>
      <c r="G89" s="236" t="s">
        <v>801</v>
      </c>
      <c r="H89" s="237">
        <v>1</v>
      </c>
      <c r="I89" s="238"/>
      <c r="J89" s="239">
        <f>ROUND(I89*H89,2)</f>
        <v>0</v>
      </c>
      <c r="K89" s="235" t="s">
        <v>22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802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802</v>
      </c>
      <c r="BM89" s="24" t="s">
        <v>812</v>
      </c>
    </row>
    <row r="90" spans="2:47" s="1" customFormat="1" ht="13.5">
      <c r="B90" s="46"/>
      <c r="C90" s="74"/>
      <c r="D90" s="247" t="s">
        <v>804</v>
      </c>
      <c r="E90" s="74"/>
      <c r="F90" s="294" t="s">
        <v>813</v>
      </c>
      <c r="G90" s="74"/>
      <c r="H90" s="74"/>
      <c r="I90" s="203"/>
      <c r="J90" s="74"/>
      <c r="K90" s="74"/>
      <c r="L90" s="72"/>
      <c r="M90" s="295"/>
      <c r="N90" s="47"/>
      <c r="O90" s="47"/>
      <c r="P90" s="47"/>
      <c r="Q90" s="47"/>
      <c r="R90" s="47"/>
      <c r="S90" s="47"/>
      <c r="T90" s="95"/>
      <c r="AT90" s="24" t="s">
        <v>804</v>
      </c>
      <c r="AU90" s="24" t="s">
        <v>83</v>
      </c>
    </row>
    <row r="91" spans="2:51" s="13" customFormat="1" ht="13.5">
      <c r="B91" s="256"/>
      <c r="C91" s="257"/>
      <c r="D91" s="247" t="s">
        <v>160</v>
      </c>
      <c r="E91" s="258" t="s">
        <v>22</v>
      </c>
      <c r="F91" s="259" t="s">
        <v>24</v>
      </c>
      <c r="G91" s="257"/>
      <c r="H91" s="260">
        <v>1</v>
      </c>
      <c r="I91" s="261"/>
      <c r="J91" s="257"/>
      <c r="K91" s="257"/>
      <c r="L91" s="262"/>
      <c r="M91" s="263"/>
      <c r="N91" s="264"/>
      <c r="O91" s="264"/>
      <c r="P91" s="264"/>
      <c r="Q91" s="264"/>
      <c r="R91" s="264"/>
      <c r="S91" s="264"/>
      <c r="T91" s="265"/>
      <c r="AT91" s="266" t="s">
        <v>160</v>
      </c>
      <c r="AU91" s="266" t="s">
        <v>83</v>
      </c>
      <c r="AV91" s="13" t="s">
        <v>83</v>
      </c>
      <c r="AW91" s="13" t="s">
        <v>39</v>
      </c>
      <c r="AX91" s="13" t="s">
        <v>24</v>
      </c>
      <c r="AY91" s="266" t="s">
        <v>151</v>
      </c>
    </row>
    <row r="92" spans="2:63" s="11" customFormat="1" ht="29.85" customHeight="1">
      <c r="B92" s="217"/>
      <c r="C92" s="218"/>
      <c r="D92" s="219" t="s">
        <v>74</v>
      </c>
      <c r="E92" s="231" t="s">
        <v>814</v>
      </c>
      <c r="F92" s="231" t="s">
        <v>815</v>
      </c>
      <c r="G92" s="218"/>
      <c r="H92" s="218"/>
      <c r="I92" s="221"/>
      <c r="J92" s="232">
        <f>BK92</f>
        <v>0</v>
      </c>
      <c r="K92" s="218"/>
      <c r="L92" s="223"/>
      <c r="M92" s="224"/>
      <c r="N92" s="225"/>
      <c r="O92" s="225"/>
      <c r="P92" s="226">
        <f>SUM(P93:P97)</f>
        <v>0</v>
      </c>
      <c r="Q92" s="225"/>
      <c r="R92" s="226">
        <f>SUM(R93:R97)</f>
        <v>0</v>
      </c>
      <c r="S92" s="225"/>
      <c r="T92" s="227">
        <f>SUM(T93:T97)</f>
        <v>0</v>
      </c>
      <c r="AR92" s="228" t="s">
        <v>185</v>
      </c>
      <c r="AT92" s="229" t="s">
        <v>74</v>
      </c>
      <c r="AU92" s="229" t="s">
        <v>24</v>
      </c>
      <c r="AY92" s="228" t="s">
        <v>151</v>
      </c>
      <c r="BK92" s="230">
        <f>SUM(BK93:BK97)</f>
        <v>0</v>
      </c>
    </row>
    <row r="93" spans="2:65" s="1" customFormat="1" ht="22.8" customHeight="1">
      <c r="B93" s="46"/>
      <c r="C93" s="233" t="s">
        <v>158</v>
      </c>
      <c r="D93" s="233" t="s">
        <v>153</v>
      </c>
      <c r="E93" s="234" t="s">
        <v>816</v>
      </c>
      <c r="F93" s="235" t="s">
        <v>817</v>
      </c>
      <c r="G93" s="236" t="s">
        <v>818</v>
      </c>
      <c r="H93" s="237">
        <v>1</v>
      </c>
      <c r="I93" s="238"/>
      <c r="J93" s="239">
        <f>ROUND(I93*H93,2)</f>
        <v>0</v>
      </c>
      <c r="K93" s="235" t="s">
        <v>819</v>
      </c>
      <c r="L93" s="72"/>
      <c r="M93" s="240" t="s">
        <v>22</v>
      </c>
      <c r="N93" s="241" t="s">
        <v>46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802</v>
      </c>
      <c r="AT93" s="24" t="s">
        <v>153</v>
      </c>
      <c r="AU93" s="24" t="s">
        <v>83</v>
      </c>
      <c r="AY93" s="24" t="s">
        <v>151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24</v>
      </c>
      <c r="BK93" s="244">
        <f>ROUND(I93*H93,2)</f>
        <v>0</v>
      </c>
      <c r="BL93" s="24" t="s">
        <v>802</v>
      </c>
      <c r="BM93" s="24" t="s">
        <v>820</v>
      </c>
    </row>
    <row r="94" spans="2:47" s="1" customFormat="1" ht="13.5">
      <c r="B94" s="46"/>
      <c r="C94" s="74"/>
      <c r="D94" s="247" t="s">
        <v>804</v>
      </c>
      <c r="E94" s="74"/>
      <c r="F94" s="294" t="s">
        <v>821</v>
      </c>
      <c r="G94" s="74"/>
      <c r="H94" s="74"/>
      <c r="I94" s="203"/>
      <c r="J94" s="74"/>
      <c r="K94" s="74"/>
      <c r="L94" s="72"/>
      <c r="M94" s="295"/>
      <c r="N94" s="47"/>
      <c r="O94" s="47"/>
      <c r="P94" s="47"/>
      <c r="Q94" s="47"/>
      <c r="R94" s="47"/>
      <c r="S94" s="47"/>
      <c r="T94" s="95"/>
      <c r="AT94" s="24" t="s">
        <v>804</v>
      </c>
      <c r="AU94" s="24" t="s">
        <v>83</v>
      </c>
    </row>
    <row r="95" spans="2:51" s="13" customFormat="1" ht="13.5">
      <c r="B95" s="256"/>
      <c r="C95" s="257"/>
      <c r="D95" s="247" t="s">
        <v>160</v>
      </c>
      <c r="E95" s="258" t="s">
        <v>22</v>
      </c>
      <c r="F95" s="259" t="s">
        <v>24</v>
      </c>
      <c r="G95" s="257"/>
      <c r="H95" s="260">
        <v>1</v>
      </c>
      <c r="I95" s="261"/>
      <c r="J95" s="257"/>
      <c r="K95" s="257"/>
      <c r="L95" s="262"/>
      <c r="M95" s="263"/>
      <c r="N95" s="264"/>
      <c r="O95" s="264"/>
      <c r="P95" s="264"/>
      <c r="Q95" s="264"/>
      <c r="R95" s="264"/>
      <c r="S95" s="264"/>
      <c r="T95" s="265"/>
      <c r="AT95" s="266" t="s">
        <v>160</v>
      </c>
      <c r="AU95" s="266" t="s">
        <v>83</v>
      </c>
      <c r="AV95" s="13" t="s">
        <v>83</v>
      </c>
      <c r="AW95" s="13" t="s">
        <v>39</v>
      </c>
      <c r="AX95" s="13" t="s">
        <v>24</v>
      </c>
      <c r="AY95" s="266" t="s">
        <v>151</v>
      </c>
    </row>
    <row r="96" spans="2:65" s="1" customFormat="1" ht="22.8" customHeight="1">
      <c r="B96" s="46"/>
      <c r="C96" s="233" t="s">
        <v>185</v>
      </c>
      <c r="D96" s="233" t="s">
        <v>153</v>
      </c>
      <c r="E96" s="234" t="s">
        <v>822</v>
      </c>
      <c r="F96" s="235" t="s">
        <v>823</v>
      </c>
      <c r="G96" s="236" t="s">
        <v>801</v>
      </c>
      <c r="H96" s="237">
        <v>1</v>
      </c>
      <c r="I96" s="238"/>
      <c r="J96" s="239">
        <f>ROUND(I96*H96,2)</f>
        <v>0</v>
      </c>
      <c r="K96" s="235" t="s">
        <v>824</v>
      </c>
      <c r="L96" s="72"/>
      <c r="M96" s="240" t="s">
        <v>22</v>
      </c>
      <c r="N96" s="241" t="s">
        <v>46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802</v>
      </c>
      <c r="AT96" s="24" t="s">
        <v>153</v>
      </c>
      <c r="AU96" s="24" t="s">
        <v>83</v>
      </c>
      <c r="AY96" s="24" t="s">
        <v>151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24</v>
      </c>
      <c r="BK96" s="244">
        <f>ROUND(I96*H96,2)</f>
        <v>0</v>
      </c>
      <c r="BL96" s="24" t="s">
        <v>802</v>
      </c>
      <c r="BM96" s="24" t="s">
        <v>825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24</v>
      </c>
      <c r="G97" s="257"/>
      <c r="H97" s="260">
        <v>1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24</v>
      </c>
      <c r="AY97" s="266" t="s">
        <v>151</v>
      </c>
    </row>
    <row r="98" spans="2:63" s="11" customFormat="1" ht="29.85" customHeight="1">
      <c r="B98" s="217"/>
      <c r="C98" s="218"/>
      <c r="D98" s="219" t="s">
        <v>74</v>
      </c>
      <c r="E98" s="231" t="s">
        <v>826</v>
      </c>
      <c r="F98" s="231" t="s">
        <v>827</v>
      </c>
      <c r="G98" s="218"/>
      <c r="H98" s="218"/>
      <c r="I98" s="221"/>
      <c r="J98" s="232">
        <f>BK98</f>
        <v>0</v>
      </c>
      <c r="K98" s="218"/>
      <c r="L98" s="223"/>
      <c r="M98" s="224"/>
      <c r="N98" s="225"/>
      <c r="O98" s="225"/>
      <c r="P98" s="226">
        <f>SUM(P99:P103)</f>
        <v>0</v>
      </c>
      <c r="Q98" s="225"/>
      <c r="R98" s="226">
        <f>SUM(R99:R103)</f>
        <v>0</v>
      </c>
      <c r="S98" s="225"/>
      <c r="T98" s="227">
        <f>SUM(T99:T103)</f>
        <v>0</v>
      </c>
      <c r="AR98" s="228" t="s">
        <v>185</v>
      </c>
      <c r="AT98" s="229" t="s">
        <v>74</v>
      </c>
      <c r="AU98" s="229" t="s">
        <v>24</v>
      </c>
      <c r="AY98" s="228" t="s">
        <v>151</v>
      </c>
      <c r="BK98" s="230">
        <f>SUM(BK99:BK103)</f>
        <v>0</v>
      </c>
    </row>
    <row r="99" spans="2:65" s="1" customFormat="1" ht="22.8" customHeight="1">
      <c r="B99" s="46"/>
      <c r="C99" s="233" t="s">
        <v>192</v>
      </c>
      <c r="D99" s="233" t="s">
        <v>153</v>
      </c>
      <c r="E99" s="234" t="s">
        <v>828</v>
      </c>
      <c r="F99" s="235" t="s">
        <v>829</v>
      </c>
      <c r="G99" s="236" t="s">
        <v>801</v>
      </c>
      <c r="H99" s="237">
        <v>1</v>
      </c>
      <c r="I99" s="238"/>
      <c r="J99" s="239">
        <f>ROUND(I99*H99,2)</f>
        <v>0</v>
      </c>
      <c r="K99" s="235" t="s">
        <v>22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802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802</v>
      </c>
      <c r="BM99" s="24" t="s">
        <v>830</v>
      </c>
    </row>
    <row r="100" spans="2:51" s="13" customFormat="1" ht="13.5">
      <c r="B100" s="256"/>
      <c r="C100" s="257"/>
      <c r="D100" s="247" t="s">
        <v>160</v>
      </c>
      <c r="E100" s="258" t="s">
        <v>22</v>
      </c>
      <c r="F100" s="259" t="s">
        <v>24</v>
      </c>
      <c r="G100" s="257"/>
      <c r="H100" s="260">
        <v>1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AT100" s="266" t="s">
        <v>160</v>
      </c>
      <c r="AU100" s="266" t="s">
        <v>83</v>
      </c>
      <c r="AV100" s="13" t="s">
        <v>83</v>
      </c>
      <c r="AW100" s="13" t="s">
        <v>39</v>
      </c>
      <c r="AX100" s="13" t="s">
        <v>24</v>
      </c>
      <c r="AY100" s="266" t="s">
        <v>151</v>
      </c>
    </row>
    <row r="101" spans="2:65" s="1" customFormat="1" ht="14.4" customHeight="1">
      <c r="B101" s="46"/>
      <c r="C101" s="233" t="s">
        <v>199</v>
      </c>
      <c r="D101" s="233" t="s">
        <v>153</v>
      </c>
      <c r="E101" s="234" t="s">
        <v>831</v>
      </c>
      <c r="F101" s="235" t="s">
        <v>832</v>
      </c>
      <c r="G101" s="236" t="s">
        <v>801</v>
      </c>
      <c r="H101" s="237">
        <v>1</v>
      </c>
      <c r="I101" s="238"/>
      <c r="J101" s="239">
        <f>ROUND(I101*H101,2)</f>
        <v>0</v>
      </c>
      <c r="K101" s="235" t="s">
        <v>22</v>
      </c>
      <c r="L101" s="72"/>
      <c r="M101" s="240" t="s">
        <v>22</v>
      </c>
      <c r="N101" s="241" t="s">
        <v>46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802</v>
      </c>
      <c r="AT101" s="24" t="s">
        <v>153</v>
      </c>
      <c r="AU101" s="24" t="s">
        <v>83</v>
      </c>
      <c r="AY101" s="24" t="s">
        <v>151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24</v>
      </c>
      <c r="BK101" s="244">
        <f>ROUND(I101*H101,2)</f>
        <v>0</v>
      </c>
      <c r="BL101" s="24" t="s">
        <v>802</v>
      </c>
      <c r="BM101" s="24" t="s">
        <v>833</v>
      </c>
    </row>
    <row r="102" spans="2:47" s="1" customFormat="1" ht="13.5">
      <c r="B102" s="46"/>
      <c r="C102" s="74"/>
      <c r="D102" s="247" t="s">
        <v>804</v>
      </c>
      <c r="E102" s="74"/>
      <c r="F102" s="294" t="s">
        <v>834</v>
      </c>
      <c r="G102" s="74"/>
      <c r="H102" s="74"/>
      <c r="I102" s="203"/>
      <c r="J102" s="74"/>
      <c r="K102" s="74"/>
      <c r="L102" s="72"/>
      <c r="M102" s="295"/>
      <c r="N102" s="47"/>
      <c r="O102" s="47"/>
      <c r="P102" s="47"/>
      <c r="Q102" s="47"/>
      <c r="R102" s="47"/>
      <c r="S102" s="47"/>
      <c r="T102" s="95"/>
      <c r="AT102" s="24" t="s">
        <v>804</v>
      </c>
      <c r="AU102" s="24" t="s">
        <v>83</v>
      </c>
    </row>
    <row r="103" spans="2:51" s="13" customFormat="1" ht="13.5">
      <c r="B103" s="256"/>
      <c r="C103" s="257"/>
      <c r="D103" s="247" t="s">
        <v>160</v>
      </c>
      <c r="E103" s="258" t="s">
        <v>22</v>
      </c>
      <c r="F103" s="259" t="s">
        <v>24</v>
      </c>
      <c r="G103" s="257"/>
      <c r="H103" s="260">
        <v>1</v>
      </c>
      <c r="I103" s="261"/>
      <c r="J103" s="257"/>
      <c r="K103" s="257"/>
      <c r="L103" s="262"/>
      <c r="M103" s="296"/>
      <c r="N103" s="297"/>
      <c r="O103" s="297"/>
      <c r="P103" s="297"/>
      <c r="Q103" s="297"/>
      <c r="R103" s="297"/>
      <c r="S103" s="297"/>
      <c r="T103" s="298"/>
      <c r="AT103" s="266" t="s">
        <v>160</v>
      </c>
      <c r="AU103" s="266" t="s">
        <v>83</v>
      </c>
      <c r="AV103" s="13" t="s">
        <v>83</v>
      </c>
      <c r="AW103" s="13" t="s">
        <v>39</v>
      </c>
      <c r="AX103" s="13" t="s">
        <v>24</v>
      </c>
      <c r="AY103" s="266" t="s">
        <v>151</v>
      </c>
    </row>
    <row r="104" spans="2:12" s="1" customFormat="1" ht="6.95" customHeight="1">
      <c r="B104" s="67"/>
      <c r="C104" s="68"/>
      <c r="D104" s="68"/>
      <c r="E104" s="68"/>
      <c r="F104" s="68"/>
      <c r="G104" s="68"/>
      <c r="H104" s="68"/>
      <c r="I104" s="178"/>
      <c r="J104" s="68"/>
      <c r="K104" s="68"/>
      <c r="L104" s="72"/>
    </row>
  </sheetData>
  <sheetProtection password="CC35" sheet="1" objects="1" scenarios="1" formatColumns="0" formatRows="0" autoFilter="0"/>
  <autoFilter ref="C79:K103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9" customWidth="1"/>
    <col min="2" max="2" width="1.66796875" style="299" customWidth="1"/>
    <col min="3" max="4" width="5" style="299" customWidth="1"/>
    <col min="5" max="5" width="11.66015625" style="299" customWidth="1"/>
    <col min="6" max="6" width="9.16015625" style="299" customWidth="1"/>
    <col min="7" max="7" width="5" style="299" customWidth="1"/>
    <col min="8" max="8" width="77.83203125" style="299" customWidth="1"/>
    <col min="9" max="10" width="20" style="299" customWidth="1"/>
    <col min="11" max="11" width="1.66796875" style="299" customWidth="1"/>
  </cols>
  <sheetData>
    <row r="1" ht="37.5" customHeight="1"/>
    <row r="2" spans="2:1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5" customFormat="1" ht="45" customHeight="1">
      <c r="B3" s="303"/>
      <c r="C3" s="304" t="s">
        <v>835</v>
      </c>
      <c r="D3" s="304"/>
      <c r="E3" s="304"/>
      <c r="F3" s="304"/>
      <c r="G3" s="304"/>
      <c r="H3" s="304"/>
      <c r="I3" s="304"/>
      <c r="J3" s="304"/>
      <c r="K3" s="305"/>
    </row>
    <row r="4" spans="2:11" ht="25.5" customHeight="1">
      <c r="B4" s="306"/>
      <c r="C4" s="307" t="s">
        <v>836</v>
      </c>
      <c r="D4" s="307"/>
      <c r="E4" s="307"/>
      <c r="F4" s="307"/>
      <c r="G4" s="307"/>
      <c r="H4" s="307"/>
      <c r="I4" s="307"/>
      <c r="J4" s="307"/>
      <c r="K4" s="308"/>
    </row>
    <row r="5" spans="2:1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ht="15" customHeight="1">
      <c r="B6" s="306"/>
      <c r="C6" s="310" t="s">
        <v>837</v>
      </c>
      <c r="D6" s="310"/>
      <c r="E6" s="310"/>
      <c r="F6" s="310"/>
      <c r="G6" s="310"/>
      <c r="H6" s="310"/>
      <c r="I6" s="310"/>
      <c r="J6" s="310"/>
      <c r="K6" s="308"/>
    </row>
    <row r="7" spans="2:11" ht="15" customHeight="1">
      <c r="B7" s="311"/>
      <c r="C7" s="310" t="s">
        <v>838</v>
      </c>
      <c r="D7" s="310"/>
      <c r="E7" s="310"/>
      <c r="F7" s="310"/>
      <c r="G7" s="310"/>
      <c r="H7" s="310"/>
      <c r="I7" s="310"/>
      <c r="J7" s="310"/>
      <c r="K7" s="308"/>
    </row>
    <row r="8" spans="2:1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ht="15" customHeight="1">
      <c r="B9" s="311"/>
      <c r="C9" s="310" t="s">
        <v>839</v>
      </c>
      <c r="D9" s="310"/>
      <c r="E9" s="310"/>
      <c r="F9" s="310"/>
      <c r="G9" s="310"/>
      <c r="H9" s="310"/>
      <c r="I9" s="310"/>
      <c r="J9" s="310"/>
      <c r="K9" s="308"/>
    </row>
    <row r="10" spans="2:11" ht="15" customHeight="1">
      <c r="B10" s="311"/>
      <c r="C10" s="310"/>
      <c r="D10" s="310" t="s">
        <v>840</v>
      </c>
      <c r="E10" s="310"/>
      <c r="F10" s="310"/>
      <c r="G10" s="310"/>
      <c r="H10" s="310"/>
      <c r="I10" s="310"/>
      <c r="J10" s="310"/>
      <c r="K10" s="308"/>
    </row>
    <row r="11" spans="2:11" ht="15" customHeight="1">
      <c r="B11" s="311"/>
      <c r="C11" s="312"/>
      <c r="D11" s="310" t="s">
        <v>841</v>
      </c>
      <c r="E11" s="310"/>
      <c r="F11" s="310"/>
      <c r="G11" s="310"/>
      <c r="H11" s="310"/>
      <c r="I11" s="310"/>
      <c r="J11" s="310"/>
      <c r="K11" s="308"/>
    </row>
    <row r="12" spans="2:11" ht="12.75" customHeight="1">
      <c r="B12" s="311"/>
      <c r="C12" s="312"/>
      <c r="D12" s="312"/>
      <c r="E12" s="312"/>
      <c r="F12" s="312"/>
      <c r="G12" s="312"/>
      <c r="H12" s="312"/>
      <c r="I12" s="312"/>
      <c r="J12" s="312"/>
      <c r="K12" s="308"/>
    </row>
    <row r="13" spans="2:11" ht="15" customHeight="1">
      <c r="B13" s="311"/>
      <c r="C13" s="312"/>
      <c r="D13" s="310" t="s">
        <v>842</v>
      </c>
      <c r="E13" s="310"/>
      <c r="F13" s="310"/>
      <c r="G13" s="310"/>
      <c r="H13" s="310"/>
      <c r="I13" s="310"/>
      <c r="J13" s="310"/>
      <c r="K13" s="308"/>
    </row>
    <row r="14" spans="2:11" ht="15" customHeight="1">
      <c r="B14" s="311"/>
      <c r="C14" s="312"/>
      <c r="D14" s="310" t="s">
        <v>843</v>
      </c>
      <c r="E14" s="310"/>
      <c r="F14" s="310"/>
      <c r="G14" s="310"/>
      <c r="H14" s="310"/>
      <c r="I14" s="310"/>
      <c r="J14" s="310"/>
      <c r="K14" s="308"/>
    </row>
    <row r="15" spans="2:11" ht="15" customHeight="1">
      <c r="B15" s="311"/>
      <c r="C15" s="312"/>
      <c r="D15" s="310" t="s">
        <v>844</v>
      </c>
      <c r="E15" s="310"/>
      <c r="F15" s="310"/>
      <c r="G15" s="310"/>
      <c r="H15" s="310"/>
      <c r="I15" s="310"/>
      <c r="J15" s="310"/>
      <c r="K15" s="308"/>
    </row>
    <row r="16" spans="2:11" ht="15" customHeight="1">
      <c r="B16" s="311"/>
      <c r="C16" s="312"/>
      <c r="D16" s="312"/>
      <c r="E16" s="313" t="s">
        <v>81</v>
      </c>
      <c r="F16" s="310" t="s">
        <v>845</v>
      </c>
      <c r="G16" s="310"/>
      <c r="H16" s="310"/>
      <c r="I16" s="310"/>
      <c r="J16" s="310"/>
      <c r="K16" s="308"/>
    </row>
    <row r="17" spans="2:11" ht="15" customHeight="1">
      <c r="B17" s="311"/>
      <c r="C17" s="312"/>
      <c r="D17" s="312"/>
      <c r="E17" s="313" t="s">
        <v>846</v>
      </c>
      <c r="F17" s="310" t="s">
        <v>847</v>
      </c>
      <c r="G17" s="310"/>
      <c r="H17" s="310"/>
      <c r="I17" s="310"/>
      <c r="J17" s="310"/>
      <c r="K17" s="308"/>
    </row>
    <row r="18" spans="2:11" ht="15" customHeight="1">
      <c r="B18" s="311"/>
      <c r="C18" s="312"/>
      <c r="D18" s="312"/>
      <c r="E18" s="313" t="s">
        <v>848</v>
      </c>
      <c r="F18" s="310" t="s">
        <v>849</v>
      </c>
      <c r="G18" s="310"/>
      <c r="H18" s="310"/>
      <c r="I18" s="310"/>
      <c r="J18" s="310"/>
      <c r="K18" s="308"/>
    </row>
    <row r="19" spans="2:11" ht="15" customHeight="1">
      <c r="B19" s="311"/>
      <c r="C19" s="312"/>
      <c r="D19" s="312"/>
      <c r="E19" s="313" t="s">
        <v>850</v>
      </c>
      <c r="F19" s="310" t="s">
        <v>851</v>
      </c>
      <c r="G19" s="310"/>
      <c r="H19" s="310"/>
      <c r="I19" s="310"/>
      <c r="J19" s="310"/>
      <c r="K19" s="308"/>
    </row>
    <row r="20" spans="2:11" ht="15" customHeight="1">
      <c r="B20" s="311"/>
      <c r="C20" s="312"/>
      <c r="D20" s="312"/>
      <c r="E20" s="313" t="s">
        <v>852</v>
      </c>
      <c r="F20" s="310" t="s">
        <v>853</v>
      </c>
      <c r="G20" s="310"/>
      <c r="H20" s="310"/>
      <c r="I20" s="310"/>
      <c r="J20" s="310"/>
      <c r="K20" s="308"/>
    </row>
    <row r="21" spans="2:11" ht="15" customHeight="1">
      <c r="B21" s="311"/>
      <c r="C21" s="312"/>
      <c r="D21" s="312"/>
      <c r="E21" s="313" t="s">
        <v>85</v>
      </c>
      <c r="F21" s="310" t="s">
        <v>854</v>
      </c>
      <c r="G21" s="310"/>
      <c r="H21" s="310"/>
      <c r="I21" s="310"/>
      <c r="J21" s="310"/>
      <c r="K21" s="308"/>
    </row>
    <row r="22" spans="2:11" ht="12.75" customHeight="1">
      <c r="B22" s="311"/>
      <c r="C22" s="312"/>
      <c r="D22" s="312"/>
      <c r="E22" s="312"/>
      <c r="F22" s="312"/>
      <c r="G22" s="312"/>
      <c r="H22" s="312"/>
      <c r="I22" s="312"/>
      <c r="J22" s="312"/>
      <c r="K22" s="308"/>
    </row>
    <row r="23" spans="2:11" ht="15" customHeight="1">
      <c r="B23" s="311"/>
      <c r="C23" s="310" t="s">
        <v>855</v>
      </c>
      <c r="D23" s="310"/>
      <c r="E23" s="310"/>
      <c r="F23" s="310"/>
      <c r="G23" s="310"/>
      <c r="H23" s="310"/>
      <c r="I23" s="310"/>
      <c r="J23" s="310"/>
      <c r="K23" s="308"/>
    </row>
    <row r="24" spans="2:11" ht="15" customHeight="1">
      <c r="B24" s="311"/>
      <c r="C24" s="310" t="s">
        <v>856</v>
      </c>
      <c r="D24" s="310"/>
      <c r="E24" s="310"/>
      <c r="F24" s="310"/>
      <c r="G24" s="310"/>
      <c r="H24" s="310"/>
      <c r="I24" s="310"/>
      <c r="J24" s="310"/>
      <c r="K24" s="308"/>
    </row>
    <row r="25" spans="2:11" ht="15" customHeight="1">
      <c r="B25" s="311"/>
      <c r="C25" s="310"/>
      <c r="D25" s="310" t="s">
        <v>857</v>
      </c>
      <c r="E25" s="310"/>
      <c r="F25" s="310"/>
      <c r="G25" s="310"/>
      <c r="H25" s="310"/>
      <c r="I25" s="310"/>
      <c r="J25" s="310"/>
      <c r="K25" s="308"/>
    </row>
    <row r="26" spans="2:11" ht="15" customHeight="1">
      <c r="B26" s="311"/>
      <c r="C26" s="312"/>
      <c r="D26" s="310" t="s">
        <v>858</v>
      </c>
      <c r="E26" s="310"/>
      <c r="F26" s="310"/>
      <c r="G26" s="310"/>
      <c r="H26" s="310"/>
      <c r="I26" s="310"/>
      <c r="J26" s="310"/>
      <c r="K26" s="308"/>
    </row>
    <row r="27" spans="2:11" ht="12.75" customHeight="1">
      <c r="B27" s="311"/>
      <c r="C27" s="312"/>
      <c r="D27" s="312"/>
      <c r="E27" s="312"/>
      <c r="F27" s="312"/>
      <c r="G27" s="312"/>
      <c r="H27" s="312"/>
      <c r="I27" s="312"/>
      <c r="J27" s="312"/>
      <c r="K27" s="308"/>
    </row>
    <row r="28" spans="2:11" ht="15" customHeight="1">
      <c r="B28" s="311"/>
      <c r="C28" s="312"/>
      <c r="D28" s="310" t="s">
        <v>859</v>
      </c>
      <c r="E28" s="310"/>
      <c r="F28" s="310"/>
      <c r="G28" s="310"/>
      <c r="H28" s="310"/>
      <c r="I28" s="310"/>
      <c r="J28" s="310"/>
      <c r="K28" s="308"/>
    </row>
    <row r="29" spans="2:11" ht="15" customHeight="1">
      <c r="B29" s="311"/>
      <c r="C29" s="312"/>
      <c r="D29" s="310" t="s">
        <v>860</v>
      </c>
      <c r="E29" s="310"/>
      <c r="F29" s="310"/>
      <c r="G29" s="310"/>
      <c r="H29" s="310"/>
      <c r="I29" s="310"/>
      <c r="J29" s="310"/>
      <c r="K29" s="308"/>
    </row>
    <row r="30" spans="2:11" ht="12.75" customHeight="1">
      <c r="B30" s="311"/>
      <c r="C30" s="312"/>
      <c r="D30" s="312"/>
      <c r="E30" s="312"/>
      <c r="F30" s="312"/>
      <c r="G30" s="312"/>
      <c r="H30" s="312"/>
      <c r="I30" s="312"/>
      <c r="J30" s="312"/>
      <c r="K30" s="308"/>
    </row>
    <row r="31" spans="2:11" ht="15" customHeight="1">
      <c r="B31" s="311"/>
      <c r="C31" s="312"/>
      <c r="D31" s="310" t="s">
        <v>861</v>
      </c>
      <c r="E31" s="310"/>
      <c r="F31" s="310"/>
      <c r="G31" s="310"/>
      <c r="H31" s="310"/>
      <c r="I31" s="310"/>
      <c r="J31" s="310"/>
      <c r="K31" s="308"/>
    </row>
    <row r="32" spans="2:11" ht="15" customHeight="1">
      <c r="B32" s="311"/>
      <c r="C32" s="312"/>
      <c r="D32" s="310" t="s">
        <v>862</v>
      </c>
      <c r="E32" s="310"/>
      <c r="F32" s="310"/>
      <c r="G32" s="310"/>
      <c r="H32" s="310"/>
      <c r="I32" s="310"/>
      <c r="J32" s="310"/>
      <c r="K32" s="308"/>
    </row>
    <row r="33" spans="2:11" ht="15" customHeight="1">
      <c r="B33" s="311"/>
      <c r="C33" s="312"/>
      <c r="D33" s="310" t="s">
        <v>863</v>
      </c>
      <c r="E33" s="310"/>
      <c r="F33" s="310"/>
      <c r="G33" s="310"/>
      <c r="H33" s="310"/>
      <c r="I33" s="310"/>
      <c r="J33" s="310"/>
      <c r="K33" s="308"/>
    </row>
    <row r="34" spans="2:11" ht="15" customHeight="1">
      <c r="B34" s="311"/>
      <c r="C34" s="312"/>
      <c r="D34" s="310"/>
      <c r="E34" s="314" t="s">
        <v>136</v>
      </c>
      <c r="F34" s="310"/>
      <c r="G34" s="310" t="s">
        <v>864</v>
      </c>
      <c r="H34" s="310"/>
      <c r="I34" s="310"/>
      <c r="J34" s="310"/>
      <c r="K34" s="308"/>
    </row>
    <row r="35" spans="2:11" ht="30.75" customHeight="1">
      <c r="B35" s="311"/>
      <c r="C35" s="312"/>
      <c r="D35" s="310"/>
      <c r="E35" s="314" t="s">
        <v>865</v>
      </c>
      <c r="F35" s="310"/>
      <c r="G35" s="310" t="s">
        <v>866</v>
      </c>
      <c r="H35" s="310"/>
      <c r="I35" s="310"/>
      <c r="J35" s="310"/>
      <c r="K35" s="308"/>
    </row>
    <row r="36" spans="2:11" ht="15" customHeight="1">
      <c r="B36" s="311"/>
      <c r="C36" s="312"/>
      <c r="D36" s="310"/>
      <c r="E36" s="314" t="s">
        <v>56</v>
      </c>
      <c r="F36" s="310"/>
      <c r="G36" s="310" t="s">
        <v>867</v>
      </c>
      <c r="H36" s="310"/>
      <c r="I36" s="310"/>
      <c r="J36" s="310"/>
      <c r="K36" s="308"/>
    </row>
    <row r="37" spans="2:11" ht="15" customHeight="1">
      <c r="B37" s="311"/>
      <c r="C37" s="312"/>
      <c r="D37" s="310"/>
      <c r="E37" s="314" t="s">
        <v>137</v>
      </c>
      <c r="F37" s="310"/>
      <c r="G37" s="310" t="s">
        <v>868</v>
      </c>
      <c r="H37" s="310"/>
      <c r="I37" s="310"/>
      <c r="J37" s="310"/>
      <c r="K37" s="308"/>
    </row>
    <row r="38" spans="2:11" ht="15" customHeight="1">
      <c r="B38" s="311"/>
      <c r="C38" s="312"/>
      <c r="D38" s="310"/>
      <c r="E38" s="314" t="s">
        <v>138</v>
      </c>
      <c r="F38" s="310"/>
      <c r="G38" s="310" t="s">
        <v>869</v>
      </c>
      <c r="H38" s="310"/>
      <c r="I38" s="310"/>
      <c r="J38" s="310"/>
      <c r="K38" s="308"/>
    </row>
    <row r="39" spans="2:11" ht="15" customHeight="1">
      <c r="B39" s="311"/>
      <c r="C39" s="312"/>
      <c r="D39" s="310"/>
      <c r="E39" s="314" t="s">
        <v>139</v>
      </c>
      <c r="F39" s="310"/>
      <c r="G39" s="310" t="s">
        <v>870</v>
      </c>
      <c r="H39" s="310"/>
      <c r="I39" s="310"/>
      <c r="J39" s="310"/>
      <c r="K39" s="308"/>
    </row>
    <row r="40" spans="2:11" ht="15" customHeight="1">
      <c r="B40" s="311"/>
      <c r="C40" s="312"/>
      <c r="D40" s="310"/>
      <c r="E40" s="314" t="s">
        <v>871</v>
      </c>
      <c r="F40" s="310"/>
      <c r="G40" s="310" t="s">
        <v>872</v>
      </c>
      <c r="H40" s="310"/>
      <c r="I40" s="310"/>
      <c r="J40" s="310"/>
      <c r="K40" s="308"/>
    </row>
    <row r="41" spans="2:11" ht="15" customHeight="1">
      <c r="B41" s="311"/>
      <c r="C41" s="312"/>
      <c r="D41" s="310"/>
      <c r="E41" s="314"/>
      <c r="F41" s="310"/>
      <c r="G41" s="310" t="s">
        <v>873</v>
      </c>
      <c r="H41" s="310"/>
      <c r="I41" s="310"/>
      <c r="J41" s="310"/>
      <c r="K41" s="308"/>
    </row>
    <row r="42" spans="2:11" ht="15" customHeight="1">
      <c r="B42" s="311"/>
      <c r="C42" s="312"/>
      <c r="D42" s="310"/>
      <c r="E42" s="314" t="s">
        <v>874</v>
      </c>
      <c r="F42" s="310"/>
      <c r="G42" s="310" t="s">
        <v>875</v>
      </c>
      <c r="H42" s="310"/>
      <c r="I42" s="310"/>
      <c r="J42" s="310"/>
      <c r="K42" s="308"/>
    </row>
    <row r="43" spans="2:11" ht="15" customHeight="1">
      <c r="B43" s="311"/>
      <c r="C43" s="312"/>
      <c r="D43" s="310"/>
      <c r="E43" s="314" t="s">
        <v>141</v>
      </c>
      <c r="F43" s="310"/>
      <c r="G43" s="310" t="s">
        <v>876</v>
      </c>
      <c r="H43" s="310"/>
      <c r="I43" s="310"/>
      <c r="J43" s="310"/>
      <c r="K43" s="308"/>
    </row>
    <row r="44" spans="2:11" ht="12.75" customHeight="1">
      <c r="B44" s="311"/>
      <c r="C44" s="312"/>
      <c r="D44" s="310"/>
      <c r="E44" s="310"/>
      <c r="F44" s="310"/>
      <c r="G44" s="310"/>
      <c r="H44" s="310"/>
      <c r="I44" s="310"/>
      <c r="J44" s="310"/>
      <c r="K44" s="308"/>
    </row>
    <row r="45" spans="2:11" ht="15" customHeight="1">
      <c r="B45" s="311"/>
      <c r="C45" s="312"/>
      <c r="D45" s="310" t="s">
        <v>877</v>
      </c>
      <c r="E45" s="310"/>
      <c r="F45" s="310"/>
      <c r="G45" s="310"/>
      <c r="H45" s="310"/>
      <c r="I45" s="310"/>
      <c r="J45" s="310"/>
      <c r="K45" s="308"/>
    </row>
    <row r="46" spans="2:11" ht="15" customHeight="1">
      <c r="B46" s="311"/>
      <c r="C46" s="312"/>
      <c r="D46" s="312"/>
      <c r="E46" s="310" t="s">
        <v>878</v>
      </c>
      <c r="F46" s="310"/>
      <c r="G46" s="310"/>
      <c r="H46" s="310"/>
      <c r="I46" s="310"/>
      <c r="J46" s="310"/>
      <c r="K46" s="308"/>
    </row>
    <row r="47" spans="2:11" ht="15" customHeight="1">
      <c r="B47" s="311"/>
      <c r="C47" s="312"/>
      <c r="D47" s="312"/>
      <c r="E47" s="310" t="s">
        <v>879</v>
      </c>
      <c r="F47" s="310"/>
      <c r="G47" s="310"/>
      <c r="H47" s="310"/>
      <c r="I47" s="310"/>
      <c r="J47" s="310"/>
      <c r="K47" s="308"/>
    </row>
    <row r="48" spans="2:11" ht="15" customHeight="1">
      <c r="B48" s="311"/>
      <c r="C48" s="312"/>
      <c r="D48" s="312"/>
      <c r="E48" s="310" t="s">
        <v>880</v>
      </c>
      <c r="F48" s="310"/>
      <c r="G48" s="310"/>
      <c r="H48" s="310"/>
      <c r="I48" s="310"/>
      <c r="J48" s="310"/>
      <c r="K48" s="308"/>
    </row>
    <row r="49" spans="2:11" ht="15" customHeight="1">
      <c r="B49" s="311"/>
      <c r="C49" s="312"/>
      <c r="D49" s="310" t="s">
        <v>881</v>
      </c>
      <c r="E49" s="310"/>
      <c r="F49" s="310"/>
      <c r="G49" s="310"/>
      <c r="H49" s="310"/>
      <c r="I49" s="310"/>
      <c r="J49" s="310"/>
      <c r="K49" s="308"/>
    </row>
    <row r="50" spans="2:11" ht="25.5" customHeight="1">
      <c r="B50" s="306"/>
      <c r="C50" s="307" t="s">
        <v>882</v>
      </c>
      <c r="D50" s="307"/>
      <c r="E50" s="307"/>
      <c r="F50" s="307"/>
      <c r="G50" s="307"/>
      <c r="H50" s="307"/>
      <c r="I50" s="307"/>
      <c r="J50" s="307"/>
      <c r="K50" s="308"/>
    </row>
    <row r="51" spans="2:11" ht="5.25" customHeight="1">
      <c r="B51" s="306"/>
      <c r="C51" s="309"/>
      <c r="D51" s="309"/>
      <c r="E51" s="309"/>
      <c r="F51" s="309"/>
      <c r="G51" s="309"/>
      <c r="H51" s="309"/>
      <c r="I51" s="309"/>
      <c r="J51" s="309"/>
      <c r="K51" s="308"/>
    </row>
    <row r="52" spans="2:11" ht="15" customHeight="1">
      <c r="B52" s="306"/>
      <c r="C52" s="310" t="s">
        <v>883</v>
      </c>
      <c r="D52" s="310"/>
      <c r="E52" s="310"/>
      <c r="F52" s="310"/>
      <c r="G52" s="310"/>
      <c r="H52" s="310"/>
      <c r="I52" s="310"/>
      <c r="J52" s="310"/>
      <c r="K52" s="308"/>
    </row>
    <row r="53" spans="2:11" ht="15" customHeight="1">
      <c r="B53" s="306"/>
      <c r="C53" s="310" t="s">
        <v>884</v>
      </c>
      <c r="D53" s="310"/>
      <c r="E53" s="310"/>
      <c r="F53" s="310"/>
      <c r="G53" s="310"/>
      <c r="H53" s="310"/>
      <c r="I53" s="310"/>
      <c r="J53" s="310"/>
      <c r="K53" s="308"/>
    </row>
    <row r="54" spans="2:11" ht="12.75" customHeight="1">
      <c r="B54" s="306"/>
      <c r="C54" s="310"/>
      <c r="D54" s="310"/>
      <c r="E54" s="310"/>
      <c r="F54" s="310"/>
      <c r="G54" s="310"/>
      <c r="H54" s="310"/>
      <c r="I54" s="310"/>
      <c r="J54" s="310"/>
      <c r="K54" s="308"/>
    </row>
    <row r="55" spans="2:11" ht="15" customHeight="1">
      <c r="B55" s="306"/>
      <c r="C55" s="310" t="s">
        <v>885</v>
      </c>
      <c r="D55" s="310"/>
      <c r="E55" s="310"/>
      <c r="F55" s="310"/>
      <c r="G55" s="310"/>
      <c r="H55" s="310"/>
      <c r="I55" s="310"/>
      <c r="J55" s="310"/>
      <c r="K55" s="308"/>
    </row>
    <row r="56" spans="2:11" ht="15" customHeight="1">
      <c r="B56" s="306"/>
      <c r="C56" s="312"/>
      <c r="D56" s="310" t="s">
        <v>886</v>
      </c>
      <c r="E56" s="310"/>
      <c r="F56" s="310"/>
      <c r="G56" s="310"/>
      <c r="H56" s="310"/>
      <c r="I56" s="310"/>
      <c r="J56" s="310"/>
      <c r="K56" s="308"/>
    </row>
    <row r="57" spans="2:11" ht="15" customHeight="1">
      <c r="B57" s="306"/>
      <c r="C57" s="312"/>
      <c r="D57" s="310" t="s">
        <v>887</v>
      </c>
      <c r="E57" s="310"/>
      <c r="F57" s="310"/>
      <c r="G57" s="310"/>
      <c r="H57" s="310"/>
      <c r="I57" s="310"/>
      <c r="J57" s="310"/>
      <c r="K57" s="308"/>
    </row>
    <row r="58" spans="2:11" ht="15" customHeight="1">
      <c r="B58" s="306"/>
      <c r="C58" s="312"/>
      <c r="D58" s="310" t="s">
        <v>888</v>
      </c>
      <c r="E58" s="310"/>
      <c r="F58" s="310"/>
      <c r="G58" s="310"/>
      <c r="H58" s="310"/>
      <c r="I58" s="310"/>
      <c r="J58" s="310"/>
      <c r="K58" s="308"/>
    </row>
    <row r="59" spans="2:11" ht="15" customHeight="1">
      <c r="B59" s="306"/>
      <c r="C59" s="312"/>
      <c r="D59" s="310" t="s">
        <v>889</v>
      </c>
      <c r="E59" s="310"/>
      <c r="F59" s="310"/>
      <c r="G59" s="310"/>
      <c r="H59" s="310"/>
      <c r="I59" s="310"/>
      <c r="J59" s="310"/>
      <c r="K59" s="308"/>
    </row>
    <row r="60" spans="2:11" ht="15" customHeight="1">
      <c r="B60" s="306"/>
      <c r="C60" s="312"/>
      <c r="D60" s="315" t="s">
        <v>890</v>
      </c>
      <c r="E60" s="315"/>
      <c r="F60" s="315"/>
      <c r="G60" s="315"/>
      <c r="H60" s="315"/>
      <c r="I60" s="315"/>
      <c r="J60" s="315"/>
      <c r="K60" s="308"/>
    </row>
    <row r="61" spans="2:11" ht="15" customHeight="1">
      <c r="B61" s="306"/>
      <c r="C61" s="312"/>
      <c r="D61" s="310" t="s">
        <v>891</v>
      </c>
      <c r="E61" s="310"/>
      <c r="F61" s="310"/>
      <c r="G61" s="310"/>
      <c r="H61" s="310"/>
      <c r="I61" s="310"/>
      <c r="J61" s="310"/>
      <c r="K61" s="308"/>
    </row>
    <row r="62" spans="2:11" ht="12.75" customHeight="1">
      <c r="B62" s="306"/>
      <c r="C62" s="312"/>
      <c r="D62" s="312"/>
      <c r="E62" s="316"/>
      <c r="F62" s="312"/>
      <c r="G62" s="312"/>
      <c r="H62" s="312"/>
      <c r="I62" s="312"/>
      <c r="J62" s="312"/>
      <c r="K62" s="308"/>
    </row>
    <row r="63" spans="2:11" ht="15" customHeight="1">
      <c r="B63" s="306"/>
      <c r="C63" s="312"/>
      <c r="D63" s="310" t="s">
        <v>892</v>
      </c>
      <c r="E63" s="310"/>
      <c r="F63" s="310"/>
      <c r="G63" s="310"/>
      <c r="H63" s="310"/>
      <c r="I63" s="310"/>
      <c r="J63" s="310"/>
      <c r="K63" s="308"/>
    </row>
    <row r="64" spans="2:11" ht="15" customHeight="1">
      <c r="B64" s="306"/>
      <c r="C64" s="312"/>
      <c r="D64" s="315" t="s">
        <v>893</v>
      </c>
      <c r="E64" s="315"/>
      <c r="F64" s="315"/>
      <c r="G64" s="315"/>
      <c r="H64" s="315"/>
      <c r="I64" s="315"/>
      <c r="J64" s="315"/>
      <c r="K64" s="308"/>
    </row>
    <row r="65" spans="2:11" ht="15" customHeight="1">
      <c r="B65" s="306"/>
      <c r="C65" s="312"/>
      <c r="D65" s="310" t="s">
        <v>894</v>
      </c>
      <c r="E65" s="310"/>
      <c r="F65" s="310"/>
      <c r="G65" s="310"/>
      <c r="H65" s="310"/>
      <c r="I65" s="310"/>
      <c r="J65" s="310"/>
      <c r="K65" s="308"/>
    </row>
    <row r="66" spans="2:11" ht="15" customHeight="1">
      <c r="B66" s="306"/>
      <c r="C66" s="312"/>
      <c r="D66" s="310" t="s">
        <v>895</v>
      </c>
      <c r="E66" s="310"/>
      <c r="F66" s="310"/>
      <c r="G66" s="310"/>
      <c r="H66" s="310"/>
      <c r="I66" s="310"/>
      <c r="J66" s="310"/>
      <c r="K66" s="308"/>
    </row>
    <row r="67" spans="2:11" ht="15" customHeight="1">
      <c r="B67" s="306"/>
      <c r="C67" s="312"/>
      <c r="D67" s="310" t="s">
        <v>896</v>
      </c>
      <c r="E67" s="310"/>
      <c r="F67" s="310"/>
      <c r="G67" s="310"/>
      <c r="H67" s="310"/>
      <c r="I67" s="310"/>
      <c r="J67" s="310"/>
      <c r="K67" s="308"/>
    </row>
    <row r="68" spans="2:11" ht="15" customHeight="1">
      <c r="B68" s="306"/>
      <c r="C68" s="312"/>
      <c r="D68" s="310" t="s">
        <v>897</v>
      </c>
      <c r="E68" s="310"/>
      <c r="F68" s="310"/>
      <c r="G68" s="310"/>
      <c r="H68" s="310"/>
      <c r="I68" s="310"/>
      <c r="J68" s="310"/>
      <c r="K68" s="308"/>
    </row>
    <row r="69" spans="2:11" ht="12.75" customHeight="1">
      <c r="B69" s="317"/>
      <c r="C69" s="318"/>
      <c r="D69" s="318"/>
      <c r="E69" s="318"/>
      <c r="F69" s="318"/>
      <c r="G69" s="318"/>
      <c r="H69" s="318"/>
      <c r="I69" s="318"/>
      <c r="J69" s="318"/>
      <c r="K69" s="319"/>
    </row>
    <row r="70" spans="2:11" ht="18.75" customHeight="1">
      <c r="B70" s="320"/>
      <c r="C70" s="320"/>
      <c r="D70" s="320"/>
      <c r="E70" s="320"/>
      <c r="F70" s="320"/>
      <c r="G70" s="320"/>
      <c r="H70" s="320"/>
      <c r="I70" s="320"/>
      <c r="J70" s="320"/>
      <c r="K70" s="321"/>
    </row>
    <row r="71" spans="2:11" ht="18.75" customHeight="1">
      <c r="B71" s="321"/>
      <c r="C71" s="321"/>
      <c r="D71" s="321"/>
      <c r="E71" s="321"/>
      <c r="F71" s="321"/>
      <c r="G71" s="321"/>
      <c r="H71" s="321"/>
      <c r="I71" s="321"/>
      <c r="J71" s="321"/>
      <c r="K71" s="321"/>
    </row>
    <row r="72" spans="2:11" ht="7.5" customHeight="1">
      <c r="B72" s="322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ht="45" customHeight="1">
      <c r="B73" s="325"/>
      <c r="C73" s="326" t="s">
        <v>121</v>
      </c>
      <c r="D73" s="326"/>
      <c r="E73" s="326"/>
      <c r="F73" s="326"/>
      <c r="G73" s="326"/>
      <c r="H73" s="326"/>
      <c r="I73" s="326"/>
      <c r="J73" s="326"/>
      <c r="K73" s="327"/>
    </row>
    <row r="74" spans="2:11" ht="17.25" customHeight="1">
      <c r="B74" s="325"/>
      <c r="C74" s="328" t="s">
        <v>898</v>
      </c>
      <c r="D74" s="328"/>
      <c r="E74" s="328"/>
      <c r="F74" s="328" t="s">
        <v>899</v>
      </c>
      <c r="G74" s="329"/>
      <c r="H74" s="328" t="s">
        <v>137</v>
      </c>
      <c r="I74" s="328" t="s">
        <v>60</v>
      </c>
      <c r="J74" s="328" t="s">
        <v>900</v>
      </c>
      <c r="K74" s="327"/>
    </row>
    <row r="75" spans="2:11" ht="17.25" customHeight="1">
      <c r="B75" s="325"/>
      <c r="C75" s="330" t="s">
        <v>901</v>
      </c>
      <c r="D75" s="330"/>
      <c r="E75" s="330"/>
      <c r="F75" s="331" t="s">
        <v>902</v>
      </c>
      <c r="G75" s="332"/>
      <c r="H75" s="330"/>
      <c r="I75" s="330"/>
      <c r="J75" s="330" t="s">
        <v>903</v>
      </c>
      <c r="K75" s="327"/>
    </row>
    <row r="76" spans="2:11" ht="5.25" customHeight="1">
      <c r="B76" s="325"/>
      <c r="C76" s="333"/>
      <c r="D76" s="333"/>
      <c r="E76" s="333"/>
      <c r="F76" s="333"/>
      <c r="G76" s="334"/>
      <c r="H76" s="333"/>
      <c r="I76" s="333"/>
      <c r="J76" s="333"/>
      <c r="K76" s="327"/>
    </row>
    <row r="77" spans="2:11" ht="15" customHeight="1">
      <c r="B77" s="325"/>
      <c r="C77" s="314" t="s">
        <v>56</v>
      </c>
      <c r="D77" s="333"/>
      <c r="E77" s="333"/>
      <c r="F77" s="335" t="s">
        <v>904</v>
      </c>
      <c r="G77" s="334"/>
      <c r="H77" s="314" t="s">
        <v>905</v>
      </c>
      <c r="I77" s="314" t="s">
        <v>906</v>
      </c>
      <c r="J77" s="314">
        <v>20</v>
      </c>
      <c r="K77" s="327"/>
    </row>
    <row r="78" spans="2:11" ht="15" customHeight="1">
      <c r="B78" s="325"/>
      <c r="C78" s="314" t="s">
        <v>907</v>
      </c>
      <c r="D78" s="314"/>
      <c r="E78" s="314"/>
      <c r="F78" s="335" t="s">
        <v>904</v>
      </c>
      <c r="G78" s="334"/>
      <c r="H78" s="314" t="s">
        <v>908</v>
      </c>
      <c r="I78" s="314" t="s">
        <v>906</v>
      </c>
      <c r="J78" s="314">
        <v>120</v>
      </c>
      <c r="K78" s="327"/>
    </row>
    <row r="79" spans="2:11" ht="15" customHeight="1">
      <c r="B79" s="336"/>
      <c r="C79" s="314" t="s">
        <v>909</v>
      </c>
      <c r="D79" s="314"/>
      <c r="E79" s="314"/>
      <c r="F79" s="335" t="s">
        <v>910</v>
      </c>
      <c r="G79" s="334"/>
      <c r="H79" s="314" t="s">
        <v>911</v>
      </c>
      <c r="I79" s="314" t="s">
        <v>906</v>
      </c>
      <c r="J79" s="314">
        <v>50</v>
      </c>
      <c r="K79" s="327"/>
    </row>
    <row r="80" spans="2:11" ht="15" customHeight="1">
      <c r="B80" s="336"/>
      <c r="C80" s="314" t="s">
        <v>912</v>
      </c>
      <c r="D80" s="314"/>
      <c r="E80" s="314"/>
      <c r="F80" s="335" t="s">
        <v>904</v>
      </c>
      <c r="G80" s="334"/>
      <c r="H80" s="314" t="s">
        <v>913</v>
      </c>
      <c r="I80" s="314" t="s">
        <v>914</v>
      </c>
      <c r="J80" s="314"/>
      <c r="K80" s="327"/>
    </row>
    <row r="81" spans="2:11" ht="15" customHeight="1">
      <c r="B81" s="336"/>
      <c r="C81" s="337" t="s">
        <v>915</v>
      </c>
      <c r="D81" s="337"/>
      <c r="E81" s="337"/>
      <c r="F81" s="338" t="s">
        <v>910</v>
      </c>
      <c r="G81" s="337"/>
      <c r="H81" s="337" t="s">
        <v>916</v>
      </c>
      <c r="I81" s="337" t="s">
        <v>906</v>
      </c>
      <c r="J81" s="337">
        <v>15</v>
      </c>
      <c r="K81" s="327"/>
    </row>
    <row r="82" spans="2:11" ht="15" customHeight="1">
      <c r="B82" s="336"/>
      <c r="C82" s="337" t="s">
        <v>917</v>
      </c>
      <c r="D82" s="337"/>
      <c r="E82" s="337"/>
      <c r="F82" s="338" t="s">
        <v>910</v>
      </c>
      <c r="G82" s="337"/>
      <c r="H82" s="337" t="s">
        <v>918</v>
      </c>
      <c r="I82" s="337" t="s">
        <v>906</v>
      </c>
      <c r="J82" s="337">
        <v>15</v>
      </c>
      <c r="K82" s="327"/>
    </row>
    <row r="83" spans="2:11" ht="15" customHeight="1">
      <c r="B83" s="336"/>
      <c r="C83" s="337" t="s">
        <v>919</v>
      </c>
      <c r="D83" s="337"/>
      <c r="E83" s="337"/>
      <c r="F83" s="338" t="s">
        <v>910</v>
      </c>
      <c r="G83" s="337"/>
      <c r="H83" s="337" t="s">
        <v>920</v>
      </c>
      <c r="I83" s="337" t="s">
        <v>906</v>
      </c>
      <c r="J83" s="337">
        <v>20</v>
      </c>
      <c r="K83" s="327"/>
    </row>
    <row r="84" spans="2:11" ht="15" customHeight="1">
      <c r="B84" s="336"/>
      <c r="C84" s="337" t="s">
        <v>921</v>
      </c>
      <c r="D84" s="337"/>
      <c r="E84" s="337"/>
      <c r="F84" s="338" t="s">
        <v>910</v>
      </c>
      <c r="G84" s="337"/>
      <c r="H84" s="337" t="s">
        <v>922</v>
      </c>
      <c r="I84" s="337" t="s">
        <v>906</v>
      </c>
      <c r="J84" s="337">
        <v>20</v>
      </c>
      <c r="K84" s="327"/>
    </row>
    <row r="85" spans="2:11" ht="15" customHeight="1">
      <c r="B85" s="336"/>
      <c r="C85" s="314" t="s">
        <v>923</v>
      </c>
      <c r="D85" s="314"/>
      <c r="E85" s="314"/>
      <c r="F85" s="335" t="s">
        <v>910</v>
      </c>
      <c r="G85" s="334"/>
      <c r="H85" s="314" t="s">
        <v>924</v>
      </c>
      <c r="I85" s="314" t="s">
        <v>906</v>
      </c>
      <c r="J85" s="314">
        <v>50</v>
      </c>
      <c r="K85" s="327"/>
    </row>
    <row r="86" spans="2:11" ht="15" customHeight="1">
      <c r="B86" s="336"/>
      <c r="C86" s="314" t="s">
        <v>925</v>
      </c>
      <c r="D86" s="314"/>
      <c r="E86" s="314"/>
      <c r="F86" s="335" t="s">
        <v>910</v>
      </c>
      <c r="G86" s="334"/>
      <c r="H86" s="314" t="s">
        <v>926</v>
      </c>
      <c r="I86" s="314" t="s">
        <v>906</v>
      </c>
      <c r="J86" s="314">
        <v>20</v>
      </c>
      <c r="K86" s="327"/>
    </row>
    <row r="87" spans="2:11" ht="15" customHeight="1">
      <c r="B87" s="336"/>
      <c r="C87" s="314" t="s">
        <v>927</v>
      </c>
      <c r="D87" s="314"/>
      <c r="E87" s="314"/>
      <c r="F87" s="335" t="s">
        <v>910</v>
      </c>
      <c r="G87" s="334"/>
      <c r="H87" s="314" t="s">
        <v>928</v>
      </c>
      <c r="I87" s="314" t="s">
        <v>906</v>
      </c>
      <c r="J87" s="314">
        <v>20</v>
      </c>
      <c r="K87" s="327"/>
    </row>
    <row r="88" spans="2:11" ht="15" customHeight="1">
      <c r="B88" s="336"/>
      <c r="C88" s="314" t="s">
        <v>929</v>
      </c>
      <c r="D88" s="314"/>
      <c r="E88" s="314"/>
      <c r="F88" s="335" t="s">
        <v>910</v>
      </c>
      <c r="G88" s="334"/>
      <c r="H88" s="314" t="s">
        <v>930</v>
      </c>
      <c r="I88" s="314" t="s">
        <v>906</v>
      </c>
      <c r="J88" s="314">
        <v>50</v>
      </c>
      <c r="K88" s="327"/>
    </row>
    <row r="89" spans="2:11" ht="15" customHeight="1">
      <c r="B89" s="336"/>
      <c r="C89" s="314" t="s">
        <v>931</v>
      </c>
      <c r="D89" s="314"/>
      <c r="E89" s="314"/>
      <c r="F89" s="335" t="s">
        <v>910</v>
      </c>
      <c r="G89" s="334"/>
      <c r="H89" s="314" t="s">
        <v>931</v>
      </c>
      <c r="I89" s="314" t="s">
        <v>906</v>
      </c>
      <c r="J89" s="314">
        <v>50</v>
      </c>
      <c r="K89" s="327"/>
    </row>
    <row r="90" spans="2:11" ht="15" customHeight="1">
      <c r="B90" s="336"/>
      <c r="C90" s="314" t="s">
        <v>142</v>
      </c>
      <c r="D90" s="314"/>
      <c r="E90" s="314"/>
      <c r="F90" s="335" t="s">
        <v>910</v>
      </c>
      <c r="G90" s="334"/>
      <c r="H90" s="314" t="s">
        <v>932</v>
      </c>
      <c r="I90" s="314" t="s">
        <v>906</v>
      </c>
      <c r="J90" s="314">
        <v>255</v>
      </c>
      <c r="K90" s="327"/>
    </row>
    <row r="91" spans="2:11" ht="15" customHeight="1">
      <c r="B91" s="336"/>
      <c r="C91" s="314" t="s">
        <v>933</v>
      </c>
      <c r="D91" s="314"/>
      <c r="E91" s="314"/>
      <c r="F91" s="335" t="s">
        <v>904</v>
      </c>
      <c r="G91" s="334"/>
      <c r="H91" s="314" t="s">
        <v>934</v>
      </c>
      <c r="I91" s="314" t="s">
        <v>935</v>
      </c>
      <c r="J91" s="314"/>
      <c r="K91" s="327"/>
    </row>
    <row r="92" spans="2:11" ht="15" customHeight="1">
      <c r="B92" s="336"/>
      <c r="C92" s="314" t="s">
        <v>936</v>
      </c>
      <c r="D92" s="314"/>
      <c r="E92" s="314"/>
      <c r="F92" s="335" t="s">
        <v>904</v>
      </c>
      <c r="G92" s="334"/>
      <c r="H92" s="314" t="s">
        <v>937</v>
      </c>
      <c r="I92" s="314" t="s">
        <v>938</v>
      </c>
      <c r="J92" s="314"/>
      <c r="K92" s="327"/>
    </row>
    <row r="93" spans="2:11" ht="15" customHeight="1">
      <c r="B93" s="336"/>
      <c r="C93" s="314" t="s">
        <v>939</v>
      </c>
      <c r="D93" s="314"/>
      <c r="E93" s="314"/>
      <c r="F93" s="335" t="s">
        <v>904</v>
      </c>
      <c r="G93" s="334"/>
      <c r="H93" s="314" t="s">
        <v>939</v>
      </c>
      <c r="I93" s="314" t="s">
        <v>938</v>
      </c>
      <c r="J93" s="314"/>
      <c r="K93" s="327"/>
    </row>
    <row r="94" spans="2:11" ht="15" customHeight="1">
      <c r="B94" s="336"/>
      <c r="C94" s="314" t="s">
        <v>41</v>
      </c>
      <c r="D94" s="314"/>
      <c r="E94" s="314"/>
      <c r="F94" s="335" t="s">
        <v>904</v>
      </c>
      <c r="G94" s="334"/>
      <c r="H94" s="314" t="s">
        <v>940</v>
      </c>
      <c r="I94" s="314" t="s">
        <v>938</v>
      </c>
      <c r="J94" s="314"/>
      <c r="K94" s="327"/>
    </row>
    <row r="95" spans="2:11" ht="15" customHeight="1">
      <c r="B95" s="336"/>
      <c r="C95" s="314" t="s">
        <v>51</v>
      </c>
      <c r="D95" s="314"/>
      <c r="E95" s="314"/>
      <c r="F95" s="335" t="s">
        <v>904</v>
      </c>
      <c r="G95" s="334"/>
      <c r="H95" s="314" t="s">
        <v>941</v>
      </c>
      <c r="I95" s="314" t="s">
        <v>938</v>
      </c>
      <c r="J95" s="314"/>
      <c r="K95" s="327"/>
    </row>
    <row r="96" spans="2:11" ht="15" customHeight="1">
      <c r="B96" s="339"/>
      <c r="C96" s="340"/>
      <c r="D96" s="340"/>
      <c r="E96" s="340"/>
      <c r="F96" s="340"/>
      <c r="G96" s="340"/>
      <c r="H96" s="340"/>
      <c r="I96" s="340"/>
      <c r="J96" s="340"/>
      <c r="K96" s="341"/>
    </row>
    <row r="97" spans="2:11" ht="18.75" customHeight="1">
      <c r="B97" s="342"/>
      <c r="C97" s="343"/>
      <c r="D97" s="343"/>
      <c r="E97" s="343"/>
      <c r="F97" s="343"/>
      <c r="G97" s="343"/>
      <c r="H97" s="343"/>
      <c r="I97" s="343"/>
      <c r="J97" s="343"/>
      <c r="K97" s="342"/>
    </row>
    <row r="98" spans="2:11" ht="18.75" customHeight="1">
      <c r="B98" s="321"/>
      <c r="C98" s="321"/>
      <c r="D98" s="321"/>
      <c r="E98" s="321"/>
      <c r="F98" s="321"/>
      <c r="G98" s="321"/>
      <c r="H98" s="321"/>
      <c r="I98" s="321"/>
      <c r="J98" s="321"/>
      <c r="K98" s="321"/>
    </row>
    <row r="99" spans="2:11" ht="7.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4"/>
    </row>
    <row r="100" spans="2:11" ht="45" customHeight="1">
      <c r="B100" s="325"/>
      <c r="C100" s="326" t="s">
        <v>942</v>
      </c>
      <c r="D100" s="326"/>
      <c r="E100" s="326"/>
      <c r="F100" s="326"/>
      <c r="G100" s="326"/>
      <c r="H100" s="326"/>
      <c r="I100" s="326"/>
      <c r="J100" s="326"/>
      <c r="K100" s="327"/>
    </row>
    <row r="101" spans="2:11" ht="17.25" customHeight="1">
      <c r="B101" s="325"/>
      <c r="C101" s="328" t="s">
        <v>898</v>
      </c>
      <c r="D101" s="328"/>
      <c r="E101" s="328"/>
      <c r="F101" s="328" t="s">
        <v>899</v>
      </c>
      <c r="G101" s="329"/>
      <c r="H101" s="328" t="s">
        <v>137</v>
      </c>
      <c r="I101" s="328" t="s">
        <v>60</v>
      </c>
      <c r="J101" s="328" t="s">
        <v>900</v>
      </c>
      <c r="K101" s="327"/>
    </row>
    <row r="102" spans="2:11" ht="17.25" customHeight="1">
      <c r="B102" s="325"/>
      <c r="C102" s="330" t="s">
        <v>901</v>
      </c>
      <c r="D102" s="330"/>
      <c r="E102" s="330"/>
      <c r="F102" s="331" t="s">
        <v>902</v>
      </c>
      <c r="G102" s="332"/>
      <c r="H102" s="330"/>
      <c r="I102" s="330"/>
      <c r="J102" s="330" t="s">
        <v>903</v>
      </c>
      <c r="K102" s="327"/>
    </row>
    <row r="103" spans="2:11" ht="5.25" customHeight="1">
      <c r="B103" s="325"/>
      <c r="C103" s="328"/>
      <c r="D103" s="328"/>
      <c r="E103" s="328"/>
      <c r="F103" s="328"/>
      <c r="G103" s="344"/>
      <c r="H103" s="328"/>
      <c r="I103" s="328"/>
      <c r="J103" s="328"/>
      <c r="K103" s="327"/>
    </row>
    <row r="104" spans="2:11" ht="15" customHeight="1">
      <c r="B104" s="325"/>
      <c r="C104" s="314" t="s">
        <v>56</v>
      </c>
      <c r="D104" s="333"/>
      <c r="E104" s="333"/>
      <c r="F104" s="335" t="s">
        <v>904</v>
      </c>
      <c r="G104" s="344"/>
      <c r="H104" s="314" t="s">
        <v>943</v>
      </c>
      <c r="I104" s="314" t="s">
        <v>906</v>
      </c>
      <c r="J104" s="314">
        <v>20</v>
      </c>
      <c r="K104" s="327"/>
    </row>
    <row r="105" spans="2:11" ht="15" customHeight="1">
      <c r="B105" s="325"/>
      <c r="C105" s="314" t="s">
        <v>907</v>
      </c>
      <c r="D105" s="314"/>
      <c r="E105" s="314"/>
      <c r="F105" s="335" t="s">
        <v>904</v>
      </c>
      <c r="G105" s="314"/>
      <c r="H105" s="314" t="s">
        <v>943</v>
      </c>
      <c r="I105" s="314" t="s">
        <v>906</v>
      </c>
      <c r="J105" s="314">
        <v>120</v>
      </c>
      <c r="K105" s="327"/>
    </row>
    <row r="106" spans="2:11" ht="15" customHeight="1">
      <c r="B106" s="336"/>
      <c r="C106" s="314" t="s">
        <v>909</v>
      </c>
      <c r="D106" s="314"/>
      <c r="E106" s="314"/>
      <c r="F106" s="335" t="s">
        <v>910</v>
      </c>
      <c r="G106" s="314"/>
      <c r="H106" s="314" t="s">
        <v>943</v>
      </c>
      <c r="I106" s="314" t="s">
        <v>906</v>
      </c>
      <c r="J106" s="314">
        <v>50</v>
      </c>
      <c r="K106" s="327"/>
    </row>
    <row r="107" spans="2:11" ht="15" customHeight="1">
      <c r="B107" s="336"/>
      <c r="C107" s="314" t="s">
        <v>912</v>
      </c>
      <c r="D107" s="314"/>
      <c r="E107" s="314"/>
      <c r="F107" s="335" t="s">
        <v>904</v>
      </c>
      <c r="G107" s="314"/>
      <c r="H107" s="314" t="s">
        <v>943</v>
      </c>
      <c r="I107" s="314" t="s">
        <v>914</v>
      </c>
      <c r="J107" s="314"/>
      <c r="K107" s="327"/>
    </row>
    <row r="108" spans="2:11" ht="15" customHeight="1">
      <c r="B108" s="336"/>
      <c r="C108" s="314" t="s">
        <v>923</v>
      </c>
      <c r="D108" s="314"/>
      <c r="E108" s="314"/>
      <c r="F108" s="335" t="s">
        <v>910</v>
      </c>
      <c r="G108" s="314"/>
      <c r="H108" s="314" t="s">
        <v>943</v>
      </c>
      <c r="I108" s="314" t="s">
        <v>906</v>
      </c>
      <c r="J108" s="314">
        <v>50</v>
      </c>
      <c r="K108" s="327"/>
    </row>
    <row r="109" spans="2:11" ht="15" customHeight="1">
      <c r="B109" s="336"/>
      <c r="C109" s="314" t="s">
        <v>931</v>
      </c>
      <c r="D109" s="314"/>
      <c r="E109" s="314"/>
      <c r="F109" s="335" t="s">
        <v>910</v>
      </c>
      <c r="G109" s="314"/>
      <c r="H109" s="314" t="s">
        <v>943</v>
      </c>
      <c r="I109" s="314" t="s">
        <v>906</v>
      </c>
      <c r="J109" s="314">
        <v>50</v>
      </c>
      <c r="K109" s="327"/>
    </row>
    <row r="110" spans="2:11" ht="15" customHeight="1">
      <c r="B110" s="336"/>
      <c r="C110" s="314" t="s">
        <v>929</v>
      </c>
      <c r="D110" s="314"/>
      <c r="E110" s="314"/>
      <c r="F110" s="335" t="s">
        <v>910</v>
      </c>
      <c r="G110" s="314"/>
      <c r="H110" s="314" t="s">
        <v>943</v>
      </c>
      <c r="I110" s="314" t="s">
        <v>906</v>
      </c>
      <c r="J110" s="314">
        <v>50</v>
      </c>
      <c r="K110" s="327"/>
    </row>
    <row r="111" spans="2:11" ht="15" customHeight="1">
      <c r="B111" s="336"/>
      <c r="C111" s="314" t="s">
        <v>56</v>
      </c>
      <c r="D111" s="314"/>
      <c r="E111" s="314"/>
      <c r="F111" s="335" t="s">
        <v>904</v>
      </c>
      <c r="G111" s="314"/>
      <c r="H111" s="314" t="s">
        <v>944</v>
      </c>
      <c r="I111" s="314" t="s">
        <v>906</v>
      </c>
      <c r="J111" s="314">
        <v>20</v>
      </c>
      <c r="K111" s="327"/>
    </row>
    <row r="112" spans="2:11" ht="15" customHeight="1">
      <c r="B112" s="336"/>
      <c r="C112" s="314" t="s">
        <v>945</v>
      </c>
      <c r="D112" s="314"/>
      <c r="E112" s="314"/>
      <c r="F112" s="335" t="s">
        <v>904</v>
      </c>
      <c r="G112" s="314"/>
      <c r="H112" s="314" t="s">
        <v>946</v>
      </c>
      <c r="I112" s="314" t="s">
        <v>906</v>
      </c>
      <c r="J112" s="314">
        <v>120</v>
      </c>
      <c r="K112" s="327"/>
    </row>
    <row r="113" spans="2:11" ht="15" customHeight="1">
      <c r="B113" s="336"/>
      <c r="C113" s="314" t="s">
        <v>41</v>
      </c>
      <c r="D113" s="314"/>
      <c r="E113" s="314"/>
      <c r="F113" s="335" t="s">
        <v>904</v>
      </c>
      <c r="G113" s="314"/>
      <c r="H113" s="314" t="s">
        <v>947</v>
      </c>
      <c r="I113" s="314" t="s">
        <v>938</v>
      </c>
      <c r="J113" s="314"/>
      <c r="K113" s="327"/>
    </row>
    <row r="114" spans="2:11" ht="15" customHeight="1">
      <c r="B114" s="336"/>
      <c r="C114" s="314" t="s">
        <v>51</v>
      </c>
      <c r="D114" s="314"/>
      <c r="E114" s="314"/>
      <c r="F114" s="335" t="s">
        <v>904</v>
      </c>
      <c r="G114" s="314"/>
      <c r="H114" s="314" t="s">
        <v>948</v>
      </c>
      <c r="I114" s="314" t="s">
        <v>938</v>
      </c>
      <c r="J114" s="314"/>
      <c r="K114" s="327"/>
    </row>
    <row r="115" spans="2:11" ht="15" customHeight="1">
      <c r="B115" s="336"/>
      <c r="C115" s="314" t="s">
        <v>60</v>
      </c>
      <c r="D115" s="314"/>
      <c r="E115" s="314"/>
      <c r="F115" s="335" t="s">
        <v>904</v>
      </c>
      <c r="G115" s="314"/>
      <c r="H115" s="314" t="s">
        <v>949</v>
      </c>
      <c r="I115" s="314" t="s">
        <v>950</v>
      </c>
      <c r="J115" s="314"/>
      <c r="K115" s="327"/>
    </row>
    <row r="116" spans="2:11" ht="15" customHeight="1">
      <c r="B116" s="339"/>
      <c r="C116" s="345"/>
      <c r="D116" s="345"/>
      <c r="E116" s="345"/>
      <c r="F116" s="345"/>
      <c r="G116" s="345"/>
      <c r="H116" s="345"/>
      <c r="I116" s="345"/>
      <c r="J116" s="345"/>
      <c r="K116" s="341"/>
    </row>
    <row r="117" spans="2:11" ht="18.75" customHeight="1">
      <c r="B117" s="346"/>
      <c r="C117" s="310"/>
      <c r="D117" s="310"/>
      <c r="E117" s="310"/>
      <c r="F117" s="347"/>
      <c r="G117" s="310"/>
      <c r="H117" s="310"/>
      <c r="I117" s="310"/>
      <c r="J117" s="310"/>
      <c r="K117" s="346"/>
    </row>
    <row r="118" spans="2:11" ht="18.75" customHeight="1"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</row>
    <row r="119" spans="2:11" ht="7.5" customHeight="1">
      <c r="B119" s="348"/>
      <c r="C119" s="349"/>
      <c r="D119" s="349"/>
      <c r="E119" s="349"/>
      <c r="F119" s="349"/>
      <c r="G119" s="349"/>
      <c r="H119" s="349"/>
      <c r="I119" s="349"/>
      <c r="J119" s="349"/>
      <c r="K119" s="350"/>
    </row>
    <row r="120" spans="2:11" ht="45" customHeight="1">
      <c r="B120" s="351"/>
      <c r="C120" s="304" t="s">
        <v>951</v>
      </c>
      <c r="D120" s="304"/>
      <c r="E120" s="304"/>
      <c r="F120" s="304"/>
      <c r="G120" s="304"/>
      <c r="H120" s="304"/>
      <c r="I120" s="304"/>
      <c r="J120" s="304"/>
      <c r="K120" s="352"/>
    </row>
    <row r="121" spans="2:11" ht="17.25" customHeight="1">
      <c r="B121" s="353"/>
      <c r="C121" s="328" t="s">
        <v>898</v>
      </c>
      <c r="D121" s="328"/>
      <c r="E121" s="328"/>
      <c r="F121" s="328" t="s">
        <v>899</v>
      </c>
      <c r="G121" s="329"/>
      <c r="H121" s="328" t="s">
        <v>137</v>
      </c>
      <c r="I121" s="328" t="s">
        <v>60</v>
      </c>
      <c r="J121" s="328" t="s">
        <v>900</v>
      </c>
      <c r="K121" s="354"/>
    </row>
    <row r="122" spans="2:11" ht="17.25" customHeight="1">
      <c r="B122" s="353"/>
      <c r="C122" s="330" t="s">
        <v>901</v>
      </c>
      <c r="D122" s="330"/>
      <c r="E122" s="330"/>
      <c r="F122" s="331" t="s">
        <v>902</v>
      </c>
      <c r="G122" s="332"/>
      <c r="H122" s="330"/>
      <c r="I122" s="330"/>
      <c r="J122" s="330" t="s">
        <v>903</v>
      </c>
      <c r="K122" s="354"/>
    </row>
    <row r="123" spans="2:11" ht="5.25" customHeight="1">
      <c r="B123" s="355"/>
      <c r="C123" s="333"/>
      <c r="D123" s="333"/>
      <c r="E123" s="333"/>
      <c r="F123" s="333"/>
      <c r="G123" s="314"/>
      <c r="H123" s="333"/>
      <c r="I123" s="333"/>
      <c r="J123" s="333"/>
      <c r="K123" s="356"/>
    </row>
    <row r="124" spans="2:11" ht="15" customHeight="1">
      <c r="B124" s="355"/>
      <c r="C124" s="314" t="s">
        <v>907</v>
      </c>
      <c r="D124" s="333"/>
      <c r="E124" s="333"/>
      <c r="F124" s="335" t="s">
        <v>904</v>
      </c>
      <c r="G124" s="314"/>
      <c r="H124" s="314" t="s">
        <v>943</v>
      </c>
      <c r="I124" s="314" t="s">
        <v>906</v>
      </c>
      <c r="J124" s="314">
        <v>120</v>
      </c>
      <c r="K124" s="357"/>
    </row>
    <row r="125" spans="2:11" ht="15" customHeight="1">
      <c r="B125" s="355"/>
      <c r="C125" s="314" t="s">
        <v>952</v>
      </c>
      <c r="D125" s="314"/>
      <c r="E125" s="314"/>
      <c r="F125" s="335" t="s">
        <v>904</v>
      </c>
      <c r="G125" s="314"/>
      <c r="H125" s="314" t="s">
        <v>953</v>
      </c>
      <c r="I125" s="314" t="s">
        <v>906</v>
      </c>
      <c r="J125" s="314" t="s">
        <v>954</v>
      </c>
      <c r="K125" s="357"/>
    </row>
    <row r="126" spans="2:11" ht="15" customHeight="1">
      <c r="B126" s="355"/>
      <c r="C126" s="314" t="s">
        <v>85</v>
      </c>
      <c r="D126" s="314"/>
      <c r="E126" s="314"/>
      <c r="F126" s="335" t="s">
        <v>904</v>
      </c>
      <c r="G126" s="314"/>
      <c r="H126" s="314" t="s">
        <v>955</v>
      </c>
      <c r="I126" s="314" t="s">
        <v>906</v>
      </c>
      <c r="J126" s="314" t="s">
        <v>954</v>
      </c>
      <c r="K126" s="357"/>
    </row>
    <row r="127" spans="2:11" ht="15" customHeight="1">
      <c r="B127" s="355"/>
      <c r="C127" s="314" t="s">
        <v>915</v>
      </c>
      <c r="D127" s="314"/>
      <c r="E127" s="314"/>
      <c r="F127" s="335" t="s">
        <v>910</v>
      </c>
      <c r="G127" s="314"/>
      <c r="H127" s="314" t="s">
        <v>916</v>
      </c>
      <c r="I127" s="314" t="s">
        <v>906</v>
      </c>
      <c r="J127" s="314">
        <v>15</v>
      </c>
      <c r="K127" s="357"/>
    </row>
    <row r="128" spans="2:11" ht="15" customHeight="1">
      <c r="B128" s="355"/>
      <c r="C128" s="337" t="s">
        <v>917</v>
      </c>
      <c r="D128" s="337"/>
      <c r="E128" s="337"/>
      <c r="F128" s="338" t="s">
        <v>910</v>
      </c>
      <c r="G128" s="337"/>
      <c r="H128" s="337" t="s">
        <v>918</v>
      </c>
      <c r="I128" s="337" t="s">
        <v>906</v>
      </c>
      <c r="J128" s="337">
        <v>15</v>
      </c>
      <c r="K128" s="357"/>
    </row>
    <row r="129" spans="2:11" ht="15" customHeight="1">
      <c r="B129" s="355"/>
      <c r="C129" s="337" t="s">
        <v>919</v>
      </c>
      <c r="D129" s="337"/>
      <c r="E129" s="337"/>
      <c r="F129" s="338" t="s">
        <v>910</v>
      </c>
      <c r="G129" s="337"/>
      <c r="H129" s="337" t="s">
        <v>920</v>
      </c>
      <c r="I129" s="337" t="s">
        <v>906</v>
      </c>
      <c r="J129" s="337">
        <v>20</v>
      </c>
      <c r="K129" s="357"/>
    </row>
    <row r="130" spans="2:11" ht="15" customHeight="1">
      <c r="B130" s="355"/>
      <c r="C130" s="337" t="s">
        <v>921</v>
      </c>
      <c r="D130" s="337"/>
      <c r="E130" s="337"/>
      <c r="F130" s="338" t="s">
        <v>910</v>
      </c>
      <c r="G130" s="337"/>
      <c r="H130" s="337" t="s">
        <v>922</v>
      </c>
      <c r="I130" s="337" t="s">
        <v>906</v>
      </c>
      <c r="J130" s="337">
        <v>20</v>
      </c>
      <c r="K130" s="357"/>
    </row>
    <row r="131" spans="2:11" ht="15" customHeight="1">
      <c r="B131" s="355"/>
      <c r="C131" s="314" t="s">
        <v>909</v>
      </c>
      <c r="D131" s="314"/>
      <c r="E131" s="314"/>
      <c r="F131" s="335" t="s">
        <v>910</v>
      </c>
      <c r="G131" s="314"/>
      <c r="H131" s="314" t="s">
        <v>943</v>
      </c>
      <c r="I131" s="314" t="s">
        <v>906</v>
      </c>
      <c r="J131" s="314">
        <v>50</v>
      </c>
      <c r="K131" s="357"/>
    </row>
    <row r="132" spans="2:11" ht="15" customHeight="1">
      <c r="B132" s="355"/>
      <c r="C132" s="314" t="s">
        <v>923</v>
      </c>
      <c r="D132" s="314"/>
      <c r="E132" s="314"/>
      <c r="F132" s="335" t="s">
        <v>910</v>
      </c>
      <c r="G132" s="314"/>
      <c r="H132" s="314" t="s">
        <v>943</v>
      </c>
      <c r="I132" s="314" t="s">
        <v>906</v>
      </c>
      <c r="J132" s="314">
        <v>50</v>
      </c>
      <c r="K132" s="357"/>
    </row>
    <row r="133" spans="2:11" ht="15" customHeight="1">
      <c r="B133" s="355"/>
      <c r="C133" s="314" t="s">
        <v>929</v>
      </c>
      <c r="D133" s="314"/>
      <c r="E133" s="314"/>
      <c r="F133" s="335" t="s">
        <v>910</v>
      </c>
      <c r="G133" s="314"/>
      <c r="H133" s="314" t="s">
        <v>943</v>
      </c>
      <c r="I133" s="314" t="s">
        <v>906</v>
      </c>
      <c r="J133" s="314">
        <v>50</v>
      </c>
      <c r="K133" s="357"/>
    </row>
    <row r="134" spans="2:11" ht="15" customHeight="1">
      <c r="B134" s="355"/>
      <c r="C134" s="314" t="s">
        <v>931</v>
      </c>
      <c r="D134" s="314"/>
      <c r="E134" s="314"/>
      <c r="F134" s="335" t="s">
        <v>910</v>
      </c>
      <c r="G134" s="314"/>
      <c r="H134" s="314" t="s">
        <v>943</v>
      </c>
      <c r="I134" s="314" t="s">
        <v>906</v>
      </c>
      <c r="J134" s="314">
        <v>50</v>
      </c>
      <c r="K134" s="357"/>
    </row>
    <row r="135" spans="2:11" ht="15" customHeight="1">
      <c r="B135" s="355"/>
      <c r="C135" s="314" t="s">
        <v>142</v>
      </c>
      <c r="D135" s="314"/>
      <c r="E135" s="314"/>
      <c r="F135" s="335" t="s">
        <v>910</v>
      </c>
      <c r="G135" s="314"/>
      <c r="H135" s="314" t="s">
        <v>956</v>
      </c>
      <c r="I135" s="314" t="s">
        <v>906</v>
      </c>
      <c r="J135" s="314">
        <v>255</v>
      </c>
      <c r="K135" s="357"/>
    </row>
    <row r="136" spans="2:11" ht="15" customHeight="1">
      <c r="B136" s="355"/>
      <c r="C136" s="314" t="s">
        <v>933</v>
      </c>
      <c r="D136" s="314"/>
      <c r="E136" s="314"/>
      <c r="F136" s="335" t="s">
        <v>904</v>
      </c>
      <c r="G136" s="314"/>
      <c r="H136" s="314" t="s">
        <v>957</v>
      </c>
      <c r="I136" s="314" t="s">
        <v>935</v>
      </c>
      <c r="J136" s="314"/>
      <c r="K136" s="357"/>
    </row>
    <row r="137" spans="2:11" ht="15" customHeight="1">
      <c r="B137" s="355"/>
      <c r="C137" s="314" t="s">
        <v>936</v>
      </c>
      <c r="D137" s="314"/>
      <c r="E137" s="314"/>
      <c r="F137" s="335" t="s">
        <v>904</v>
      </c>
      <c r="G137" s="314"/>
      <c r="H137" s="314" t="s">
        <v>958</v>
      </c>
      <c r="I137" s="314" t="s">
        <v>938</v>
      </c>
      <c r="J137" s="314"/>
      <c r="K137" s="357"/>
    </row>
    <row r="138" spans="2:11" ht="15" customHeight="1">
      <c r="B138" s="355"/>
      <c r="C138" s="314" t="s">
        <v>939</v>
      </c>
      <c r="D138" s="314"/>
      <c r="E138" s="314"/>
      <c r="F138" s="335" t="s">
        <v>904</v>
      </c>
      <c r="G138" s="314"/>
      <c r="H138" s="314" t="s">
        <v>939</v>
      </c>
      <c r="I138" s="314" t="s">
        <v>938</v>
      </c>
      <c r="J138" s="314"/>
      <c r="K138" s="357"/>
    </row>
    <row r="139" spans="2:11" ht="15" customHeight="1">
      <c r="B139" s="355"/>
      <c r="C139" s="314" t="s">
        <v>41</v>
      </c>
      <c r="D139" s="314"/>
      <c r="E139" s="314"/>
      <c r="F139" s="335" t="s">
        <v>904</v>
      </c>
      <c r="G139" s="314"/>
      <c r="H139" s="314" t="s">
        <v>959</v>
      </c>
      <c r="I139" s="314" t="s">
        <v>938</v>
      </c>
      <c r="J139" s="314"/>
      <c r="K139" s="357"/>
    </row>
    <row r="140" spans="2:11" ht="15" customHeight="1">
      <c r="B140" s="355"/>
      <c r="C140" s="314" t="s">
        <v>960</v>
      </c>
      <c r="D140" s="314"/>
      <c r="E140" s="314"/>
      <c r="F140" s="335" t="s">
        <v>904</v>
      </c>
      <c r="G140" s="314"/>
      <c r="H140" s="314" t="s">
        <v>961</v>
      </c>
      <c r="I140" s="314" t="s">
        <v>938</v>
      </c>
      <c r="J140" s="314"/>
      <c r="K140" s="357"/>
    </row>
    <row r="141" spans="2:11" ht="15" customHeight="1">
      <c r="B141" s="358"/>
      <c r="C141" s="359"/>
      <c r="D141" s="359"/>
      <c r="E141" s="359"/>
      <c r="F141" s="359"/>
      <c r="G141" s="359"/>
      <c r="H141" s="359"/>
      <c r="I141" s="359"/>
      <c r="J141" s="359"/>
      <c r="K141" s="360"/>
    </row>
    <row r="142" spans="2:11" ht="18.75" customHeight="1">
      <c r="B142" s="310"/>
      <c r="C142" s="310"/>
      <c r="D142" s="310"/>
      <c r="E142" s="310"/>
      <c r="F142" s="347"/>
      <c r="G142" s="310"/>
      <c r="H142" s="310"/>
      <c r="I142" s="310"/>
      <c r="J142" s="310"/>
      <c r="K142" s="310"/>
    </row>
    <row r="143" spans="2:11" ht="18.75" customHeight="1"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</row>
    <row r="144" spans="2:11" ht="7.5" customHeight="1">
      <c r="B144" s="322"/>
      <c r="C144" s="323"/>
      <c r="D144" s="323"/>
      <c r="E144" s="323"/>
      <c r="F144" s="323"/>
      <c r="G144" s="323"/>
      <c r="H144" s="323"/>
      <c r="I144" s="323"/>
      <c r="J144" s="323"/>
      <c r="K144" s="324"/>
    </row>
    <row r="145" spans="2:11" ht="45" customHeight="1">
      <c r="B145" s="325"/>
      <c r="C145" s="326" t="s">
        <v>962</v>
      </c>
      <c r="D145" s="326"/>
      <c r="E145" s="326"/>
      <c r="F145" s="326"/>
      <c r="G145" s="326"/>
      <c r="H145" s="326"/>
      <c r="I145" s="326"/>
      <c r="J145" s="326"/>
      <c r="K145" s="327"/>
    </row>
    <row r="146" spans="2:11" ht="17.25" customHeight="1">
      <c r="B146" s="325"/>
      <c r="C146" s="328" t="s">
        <v>898</v>
      </c>
      <c r="D146" s="328"/>
      <c r="E146" s="328"/>
      <c r="F146" s="328" t="s">
        <v>899</v>
      </c>
      <c r="G146" s="329"/>
      <c r="H146" s="328" t="s">
        <v>137</v>
      </c>
      <c r="I146" s="328" t="s">
        <v>60</v>
      </c>
      <c r="J146" s="328" t="s">
        <v>900</v>
      </c>
      <c r="K146" s="327"/>
    </row>
    <row r="147" spans="2:11" ht="17.25" customHeight="1">
      <c r="B147" s="325"/>
      <c r="C147" s="330" t="s">
        <v>901</v>
      </c>
      <c r="D147" s="330"/>
      <c r="E147" s="330"/>
      <c r="F147" s="331" t="s">
        <v>902</v>
      </c>
      <c r="G147" s="332"/>
      <c r="H147" s="330"/>
      <c r="I147" s="330"/>
      <c r="J147" s="330" t="s">
        <v>903</v>
      </c>
      <c r="K147" s="327"/>
    </row>
    <row r="148" spans="2:11" ht="5.25" customHeight="1">
      <c r="B148" s="336"/>
      <c r="C148" s="333"/>
      <c r="D148" s="333"/>
      <c r="E148" s="333"/>
      <c r="F148" s="333"/>
      <c r="G148" s="334"/>
      <c r="H148" s="333"/>
      <c r="I148" s="333"/>
      <c r="J148" s="333"/>
      <c r="K148" s="357"/>
    </row>
    <row r="149" spans="2:11" ht="15" customHeight="1">
      <c r="B149" s="336"/>
      <c r="C149" s="361" t="s">
        <v>907</v>
      </c>
      <c r="D149" s="314"/>
      <c r="E149" s="314"/>
      <c r="F149" s="362" t="s">
        <v>904</v>
      </c>
      <c r="G149" s="314"/>
      <c r="H149" s="361" t="s">
        <v>943</v>
      </c>
      <c r="I149" s="361" t="s">
        <v>906</v>
      </c>
      <c r="J149" s="361">
        <v>120</v>
      </c>
      <c r="K149" s="357"/>
    </row>
    <row r="150" spans="2:11" ht="15" customHeight="1">
      <c r="B150" s="336"/>
      <c r="C150" s="361" t="s">
        <v>952</v>
      </c>
      <c r="D150" s="314"/>
      <c r="E150" s="314"/>
      <c r="F150" s="362" t="s">
        <v>904</v>
      </c>
      <c r="G150" s="314"/>
      <c r="H150" s="361" t="s">
        <v>963</v>
      </c>
      <c r="I150" s="361" t="s">
        <v>906</v>
      </c>
      <c r="J150" s="361" t="s">
        <v>954</v>
      </c>
      <c r="K150" s="357"/>
    </row>
    <row r="151" spans="2:11" ht="15" customHeight="1">
      <c r="B151" s="336"/>
      <c r="C151" s="361" t="s">
        <v>85</v>
      </c>
      <c r="D151" s="314"/>
      <c r="E151" s="314"/>
      <c r="F151" s="362" t="s">
        <v>904</v>
      </c>
      <c r="G151" s="314"/>
      <c r="H151" s="361" t="s">
        <v>964</v>
      </c>
      <c r="I151" s="361" t="s">
        <v>906</v>
      </c>
      <c r="J151" s="361" t="s">
        <v>954</v>
      </c>
      <c r="K151" s="357"/>
    </row>
    <row r="152" spans="2:11" ht="15" customHeight="1">
      <c r="B152" s="336"/>
      <c r="C152" s="361" t="s">
        <v>909</v>
      </c>
      <c r="D152" s="314"/>
      <c r="E152" s="314"/>
      <c r="F152" s="362" t="s">
        <v>910</v>
      </c>
      <c r="G152" s="314"/>
      <c r="H152" s="361" t="s">
        <v>943</v>
      </c>
      <c r="I152" s="361" t="s">
        <v>906</v>
      </c>
      <c r="J152" s="361">
        <v>50</v>
      </c>
      <c r="K152" s="357"/>
    </row>
    <row r="153" spans="2:11" ht="15" customHeight="1">
      <c r="B153" s="336"/>
      <c r="C153" s="361" t="s">
        <v>912</v>
      </c>
      <c r="D153" s="314"/>
      <c r="E153" s="314"/>
      <c r="F153" s="362" t="s">
        <v>904</v>
      </c>
      <c r="G153" s="314"/>
      <c r="H153" s="361" t="s">
        <v>943</v>
      </c>
      <c r="I153" s="361" t="s">
        <v>914</v>
      </c>
      <c r="J153" s="361"/>
      <c r="K153" s="357"/>
    </row>
    <row r="154" spans="2:11" ht="15" customHeight="1">
      <c r="B154" s="336"/>
      <c r="C154" s="361" t="s">
        <v>923</v>
      </c>
      <c r="D154" s="314"/>
      <c r="E154" s="314"/>
      <c r="F154" s="362" t="s">
        <v>910</v>
      </c>
      <c r="G154" s="314"/>
      <c r="H154" s="361" t="s">
        <v>943</v>
      </c>
      <c r="I154" s="361" t="s">
        <v>906</v>
      </c>
      <c r="J154" s="361">
        <v>50</v>
      </c>
      <c r="K154" s="357"/>
    </row>
    <row r="155" spans="2:11" ht="15" customHeight="1">
      <c r="B155" s="336"/>
      <c r="C155" s="361" t="s">
        <v>931</v>
      </c>
      <c r="D155" s="314"/>
      <c r="E155" s="314"/>
      <c r="F155" s="362" t="s">
        <v>910</v>
      </c>
      <c r="G155" s="314"/>
      <c r="H155" s="361" t="s">
        <v>943</v>
      </c>
      <c r="I155" s="361" t="s">
        <v>906</v>
      </c>
      <c r="J155" s="361">
        <v>50</v>
      </c>
      <c r="K155" s="357"/>
    </row>
    <row r="156" spans="2:11" ht="15" customHeight="1">
      <c r="B156" s="336"/>
      <c r="C156" s="361" t="s">
        <v>929</v>
      </c>
      <c r="D156" s="314"/>
      <c r="E156" s="314"/>
      <c r="F156" s="362" t="s">
        <v>910</v>
      </c>
      <c r="G156" s="314"/>
      <c r="H156" s="361" t="s">
        <v>943</v>
      </c>
      <c r="I156" s="361" t="s">
        <v>906</v>
      </c>
      <c r="J156" s="361">
        <v>50</v>
      </c>
      <c r="K156" s="357"/>
    </row>
    <row r="157" spans="2:11" ht="15" customHeight="1">
      <c r="B157" s="336"/>
      <c r="C157" s="361" t="s">
        <v>126</v>
      </c>
      <c r="D157" s="314"/>
      <c r="E157" s="314"/>
      <c r="F157" s="362" t="s">
        <v>904</v>
      </c>
      <c r="G157" s="314"/>
      <c r="H157" s="361" t="s">
        <v>965</v>
      </c>
      <c r="I157" s="361" t="s">
        <v>906</v>
      </c>
      <c r="J157" s="361" t="s">
        <v>966</v>
      </c>
      <c r="K157" s="357"/>
    </row>
    <row r="158" spans="2:11" ht="15" customHeight="1">
      <c r="B158" s="336"/>
      <c r="C158" s="361" t="s">
        <v>967</v>
      </c>
      <c r="D158" s="314"/>
      <c r="E158" s="314"/>
      <c r="F158" s="362" t="s">
        <v>904</v>
      </c>
      <c r="G158" s="314"/>
      <c r="H158" s="361" t="s">
        <v>968</v>
      </c>
      <c r="I158" s="361" t="s">
        <v>938</v>
      </c>
      <c r="J158" s="361"/>
      <c r="K158" s="357"/>
    </row>
    <row r="159" spans="2:11" ht="15" customHeight="1">
      <c r="B159" s="363"/>
      <c r="C159" s="345"/>
      <c r="D159" s="345"/>
      <c r="E159" s="345"/>
      <c r="F159" s="345"/>
      <c r="G159" s="345"/>
      <c r="H159" s="345"/>
      <c r="I159" s="345"/>
      <c r="J159" s="345"/>
      <c r="K159" s="364"/>
    </row>
    <row r="160" spans="2:11" ht="18.75" customHeight="1">
      <c r="B160" s="310"/>
      <c r="C160" s="314"/>
      <c r="D160" s="314"/>
      <c r="E160" s="314"/>
      <c r="F160" s="335"/>
      <c r="G160" s="314"/>
      <c r="H160" s="314"/>
      <c r="I160" s="314"/>
      <c r="J160" s="314"/>
      <c r="K160" s="310"/>
    </row>
    <row r="161" spans="2:11" ht="18.75" customHeight="1"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</row>
    <row r="162" spans="2:11" ht="7.5" customHeight="1">
      <c r="B162" s="300"/>
      <c r="C162" s="301"/>
      <c r="D162" s="301"/>
      <c r="E162" s="301"/>
      <c r="F162" s="301"/>
      <c r="G162" s="301"/>
      <c r="H162" s="301"/>
      <c r="I162" s="301"/>
      <c r="J162" s="301"/>
      <c r="K162" s="302"/>
    </row>
    <row r="163" spans="2:11" ht="45" customHeight="1">
      <c r="B163" s="303"/>
      <c r="C163" s="304" t="s">
        <v>969</v>
      </c>
      <c r="D163" s="304"/>
      <c r="E163" s="304"/>
      <c r="F163" s="304"/>
      <c r="G163" s="304"/>
      <c r="H163" s="304"/>
      <c r="I163" s="304"/>
      <c r="J163" s="304"/>
      <c r="K163" s="305"/>
    </row>
    <row r="164" spans="2:11" ht="17.25" customHeight="1">
      <c r="B164" s="303"/>
      <c r="C164" s="328" t="s">
        <v>898</v>
      </c>
      <c r="D164" s="328"/>
      <c r="E164" s="328"/>
      <c r="F164" s="328" t="s">
        <v>899</v>
      </c>
      <c r="G164" s="365"/>
      <c r="H164" s="366" t="s">
        <v>137</v>
      </c>
      <c r="I164" s="366" t="s">
        <v>60</v>
      </c>
      <c r="J164" s="328" t="s">
        <v>900</v>
      </c>
      <c r="K164" s="305"/>
    </row>
    <row r="165" spans="2:11" ht="17.25" customHeight="1">
      <c r="B165" s="306"/>
      <c r="C165" s="330" t="s">
        <v>901</v>
      </c>
      <c r="D165" s="330"/>
      <c r="E165" s="330"/>
      <c r="F165" s="331" t="s">
        <v>902</v>
      </c>
      <c r="G165" s="367"/>
      <c r="H165" s="368"/>
      <c r="I165" s="368"/>
      <c r="J165" s="330" t="s">
        <v>903</v>
      </c>
      <c r="K165" s="308"/>
    </row>
    <row r="166" spans="2:11" ht="5.25" customHeight="1">
      <c r="B166" s="336"/>
      <c r="C166" s="333"/>
      <c r="D166" s="333"/>
      <c r="E166" s="333"/>
      <c r="F166" s="333"/>
      <c r="G166" s="334"/>
      <c r="H166" s="333"/>
      <c r="I166" s="333"/>
      <c r="J166" s="333"/>
      <c r="K166" s="357"/>
    </row>
    <row r="167" spans="2:11" ht="15" customHeight="1">
      <c r="B167" s="336"/>
      <c r="C167" s="314" t="s">
        <v>907</v>
      </c>
      <c r="D167" s="314"/>
      <c r="E167" s="314"/>
      <c r="F167" s="335" t="s">
        <v>904</v>
      </c>
      <c r="G167" s="314"/>
      <c r="H167" s="314" t="s">
        <v>943</v>
      </c>
      <c r="I167" s="314" t="s">
        <v>906</v>
      </c>
      <c r="J167" s="314">
        <v>120</v>
      </c>
      <c r="K167" s="357"/>
    </row>
    <row r="168" spans="2:11" ht="15" customHeight="1">
      <c r="B168" s="336"/>
      <c r="C168" s="314" t="s">
        <v>952</v>
      </c>
      <c r="D168" s="314"/>
      <c r="E168" s="314"/>
      <c r="F168" s="335" t="s">
        <v>904</v>
      </c>
      <c r="G168" s="314"/>
      <c r="H168" s="314" t="s">
        <v>953</v>
      </c>
      <c r="I168" s="314" t="s">
        <v>906</v>
      </c>
      <c r="J168" s="314" t="s">
        <v>954</v>
      </c>
      <c r="K168" s="357"/>
    </row>
    <row r="169" spans="2:11" ht="15" customHeight="1">
      <c r="B169" s="336"/>
      <c r="C169" s="314" t="s">
        <v>85</v>
      </c>
      <c r="D169" s="314"/>
      <c r="E169" s="314"/>
      <c r="F169" s="335" t="s">
        <v>904</v>
      </c>
      <c r="G169" s="314"/>
      <c r="H169" s="314" t="s">
        <v>970</v>
      </c>
      <c r="I169" s="314" t="s">
        <v>906</v>
      </c>
      <c r="J169" s="314" t="s">
        <v>954</v>
      </c>
      <c r="K169" s="357"/>
    </row>
    <row r="170" spans="2:11" ht="15" customHeight="1">
      <c r="B170" s="336"/>
      <c r="C170" s="314" t="s">
        <v>909</v>
      </c>
      <c r="D170" s="314"/>
      <c r="E170" s="314"/>
      <c r="F170" s="335" t="s">
        <v>910</v>
      </c>
      <c r="G170" s="314"/>
      <c r="H170" s="314" t="s">
        <v>970</v>
      </c>
      <c r="I170" s="314" t="s">
        <v>906</v>
      </c>
      <c r="J170" s="314">
        <v>50</v>
      </c>
      <c r="K170" s="357"/>
    </row>
    <row r="171" spans="2:11" ht="15" customHeight="1">
      <c r="B171" s="336"/>
      <c r="C171" s="314" t="s">
        <v>912</v>
      </c>
      <c r="D171" s="314"/>
      <c r="E171" s="314"/>
      <c r="F171" s="335" t="s">
        <v>904</v>
      </c>
      <c r="G171" s="314"/>
      <c r="H171" s="314" t="s">
        <v>970</v>
      </c>
      <c r="I171" s="314" t="s">
        <v>914</v>
      </c>
      <c r="J171" s="314"/>
      <c r="K171" s="357"/>
    </row>
    <row r="172" spans="2:11" ht="15" customHeight="1">
      <c r="B172" s="336"/>
      <c r="C172" s="314" t="s">
        <v>923</v>
      </c>
      <c r="D172" s="314"/>
      <c r="E172" s="314"/>
      <c r="F172" s="335" t="s">
        <v>910</v>
      </c>
      <c r="G172" s="314"/>
      <c r="H172" s="314" t="s">
        <v>970</v>
      </c>
      <c r="I172" s="314" t="s">
        <v>906</v>
      </c>
      <c r="J172" s="314">
        <v>50</v>
      </c>
      <c r="K172" s="357"/>
    </row>
    <row r="173" spans="2:11" ht="15" customHeight="1">
      <c r="B173" s="336"/>
      <c r="C173" s="314" t="s">
        <v>931</v>
      </c>
      <c r="D173" s="314"/>
      <c r="E173" s="314"/>
      <c r="F173" s="335" t="s">
        <v>910</v>
      </c>
      <c r="G173" s="314"/>
      <c r="H173" s="314" t="s">
        <v>970</v>
      </c>
      <c r="I173" s="314" t="s">
        <v>906</v>
      </c>
      <c r="J173" s="314">
        <v>50</v>
      </c>
      <c r="K173" s="357"/>
    </row>
    <row r="174" spans="2:11" ht="15" customHeight="1">
      <c r="B174" s="336"/>
      <c r="C174" s="314" t="s">
        <v>929</v>
      </c>
      <c r="D174" s="314"/>
      <c r="E174" s="314"/>
      <c r="F174" s="335" t="s">
        <v>910</v>
      </c>
      <c r="G174" s="314"/>
      <c r="H174" s="314" t="s">
        <v>970</v>
      </c>
      <c r="I174" s="314" t="s">
        <v>906</v>
      </c>
      <c r="J174" s="314">
        <v>50</v>
      </c>
      <c r="K174" s="357"/>
    </row>
    <row r="175" spans="2:11" ht="15" customHeight="1">
      <c r="B175" s="336"/>
      <c r="C175" s="314" t="s">
        <v>136</v>
      </c>
      <c r="D175" s="314"/>
      <c r="E175" s="314"/>
      <c r="F175" s="335" t="s">
        <v>904</v>
      </c>
      <c r="G175" s="314"/>
      <c r="H175" s="314" t="s">
        <v>971</v>
      </c>
      <c r="I175" s="314" t="s">
        <v>972</v>
      </c>
      <c r="J175" s="314"/>
      <c r="K175" s="357"/>
    </row>
    <row r="176" spans="2:11" ht="15" customHeight="1">
      <c r="B176" s="336"/>
      <c r="C176" s="314" t="s">
        <v>60</v>
      </c>
      <c r="D176" s="314"/>
      <c r="E176" s="314"/>
      <c r="F176" s="335" t="s">
        <v>904</v>
      </c>
      <c r="G176" s="314"/>
      <c r="H176" s="314" t="s">
        <v>973</v>
      </c>
      <c r="I176" s="314" t="s">
        <v>974</v>
      </c>
      <c r="J176" s="314">
        <v>1</v>
      </c>
      <c r="K176" s="357"/>
    </row>
    <row r="177" spans="2:11" ht="15" customHeight="1">
      <c r="B177" s="336"/>
      <c r="C177" s="314" t="s">
        <v>56</v>
      </c>
      <c r="D177" s="314"/>
      <c r="E177" s="314"/>
      <c r="F177" s="335" t="s">
        <v>904</v>
      </c>
      <c r="G177" s="314"/>
      <c r="H177" s="314" t="s">
        <v>975</v>
      </c>
      <c r="I177" s="314" t="s">
        <v>906</v>
      </c>
      <c r="J177" s="314">
        <v>20</v>
      </c>
      <c r="K177" s="357"/>
    </row>
    <row r="178" spans="2:11" ht="15" customHeight="1">
      <c r="B178" s="336"/>
      <c r="C178" s="314" t="s">
        <v>137</v>
      </c>
      <c r="D178" s="314"/>
      <c r="E178" s="314"/>
      <c r="F178" s="335" t="s">
        <v>904</v>
      </c>
      <c r="G178" s="314"/>
      <c r="H178" s="314" t="s">
        <v>976</v>
      </c>
      <c r="I178" s="314" t="s">
        <v>906</v>
      </c>
      <c r="J178" s="314">
        <v>255</v>
      </c>
      <c r="K178" s="357"/>
    </row>
    <row r="179" spans="2:11" ht="15" customHeight="1">
      <c r="B179" s="336"/>
      <c r="C179" s="314" t="s">
        <v>138</v>
      </c>
      <c r="D179" s="314"/>
      <c r="E179" s="314"/>
      <c r="F179" s="335" t="s">
        <v>904</v>
      </c>
      <c r="G179" s="314"/>
      <c r="H179" s="314" t="s">
        <v>869</v>
      </c>
      <c r="I179" s="314" t="s">
        <v>906</v>
      </c>
      <c r="J179" s="314">
        <v>10</v>
      </c>
      <c r="K179" s="357"/>
    </row>
    <row r="180" spans="2:11" ht="15" customHeight="1">
      <c r="B180" s="336"/>
      <c r="C180" s="314" t="s">
        <v>139</v>
      </c>
      <c r="D180" s="314"/>
      <c r="E180" s="314"/>
      <c r="F180" s="335" t="s">
        <v>904</v>
      </c>
      <c r="G180" s="314"/>
      <c r="H180" s="314" t="s">
        <v>977</v>
      </c>
      <c r="I180" s="314" t="s">
        <v>938</v>
      </c>
      <c r="J180" s="314"/>
      <c r="K180" s="357"/>
    </row>
    <row r="181" spans="2:11" ht="15" customHeight="1">
      <c r="B181" s="336"/>
      <c r="C181" s="314" t="s">
        <v>978</v>
      </c>
      <c r="D181" s="314"/>
      <c r="E181" s="314"/>
      <c r="F181" s="335" t="s">
        <v>904</v>
      </c>
      <c r="G181" s="314"/>
      <c r="H181" s="314" t="s">
        <v>979</v>
      </c>
      <c r="I181" s="314" t="s">
        <v>938</v>
      </c>
      <c r="J181" s="314"/>
      <c r="K181" s="357"/>
    </row>
    <row r="182" spans="2:11" ht="15" customHeight="1">
      <c r="B182" s="336"/>
      <c r="C182" s="314" t="s">
        <v>967</v>
      </c>
      <c r="D182" s="314"/>
      <c r="E182" s="314"/>
      <c r="F182" s="335" t="s">
        <v>904</v>
      </c>
      <c r="G182" s="314"/>
      <c r="H182" s="314" t="s">
        <v>980</v>
      </c>
      <c r="I182" s="314" t="s">
        <v>938</v>
      </c>
      <c r="J182" s="314"/>
      <c r="K182" s="357"/>
    </row>
    <row r="183" spans="2:11" ht="15" customHeight="1">
      <c r="B183" s="336"/>
      <c r="C183" s="314" t="s">
        <v>141</v>
      </c>
      <c r="D183" s="314"/>
      <c r="E183" s="314"/>
      <c r="F183" s="335" t="s">
        <v>910</v>
      </c>
      <c r="G183" s="314"/>
      <c r="H183" s="314" t="s">
        <v>981</v>
      </c>
      <c r="I183" s="314" t="s">
        <v>906</v>
      </c>
      <c r="J183" s="314">
        <v>50</v>
      </c>
      <c r="K183" s="357"/>
    </row>
    <row r="184" spans="2:11" ht="15" customHeight="1">
      <c r="B184" s="336"/>
      <c r="C184" s="314" t="s">
        <v>982</v>
      </c>
      <c r="D184" s="314"/>
      <c r="E184" s="314"/>
      <c r="F184" s="335" t="s">
        <v>910</v>
      </c>
      <c r="G184" s="314"/>
      <c r="H184" s="314" t="s">
        <v>983</v>
      </c>
      <c r="I184" s="314" t="s">
        <v>984</v>
      </c>
      <c r="J184" s="314"/>
      <c r="K184" s="357"/>
    </row>
    <row r="185" spans="2:11" ht="15" customHeight="1">
      <c r="B185" s="336"/>
      <c r="C185" s="314" t="s">
        <v>985</v>
      </c>
      <c r="D185" s="314"/>
      <c r="E185" s="314"/>
      <c r="F185" s="335" t="s">
        <v>910</v>
      </c>
      <c r="G185" s="314"/>
      <c r="H185" s="314" t="s">
        <v>986</v>
      </c>
      <c r="I185" s="314" t="s">
        <v>984</v>
      </c>
      <c r="J185" s="314"/>
      <c r="K185" s="357"/>
    </row>
    <row r="186" spans="2:11" ht="15" customHeight="1">
      <c r="B186" s="336"/>
      <c r="C186" s="314" t="s">
        <v>987</v>
      </c>
      <c r="D186" s="314"/>
      <c r="E186" s="314"/>
      <c r="F186" s="335" t="s">
        <v>910</v>
      </c>
      <c r="G186" s="314"/>
      <c r="H186" s="314" t="s">
        <v>988</v>
      </c>
      <c r="I186" s="314" t="s">
        <v>984</v>
      </c>
      <c r="J186" s="314"/>
      <c r="K186" s="357"/>
    </row>
    <row r="187" spans="2:11" ht="15" customHeight="1">
      <c r="B187" s="336"/>
      <c r="C187" s="369" t="s">
        <v>989</v>
      </c>
      <c r="D187" s="314"/>
      <c r="E187" s="314"/>
      <c r="F187" s="335" t="s">
        <v>910</v>
      </c>
      <c r="G187" s="314"/>
      <c r="H187" s="314" t="s">
        <v>990</v>
      </c>
      <c r="I187" s="314" t="s">
        <v>991</v>
      </c>
      <c r="J187" s="370" t="s">
        <v>992</v>
      </c>
      <c r="K187" s="357"/>
    </row>
    <row r="188" spans="2:11" ht="15" customHeight="1">
      <c r="B188" s="336"/>
      <c r="C188" s="320" t="s">
        <v>45</v>
      </c>
      <c r="D188" s="314"/>
      <c r="E188" s="314"/>
      <c r="F188" s="335" t="s">
        <v>904</v>
      </c>
      <c r="G188" s="314"/>
      <c r="H188" s="310" t="s">
        <v>993</v>
      </c>
      <c r="I188" s="314" t="s">
        <v>994</v>
      </c>
      <c r="J188" s="314"/>
      <c r="K188" s="357"/>
    </row>
    <row r="189" spans="2:11" ht="15" customHeight="1">
      <c r="B189" s="336"/>
      <c r="C189" s="320" t="s">
        <v>995</v>
      </c>
      <c r="D189" s="314"/>
      <c r="E189" s="314"/>
      <c r="F189" s="335" t="s">
        <v>904</v>
      </c>
      <c r="G189" s="314"/>
      <c r="H189" s="314" t="s">
        <v>996</v>
      </c>
      <c r="I189" s="314" t="s">
        <v>938</v>
      </c>
      <c r="J189" s="314"/>
      <c r="K189" s="357"/>
    </row>
    <row r="190" spans="2:11" ht="15" customHeight="1">
      <c r="B190" s="336"/>
      <c r="C190" s="320" t="s">
        <v>997</v>
      </c>
      <c r="D190" s="314"/>
      <c r="E190" s="314"/>
      <c r="F190" s="335" t="s">
        <v>904</v>
      </c>
      <c r="G190" s="314"/>
      <c r="H190" s="314" t="s">
        <v>998</v>
      </c>
      <c r="I190" s="314" t="s">
        <v>938</v>
      </c>
      <c r="J190" s="314"/>
      <c r="K190" s="357"/>
    </row>
    <row r="191" spans="2:11" ht="15" customHeight="1">
      <c r="B191" s="336"/>
      <c r="C191" s="320" t="s">
        <v>999</v>
      </c>
      <c r="D191" s="314"/>
      <c r="E191" s="314"/>
      <c r="F191" s="335" t="s">
        <v>910</v>
      </c>
      <c r="G191" s="314"/>
      <c r="H191" s="314" t="s">
        <v>1000</v>
      </c>
      <c r="I191" s="314" t="s">
        <v>938</v>
      </c>
      <c r="J191" s="314"/>
      <c r="K191" s="357"/>
    </row>
    <row r="192" spans="2:11" ht="15" customHeight="1">
      <c r="B192" s="363"/>
      <c r="C192" s="371"/>
      <c r="D192" s="345"/>
      <c r="E192" s="345"/>
      <c r="F192" s="345"/>
      <c r="G192" s="345"/>
      <c r="H192" s="345"/>
      <c r="I192" s="345"/>
      <c r="J192" s="345"/>
      <c r="K192" s="364"/>
    </row>
    <row r="193" spans="2:11" ht="18.75" customHeight="1">
      <c r="B193" s="310"/>
      <c r="C193" s="314"/>
      <c r="D193" s="314"/>
      <c r="E193" s="314"/>
      <c r="F193" s="335"/>
      <c r="G193" s="314"/>
      <c r="H193" s="314"/>
      <c r="I193" s="314"/>
      <c r="J193" s="314"/>
      <c r="K193" s="310"/>
    </row>
    <row r="194" spans="2:11" ht="18.75" customHeight="1">
      <c r="B194" s="310"/>
      <c r="C194" s="314"/>
      <c r="D194" s="314"/>
      <c r="E194" s="314"/>
      <c r="F194" s="335"/>
      <c r="G194" s="314"/>
      <c r="H194" s="314"/>
      <c r="I194" s="314"/>
      <c r="J194" s="314"/>
      <c r="K194" s="310"/>
    </row>
    <row r="195" spans="2:11" ht="18.75" customHeight="1">
      <c r="B195" s="321"/>
      <c r="C195" s="321"/>
      <c r="D195" s="321"/>
      <c r="E195" s="321"/>
      <c r="F195" s="321"/>
      <c r="G195" s="321"/>
      <c r="H195" s="321"/>
      <c r="I195" s="321"/>
      <c r="J195" s="321"/>
      <c r="K195" s="321"/>
    </row>
    <row r="196" spans="2:11" ht="13.5">
      <c r="B196" s="300"/>
      <c r="C196" s="301"/>
      <c r="D196" s="301"/>
      <c r="E196" s="301"/>
      <c r="F196" s="301"/>
      <c r="G196" s="301"/>
      <c r="H196" s="301"/>
      <c r="I196" s="301"/>
      <c r="J196" s="301"/>
      <c r="K196" s="302"/>
    </row>
    <row r="197" spans="2:11" ht="21">
      <c r="B197" s="303"/>
      <c r="C197" s="304" t="s">
        <v>1001</v>
      </c>
      <c r="D197" s="304"/>
      <c r="E197" s="304"/>
      <c r="F197" s="304"/>
      <c r="G197" s="304"/>
      <c r="H197" s="304"/>
      <c r="I197" s="304"/>
      <c r="J197" s="304"/>
      <c r="K197" s="305"/>
    </row>
    <row r="198" spans="2:11" ht="25.5" customHeight="1">
      <c r="B198" s="303"/>
      <c r="C198" s="372" t="s">
        <v>1002</v>
      </c>
      <c r="D198" s="372"/>
      <c r="E198" s="372"/>
      <c r="F198" s="372" t="s">
        <v>1003</v>
      </c>
      <c r="G198" s="373"/>
      <c r="H198" s="372" t="s">
        <v>1004</v>
      </c>
      <c r="I198" s="372"/>
      <c r="J198" s="372"/>
      <c r="K198" s="305"/>
    </row>
    <row r="199" spans="2:11" ht="5.25" customHeight="1">
      <c r="B199" s="336"/>
      <c r="C199" s="333"/>
      <c r="D199" s="333"/>
      <c r="E199" s="333"/>
      <c r="F199" s="333"/>
      <c r="G199" s="314"/>
      <c r="H199" s="333"/>
      <c r="I199" s="333"/>
      <c r="J199" s="333"/>
      <c r="K199" s="357"/>
    </row>
    <row r="200" spans="2:11" ht="15" customHeight="1">
      <c r="B200" s="336"/>
      <c r="C200" s="314" t="s">
        <v>994</v>
      </c>
      <c r="D200" s="314"/>
      <c r="E200" s="314"/>
      <c r="F200" s="335" t="s">
        <v>46</v>
      </c>
      <c r="G200" s="314"/>
      <c r="H200" s="314" t="s">
        <v>1005</v>
      </c>
      <c r="I200" s="314"/>
      <c r="J200" s="314"/>
      <c r="K200" s="357"/>
    </row>
    <row r="201" spans="2:11" ht="15" customHeight="1">
      <c r="B201" s="336"/>
      <c r="C201" s="342"/>
      <c r="D201" s="314"/>
      <c r="E201" s="314"/>
      <c r="F201" s="335" t="s">
        <v>47</v>
      </c>
      <c r="G201" s="314"/>
      <c r="H201" s="314" t="s">
        <v>1006</v>
      </c>
      <c r="I201" s="314"/>
      <c r="J201" s="314"/>
      <c r="K201" s="357"/>
    </row>
    <row r="202" spans="2:11" ht="15" customHeight="1">
      <c r="B202" s="336"/>
      <c r="C202" s="342"/>
      <c r="D202" s="314"/>
      <c r="E202" s="314"/>
      <c r="F202" s="335" t="s">
        <v>50</v>
      </c>
      <c r="G202" s="314"/>
      <c r="H202" s="314" t="s">
        <v>1007</v>
      </c>
      <c r="I202" s="314"/>
      <c r="J202" s="314"/>
      <c r="K202" s="357"/>
    </row>
    <row r="203" spans="2:11" ht="15" customHeight="1">
      <c r="B203" s="336"/>
      <c r="C203" s="314"/>
      <c r="D203" s="314"/>
      <c r="E203" s="314"/>
      <c r="F203" s="335" t="s">
        <v>48</v>
      </c>
      <c r="G203" s="314"/>
      <c r="H203" s="314" t="s">
        <v>1008</v>
      </c>
      <c r="I203" s="314"/>
      <c r="J203" s="314"/>
      <c r="K203" s="357"/>
    </row>
    <row r="204" spans="2:11" ht="15" customHeight="1">
      <c r="B204" s="336"/>
      <c r="C204" s="314"/>
      <c r="D204" s="314"/>
      <c r="E204" s="314"/>
      <c r="F204" s="335" t="s">
        <v>49</v>
      </c>
      <c r="G204" s="314"/>
      <c r="H204" s="314" t="s">
        <v>1009</v>
      </c>
      <c r="I204" s="314"/>
      <c r="J204" s="314"/>
      <c r="K204" s="357"/>
    </row>
    <row r="205" spans="2:11" ht="15" customHeight="1">
      <c r="B205" s="336"/>
      <c r="C205" s="314"/>
      <c r="D205" s="314"/>
      <c r="E205" s="314"/>
      <c r="F205" s="335"/>
      <c r="G205" s="314"/>
      <c r="H205" s="314"/>
      <c r="I205" s="314"/>
      <c r="J205" s="314"/>
      <c r="K205" s="357"/>
    </row>
    <row r="206" spans="2:11" ht="15" customHeight="1">
      <c r="B206" s="336"/>
      <c r="C206" s="314" t="s">
        <v>950</v>
      </c>
      <c r="D206" s="314"/>
      <c r="E206" s="314"/>
      <c r="F206" s="335" t="s">
        <v>81</v>
      </c>
      <c r="G206" s="314"/>
      <c r="H206" s="314" t="s">
        <v>1010</v>
      </c>
      <c r="I206" s="314"/>
      <c r="J206" s="314"/>
      <c r="K206" s="357"/>
    </row>
    <row r="207" spans="2:11" ht="15" customHeight="1">
      <c r="B207" s="336"/>
      <c r="C207" s="342"/>
      <c r="D207" s="314"/>
      <c r="E207" s="314"/>
      <c r="F207" s="335" t="s">
        <v>848</v>
      </c>
      <c r="G207" s="314"/>
      <c r="H207" s="314" t="s">
        <v>849</v>
      </c>
      <c r="I207" s="314"/>
      <c r="J207" s="314"/>
      <c r="K207" s="357"/>
    </row>
    <row r="208" spans="2:11" ht="15" customHeight="1">
      <c r="B208" s="336"/>
      <c r="C208" s="314"/>
      <c r="D208" s="314"/>
      <c r="E208" s="314"/>
      <c r="F208" s="335" t="s">
        <v>846</v>
      </c>
      <c r="G208" s="314"/>
      <c r="H208" s="314" t="s">
        <v>1011</v>
      </c>
      <c r="I208" s="314"/>
      <c r="J208" s="314"/>
      <c r="K208" s="357"/>
    </row>
    <row r="209" spans="2:11" ht="15" customHeight="1">
      <c r="B209" s="374"/>
      <c r="C209" s="342"/>
      <c r="D209" s="342"/>
      <c r="E209" s="342"/>
      <c r="F209" s="335" t="s">
        <v>850</v>
      </c>
      <c r="G209" s="320"/>
      <c r="H209" s="361" t="s">
        <v>851</v>
      </c>
      <c r="I209" s="361"/>
      <c r="J209" s="361"/>
      <c r="K209" s="375"/>
    </row>
    <row r="210" spans="2:11" ht="15" customHeight="1">
      <c r="B210" s="374"/>
      <c r="C210" s="342"/>
      <c r="D210" s="342"/>
      <c r="E210" s="342"/>
      <c r="F210" s="335" t="s">
        <v>852</v>
      </c>
      <c r="G210" s="320"/>
      <c r="H210" s="361" t="s">
        <v>1012</v>
      </c>
      <c r="I210" s="361"/>
      <c r="J210" s="361"/>
      <c r="K210" s="375"/>
    </row>
    <row r="211" spans="2:11" ht="15" customHeight="1">
      <c r="B211" s="374"/>
      <c r="C211" s="342"/>
      <c r="D211" s="342"/>
      <c r="E211" s="342"/>
      <c r="F211" s="376"/>
      <c r="G211" s="320"/>
      <c r="H211" s="377"/>
      <c r="I211" s="377"/>
      <c r="J211" s="377"/>
      <c r="K211" s="375"/>
    </row>
    <row r="212" spans="2:11" ht="15" customHeight="1">
      <c r="B212" s="374"/>
      <c r="C212" s="314" t="s">
        <v>974</v>
      </c>
      <c r="D212" s="342"/>
      <c r="E212" s="342"/>
      <c r="F212" s="335">
        <v>1</v>
      </c>
      <c r="G212" s="320"/>
      <c r="H212" s="361" t="s">
        <v>1013</v>
      </c>
      <c r="I212" s="361"/>
      <c r="J212" s="361"/>
      <c r="K212" s="375"/>
    </row>
    <row r="213" spans="2:11" ht="15" customHeight="1">
      <c r="B213" s="374"/>
      <c r="C213" s="342"/>
      <c r="D213" s="342"/>
      <c r="E213" s="342"/>
      <c r="F213" s="335">
        <v>2</v>
      </c>
      <c r="G213" s="320"/>
      <c r="H213" s="361" t="s">
        <v>1014</v>
      </c>
      <c r="I213" s="361"/>
      <c r="J213" s="361"/>
      <c r="K213" s="375"/>
    </row>
    <row r="214" spans="2:11" ht="15" customHeight="1">
      <c r="B214" s="374"/>
      <c r="C214" s="342"/>
      <c r="D214" s="342"/>
      <c r="E214" s="342"/>
      <c r="F214" s="335">
        <v>3</v>
      </c>
      <c r="G214" s="320"/>
      <c r="H214" s="361" t="s">
        <v>1015</v>
      </c>
      <c r="I214" s="361"/>
      <c r="J214" s="361"/>
      <c r="K214" s="375"/>
    </row>
    <row r="215" spans="2:11" ht="15" customHeight="1">
      <c r="B215" s="374"/>
      <c r="C215" s="342"/>
      <c r="D215" s="342"/>
      <c r="E215" s="342"/>
      <c r="F215" s="335">
        <v>4</v>
      </c>
      <c r="G215" s="320"/>
      <c r="H215" s="361" t="s">
        <v>1016</v>
      </c>
      <c r="I215" s="361"/>
      <c r="J215" s="361"/>
      <c r="K215" s="375"/>
    </row>
    <row r="216" spans="2:11" ht="12.75" customHeight="1">
      <c r="B216" s="378"/>
      <c r="C216" s="379"/>
      <c r="D216" s="379"/>
      <c r="E216" s="379"/>
      <c r="F216" s="379"/>
      <c r="G216" s="379"/>
      <c r="H216" s="379"/>
      <c r="I216" s="379"/>
      <c r="J216" s="379"/>
      <c r="K216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123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124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28. 6. 2018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58" t="s">
        <v>33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34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33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36</v>
      </c>
      <c r="E20" s="47"/>
      <c r="F20" s="47"/>
      <c r="G20" s="47"/>
      <c r="H20" s="47"/>
      <c r="I20" s="158" t="s">
        <v>32</v>
      </c>
      <c r="J20" s="35" t="s">
        <v>37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33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4.4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ROUND(SUM(BE81:BE216),2)</f>
        <v>0</v>
      </c>
      <c r="G30" s="47"/>
      <c r="H30" s="47"/>
      <c r="I30" s="170">
        <v>0.21</v>
      </c>
      <c r="J30" s="169">
        <f>ROUND(ROUND((SUM(BE81:BE216)),2)*I30,2)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ROUND(SUM(BF81:BF216),2)</f>
        <v>0</v>
      </c>
      <c r="G31" s="47"/>
      <c r="H31" s="47"/>
      <c r="I31" s="170">
        <v>0.15</v>
      </c>
      <c r="J31" s="169">
        <f>ROUND(ROUND((SUM(BF81:BF216)),2)*I31,2)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ROUND(SUM(BG81:BG216),2)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ROUND(SUM(BH81:BH216),2)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ROUND(SUM(BI81:BI216),2)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125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4.4" customHeight="1">
      <c r="B45" s="46"/>
      <c r="C45" s="47"/>
      <c r="D45" s="47"/>
      <c r="E45" s="155" t="str">
        <f>E7</f>
        <v>Realizace ÚSES v k.ú. Velká u Hranic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123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2" customHeight="1">
      <c r="B47" s="46"/>
      <c r="C47" s="47"/>
      <c r="D47" s="47"/>
      <c r="E47" s="157" t="str">
        <f>E9</f>
        <v>SO 05 - Lokální biokoridor LBK 25 - Bělotín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28. 6. 2018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 xml:space="preserve"> </v>
      </c>
      <c r="G51" s="47"/>
      <c r="H51" s="47"/>
      <c r="I51" s="158" t="s">
        <v>36</v>
      </c>
      <c r="J51" s="44" t="str">
        <f>E21</f>
        <v>AGPOL s.r.o., Jungmannova 153/12, 77900 Olomouc</v>
      </c>
      <c r="K51" s="51"/>
    </row>
    <row r="52" spans="2:11" s="1" customFormat="1" ht="14.4" customHeight="1">
      <c r="B52" s="46"/>
      <c r="C52" s="40" t="s">
        <v>34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126</v>
      </c>
      <c r="D54" s="171"/>
      <c r="E54" s="171"/>
      <c r="F54" s="171"/>
      <c r="G54" s="171"/>
      <c r="H54" s="171"/>
      <c r="I54" s="185"/>
      <c r="J54" s="186" t="s">
        <v>127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128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129</v>
      </c>
    </row>
    <row r="57" spans="2:11" s="8" customFormat="1" ht="24.95" customHeight="1">
      <c r="B57" s="189"/>
      <c r="C57" s="190"/>
      <c r="D57" s="191" t="s">
        <v>130</v>
      </c>
      <c r="E57" s="192"/>
      <c r="F57" s="192"/>
      <c r="G57" s="192"/>
      <c r="H57" s="192"/>
      <c r="I57" s="193"/>
      <c r="J57" s="194">
        <f>J82</f>
        <v>0</v>
      </c>
      <c r="K57" s="195"/>
    </row>
    <row r="58" spans="2:11" s="9" customFormat="1" ht="19.9" customHeight="1">
      <c r="B58" s="196"/>
      <c r="C58" s="197"/>
      <c r="D58" s="198" t="s">
        <v>131</v>
      </c>
      <c r="E58" s="199"/>
      <c r="F58" s="199"/>
      <c r="G58" s="199"/>
      <c r="H58" s="199"/>
      <c r="I58" s="200"/>
      <c r="J58" s="201">
        <f>J83</f>
        <v>0</v>
      </c>
      <c r="K58" s="202"/>
    </row>
    <row r="59" spans="2:11" s="9" customFormat="1" ht="19.9" customHeight="1">
      <c r="B59" s="196"/>
      <c r="C59" s="197"/>
      <c r="D59" s="198" t="s">
        <v>132</v>
      </c>
      <c r="E59" s="199"/>
      <c r="F59" s="199"/>
      <c r="G59" s="199"/>
      <c r="H59" s="199"/>
      <c r="I59" s="200"/>
      <c r="J59" s="201">
        <f>J209</f>
        <v>0</v>
      </c>
      <c r="K59" s="202"/>
    </row>
    <row r="60" spans="2:11" s="9" customFormat="1" ht="19.9" customHeight="1">
      <c r="B60" s="196"/>
      <c r="C60" s="197"/>
      <c r="D60" s="198" t="s">
        <v>133</v>
      </c>
      <c r="E60" s="199"/>
      <c r="F60" s="199"/>
      <c r="G60" s="199"/>
      <c r="H60" s="199"/>
      <c r="I60" s="200"/>
      <c r="J60" s="201">
        <f>J214</f>
        <v>0</v>
      </c>
      <c r="K60" s="202"/>
    </row>
    <row r="61" spans="2:11" s="9" customFormat="1" ht="14.85" customHeight="1">
      <c r="B61" s="196"/>
      <c r="C61" s="197"/>
      <c r="D61" s="198" t="s">
        <v>134</v>
      </c>
      <c r="E61" s="199"/>
      <c r="F61" s="199"/>
      <c r="G61" s="199"/>
      <c r="H61" s="199"/>
      <c r="I61" s="200"/>
      <c r="J61" s="201">
        <f>J215</f>
        <v>0</v>
      </c>
      <c r="K61" s="202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135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4.4" customHeight="1">
      <c r="B71" s="46"/>
      <c r="C71" s="74"/>
      <c r="D71" s="74"/>
      <c r="E71" s="204" t="str">
        <f>E7</f>
        <v>Realizace ÚSES v k.ú. Velká u Hranic</v>
      </c>
      <c r="F71" s="76"/>
      <c r="G71" s="76"/>
      <c r="H71" s="76"/>
      <c r="I71" s="203"/>
      <c r="J71" s="74"/>
      <c r="K71" s="74"/>
      <c r="L71" s="72"/>
    </row>
    <row r="72" spans="2:12" s="1" customFormat="1" ht="14.4" customHeight="1">
      <c r="B72" s="46"/>
      <c r="C72" s="76" t="s">
        <v>123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6.2" customHeight="1">
      <c r="B73" s="46"/>
      <c r="C73" s="74"/>
      <c r="D73" s="74"/>
      <c r="E73" s="82" t="str">
        <f>E9</f>
        <v>SO 05 - Lokální biokoridor LBK 25 - Bělotín</v>
      </c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8" customHeight="1">
      <c r="B75" s="46"/>
      <c r="C75" s="76" t="s">
        <v>25</v>
      </c>
      <c r="D75" s="74"/>
      <c r="E75" s="74"/>
      <c r="F75" s="205" t="str">
        <f>F12</f>
        <v xml:space="preserve"> </v>
      </c>
      <c r="G75" s="74"/>
      <c r="H75" s="74"/>
      <c r="I75" s="206" t="s">
        <v>27</v>
      </c>
      <c r="J75" s="85" t="str">
        <f>IF(J12="","",J12)</f>
        <v>28. 6. 2018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3.5">
      <c r="B77" s="46"/>
      <c r="C77" s="76" t="s">
        <v>31</v>
      </c>
      <c r="D77" s="74"/>
      <c r="E77" s="74"/>
      <c r="F77" s="205" t="str">
        <f>E15</f>
        <v xml:space="preserve"> </v>
      </c>
      <c r="G77" s="74"/>
      <c r="H77" s="74"/>
      <c r="I77" s="206" t="s">
        <v>36</v>
      </c>
      <c r="J77" s="205" t="str">
        <f>E21</f>
        <v>AGPOL s.r.o., Jungmannova 153/12, 77900 Olomouc</v>
      </c>
      <c r="K77" s="74"/>
      <c r="L77" s="72"/>
    </row>
    <row r="78" spans="2:12" s="1" customFormat="1" ht="14.4" customHeight="1">
      <c r="B78" s="46"/>
      <c r="C78" s="76" t="s">
        <v>34</v>
      </c>
      <c r="D78" s="74"/>
      <c r="E78" s="74"/>
      <c r="F78" s="205" t="str">
        <f>IF(E18="","",E18)</f>
        <v/>
      </c>
      <c r="G78" s="74"/>
      <c r="H78" s="74"/>
      <c r="I78" s="203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20" s="10" customFormat="1" ht="29.25" customHeight="1">
      <c r="B80" s="207"/>
      <c r="C80" s="208" t="s">
        <v>136</v>
      </c>
      <c r="D80" s="209" t="s">
        <v>60</v>
      </c>
      <c r="E80" s="209" t="s">
        <v>56</v>
      </c>
      <c r="F80" s="209" t="s">
        <v>137</v>
      </c>
      <c r="G80" s="209" t="s">
        <v>138</v>
      </c>
      <c r="H80" s="209" t="s">
        <v>139</v>
      </c>
      <c r="I80" s="210" t="s">
        <v>140</v>
      </c>
      <c r="J80" s="209" t="s">
        <v>127</v>
      </c>
      <c r="K80" s="211" t="s">
        <v>141</v>
      </c>
      <c r="L80" s="212"/>
      <c r="M80" s="102" t="s">
        <v>142</v>
      </c>
      <c r="N80" s="103" t="s">
        <v>45</v>
      </c>
      <c r="O80" s="103" t="s">
        <v>143</v>
      </c>
      <c r="P80" s="103" t="s">
        <v>144</v>
      </c>
      <c r="Q80" s="103" t="s">
        <v>145</v>
      </c>
      <c r="R80" s="103" t="s">
        <v>146</v>
      </c>
      <c r="S80" s="103" t="s">
        <v>147</v>
      </c>
      <c r="T80" s="104" t="s">
        <v>148</v>
      </c>
    </row>
    <row r="81" spans="2:63" s="1" customFormat="1" ht="29.25" customHeight="1">
      <c r="B81" s="46"/>
      <c r="C81" s="108" t="s">
        <v>128</v>
      </c>
      <c r="D81" s="74"/>
      <c r="E81" s="74"/>
      <c r="F81" s="74"/>
      <c r="G81" s="74"/>
      <c r="H81" s="74"/>
      <c r="I81" s="203"/>
      <c r="J81" s="213">
        <f>BK81</f>
        <v>0</v>
      </c>
      <c r="K81" s="74"/>
      <c r="L81" s="72"/>
      <c r="M81" s="105"/>
      <c r="N81" s="106"/>
      <c r="O81" s="106"/>
      <c r="P81" s="214">
        <f>P82</f>
        <v>0</v>
      </c>
      <c r="Q81" s="106"/>
      <c r="R81" s="214">
        <f>R82</f>
        <v>108.296925</v>
      </c>
      <c r="S81" s="106"/>
      <c r="T81" s="215">
        <f>T82</f>
        <v>0</v>
      </c>
      <c r="AT81" s="24" t="s">
        <v>74</v>
      </c>
      <c r="AU81" s="24" t="s">
        <v>129</v>
      </c>
      <c r="BK81" s="216">
        <f>BK82</f>
        <v>0</v>
      </c>
    </row>
    <row r="82" spans="2:63" s="11" customFormat="1" ht="37.4" customHeight="1">
      <c r="B82" s="217"/>
      <c r="C82" s="218"/>
      <c r="D82" s="219" t="s">
        <v>74</v>
      </c>
      <c r="E82" s="220" t="s">
        <v>149</v>
      </c>
      <c r="F82" s="220" t="s">
        <v>150</v>
      </c>
      <c r="G82" s="218"/>
      <c r="H82" s="218"/>
      <c r="I82" s="221"/>
      <c r="J82" s="222">
        <f>BK82</f>
        <v>0</v>
      </c>
      <c r="K82" s="218"/>
      <c r="L82" s="223"/>
      <c r="M82" s="224"/>
      <c r="N82" s="225"/>
      <c r="O82" s="225"/>
      <c r="P82" s="226">
        <f>P83+P209+P214</f>
        <v>0</v>
      </c>
      <c r="Q82" s="225"/>
      <c r="R82" s="226">
        <f>R83+R209+R214</f>
        <v>108.296925</v>
      </c>
      <c r="S82" s="225"/>
      <c r="T82" s="227">
        <f>T83+T209+T214</f>
        <v>0</v>
      </c>
      <c r="AR82" s="228" t="s">
        <v>24</v>
      </c>
      <c r="AT82" s="229" t="s">
        <v>74</v>
      </c>
      <c r="AU82" s="229" t="s">
        <v>75</v>
      </c>
      <c r="AY82" s="228" t="s">
        <v>151</v>
      </c>
      <c r="BK82" s="230">
        <f>BK83+BK209+BK214</f>
        <v>0</v>
      </c>
    </row>
    <row r="83" spans="2:63" s="11" customFormat="1" ht="19.9" customHeight="1">
      <c r="B83" s="217"/>
      <c r="C83" s="218"/>
      <c r="D83" s="219" t="s">
        <v>74</v>
      </c>
      <c r="E83" s="231" t="s">
        <v>24</v>
      </c>
      <c r="F83" s="231" t="s">
        <v>152</v>
      </c>
      <c r="G83" s="218"/>
      <c r="H83" s="218"/>
      <c r="I83" s="221"/>
      <c r="J83" s="232">
        <f>BK83</f>
        <v>0</v>
      </c>
      <c r="K83" s="218"/>
      <c r="L83" s="223"/>
      <c r="M83" s="224"/>
      <c r="N83" s="225"/>
      <c r="O83" s="225"/>
      <c r="P83" s="226">
        <f>SUM(P84:P208)</f>
        <v>0</v>
      </c>
      <c r="Q83" s="225"/>
      <c r="R83" s="226">
        <f>SUM(R84:R208)</f>
        <v>93.762405</v>
      </c>
      <c r="S83" s="225"/>
      <c r="T83" s="227">
        <f>SUM(T84:T208)</f>
        <v>0</v>
      </c>
      <c r="AR83" s="228" t="s">
        <v>24</v>
      </c>
      <c r="AT83" s="229" t="s">
        <v>74</v>
      </c>
      <c r="AU83" s="229" t="s">
        <v>24</v>
      </c>
      <c r="AY83" s="228" t="s">
        <v>151</v>
      </c>
      <c r="BK83" s="230">
        <f>SUM(BK84:BK208)</f>
        <v>0</v>
      </c>
    </row>
    <row r="84" spans="2:65" s="1" customFormat="1" ht="45.6" customHeight="1">
      <c r="B84" s="46"/>
      <c r="C84" s="233" t="s">
        <v>24</v>
      </c>
      <c r="D84" s="233" t="s">
        <v>153</v>
      </c>
      <c r="E84" s="234" t="s">
        <v>154</v>
      </c>
      <c r="F84" s="235" t="s">
        <v>155</v>
      </c>
      <c r="G84" s="236" t="s">
        <v>156</v>
      </c>
      <c r="H84" s="237">
        <v>22876</v>
      </c>
      <c r="I84" s="238"/>
      <c r="J84" s="239">
        <f>ROUND(I84*H84,2)</f>
        <v>0</v>
      </c>
      <c r="K84" s="235" t="s">
        <v>157</v>
      </c>
      <c r="L84" s="72"/>
      <c r="M84" s="240" t="s">
        <v>22</v>
      </c>
      <c r="N84" s="241" t="s">
        <v>46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83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24</v>
      </c>
      <c r="BK84" s="244">
        <f>ROUND(I84*H84,2)</f>
        <v>0</v>
      </c>
      <c r="BL84" s="24" t="s">
        <v>158</v>
      </c>
      <c r="BM84" s="24" t="s">
        <v>159</v>
      </c>
    </row>
    <row r="85" spans="2:51" s="12" customFormat="1" ht="13.5">
      <c r="B85" s="245"/>
      <c r="C85" s="246"/>
      <c r="D85" s="247" t="s">
        <v>160</v>
      </c>
      <c r="E85" s="248" t="s">
        <v>22</v>
      </c>
      <c r="F85" s="249" t="s">
        <v>161</v>
      </c>
      <c r="G85" s="246"/>
      <c r="H85" s="248" t="s">
        <v>22</v>
      </c>
      <c r="I85" s="250"/>
      <c r="J85" s="246"/>
      <c r="K85" s="246"/>
      <c r="L85" s="251"/>
      <c r="M85" s="252"/>
      <c r="N85" s="253"/>
      <c r="O85" s="253"/>
      <c r="P85" s="253"/>
      <c r="Q85" s="253"/>
      <c r="R85" s="253"/>
      <c r="S85" s="253"/>
      <c r="T85" s="254"/>
      <c r="AT85" s="255" t="s">
        <v>160</v>
      </c>
      <c r="AU85" s="255" t="s">
        <v>83</v>
      </c>
      <c r="AV85" s="12" t="s">
        <v>24</v>
      </c>
      <c r="AW85" s="12" t="s">
        <v>39</v>
      </c>
      <c r="AX85" s="12" t="s">
        <v>75</v>
      </c>
      <c r="AY85" s="255" t="s">
        <v>151</v>
      </c>
    </row>
    <row r="86" spans="2:51" s="12" customFormat="1" ht="13.5">
      <c r="B86" s="245"/>
      <c r="C86" s="246"/>
      <c r="D86" s="247" t="s">
        <v>160</v>
      </c>
      <c r="E86" s="248" t="s">
        <v>22</v>
      </c>
      <c r="F86" s="249" t="s">
        <v>162</v>
      </c>
      <c r="G86" s="246"/>
      <c r="H86" s="248" t="s">
        <v>22</v>
      </c>
      <c r="I86" s="250"/>
      <c r="J86" s="246"/>
      <c r="K86" s="246"/>
      <c r="L86" s="251"/>
      <c r="M86" s="252"/>
      <c r="N86" s="253"/>
      <c r="O86" s="253"/>
      <c r="P86" s="253"/>
      <c r="Q86" s="253"/>
      <c r="R86" s="253"/>
      <c r="S86" s="253"/>
      <c r="T86" s="254"/>
      <c r="AT86" s="255" t="s">
        <v>160</v>
      </c>
      <c r="AU86" s="255" t="s">
        <v>83</v>
      </c>
      <c r="AV86" s="12" t="s">
        <v>24</v>
      </c>
      <c r="AW86" s="12" t="s">
        <v>39</v>
      </c>
      <c r="AX86" s="12" t="s">
        <v>75</v>
      </c>
      <c r="AY86" s="255" t="s">
        <v>151</v>
      </c>
    </row>
    <row r="87" spans="2:51" s="13" customFormat="1" ht="13.5">
      <c r="B87" s="256"/>
      <c r="C87" s="257"/>
      <c r="D87" s="247" t="s">
        <v>160</v>
      </c>
      <c r="E87" s="258" t="s">
        <v>22</v>
      </c>
      <c r="F87" s="259" t="s">
        <v>163</v>
      </c>
      <c r="G87" s="257"/>
      <c r="H87" s="260">
        <v>22876</v>
      </c>
      <c r="I87" s="261"/>
      <c r="J87" s="257"/>
      <c r="K87" s="257"/>
      <c r="L87" s="262"/>
      <c r="M87" s="263"/>
      <c r="N87" s="264"/>
      <c r="O87" s="264"/>
      <c r="P87" s="264"/>
      <c r="Q87" s="264"/>
      <c r="R87" s="264"/>
      <c r="S87" s="264"/>
      <c r="T87" s="265"/>
      <c r="AT87" s="266" t="s">
        <v>160</v>
      </c>
      <c r="AU87" s="266" t="s">
        <v>83</v>
      </c>
      <c r="AV87" s="13" t="s">
        <v>83</v>
      </c>
      <c r="AW87" s="13" t="s">
        <v>39</v>
      </c>
      <c r="AX87" s="13" t="s">
        <v>75</v>
      </c>
      <c r="AY87" s="266" t="s">
        <v>151</v>
      </c>
    </row>
    <row r="88" spans="2:51" s="14" customFormat="1" ht="13.5">
      <c r="B88" s="267"/>
      <c r="C88" s="268"/>
      <c r="D88" s="247" t="s">
        <v>160</v>
      </c>
      <c r="E88" s="269" t="s">
        <v>22</v>
      </c>
      <c r="F88" s="270" t="s">
        <v>164</v>
      </c>
      <c r="G88" s="268"/>
      <c r="H88" s="271">
        <v>22876</v>
      </c>
      <c r="I88" s="272"/>
      <c r="J88" s="268"/>
      <c r="K88" s="268"/>
      <c r="L88" s="273"/>
      <c r="M88" s="274"/>
      <c r="N88" s="275"/>
      <c r="O88" s="275"/>
      <c r="P88" s="275"/>
      <c r="Q88" s="275"/>
      <c r="R88" s="275"/>
      <c r="S88" s="275"/>
      <c r="T88" s="276"/>
      <c r="AT88" s="277" t="s">
        <v>160</v>
      </c>
      <c r="AU88" s="277" t="s">
        <v>83</v>
      </c>
      <c r="AV88" s="14" t="s">
        <v>158</v>
      </c>
      <c r="AW88" s="14" t="s">
        <v>39</v>
      </c>
      <c r="AX88" s="14" t="s">
        <v>24</v>
      </c>
      <c r="AY88" s="277" t="s">
        <v>151</v>
      </c>
    </row>
    <row r="89" spans="2:65" s="1" customFormat="1" ht="34.2" customHeight="1">
      <c r="B89" s="46"/>
      <c r="C89" s="233" t="s">
        <v>83</v>
      </c>
      <c r="D89" s="233" t="s">
        <v>153</v>
      </c>
      <c r="E89" s="234" t="s">
        <v>165</v>
      </c>
      <c r="F89" s="235" t="s">
        <v>166</v>
      </c>
      <c r="G89" s="236" t="s">
        <v>156</v>
      </c>
      <c r="H89" s="237">
        <v>22876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167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168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3" customFormat="1" ht="13.5">
      <c r="B91" s="256"/>
      <c r="C91" s="257"/>
      <c r="D91" s="247" t="s">
        <v>160</v>
      </c>
      <c r="E91" s="258" t="s">
        <v>22</v>
      </c>
      <c r="F91" s="259" t="s">
        <v>163</v>
      </c>
      <c r="G91" s="257"/>
      <c r="H91" s="260">
        <v>22876</v>
      </c>
      <c r="I91" s="261"/>
      <c r="J91" s="257"/>
      <c r="K91" s="257"/>
      <c r="L91" s="262"/>
      <c r="M91" s="263"/>
      <c r="N91" s="264"/>
      <c r="O91" s="264"/>
      <c r="P91" s="264"/>
      <c r="Q91" s="264"/>
      <c r="R91" s="264"/>
      <c r="S91" s="264"/>
      <c r="T91" s="265"/>
      <c r="AT91" s="266" t="s">
        <v>160</v>
      </c>
      <c r="AU91" s="266" t="s">
        <v>83</v>
      </c>
      <c r="AV91" s="13" t="s">
        <v>83</v>
      </c>
      <c r="AW91" s="13" t="s">
        <v>39</v>
      </c>
      <c r="AX91" s="13" t="s">
        <v>75</v>
      </c>
      <c r="AY91" s="266" t="s">
        <v>151</v>
      </c>
    </row>
    <row r="92" spans="2:51" s="14" customFormat="1" ht="13.5">
      <c r="B92" s="267"/>
      <c r="C92" s="268"/>
      <c r="D92" s="247" t="s">
        <v>160</v>
      </c>
      <c r="E92" s="269" t="s">
        <v>22</v>
      </c>
      <c r="F92" s="270" t="s">
        <v>164</v>
      </c>
      <c r="G92" s="268"/>
      <c r="H92" s="271">
        <v>22876</v>
      </c>
      <c r="I92" s="272"/>
      <c r="J92" s="268"/>
      <c r="K92" s="268"/>
      <c r="L92" s="273"/>
      <c r="M92" s="274"/>
      <c r="N92" s="275"/>
      <c r="O92" s="275"/>
      <c r="P92" s="275"/>
      <c r="Q92" s="275"/>
      <c r="R92" s="275"/>
      <c r="S92" s="275"/>
      <c r="T92" s="276"/>
      <c r="AT92" s="277" t="s">
        <v>160</v>
      </c>
      <c r="AU92" s="277" t="s">
        <v>83</v>
      </c>
      <c r="AV92" s="14" t="s">
        <v>158</v>
      </c>
      <c r="AW92" s="14" t="s">
        <v>39</v>
      </c>
      <c r="AX92" s="14" t="s">
        <v>24</v>
      </c>
      <c r="AY92" s="277" t="s">
        <v>151</v>
      </c>
    </row>
    <row r="93" spans="2:65" s="1" customFormat="1" ht="22.8" customHeight="1">
      <c r="B93" s="46"/>
      <c r="C93" s="278" t="s">
        <v>169</v>
      </c>
      <c r="D93" s="278" t="s">
        <v>170</v>
      </c>
      <c r="E93" s="279" t="s">
        <v>171</v>
      </c>
      <c r="F93" s="280" t="s">
        <v>172</v>
      </c>
      <c r="G93" s="281" t="s">
        <v>173</v>
      </c>
      <c r="H93" s="282">
        <v>47.125</v>
      </c>
      <c r="I93" s="283"/>
      <c r="J93" s="284">
        <f>ROUND(I93*H93,2)</f>
        <v>0</v>
      </c>
      <c r="K93" s="280" t="s">
        <v>22</v>
      </c>
      <c r="L93" s="285"/>
      <c r="M93" s="286" t="s">
        <v>22</v>
      </c>
      <c r="N93" s="287" t="s">
        <v>46</v>
      </c>
      <c r="O93" s="47"/>
      <c r="P93" s="242">
        <f>O93*H93</f>
        <v>0</v>
      </c>
      <c r="Q93" s="242">
        <v>0.001</v>
      </c>
      <c r="R93" s="242">
        <f>Q93*H93</f>
        <v>0.047125</v>
      </c>
      <c r="S93" s="242">
        <v>0</v>
      </c>
      <c r="T93" s="243">
        <f>S93*H93</f>
        <v>0</v>
      </c>
      <c r="AR93" s="24" t="s">
        <v>174</v>
      </c>
      <c r="AT93" s="24" t="s">
        <v>170</v>
      </c>
      <c r="AU93" s="24" t="s">
        <v>83</v>
      </c>
      <c r="AY93" s="24" t="s">
        <v>151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24</v>
      </c>
      <c r="BK93" s="244">
        <f>ROUND(I93*H93,2)</f>
        <v>0</v>
      </c>
      <c r="BL93" s="24" t="s">
        <v>158</v>
      </c>
      <c r="BM93" s="24" t="s">
        <v>175</v>
      </c>
    </row>
    <row r="94" spans="2:51" s="12" customFormat="1" ht="13.5">
      <c r="B94" s="245"/>
      <c r="C94" s="246"/>
      <c r="D94" s="247" t="s">
        <v>160</v>
      </c>
      <c r="E94" s="248" t="s">
        <v>22</v>
      </c>
      <c r="F94" s="249" t="s">
        <v>176</v>
      </c>
      <c r="G94" s="246"/>
      <c r="H94" s="248" t="s">
        <v>22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AT94" s="255" t="s">
        <v>160</v>
      </c>
      <c r="AU94" s="255" t="s">
        <v>83</v>
      </c>
      <c r="AV94" s="12" t="s">
        <v>24</v>
      </c>
      <c r="AW94" s="12" t="s">
        <v>39</v>
      </c>
      <c r="AX94" s="12" t="s">
        <v>75</v>
      </c>
      <c r="AY94" s="255" t="s">
        <v>151</v>
      </c>
    </row>
    <row r="95" spans="2:51" s="13" customFormat="1" ht="13.5">
      <c r="B95" s="256"/>
      <c r="C95" s="257"/>
      <c r="D95" s="247" t="s">
        <v>160</v>
      </c>
      <c r="E95" s="258" t="s">
        <v>22</v>
      </c>
      <c r="F95" s="259" t="s">
        <v>177</v>
      </c>
      <c r="G95" s="257"/>
      <c r="H95" s="260">
        <v>47.125</v>
      </c>
      <c r="I95" s="261"/>
      <c r="J95" s="257"/>
      <c r="K95" s="257"/>
      <c r="L95" s="262"/>
      <c r="M95" s="263"/>
      <c r="N95" s="264"/>
      <c r="O95" s="264"/>
      <c r="P95" s="264"/>
      <c r="Q95" s="264"/>
      <c r="R95" s="264"/>
      <c r="S95" s="264"/>
      <c r="T95" s="265"/>
      <c r="AT95" s="266" t="s">
        <v>160</v>
      </c>
      <c r="AU95" s="266" t="s">
        <v>83</v>
      </c>
      <c r="AV95" s="13" t="s">
        <v>83</v>
      </c>
      <c r="AW95" s="13" t="s">
        <v>39</v>
      </c>
      <c r="AX95" s="13" t="s">
        <v>75</v>
      </c>
      <c r="AY95" s="266" t="s">
        <v>151</v>
      </c>
    </row>
    <row r="96" spans="2:51" s="14" customFormat="1" ht="13.5">
      <c r="B96" s="267"/>
      <c r="C96" s="268"/>
      <c r="D96" s="247" t="s">
        <v>160</v>
      </c>
      <c r="E96" s="269" t="s">
        <v>22</v>
      </c>
      <c r="F96" s="270" t="s">
        <v>164</v>
      </c>
      <c r="G96" s="268"/>
      <c r="H96" s="271">
        <v>47.125</v>
      </c>
      <c r="I96" s="272"/>
      <c r="J96" s="268"/>
      <c r="K96" s="268"/>
      <c r="L96" s="273"/>
      <c r="M96" s="274"/>
      <c r="N96" s="275"/>
      <c r="O96" s="275"/>
      <c r="P96" s="275"/>
      <c r="Q96" s="275"/>
      <c r="R96" s="275"/>
      <c r="S96" s="275"/>
      <c r="T96" s="276"/>
      <c r="AT96" s="277" t="s">
        <v>160</v>
      </c>
      <c r="AU96" s="277" t="s">
        <v>83</v>
      </c>
      <c r="AV96" s="14" t="s">
        <v>158</v>
      </c>
      <c r="AW96" s="14" t="s">
        <v>39</v>
      </c>
      <c r="AX96" s="14" t="s">
        <v>24</v>
      </c>
      <c r="AY96" s="277" t="s">
        <v>151</v>
      </c>
    </row>
    <row r="97" spans="2:65" s="1" customFormat="1" ht="34.2" customHeight="1">
      <c r="B97" s="46"/>
      <c r="C97" s="233" t="s">
        <v>158</v>
      </c>
      <c r="D97" s="233" t="s">
        <v>153</v>
      </c>
      <c r="E97" s="234" t="s">
        <v>178</v>
      </c>
      <c r="F97" s="235" t="s">
        <v>179</v>
      </c>
      <c r="G97" s="236" t="s">
        <v>180</v>
      </c>
      <c r="H97" s="237">
        <v>1374</v>
      </c>
      <c r="I97" s="238"/>
      <c r="J97" s="239">
        <f>ROUND(I97*H97,2)</f>
        <v>0</v>
      </c>
      <c r="K97" s="235" t="s">
        <v>157</v>
      </c>
      <c r="L97" s="72"/>
      <c r="M97" s="240" t="s">
        <v>22</v>
      </c>
      <c r="N97" s="241" t="s">
        <v>46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158</v>
      </c>
      <c r="AT97" s="24" t="s">
        <v>153</v>
      </c>
      <c r="AU97" s="24" t="s">
        <v>83</v>
      </c>
      <c r="AY97" s="24" t="s">
        <v>151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24</v>
      </c>
      <c r="BK97" s="244">
        <f>ROUND(I97*H97,2)</f>
        <v>0</v>
      </c>
      <c r="BL97" s="24" t="s">
        <v>158</v>
      </c>
      <c r="BM97" s="24" t="s">
        <v>181</v>
      </c>
    </row>
    <row r="98" spans="2:51" s="12" customFormat="1" ht="13.5">
      <c r="B98" s="245"/>
      <c r="C98" s="246"/>
      <c r="D98" s="247" t="s">
        <v>160</v>
      </c>
      <c r="E98" s="248" t="s">
        <v>22</v>
      </c>
      <c r="F98" s="249" t="s">
        <v>182</v>
      </c>
      <c r="G98" s="246"/>
      <c r="H98" s="248" t="s">
        <v>22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160</v>
      </c>
      <c r="AU98" s="255" t="s">
        <v>83</v>
      </c>
      <c r="AV98" s="12" t="s">
        <v>24</v>
      </c>
      <c r="AW98" s="12" t="s">
        <v>39</v>
      </c>
      <c r="AX98" s="12" t="s">
        <v>75</v>
      </c>
      <c r="AY98" s="255" t="s">
        <v>151</v>
      </c>
    </row>
    <row r="99" spans="2:51" s="12" customFormat="1" ht="13.5">
      <c r="B99" s="245"/>
      <c r="C99" s="246"/>
      <c r="D99" s="247" t="s">
        <v>160</v>
      </c>
      <c r="E99" s="248" t="s">
        <v>22</v>
      </c>
      <c r="F99" s="249" t="s">
        <v>183</v>
      </c>
      <c r="G99" s="246"/>
      <c r="H99" s="248" t="s">
        <v>22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AT99" s="255" t="s">
        <v>160</v>
      </c>
      <c r="AU99" s="255" t="s">
        <v>83</v>
      </c>
      <c r="AV99" s="12" t="s">
        <v>24</v>
      </c>
      <c r="AW99" s="12" t="s">
        <v>39</v>
      </c>
      <c r="AX99" s="12" t="s">
        <v>75</v>
      </c>
      <c r="AY99" s="255" t="s">
        <v>151</v>
      </c>
    </row>
    <row r="100" spans="2:51" s="13" customFormat="1" ht="13.5">
      <c r="B100" s="256"/>
      <c r="C100" s="257"/>
      <c r="D100" s="247" t="s">
        <v>160</v>
      </c>
      <c r="E100" s="258" t="s">
        <v>22</v>
      </c>
      <c r="F100" s="259" t="s">
        <v>184</v>
      </c>
      <c r="G100" s="257"/>
      <c r="H100" s="260">
        <v>1374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AT100" s="266" t="s">
        <v>160</v>
      </c>
      <c r="AU100" s="266" t="s">
        <v>83</v>
      </c>
      <c r="AV100" s="13" t="s">
        <v>83</v>
      </c>
      <c r="AW100" s="13" t="s">
        <v>39</v>
      </c>
      <c r="AX100" s="13" t="s">
        <v>75</v>
      </c>
      <c r="AY100" s="266" t="s">
        <v>151</v>
      </c>
    </row>
    <row r="101" spans="2:51" s="14" customFormat="1" ht="13.5">
      <c r="B101" s="267"/>
      <c r="C101" s="268"/>
      <c r="D101" s="247" t="s">
        <v>160</v>
      </c>
      <c r="E101" s="269" t="s">
        <v>22</v>
      </c>
      <c r="F101" s="270" t="s">
        <v>164</v>
      </c>
      <c r="G101" s="268"/>
      <c r="H101" s="271">
        <v>1374</v>
      </c>
      <c r="I101" s="272"/>
      <c r="J101" s="268"/>
      <c r="K101" s="268"/>
      <c r="L101" s="273"/>
      <c r="M101" s="274"/>
      <c r="N101" s="275"/>
      <c r="O101" s="275"/>
      <c r="P101" s="275"/>
      <c r="Q101" s="275"/>
      <c r="R101" s="275"/>
      <c r="S101" s="275"/>
      <c r="T101" s="276"/>
      <c r="AT101" s="277" t="s">
        <v>160</v>
      </c>
      <c r="AU101" s="277" t="s">
        <v>83</v>
      </c>
      <c r="AV101" s="14" t="s">
        <v>158</v>
      </c>
      <c r="AW101" s="14" t="s">
        <v>39</v>
      </c>
      <c r="AX101" s="14" t="s">
        <v>24</v>
      </c>
      <c r="AY101" s="277" t="s">
        <v>151</v>
      </c>
    </row>
    <row r="102" spans="2:65" s="1" customFormat="1" ht="34.2" customHeight="1">
      <c r="B102" s="46"/>
      <c r="C102" s="233" t="s">
        <v>185</v>
      </c>
      <c r="D102" s="233" t="s">
        <v>153</v>
      </c>
      <c r="E102" s="234" t="s">
        <v>186</v>
      </c>
      <c r="F102" s="235" t="s">
        <v>187</v>
      </c>
      <c r="G102" s="236" t="s">
        <v>180</v>
      </c>
      <c r="H102" s="237">
        <v>1704</v>
      </c>
      <c r="I102" s="238"/>
      <c r="J102" s="239">
        <f>ROUND(I102*H102,2)</f>
        <v>0</v>
      </c>
      <c r="K102" s="235" t="s">
        <v>157</v>
      </c>
      <c r="L102" s="72"/>
      <c r="M102" s="240" t="s">
        <v>22</v>
      </c>
      <c r="N102" s="241" t="s">
        <v>46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158</v>
      </c>
      <c r="AT102" s="24" t="s">
        <v>153</v>
      </c>
      <c r="AU102" s="24" t="s">
        <v>83</v>
      </c>
      <c r="AY102" s="24" t="s">
        <v>151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24</v>
      </c>
      <c r="BK102" s="244">
        <f>ROUND(I102*H102,2)</f>
        <v>0</v>
      </c>
      <c r="BL102" s="24" t="s">
        <v>158</v>
      </c>
      <c r="BM102" s="24" t="s">
        <v>188</v>
      </c>
    </row>
    <row r="103" spans="2:51" s="12" customFormat="1" ht="13.5">
      <c r="B103" s="245"/>
      <c r="C103" s="246"/>
      <c r="D103" s="247" t="s">
        <v>160</v>
      </c>
      <c r="E103" s="248" t="s">
        <v>22</v>
      </c>
      <c r="F103" s="249" t="s">
        <v>189</v>
      </c>
      <c r="G103" s="246"/>
      <c r="H103" s="248" t="s">
        <v>22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AT103" s="255" t="s">
        <v>160</v>
      </c>
      <c r="AU103" s="255" t="s">
        <v>83</v>
      </c>
      <c r="AV103" s="12" t="s">
        <v>24</v>
      </c>
      <c r="AW103" s="12" t="s">
        <v>39</v>
      </c>
      <c r="AX103" s="12" t="s">
        <v>75</v>
      </c>
      <c r="AY103" s="255" t="s">
        <v>151</v>
      </c>
    </row>
    <row r="104" spans="2:51" s="12" customFormat="1" ht="13.5">
      <c r="B104" s="245"/>
      <c r="C104" s="246"/>
      <c r="D104" s="247" t="s">
        <v>160</v>
      </c>
      <c r="E104" s="248" t="s">
        <v>22</v>
      </c>
      <c r="F104" s="249" t="s">
        <v>190</v>
      </c>
      <c r="G104" s="246"/>
      <c r="H104" s="248" t="s">
        <v>22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160</v>
      </c>
      <c r="AU104" s="255" t="s">
        <v>83</v>
      </c>
      <c r="AV104" s="12" t="s">
        <v>24</v>
      </c>
      <c r="AW104" s="12" t="s">
        <v>39</v>
      </c>
      <c r="AX104" s="12" t="s">
        <v>75</v>
      </c>
      <c r="AY104" s="255" t="s">
        <v>151</v>
      </c>
    </row>
    <row r="105" spans="2:51" s="13" customFormat="1" ht="13.5">
      <c r="B105" s="256"/>
      <c r="C105" s="257"/>
      <c r="D105" s="247" t="s">
        <v>160</v>
      </c>
      <c r="E105" s="258" t="s">
        <v>22</v>
      </c>
      <c r="F105" s="259" t="s">
        <v>191</v>
      </c>
      <c r="G105" s="257"/>
      <c r="H105" s="260">
        <v>1704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AT105" s="266" t="s">
        <v>160</v>
      </c>
      <c r="AU105" s="266" t="s">
        <v>83</v>
      </c>
      <c r="AV105" s="13" t="s">
        <v>83</v>
      </c>
      <c r="AW105" s="13" t="s">
        <v>39</v>
      </c>
      <c r="AX105" s="13" t="s">
        <v>75</v>
      </c>
      <c r="AY105" s="266" t="s">
        <v>151</v>
      </c>
    </row>
    <row r="106" spans="2:51" s="14" customFormat="1" ht="13.5">
      <c r="B106" s="267"/>
      <c r="C106" s="268"/>
      <c r="D106" s="247" t="s">
        <v>160</v>
      </c>
      <c r="E106" s="269" t="s">
        <v>22</v>
      </c>
      <c r="F106" s="270" t="s">
        <v>164</v>
      </c>
      <c r="G106" s="268"/>
      <c r="H106" s="271">
        <v>1704</v>
      </c>
      <c r="I106" s="272"/>
      <c r="J106" s="268"/>
      <c r="K106" s="268"/>
      <c r="L106" s="273"/>
      <c r="M106" s="274"/>
      <c r="N106" s="275"/>
      <c r="O106" s="275"/>
      <c r="P106" s="275"/>
      <c r="Q106" s="275"/>
      <c r="R106" s="275"/>
      <c r="S106" s="275"/>
      <c r="T106" s="276"/>
      <c r="AT106" s="277" t="s">
        <v>160</v>
      </c>
      <c r="AU106" s="277" t="s">
        <v>83</v>
      </c>
      <c r="AV106" s="14" t="s">
        <v>158</v>
      </c>
      <c r="AW106" s="14" t="s">
        <v>39</v>
      </c>
      <c r="AX106" s="14" t="s">
        <v>24</v>
      </c>
      <c r="AY106" s="277" t="s">
        <v>151</v>
      </c>
    </row>
    <row r="107" spans="2:65" s="1" customFormat="1" ht="22.8" customHeight="1">
      <c r="B107" s="46"/>
      <c r="C107" s="233" t="s">
        <v>192</v>
      </c>
      <c r="D107" s="233" t="s">
        <v>153</v>
      </c>
      <c r="E107" s="234" t="s">
        <v>193</v>
      </c>
      <c r="F107" s="235" t="s">
        <v>194</v>
      </c>
      <c r="G107" s="236" t="s">
        <v>195</v>
      </c>
      <c r="H107" s="237">
        <v>2.29</v>
      </c>
      <c r="I107" s="238"/>
      <c r="J107" s="239">
        <f>ROUND(I107*H107,2)</f>
        <v>0</v>
      </c>
      <c r="K107" s="235" t="s">
        <v>22</v>
      </c>
      <c r="L107" s="72"/>
      <c r="M107" s="240" t="s">
        <v>22</v>
      </c>
      <c r="N107" s="241" t="s">
        <v>46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158</v>
      </c>
      <c r="AT107" s="24" t="s">
        <v>153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196</v>
      </c>
    </row>
    <row r="108" spans="2:51" s="12" customFormat="1" ht="13.5">
      <c r="B108" s="245"/>
      <c r="C108" s="246"/>
      <c r="D108" s="247" t="s">
        <v>160</v>
      </c>
      <c r="E108" s="248" t="s">
        <v>22</v>
      </c>
      <c r="F108" s="249" t="s">
        <v>197</v>
      </c>
      <c r="G108" s="246"/>
      <c r="H108" s="248" t="s">
        <v>22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160</v>
      </c>
      <c r="AU108" s="255" t="s">
        <v>83</v>
      </c>
      <c r="AV108" s="12" t="s">
        <v>24</v>
      </c>
      <c r="AW108" s="12" t="s">
        <v>39</v>
      </c>
      <c r="AX108" s="12" t="s">
        <v>75</v>
      </c>
      <c r="AY108" s="255" t="s">
        <v>151</v>
      </c>
    </row>
    <row r="109" spans="2:51" s="13" customFormat="1" ht="13.5">
      <c r="B109" s="256"/>
      <c r="C109" s="257"/>
      <c r="D109" s="247" t="s">
        <v>160</v>
      </c>
      <c r="E109" s="258" t="s">
        <v>22</v>
      </c>
      <c r="F109" s="259" t="s">
        <v>198</v>
      </c>
      <c r="G109" s="257"/>
      <c r="H109" s="260">
        <v>2.29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AT109" s="266" t="s">
        <v>160</v>
      </c>
      <c r="AU109" s="266" t="s">
        <v>83</v>
      </c>
      <c r="AV109" s="13" t="s">
        <v>83</v>
      </c>
      <c r="AW109" s="13" t="s">
        <v>39</v>
      </c>
      <c r="AX109" s="13" t="s">
        <v>75</v>
      </c>
      <c r="AY109" s="266" t="s">
        <v>151</v>
      </c>
    </row>
    <row r="110" spans="2:51" s="14" customFormat="1" ht="13.5">
      <c r="B110" s="267"/>
      <c r="C110" s="268"/>
      <c r="D110" s="247" t="s">
        <v>160</v>
      </c>
      <c r="E110" s="269" t="s">
        <v>22</v>
      </c>
      <c r="F110" s="270" t="s">
        <v>164</v>
      </c>
      <c r="G110" s="268"/>
      <c r="H110" s="271">
        <v>2.29</v>
      </c>
      <c r="I110" s="272"/>
      <c r="J110" s="268"/>
      <c r="K110" s="268"/>
      <c r="L110" s="273"/>
      <c r="M110" s="274"/>
      <c r="N110" s="275"/>
      <c r="O110" s="275"/>
      <c r="P110" s="275"/>
      <c r="Q110" s="275"/>
      <c r="R110" s="275"/>
      <c r="S110" s="275"/>
      <c r="T110" s="276"/>
      <c r="AT110" s="277" t="s">
        <v>160</v>
      </c>
      <c r="AU110" s="277" t="s">
        <v>83</v>
      </c>
      <c r="AV110" s="14" t="s">
        <v>158</v>
      </c>
      <c r="AW110" s="14" t="s">
        <v>39</v>
      </c>
      <c r="AX110" s="14" t="s">
        <v>24</v>
      </c>
      <c r="AY110" s="277" t="s">
        <v>151</v>
      </c>
    </row>
    <row r="111" spans="2:65" s="1" customFormat="1" ht="34.2" customHeight="1">
      <c r="B111" s="46"/>
      <c r="C111" s="233" t="s">
        <v>199</v>
      </c>
      <c r="D111" s="233" t="s">
        <v>153</v>
      </c>
      <c r="E111" s="234" t="s">
        <v>200</v>
      </c>
      <c r="F111" s="235" t="s">
        <v>201</v>
      </c>
      <c r="G111" s="236" t="s">
        <v>180</v>
      </c>
      <c r="H111" s="237">
        <v>1704</v>
      </c>
      <c r="I111" s="238"/>
      <c r="J111" s="239">
        <f>ROUND(I111*H111,2)</f>
        <v>0</v>
      </c>
      <c r="K111" s="235" t="s">
        <v>157</v>
      </c>
      <c r="L111" s="72"/>
      <c r="M111" s="240" t="s">
        <v>22</v>
      </c>
      <c r="N111" s="241" t="s">
        <v>46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158</v>
      </c>
      <c r="AT111" s="24" t="s">
        <v>153</v>
      </c>
      <c r="AU111" s="24" t="s">
        <v>83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24</v>
      </c>
      <c r="BK111" s="244">
        <f>ROUND(I111*H111,2)</f>
        <v>0</v>
      </c>
      <c r="BL111" s="24" t="s">
        <v>158</v>
      </c>
      <c r="BM111" s="24" t="s">
        <v>202</v>
      </c>
    </row>
    <row r="112" spans="2:51" s="12" customFormat="1" ht="13.5">
      <c r="B112" s="245"/>
      <c r="C112" s="246"/>
      <c r="D112" s="247" t="s">
        <v>160</v>
      </c>
      <c r="E112" s="248" t="s">
        <v>22</v>
      </c>
      <c r="F112" s="249" t="s">
        <v>203</v>
      </c>
      <c r="G112" s="246"/>
      <c r="H112" s="248" t="s">
        <v>22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160</v>
      </c>
      <c r="AU112" s="255" t="s">
        <v>83</v>
      </c>
      <c r="AV112" s="12" t="s">
        <v>24</v>
      </c>
      <c r="AW112" s="12" t="s">
        <v>39</v>
      </c>
      <c r="AX112" s="12" t="s">
        <v>75</v>
      </c>
      <c r="AY112" s="255" t="s">
        <v>151</v>
      </c>
    </row>
    <row r="113" spans="2:51" s="13" customFormat="1" ht="13.5">
      <c r="B113" s="256"/>
      <c r="C113" s="257"/>
      <c r="D113" s="247" t="s">
        <v>160</v>
      </c>
      <c r="E113" s="258" t="s">
        <v>22</v>
      </c>
      <c r="F113" s="259" t="s">
        <v>204</v>
      </c>
      <c r="G113" s="257"/>
      <c r="H113" s="260">
        <v>1704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AT113" s="266" t="s">
        <v>160</v>
      </c>
      <c r="AU113" s="266" t="s">
        <v>83</v>
      </c>
      <c r="AV113" s="13" t="s">
        <v>83</v>
      </c>
      <c r="AW113" s="13" t="s">
        <v>39</v>
      </c>
      <c r="AX113" s="13" t="s">
        <v>75</v>
      </c>
      <c r="AY113" s="266" t="s">
        <v>151</v>
      </c>
    </row>
    <row r="114" spans="2:51" s="14" customFormat="1" ht="13.5">
      <c r="B114" s="267"/>
      <c r="C114" s="268"/>
      <c r="D114" s="247" t="s">
        <v>160</v>
      </c>
      <c r="E114" s="269" t="s">
        <v>22</v>
      </c>
      <c r="F114" s="270" t="s">
        <v>164</v>
      </c>
      <c r="G114" s="268"/>
      <c r="H114" s="271">
        <v>1704</v>
      </c>
      <c r="I114" s="272"/>
      <c r="J114" s="268"/>
      <c r="K114" s="268"/>
      <c r="L114" s="273"/>
      <c r="M114" s="274"/>
      <c r="N114" s="275"/>
      <c r="O114" s="275"/>
      <c r="P114" s="275"/>
      <c r="Q114" s="275"/>
      <c r="R114" s="275"/>
      <c r="S114" s="275"/>
      <c r="T114" s="276"/>
      <c r="AT114" s="277" t="s">
        <v>160</v>
      </c>
      <c r="AU114" s="277" t="s">
        <v>83</v>
      </c>
      <c r="AV114" s="14" t="s">
        <v>158</v>
      </c>
      <c r="AW114" s="14" t="s">
        <v>39</v>
      </c>
      <c r="AX114" s="14" t="s">
        <v>24</v>
      </c>
      <c r="AY114" s="277" t="s">
        <v>151</v>
      </c>
    </row>
    <row r="115" spans="2:65" s="1" customFormat="1" ht="14.4" customHeight="1">
      <c r="B115" s="46"/>
      <c r="C115" s="278" t="s">
        <v>174</v>
      </c>
      <c r="D115" s="278" t="s">
        <v>170</v>
      </c>
      <c r="E115" s="279" t="s">
        <v>205</v>
      </c>
      <c r="F115" s="280" t="s">
        <v>206</v>
      </c>
      <c r="G115" s="281" t="s">
        <v>180</v>
      </c>
      <c r="H115" s="282">
        <v>569</v>
      </c>
      <c r="I115" s="283"/>
      <c r="J115" s="284">
        <f>ROUND(I115*H115,2)</f>
        <v>0</v>
      </c>
      <c r="K115" s="280" t="s">
        <v>22</v>
      </c>
      <c r="L115" s="285"/>
      <c r="M115" s="286" t="s">
        <v>22</v>
      </c>
      <c r="N115" s="287" t="s">
        <v>46</v>
      </c>
      <c r="O115" s="47"/>
      <c r="P115" s="242">
        <f>O115*H115</f>
        <v>0</v>
      </c>
      <c r="Q115" s="242">
        <v>0.005</v>
      </c>
      <c r="R115" s="242">
        <f>Q115*H115</f>
        <v>2.845</v>
      </c>
      <c r="S115" s="242">
        <v>0</v>
      </c>
      <c r="T115" s="243">
        <f>S115*H115</f>
        <v>0</v>
      </c>
      <c r="AR115" s="24" t="s">
        <v>174</v>
      </c>
      <c r="AT115" s="24" t="s">
        <v>170</v>
      </c>
      <c r="AU115" s="24" t="s">
        <v>83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24</v>
      </c>
      <c r="BK115" s="244">
        <f>ROUND(I115*H115,2)</f>
        <v>0</v>
      </c>
      <c r="BL115" s="24" t="s">
        <v>158</v>
      </c>
      <c r="BM115" s="24" t="s">
        <v>207</v>
      </c>
    </row>
    <row r="116" spans="2:51" s="12" customFormat="1" ht="13.5">
      <c r="B116" s="245"/>
      <c r="C116" s="246"/>
      <c r="D116" s="247" t="s">
        <v>160</v>
      </c>
      <c r="E116" s="248" t="s">
        <v>22</v>
      </c>
      <c r="F116" s="249" t="s">
        <v>208</v>
      </c>
      <c r="G116" s="246"/>
      <c r="H116" s="248" t="s">
        <v>22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AT116" s="255" t="s">
        <v>160</v>
      </c>
      <c r="AU116" s="255" t="s">
        <v>83</v>
      </c>
      <c r="AV116" s="12" t="s">
        <v>24</v>
      </c>
      <c r="AW116" s="12" t="s">
        <v>39</v>
      </c>
      <c r="AX116" s="12" t="s">
        <v>75</v>
      </c>
      <c r="AY116" s="255" t="s">
        <v>151</v>
      </c>
    </row>
    <row r="117" spans="2:51" s="13" customFormat="1" ht="13.5">
      <c r="B117" s="256"/>
      <c r="C117" s="257"/>
      <c r="D117" s="247" t="s">
        <v>160</v>
      </c>
      <c r="E117" s="258" t="s">
        <v>22</v>
      </c>
      <c r="F117" s="259" t="s">
        <v>209</v>
      </c>
      <c r="G117" s="257"/>
      <c r="H117" s="260">
        <v>569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AT117" s="266" t="s">
        <v>160</v>
      </c>
      <c r="AU117" s="266" t="s">
        <v>83</v>
      </c>
      <c r="AV117" s="13" t="s">
        <v>83</v>
      </c>
      <c r="AW117" s="13" t="s">
        <v>39</v>
      </c>
      <c r="AX117" s="13" t="s">
        <v>75</v>
      </c>
      <c r="AY117" s="266" t="s">
        <v>151</v>
      </c>
    </row>
    <row r="118" spans="2:51" s="14" customFormat="1" ht="13.5">
      <c r="B118" s="267"/>
      <c r="C118" s="268"/>
      <c r="D118" s="247" t="s">
        <v>160</v>
      </c>
      <c r="E118" s="269" t="s">
        <v>22</v>
      </c>
      <c r="F118" s="270" t="s">
        <v>164</v>
      </c>
      <c r="G118" s="268"/>
      <c r="H118" s="271">
        <v>569</v>
      </c>
      <c r="I118" s="272"/>
      <c r="J118" s="268"/>
      <c r="K118" s="268"/>
      <c r="L118" s="273"/>
      <c r="M118" s="274"/>
      <c r="N118" s="275"/>
      <c r="O118" s="275"/>
      <c r="P118" s="275"/>
      <c r="Q118" s="275"/>
      <c r="R118" s="275"/>
      <c r="S118" s="275"/>
      <c r="T118" s="276"/>
      <c r="AT118" s="277" t="s">
        <v>160</v>
      </c>
      <c r="AU118" s="277" t="s">
        <v>83</v>
      </c>
      <c r="AV118" s="14" t="s">
        <v>158</v>
      </c>
      <c r="AW118" s="14" t="s">
        <v>39</v>
      </c>
      <c r="AX118" s="14" t="s">
        <v>24</v>
      </c>
      <c r="AY118" s="277" t="s">
        <v>151</v>
      </c>
    </row>
    <row r="119" spans="2:65" s="1" customFormat="1" ht="14.4" customHeight="1">
      <c r="B119" s="46"/>
      <c r="C119" s="278" t="s">
        <v>210</v>
      </c>
      <c r="D119" s="278" t="s">
        <v>170</v>
      </c>
      <c r="E119" s="279" t="s">
        <v>211</v>
      </c>
      <c r="F119" s="280" t="s">
        <v>212</v>
      </c>
      <c r="G119" s="281" t="s">
        <v>180</v>
      </c>
      <c r="H119" s="282">
        <v>340</v>
      </c>
      <c r="I119" s="283"/>
      <c r="J119" s="284">
        <f>ROUND(I119*H119,2)</f>
        <v>0</v>
      </c>
      <c r="K119" s="280" t="s">
        <v>22</v>
      </c>
      <c r="L119" s="285"/>
      <c r="M119" s="286" t="s">
        <v>22</v>
      </c>
      <c r="N119" s="287" t="s">
        <v>46</v>
      </c>
      <c r="O119" s="47"/>
      <c r="P119" s="242">
        <f>O119*H119</f>
        <v>0</v>
      </c>
      <c r="Q119" s="242">
        <v>0.005</v>
      </c>
      <c r="R119" s="242">
        <f>Q119*H119</f>
        <v>1.7</v>
      </c>
      <c r="S119" s="242">
        <v>0</v>
      </c>
      <c r="T119" s="243">
        <f>S119*H119</f>
        <v>0</v>
      </c>
      <c r="AR119" s="24" t="s">
        <v>174</v>
      </c>
      <c r="AT119" s="24" t="s">
        <v>170</v>
      </c>
      <c r="AU119" s="24" t="s">
        <v>83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24</v>
      </c>
      <c r="BK119" s="244">
        <f>ROUND(I119*H119,2)</f>
        <v>0</v>
      </c>
      <c r="BL119" s="24" t="s">
        <v>158</v>
      </c>
      <c r="BM119" s="24" t="s">
        <v>213</v>
      </c>
    </row>
    <row r="120" spans="2:51" s="12" customFormat="1" ht="13.5">
      <c r="B120" s="245"/>
      <c r="C120" s="246"/>
      <c r="D120" s="247" t="s">
        <v>160</v>
      </c>
      <c r="E120" s="248" t="s">
        <v>22</v>
      </c>
      <c r="F120" s="249" t="s">
        <v>208</v>
      </c>
      <c r="G120" s="246"/>
      <c r="H120" s="248" t="s">
        <v>22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160</v>
      </c>
      <c r="AU120" s="255" t="s">
        <v>83</v>
      </c>
      <c r="AV120" s="12" t="s">
        <v>24</v>
      </c>
      <c r="AW120" s="12" t="s">
        <v>39</v>
      </c>
      <c r="AX120" s="12" t="s">
        <v>75</v>
      </c>
      <c r="AY120" s="255" t="s">
        <v>151</v>
      </c>
    </row>
    <row r="121" spans="2:51" s="13" customFormat="1" ht="13.5">
      <c r="B121" s="256"/>
      <c r="C121" s="257"/>
      <c r="D121" s="247" t="s">
        <v>160</v>
      </c>
      <c r="E121" s="258" t="s">
        <v>22</v>
      </c>
      <c r="F121" s="259" t="s">
        <v>214</v>
      </c>
      <c r="G121" s="257"/>
      <c r="H121" s="260">
        <v>340</v>
      </c>
      <c r="I121" s="261"/>
      <c r="J121" s="257"/>
      <c r="K121" s="257"/>
      <c r="L121" s="262"/>
      <c r="M121" s="263"/>
      <c r="N121" s="264"/>
      <c r="O121" s="264"/>
      <c r="P121" s="264"/>
      <c r="Q121" s="264"/>
      <c r="R121" s="264"/>
      <c r="S121" s="264"/>
      <c r="T121" s="265"/>
      <c r="AT121" s="266" t="s">
        <v>160</v>
      </c>
      <c r="AU121" s="266" t="s">
        <v>83</v>
      </c>
      <c r="AV121" s="13" t="s">
        <v>83</v>
      </c>
      <c r="AW121" s="13" t="s">
        <v>39</v>
      </c>
      <c r="AX121" s="13" t="s">
        <v>75</v>
      </c>
      <c r="AY121" s="266" t="s">
        <v>151</v>
      </c>
    </row>
    <row r="122" spans="2:51" s="14" customFormat="1" ht="13.5">
      <c r="B122" s="267"/>
      <c r="C122" s="268"/>
      <c r="D122" s="247" t="s">
        <v>160</v>
      </c>
      <c r="E122" s="269" t="s">
        <v>22</v>
      </c>
      <c r="F122" s="270" t="s">
        <v>164</v>
      </c>
      <c r="G122" s="268"/>
      <c r="H122" s="271">
        <v>340</v>
      </c>
      <c r="I122" s="272"/>
      <c r="J122" s="268"/>
      <c r="K122" s="268"/>
      <c r="L122" s="273"/>
      <c r="M122" s="274"/>
      <c r="N122" s="275"/>
      <c r="O122" s="275"/>
      <c r="P122" s="275"/>
      <c r="Q122" s="275"/>
      <c r="R122" s="275"/>
      <c r="S122" s="275"/>
      <c r="T122" s="276"/>
      <c r="AT122" s="277" t="s">
        <v>160</v>
      </c>
      <c r="AU122" s="277" t="s">
        <v>83</v>
      </c>
      <c r="AV122" s="14" t="s">
        <v>158</v>
      </c>
      <c r="AW122" s="14" t="s">
        <v>39</v>
      </c>
      <c r="AX122" s="14" t="s">
        <v>24</v>
      </c>
      <c r="AY122" s="277" t="s">
        <v>151</v>
      </c>
    </row>
    <row r="123" spans="2:65" s="1" customFormat="1" ht="14.4" customHeight="1">
      <c r="B123" s="46"/>
      <c r="C123" s="278" t="s">
        <v>29</v>
      </c>
      <c r="D123" s="278" t="s">
        <v>170</v>
      </c>
      <c r="E123" s="279" t="s">
        <v>215</v>
      </c>
      <c r="F123" s="280" t="s">
        <v>216</v>
      </c>
      <c r="G123" s="281" t="s">
        <v>180</v>
      </c>
      <c r="H123" s="282">
        <v>455</v>
      </c>
      <c r="I123" s="283"/>
      <c r="J123" s="284">
        <f>ROUND(I123*H123,2)</f>
        <v>0</v>
      </c>
      <c r="K123" s="280" t="s">
        <v>22</v>
      </c>
      <c r="L123" s="285"/>
      <c r="M123" s="286" t="s">
        <v>22</v>
      </c>
      <c r="N123" s="287" t="s">
        <v>46</v>
      </c>
      <c r="O123" s="47"/>
      <c r="P123" s="242">
        <f>O123*H123</f>
        <v>0</v>
      </c>
      <c r="Q123" s="242">
        <v>0.005</v>
      </c>
      <c r="R123" s="242">
        <f>Q123*H123</f>
        <v>2.275</v>
      </c>
      <c r="S123" s="242">
        <v>0</v>
      </c>
      <c r="T123" s="243">
        <f>S123*H123</f>
        <v>0</v>
      </c>
      <c r="AR123" s="24" t="s">
        <v>174</v>
      </c>
      <c r="AT123" s="24" t="s">
        <v>170</v>
      </c>
      <c r="AU123" s="24" t="s">
        <v>83</v>
      </c>
      <c r="AY123" s="24" t="s">
        <v>151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4" t="s">
        <v>24</v>
      </c>
      <c r="BK123" s="244">
        <f>ROUND(I123*H123,2)</f>
        <v>0</v>
      </c>
      <c r="BL123" s="24" t="s">
        <v>158</v>
      </c>
      <c r="BM123" s="24" t="s">
        <v>217</v>
      </c>
    </row>
    <row r="124" spans="2:51" s="12" customFormat="1" ht="13.5">
      <c r="B124" s="245"/>
      <c r="C124" s="246"/>
      <c r="D124" s="247" t="s">
        <v>160</v>
      </c>
      <c r="E124" s="248" t="s">
        <v>22</v>
      </c>
      <c r="F124" s="249" t="s">
        <v>208</v>
      </c>
      <c r="G124" s="246"/>
      <c r="H124" s="248" t="s">
        <v>22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160</v>
      </c>
      <c r="AU124" s="255" t="s">
        <v>83</v>
      </c>
      <c r="AV124" s="12" t="s">
        <v>24</v>
      </c>
      <c r="AW124" s="12" t="s">
        <v>39</v>
      </c>
      <c r="AX124" s="12" t="s">
        <v>75</v>
      </c>
      <c r="AY124" s="255" t="s">
        <v>151</v>
      </c>
    </row>
    <row r="125" spans="2:51" s="13" customFormat="1" ht="13.5">
      <c r="B125" s="256"/>
      <c r="C125" s="257"/>
      <c r="D125" s="247" t="s">
        <v>160</v>
      </c>
      <c r="E125" s="258" t="s">
        <v>22</v>
      </c>
      <c r="F125" s="259" t="s">
        <v>218</v>
      </c>
      <c r="G125" s="257"/>
      <c r="H125" s="260">
        <v>455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AT125" s="266" t="s">
        <v>160</v>
      </c>
      <c r="AU125" s="266" t="s">
        <v>83</v>
      </c>
      <c r="AV125" s="13" t="s">
        <v>83</v>
      </c>
      <c r="AW125" s="13" t="s">
        <v>39</v>
      </c>
      <c r="AX125" s="13" t="s">
        <v>75</v>
      </c>
      <c r="AY125" s="266" t="s">
        <v>151</v>
      </c>
    </row>
    <row r="126" spans="2:51" s="14" customFormat="1" ht="13.5">
      <c r="B126" s="267"/>
      <c r="C126" s="268"/>
      <c r="D126" s="247" t="s">
        <v>160</v>
      </c>
      <c r="E126" s="269" t="s">
        <v>22</v>
      </c>
      <c r="F126" s="270" t="s">
        <v>164</v>
      </c>
      <c r="G126" s="268"/>
      <c r="H126" s="271">
        <v>455</v>
      </c>
      <c r="I126" s="272"/>
      <c r="J126" s="268"/>
      <c r="K126" s="268"/>
      <c r="L126" s="273"/>
      <c r="M126" s="274"/>
      <c r="N126" s="275"/>
      <c r="O126" s="275"/>
      <c r="P126" s="275"/>
      <c r="Q126" s="275"/>
      <c r="R126" s="275"/>
      <c r="S126" s="275"/>
      <c r="T126" s="276"/>
      <c r="AT126" s="277" t="s">
        <v>160</v>
      </c>
      <c r="AU126" s="277" t="s">
        <v>83</v>
      </c>
      <c r="AV126" s="14" t="s">
        <v>158</v>
      </c>
      <c r="AW126" s="14" t="s">
        <v>39</v>
      </c>
      <c r="AX126" s="14" t="s">
        <v>24</v>
      </c>
      <c r="AY126" s="277" t="s">
        <v>151</v>
      </c>
    </row>
    <row r="127" spans="2:65" s="1" customFormat="1" ht="14.4" customHeight="1">
      <c r="B127" s="46"/>
      <c r="C127" s="278" t="s">
        <v>219</v>
      </c>
      <c r="D127" s="278" t="s">
        <v>170</v>
      </c>
      <c r="E127" s="279" t="s">
        <v>220</v>
      </c>
      <c r="F127" s="280" t="s">
        <v>221</v>
      </c>
      <c r="G127" s="281" t="s">
        <v>180</v>
      </c>
      <c r="H127" s="282">
        <v>340</v>
      </c>
      <c r="I127" s="283"/>
      <c r="J127" s="284">
        <f>ROUND(I127*H127,2)</f>
        <v>0</v>
      </c>
      <c r="K127" s="280" t="s">
        <v>22</v>
      </c>
      <c r="L127" s="285"/>
      <c r="M127" s="286" t="s">
        <v>22</v>
      </c>
      <c r="N127" s="287" t="s">
        <v>46</v>
      </c>
      <c r="O127" s="47"/>
      <c r="P127" s="242">
        <f>O127*H127</f>
        <v>0</v>
      </c>
      <c r="Q127" s="242">
        <v>0.001</v>
      </c>
      <c r="R127" s="242">
        <f>Q127*H127</f>
        <v>0.34</v>
      </c>
      <c r="S127" s="242">
        <v>0</v>
      </c>
      <c r="T127" s="243">
        <f>S127*H127</f>
        <v>0</v>
      </c>
      <c r="AR127" s="24" t="s">
        <v>174</v>
      </c>
      <c r="AT127" s="24" t="s">
        <v>170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222</v>
      </c>
    </row>
    <row r="128" spans="2:51" s="12" customFormat="1" ht="13.5">
      <c r="B128" s="245"/>
      <c r="C128" s="246"/>
      <c r="D128" s="247" t="s">
        <v>160</v>
      </c>
      <c r="E128" s="248" t="s">
        <v>22</v>
      </c>
      <c r="F128" s="249" t="s">
        <v>208</v>
      </c>
      <c r="G128" s="246"/>
      <c r="H128" s="248" t="s">
        <v>22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160</v>
      </c>
      <c r="AU128" s="255" t="s">
        <v>83</v>
      </c>
      <c r="AV128" s="12" t="s">
        <v>24</v>
      </c>
      <c r="AW128" s="12" t="s">
        <v>39</v>
      </c>
      <c r="AX128" s="12" t="s">
        <v>75</v>
      </c>
      <c r="AY128" s="255" t="s">
        <v>151</v>
      </c>
    </row>
    <row r="129" spans="2:51" s="13" customFormat="1" ht="13.5">
      <c r="B129" s="256"/>
      <c r="C129" s="257"/>
      <c r="D129" s="247" t="s">
        <v>160</v>
      </c>
      <c r="E129" s="258" t="s">
        <v>22</v>
      </c>
      <c r="F129" s="259" t="s">
        <v>214</v>
      </c>
      <c r="G129" s="257"/>
      <c r="H129" s="260">
        <v>340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AT129" s="266" t="s">
        <v>160</v>
      </c>
      <c r="AU129" s="266" t="s">
        <v>83</v>
      </c>
      <c r="AV129" s="13" t="s">
        <v>83</v>
      </c>
      <c r="AW129" s="13" t="s">
        <v>39</v>
      </c>
      <c r="AX129" s="13" t="s">
        <v>75</v>
      </c>
      <c r="AY129" s="266" t="s">
        <v>151</v>
      </c>
    </row>
    <row r="130" spans="2:51" s="14" customFormat="1" ht="13.5">
      <c r="B130" s="267"/>
      <c r="C130" s="268"/>
      <c r="D130" s="247" t="s">
        <v>160</v>
      </c>
      <c r="E130" s="269" t="s">
        <v>22</v>
      </c>
      <c r="F130" s="270" t="s">
        <v>164</v>
      </c>
      <c r="G130" s="268"/>
      <c r="H130" s="271">
        <v>340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AT130" s="277" t="s">
        <v>160</v>
      </c>
      <c r="AU130" s="277" t="s">
        <v>83</v>
      </c>
      <c r="AV130" s="14" t="s">
        <v>158</v>
      </c>
      <c r="AW130" s="14" t="s">
        <v>39</v>
      </c>
      <c r="AX130" s="14" t="s">
        <v>24</v>
      </c>
      <c r="AY130" s="277" t="s">
        <v>151</v>
      </c>
    </row>
    <row r="131" spans="2:65" s="1" customFormat="1" ht="22.8" customHeight="1">
      <c r="B131" s="46"/>
      <c r="C131" s="233" t="s">
        <v>223</v>
      </c>
      <c r="D131" s="233" t="s">
        <v>153</v>
      </c>
      <c r="E131" s="234" t="s">
        <v>224</v>
      </c>
      <c r="F131" s="235" t="s">
        <v>225</v>
      </c>
      <c r="G131" s="236" t="s">
        <v>180</v>
      </c>
      <c r="H131" s="237">
        <v>1374</v>
      </c>
      <c r="I131" s="238"/>
      <c r="J131" s="239">
        <f>ROUND(I131*H131,2)</f>
        <v>0</v>
      </c>
      <c r="K131" s="235" t="s">
        <v>157</v>
      </c>
      <c r="L131" s="72"/>
      <c r="M131" s="240" t="s">
        <v>22</v>
      </c>
      <c r="N131" s="241" t="s">
        <v>46</v>
      </c>
      <c r="O131" s="47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AR131" s="24" t="s">
        <v>158</v>
      </c>
      <c r="AT131" s="24" t="s">
        <v>153</v>
      </c>
      <c r="AU131" s="24" t="s">
        <v>83</v>
      </c>
      <c r="AY131" s="24" t="s">
        <v>151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4" t="s">
        <v>24</v>
      </c>
      <c r="BK131" s="244">
        <f>ROUND(I131*H131,2)</f>
        <v>0</v>
      </c>
      <c r="BL131" s="24" t="s">
        <v>158</v>
      </c>
      <c r="BM131" s="24" t="s">
        <v>226</v>
      </c>
    </row>
    <row r="132" spans="2:51" s="12" customFormat="1" ht="13.5">
      <c r="B132" s="245"/>
      <c r="C132" s="246"/>
      <c r="D132" s="247" t="s">
        <v>160</v>
      </c>
      <c r="E132" s="248" t="s">
        <v>22</v>
      </c>
      <c r="F132" s="249" t="s">
        <v>189</v>
      </c>
      <c r="G132" s="246"/>
      <c r="H132" s="248" t="s">
        <v>22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AT132" s="255" t="s">
        <v>160</v>
      </c>
      <c r="AU132" s="255" t="s">
        <v>83</v>
      </c>
      <c r="AV132" s="12" t="s">
        <v>24</v>
      </c>
      <c r="AW132" s="12" t="s">
        <v>39</v>
      </c>
      <c r="AX132" s="12" t="s">
        <v>75</v>
      </c>
      <c r="AY132" s="255" t="s">
        <v>151</v>
      </c>
    </row>
    <row r="133" spans="2:51" s="12" customFormat="1" ht="13.5">
      <c r="B133" s="245"/>
      <c r="C133" s="246"/>
      <c r="D133" s="247" t="s">
        <v>160</v>
      </c>
      <c r="E133" s="248" t="s">
        <v>22</v>
      </c>
      <c r="F133" s="249" t="s">
        <v>183</v>
      </c>
      <c r="G133" s="246"/>
      <c r="H133" s="248" t="s">
        <v>22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160</v>
      </c>
      <c r="AU133" s="255" t="s">
        <v>83</v>
      </c>
      <c r="AV133" s="12" t="s">
        <v>24</v>
      </c>
      <c r="AW133" s="12" t="s">
        <v>39</v>
      </c>
      <c r="AX133" s="12" t="s">
        <v>75</v>
      </c>
      <c r="AY133" s="255" t="s">
        <v>151</v>
      </c>
    </row>
    <row r="134" spans="2:51" s="13" customFormat="1" ht="13.5">
      <c r="B134" s="256"/>
      <c r="C134" s="257"/>
      <c r="D134" s="247" t="s">
        <v>160</v>
      </c>
      <c r="E134" s="258" t="s">
        <v>22</v>
      </c>
      <c r="F134" s="259" t="s">
        <v>184</v>
      </c>
      <c r="G134" s="257"/>
      <c r="H134" s="260">
        <v>1374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AT134" s="266" t="s">
        <v>160</v>
      </c>
      <c r="AU134" s="266" t="s">
        <v>83</v>
      </c>
      <c r="AV134" s="13" t="s">
        <v>83</v>
      </c>
      <c r="AW134" s="13" t="s">
        <v>39</v>
      </c>
      <c r="AX134" s="13" t="s">
        <v>75</v>
      </c>
      <c r="AY134" s="266" t="s">
        <v>151</v>
      </c>
    </row>
    <row r="135" spans="2:51" s="14" customFormat="1" ht="13.5">
      <c r="B135" s="267"/>
      <c r="C135" s="268"/>
      <c r="D135" s="247" t="s">
        <v>160</v>
      </c>
      <c r="E135" s="269" t="s">
        <v>22</v>
      </c>
      <c r="F135" s="270" t="s">
        <v>164</v>
      </c>
      <c r="G135" s="268"/>
      <c r="H135" s="271">
        <v>1374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AT135" s="277" t="s">
        <v>160</v>
      </c>
      <c r="AU135" s="277" t="s">
        <v>83</v>
      </c>
      <c r="AV135" s="14" t="s">
        <v>158</v>
      </c>
      <c r="AW135" s="14" t="s">
        <v>39</v>
      </c>
      <c r="AX135" s="14" t="s">
        <v>24</v>
      </c>
      <c r="AY135" s="277" t="s">
        <v>151</v>
      </c>
    </row>
    <row r="136" spans="2:65" s="1" customFormat="1" ht="14.4" customHeight="1">
      <c r="B136" s="46"/>
      <c r="C136" s="278" t="s">
        <v>227</v>
      </c>
      <c r="D136" s="278" t="s">
        <v>170</v>
      </c>
      <c r="E136" s="279" t="s">
        <v>228</v>
      </c>
      <c r="F136" s="280" t="s">
        <v>229</v>
      </c>
      <c r="G136" s="281" t="s">
        <v>180</v>
      </c>
      <c r="H136" s="282">
        <v>458</v>
      </c>
      <c r="I136" s="283"/>
      <c r="J136" s="284">
        <f>ROUND(I136*H136,2)</f>
        <v>0</v>
      </c>
      <c r="K136" s="280" t="s">
        <v>22</v>
      </c>
      <c r="L136" s="285"/>
      <c r="M136" s="286" t="s">
        <v>22</v>
      </c>
      <c r="N136" s="287" t="s">
        <v>46</v>
      </c>
      <c r="O136" s="47"/>
      <c r="P136" s="242">
        <f>O136*H136</f>
        <v>0</v>
      </c>
      <c r="Q136" s="242">
        <v>0.001</v>
      </c>
      <c r="R136" s="242">
        <f>Q136*H136</f>
        <v>0.458</v>
      </c>
      <c r="S136" s="242">
        <v>0</v>
      </c>
      <c r="T136" s="243">
        <f>S136*H136</f>
        <v>0</v>
      </c>
      <c r="AR136" s="24" t="s">
        <v>174</v>
      </c>
      <c r="AT136" s="24" t="s">
        <v>170</v>
      </c>
      <c r="AU136" s="24" t="s">
        <v>83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24</v>
      </c>
      <c r="BK136" s="244">
        <f>ROUND(I136*H136,2)</f>
        <v>0</v>
      </c>
      <c r="BL136" s="24" t="s">
        <v>158</v>
      </c>
      <c r="BM136" s="24" t="s">
        <v>230</v>
      </c>
    </row>
    <row r="137" spans="2:51" s="12" customFormat="1" ht="13.5">
      <c r="B137" s="245"/>
      <c r="C137" s="246"/>
      <c r="D137" s="247" t="s">
        <v>160</v>
      </c>
      <c r="E137" s="248" t="s">
        <v>22</v>
      </c>
      <c r="F137" s="249" t="s">
        <v>231</v>
      </c>
      <c r="G137" s="246"/>
      <c r="H137" s="248" t="s">
        <v>22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AT137" s="255" t="s">
        <v>160</v>
      </c>
      <c r="AU137" s="255" t="s">
        <v>83</v>
      </c>
      <c r="AV137" s="12" t="s">
        <v>24</v>
      </c>
      <c r="AW137" s="12" t="s">
        <v>39</v>
      </c>
      <c r="AX137" s="12" t="s">
        <v>75</v>
      </c>
      <c r="AY137" s="255" t="s">
        <v>151</v>
      </c>
    </row>
    <row r="138" spans="2:51" s="13" customFormat="1" ht="13.5">
      <c r="B138" s="256"/>
      <c r="C138" s="257"/>
      <c r="D138" s="247" t="s">
        <v>160</v>
      </c>
      <c r="E138" s="258" t="s">
        <v>22</v>
      </c>
      <c r="F138" s="259" t="s">
        <v>232</v>
      </c>
      <c r="G138" s="257"/>
      <c r="H138" s="260">
        <v>458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AT138" s="266" t="s">
        <v>160</v>
      </c>
      <c r="AU138" s="266" t="s">
        <v>83</v>
      </c>
      <c r="AV138" s="13" t="s">
        <v>83</v>
      </c>
      <c r="AW138" s="13" t="s">
        <v>39</v>
      </c>
      <c r="AX138" s="13" t="s">
        <v>75</v>
      </c>
      <c r="AY138" s="266" t="s">
        <v>151</v>
      </c>
    </row>
    <row r="139" spans="2:51" s="14" customFormat="1" ht="13.5">
      <c r="B139" s="267"/>
      <c r="C139" s="268"/>
      <c r="D139" s="247" t="s">
        <v>160</v>
      </c>
      <c r="E139" s="269" t="s">
        <v>22</v>
      </c>
      <c r="F139" s="270" t="s">
        <v>164</v>
      </c>
      <c r="G139" s="268"/>
      <c r="H139" s="271">
        <v>458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AT139" s="277" t="s">
        <v>160</v>
      </c>
      <c r="AU139" s="277" t="s">
        <v>83</v>
      </c>
      <c r="AV139" s="14" t="s">
        <v>158</v>
      </c>
      <c r="AW139" s="14" t="s">
        <v>39</v>
      </c>
      <c r="AX139" s="14" t="s">
        <v>24</v>
      </c>
      <c r="AY139" s="277" t="s">
        <v>151</v>
      </c>
    </row>
    <row r="140" spans="2:65" s="1" customFormat="1" ht="14.4" customHeight="1">
      <c r="B140" s="46"/>
      <c r="C140" s="278" t="s">
        <v>233</v>
      </c>
      <c r="D140" s="278" t="s">
        <v>170</v>
      </c>
      <c r="E140" s="279" t="s">
        <v>234</v>
      </c>
      <c r="F140" s="280" t="s">
        <v>235</v>
      </c>
      <c r="G140" s="281" t="s">
        <v>180</v>
      </c>
      <c r="H140" s="282">
        <v>458</v>
      </c>
      <c r="I140" s="283"/>
      <c r="J140" s="284">
        <f>ROUND(I140*H140,2)</f>
        <v>0</v>
      </c>
      <c r="K140" s="280" t="s">
        <v>22</v>
      </c>
      <c r="L140" s="285"/>
      <c r="M140" s="286" t="s">
        <v>22</v>
      </c>
      <c r="N140" s="287" t="s">
        <v>46</v>
      </c>
      <c r="O140" s="47"/>
      <c r="P140" s="242">
        <f>O140*H140</f>
        <v>0</v>
      </c>
      <c r="Q140" s="242">
        <v>0.001</v>
      </c>
      <c r="R140" s="242">
        <f>Q140*H140</f>
        <v>0.458</v>
      </c>
      <c r="S140" s="242">
        <v>0</v>
      </c>
      <c r="T140" s="243">
        <f>S140*H140</f>
        <v>0</v>
      </c>
      <c r="AR140" s="24" t="s">
        <v>174</v>
      </c>
      <c r="AT140" s="24" t="s">
        <v>170</v>
      </c>
      <c r="AU140" s="24" t="s">
        <v>83</v>
      </c>
      <c r="AY140" s="24" t="s">
        <v>151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24</v>
      </c>
      <c r="BK140" s="244">
        <f>ROUND(I140*H140,2)</f>
        <v>0</v>
      </c>
      <c r="BL140" s="24" t="s">
        <v>158</v>
      </c>
      <c r="BM140" s="24" t="s">
        <v>236</v>
      </c>
    </row>
    <row r="141" spans="2:51" s="12" customFormat="1" ht="13.5">
      <c r="B141" s="245"/>
      <c r="C141" s="246"/>
      <c r="D141" s="247" t="s">
        <v>160</v>
      </c>
      <c r="E141" s="248" t="s">
        <v>22</v>
      </c>
      <c r="F141" s="249" t="s">
        <v>231</v>
      </c>
      <c r="G141" s="246"/>
      <c r="H141" s="248" t="s">
        <v>22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160</v>
      </c>
      <c r="AU141" s="255" t="s">
        <v>83</v>
      </c>
      <c r="AV141" s="12" t="s">
        <v>24</v>
      </c>
      <c r="AW141" s="12" t="s">
        <v>39</v>
      </c>
      <c r="AX141" s="12" t="s">
        <v>75</v>
      </c>
      <c r="AY141" s="255" t="s">
        <v>151</v>
      </c>
    </row>
    <row r="142" spans="2:51" s="13" customFormat="1" ht="13.5">
      <c r="B142" s="256"/>
      <c r="C142" s="257"/>
      <c r="D142" s="247" t="s">
        <v>160</v>
      </c>
      <c r="E142" s="258" t="s">
        <v>22</v>
      </c>
      <c r="F142" s="259" t="s">
        <v>232</v>
      </c>
      <c r="G142" s="257"/>
      <c r="H142" s="260">
        <v>458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AT142" s="266" t="s">
        <v>160</v>
      </c>
      <c r="AU142" s="266" t="s">
        <v>83</v>
      </c>
      <c r="AV142" s="13" t="s">
        <v>83</v>
      </c>
      <c r="AW142" s="13" t="s">
        <v>39</v>
      </c>
      <c r="AX142" s="13" t="s">
        <v>75</v>
      </c>
      <c r="AY142" s="266" t="s">
        <v>151</v>
      </c>
    </row>
    <row r="143" spans="2:51" s="14" customFormat="1" ht="13.5">
      <c r="B143" s="267"/>
      <c r="C143" s="268"/>
      <c r="D143" s="247" t="s">
        <v>160</v>
      </c>
      <c r="E143" s="269" t="s">
        <v>22</v>
      </c>
      <c r="F143" s="270" t="s">
        <v>164</v>
      </c>
      <c r="G143" s="268"/>
      <c r="H143" s="271">
        <v>458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AT143" s="277" t="s">
        <v>160</v>
      </c>
      <c r="AU143" s="277" t="s">
        <v>83</v>
      </c>
      <c r="AV143" s="14" t="s">
        <v>158</v>
      </c>
      <c r="AW143" s="14" t="s">
        <v>39</v>
      </c>
      <c r="AX143" s="14" t="s">
        <v>24</v>
      </c>
      <c r="AY143" s="277" t="s">
        <v>151</v>
      </c>
    </row>
    <row r="144" spans="2:65" s="1" customFormat="1" ht="14.4" customHeight="1">
      <c r="B144" s="46"/>
      <c r="C144" s="278" t="s">
        <v>10</v>
      </c>
      <c r="D144" s="278" t="s">
        <v>170</v>
      </c>
      <c r="E144" s="279" t="s">
        <v>237</v>
      </c>
      <c r="F144" s="280" t="s">
        <v>238</v>
      </c>
      <c r="G144" s="281" t="s">
        <v>180</v>
      </c>
      <c r="H144" s="282">
        <v>458</v>
      </c>
      <c r="I144" s="283"/>
      <c r="J144" s="284">
        <f>ROUND(I144*H144,2)</f>
        <v>0</v>
      </c>
      <c r="K144" s="280" t="s">
        <v>22</v>
      </c>
      <c r="L144" s="285"/>
      <c r="M144" s="286" t="s">
        <v>22</v>
      </c>
      <c r="N144" s="287" t="s">
        <v>46</v>
      </c>
      <c r="O144" s="47"/>
      <c r="P144" s="242">
        <f>O144*H144</f>
        <v>0</v>
      </c>
      <c r="Q144" s="242">
        <v>0.001</v>
      </c>
      <c r="R144" s="242">
        <f>Q144*H144</f>
        <v>0.458</v>
      </c>
      <c r="S144" s="242">
        <v>0</v>
      </c>
      <c r="T144" s="243">
        <f>S144*H144</f>
        <v>0</v>
      </c>
      <c r="AR144" s="24" t="s">
        <v>174</v>
      </c>
      <c r="AT144" s="24" t="s">
        <v>170</v>
      </c>
      <c r="AU144" s="24" t="s">
        <v>83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24</v>
      </c>
      <c r="BK144" s="244">
        <f>ROUND(I144*H144,2)</f>
        <v>0</v>
      </c>
      <c r="BL144" s="24" t="s">
        <v>158</v>
      </c>
      <c r="BM144" s="24" t="s">
        <v>239</v>
      </c>
    </row>
    <row r="145" spans="2:51" s="12" customFormat="1" ht="13.5">
      <c r="B145" s="245"/>
      <c r="C145" s="246"/>
      <c r="D145" s="247" t="s">
        <v>160</v>
      </c>
      <c r="E145" s="248" t="s">
        <v>22</v>
      </c>
      <c r="F145" s="249" t="s">
        <v>240</v>
      </c>
      <c r="G145" s="246"/>
      <c r="H145" s="248" t="s">
        <v>22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160</v>
      </c>
      <c r="AU145" s="255" t="s">
        <v>83</v>
      </c>
      <c r="AV145" s="12" t="s">
        <v>24</v>
      </c>
      <c r="AW145" s="12" t="s">
        <v>39</v>
      </c>
      <c r="AX145" s="12" t="s">
        <v>75</v>
      </c>
      <c r="AY145" s="255" t="s">
        <v>151</v>
      </c>
    </row>
    <row r="146" spans="2:51" s="13" customFormat="1" ht="13.5">
      <c r="B146" s="256"/>
      <c r="C146" s="257"/>
      <c r="D146" s="247" t="s">
        <v>160</v>
      </c>
      <c r="E146" s="258" t="s">
        <v>22</v>
      </c>
      <c r="F146" s="259" t="s">
        <v>232</v>
      </c>
      <c r="G146" s="257"/>
      <c r="H146" s="260">
        <v>458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AT146" s="266" t="s">
        <v>160</v>
      </c>
      <c r="AU146" s="266" t="s">
        <v>83</v>
      </c>
      <c r="AV146" s="13" t="s">
        <v>83</v>
      </c>
      <c r="AW146" s="13" t="s">
        <v>39</v>
      </c>
      <c r="AX146" s="13" t="s">
        <v>75</v>
      </c>
      <c r="AY146" s="266" t="s">
        <v>151</v>
      </c>
    </row>
    <row r="147" spans="2:51" s="14" customFormat="1" ht="13.5">
      <c r="B147" s="267"/>
      <c r="C147" s="268"/>
      <c r="D147" s="247" t="s">
        <v>160</v>
      </c>
      <c r="E147" s="269" t="s">
        <v>22</v>
      </c>
      <c r="F147" s="270" t="s">
        <v>164</v>
      </c>
      <c r="G147" s="268"/>
      <c r="H147" s="271">
        <v>458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AT147" s="277" t="s">
        <v>160</v>
      </c>
      <c r="AU147" s="277" t="s">
        <v>83</v>
      </c>
      <c r="AV147" s="14" t="s">
        <v>158</v>
      </c>
      <c r="AW147" s="14" t="s">
        <v>39</v>
      </c>
      <c r="AX147" s="14" t="s">
        <v>24</v>
      </c>
      <c r="AY147" s="277" t="s">
        <v>151</v>
      </c>
    </row>
    <row r="148" spans="2:65" s="1" customFormat="1" ht="14.4" customHeight="1">
      <c r="B148" s="46"/>
      <c r="C148" s="233" t="s">
        <v>241</v>
      </c>
      <c r="D148" s="233" t="s">
        <v>153</v>
      </c>
      <c r="E148" s="234" t="s">
        <v>242</v>
      </c>
      <c r="F148" s="235" t="s">
        <v>243</v>
      </c>
      <c r="G148" s="236" t="s">
        <v>180</v>
      </c>
      <c r="H148" s="237">
        <v>1704</v>
      </c>
      <c r="I148" s="238"/>
      <c r="J148" s="239">
        <f>ROUND(I148*H148,2)</f>
        <v>0</v>
      </c>
      <c r="K148" s="235" t="s">
        <v>157</v>
      </c>
      <c r="L148" s="72"/>
      <c r="M148" s="240" t="s">
        <v>22</v>
      </c>
      <c r="N148" s="241" t="s">
        <v>46</v>
      </c>
      <c r="O148" s="47"/>
      <c r="P148" s="242">
        <f>O148*H148</f>
        <v>0</v>
      </c>
      <c r="Q148" s="242">
        <v>5E-05</v>
      </c>
      <c r="R148" s="242">
        <f>Q148*H148</f>
        <v>0.0852</v>
      </c>
      <c r="S148" s="242">
        <v>0</v>
      </c>
      <c r="T148" s="243">
        <f>S148*H148</f>
        <v>0</v>
      </c>
      <c r="AR148" s="24" t="s">
        <v>158</v>
      </c>
      <c r="AT148" s="24" t="s">
        <v>153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244</v>
      </c>
    </row>
    <row r="149" spans="2:51" s="12" customFormat="1" ht="13.5">
      <c r="B149" s="245"/>
      <c r="C149" s="246"/>
      <c r="D149" s="247" t="s">
        <v>160</v>
      </c>
      <c r="E149" s="248" t="s">
        <v>22</v>
      </c>
      <c r="F149" s="249" t="s">
        <v>245</v>
      </c>
      <c r="G149" s="246"/>
      <c r="H149" s="248" t="s">
        <v>22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160</v>
      </c>
      <c r="AU149" s="255" t="s">
        <v>83</v>
      </c>
      <c r="AV149" s="12" t="s">
        <v>24</v>
      </c>
      <c r="AW149" s="12" t="s">
        <v>39</v>
      </c>
      <c r="AX149" s="12" t="s">
        <v>75</v>
      </c>
      <c r="AY149" s="255" t="s">
        <v>151</v>
      </c>
    </row>
    <row r="150" spans="2:51" s="13" customFormat="1" ht="13.5">
      <c r="B150" s="256"/>
      <c r="C150" s="257"/>
      <c r="D150" s="247" t="s">
        <v>160</v>
      </c>
      <c r="E150" s="258" t="s">
        <v>22</v>
      </c>
      <c r="F150" s="259" t="s">
        <v>191</v>
      </c>
      <c r="G150" s="257"/>
      <c r="H150" s="260">
        <v>1704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160</v>
      </c>
      <c r="AU150" s="266" t="s">
        <v>83</v>
      </c>
      <c r="AV150" s="13" t="s">
        <v>83</v>
      </c>
      <c r="AW150" s="13" t="s">
        <v>39</v>
      </c>
      <c r="AX150" s="13" t="s">
        <v>75</v>
      </c>
      <c r="AY150" s="266" t="s">
        <v>151</v>
      </c>
    </row>
    <row r="151" spans="2:51" s="14" customFormat="1" ht="13.5">
      <c r="B151" s="267"/>
      <c r="C151" s="268"/>
      <c r="D151" s="247" t="s">
        <v>160</v>
      </c>
      <c r="E151" s="269" t="s">
        <v>22</v>
      </c>
      <c r="F151" s="270" t="s">
        <v>164</v>
      </c>
      <c r="G151" s="268"/>
      <c r="H151" s="271">
        <v>1704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AT151" s="277" t="s">
        <v>160</v>
      </c>
      <c r="AU151" s="277" t="s">
        <v>83</v>
      </c>
      <c r="AV151" s="14" t="s">
        <v>158</v>
      </c>
      <c r="AW151" s="14" t="s">
        <v>39</v>
      </c>
      <c r="AX151" s="14" t="s">
        <v>24</v>
      </c>
      <c r="AY151" s="277" t="s">
        <v>151</v>
      </c>
    </row>
    <row r="152" spans="2:65" s="1" customFormat="1" ht="22.8" customHeight="1">
      <c r="B152" s="46"/>
      <c r="C152" s="278" t="s">
        <v>246</v>
      </c>
      <c r="D152" s="278" t="s">
        <v>170</v>
      </c>
      <c r="E152" s="279" t="s">
        <v>247</v>
      </c>
      <c r="F152" s="280" t="s">
        <v>248</v>
      </c>
      <c r="G152" s="281" t="s">
        <v>180</v>
      </c>
      <c r="H152" s="282">
        <v>3408</v>
      </c>
      <c r="I152" s="283"/>
      <c r="J152" s="284">
        <f>ROUND(I152*H152,2)</f>
        <v>0</v>
      </c>
      <c r="K152" s="280" t="s">
        <v>157</v>
      </c>
      <c r="L152" s="285"/>
      <c r="M152" s="286" t="s">
        <v>22</v>
      </c>
      <c r="N152" s="287" t="s">
        <v>46</v>
      </c>
      <c r="O152" s="47"/>
      <c r="P152" s="242">
        <f>O152*H152</f>
        <v>0</v>
      </c>
      <c r="Q152" s="242">
        <v>0.00472</v>
      </c>
      <c r="R152" s="242">
        <f>Q152*H152</f>
        <v>16.08576</v>
      </c>
      <c r="S152" s="242">
        <v>0</v>
      </c>
      <c r="T152" s="243">
        <f>S152*H152</f>
        <v>0</v>
      </c>
      <c r="AR152" s="24" t="s">
        <v>174</v>
      </c>
      <c r="AT152" s="24" t="s">
        <v>170</v>
      </c>
      <c r="AU152" s="24" t="s">
        <v>83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24</v>
      </c>
      <c r="BK152" s="244">
        <f>ROUND(I152*H152,2)</f>
        <v>0</v>
      </c>
      <c r="BL152" s="24" t="s">
        <v>158</v>
      </c>
      <c r="BM152" s="24" t="s">
        <v>249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250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3" customFormat="1" ht="13.5">
      <c r="B154" s="256"/>
      <c r="C154" s="257"/>
      <c r="D154" s="247" t="s">
        <v>160</v>
      </c>
      <c r="E154" s="258" t="s">
        <v>22</v>
      </c>
      <c r="F154" s="259" t="s">
        <v>251</v>
      </c>
      <c r="G154" s="257"/>
      <c r="H154" s="260">
        <v>3408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160</v>
      </c>
      <c r="AU154" s="266" t="s">
        <v>83</v>
      </c>
      <c r="AV154" s="13" t="s">
        <v>83</v>
      </c>
      <c r="AW154" s="13" t="s">
        <v>39</v>
      </c>
      <c r="AX154" s="13" t="s">
        <v>75</v>
      </c>
      <c r="AY154" s="266" t="s">
        <v>151</v>
      </c>
    </row>
    <row r="155" spans="2:51" s="14" customFormat="1" ht="13.5">
      <c r="B155" s="267"/>
      <c r="C155" s="268"/>
      <c r="D155" s="247" t="s">
        <v>160</v>
      </c>
      <c r="E155" s="269" t="s">
        <v>22</v>
      </c>
      <c r="F155" s="270" t="s">
        <v>164</v>
      </c>
      <c r="G155" s="268"/>
      <c r="H155" s="271">
        <v>3408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160</v>
      </c>
      <c r="AU155" s="277" t="s">
        <v>83</v>
      </c>
      <c r="AV155" s="14" t="s">
        <v>158</v>
      </c>
      <c r="AW155" s="14" t="s">
        <v>39</v>
      </c>
      <c r="AX155" s="14" t="s">
        <v>24</v>
      </c>
      <c r="AY155" s="277" t="s">
        <v>151</v>
      </c>
    </row>
    <row r="156" spans="2:65" s="1" customFormat="1" ht="22.8" customHeight="1">
      <c r="B156" s="46"/>
      <c r="C156" s="233" t="s">
        <v>252</v>
      </c>
      <c r="D156" s="233" t="s">
        <v>153</v>
      </c>
      <c r="E156" s="234" t="s">
        <v>253</v>
      </c>
      <c r="F156" s="235" t="s">
        <v>254</v>
      </c>
      <c r="G156" s="236" t="s">
        <v>180</v>
      </c>
      <c r="H156" s="237">
        <v>1704</v>
      </c>
      <c r="I156" s="238"/>
      <c r="J156" s="239">
        <f>ROUND(I156*H156,2)</f>
        <v>0</v>
      </c>
      <c r="K156" s="235" t="s">
        <v>157</v>
      </c>
      <c r="L156" s="72"/>
      <c r="M156" s="240" t="s">
        <v>22</v>
      </c>
      <c r="N156" s="241" t="s">
        <v>46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83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24</v>
      </c>
      <c r="BK156" s="244">
        <f>ROUND(I156*H156,2)</f>
        <v>0</v>
      </c>
      <c r="BL156" s="24" t="s">
        <v>158</v>
      </c>
      <c r="BM156" s="24" t="s">
        <v>255</v>
      </c>
    </row>
    <row r="157" spans="2:51" s="12" customFormat="1" ht="13.5">
      <c r="B157" s="245"/>
      <c r="C157" s="246"/>
      <c r="D157" s="247" t="s">
        <v>160</v>
      </c>
      <c r="E157" s="248" t="s">
        <v>22</v>
      </c>
      <c r="F157" s="249" t="s">
        <v>256</v>
      </c>
      <c r="G157" s="246"/>
      <c r="H157" s="248" t="s">
        <v>22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160</v>
      </c>
      <c r="AU157" s="255" t="s">
        <v>83</v>
      </c>
      <c r="AV157" s="12" t="s">
        <v>24</v>
      </c>
      <c r="AW157" s="12" t="s">
        <v>39</v>
      </c>
      <c r="AX157" s="12" t="s">
        <v>75</v>
      </c>
      <c r="AY157" s="255" t="s">
        <v>151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257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3" customFormat="1" ht="13.5">
      <c r="B159" s="256"/>
      <c r="C159" s="257"/>
      <c r="D159" s="247" t="s">
        <v>160</v>
      </c>
      <c r="E159" s="258" t="s">
        <v>22</v>
      </c>
      <c r="F159" s="259" t="s">
        <v>204</v>
      </c>
      <c r="G159" s="257"/>
      <c r="H159" s="260">
        <v>1704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160</v>
      </c>
      <c r="AU159" s="266" t="s">
        <v>83</v>
      </c>
      <c r="AV159" s="13" t="s">
        <v>83</v>
      </c>
      <c r="AW159" s="13" t="s">
        <v>39</v>
      </c>
      <c r="AX159" s="13" t="s">
        <v>75</v>
      </c>
      <c r="AY159" s="266" t="s">
        <v>151</v>
      </c>
    </row>
    <row r="160" spans="2:51" s="14" customFormat="1" ht="13.5">
      <c r="B160" s="267"/>
      <c r="C160" s="268"/>
      <c r="D160" s="247" t="s">
        <v>160</v>
      </c>
      <c r="E160" s="269" t="s">
        <v>22</v>
      </c>
      <c r="F160" s="270" t="s">
        <v>164</v>
      </c>
      <c r="G160" s="268"/>
      <c r="H160" s="271">
        <v>1704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AT160" s="277" t="s">
        <v>160</v>
      </c>
      <c r="AU160" s="277" t="s">
        <v>83</v>
      </c>
      <c r="AV160" s="14" t="s">
        <v>158</v>
      </c>
      <c r="AW160" s="14" t="s">
        <v>39</v>
      </c>
      <c r="AX160" s="14" t="s">
        <v>24</v>
      </c>
      <c r="AY160" s="277" t="s">
        <v>151</v>
      </c>
    </row>
    <row r="161" spans="2:65" s="1" customFormat="1" ht="22.8" customHeight="1">
      <c r="B161" s="46"/>
      <c r="C161" s="233" t="s">
        <v>258</v>
      </c>
      <c r="D161" s="233" t="s">
        <v>153</v>
      </c>
      <c r="E161" s="234" t="s">
        <v>259</v>
      </c>
      <c r="F161" s="235" t="s">
        <v>260</v>
      </c>
      <c r="G161" s="236" t="s">
        <v>180</v>
      </c>
      <c r="H161" s="237">
        <v>1704</v>
      </c>
      <c r="I161" s="238"/>
      <c r="J161" s="239">
        <f>ROUND(I161*H161,2)</f>
        <v>0</v>
      </c>
      <c r="K161" s="235" t="s">
        <v>157</v>
      </c>
      <c r="L161" s="72"/>
      <c r="M161" s="240" t="s">
        <v>22</v>
      </c>
      <c r="N161" s="241" t="s">
        <v>46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261</v>
      </c>
    </row>
    <row r="162" spans="2:51" s="12" customFormat="1" ht="13.5">
      <c r="B162" s="245"/>
      <c r="C162" s="246"/>
      <c r="D162" s="247" t="s">
        <v>160</v>
      </c>
      <c r="E162" s="248" t="s">
        <v>22</v>
      </c>
      <c r="F162" s="249" t="s">
        <v>203</v>
      </c>
      <c r="G162" s="246"/>
      <c r="H162" s="248" t="s">
        <v>22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160</v>
      </c>
      <c r="AU162" s="255" t="s">
        <v>83</v>
      </c>
      <c r="AV162" s="12" t="s">
        <v>24</v>
      </c>
      <c r="AW162" s="12" t="s">
        <v>39</v>
      </c>
      <c r="AX162" s="12" t="s">
        <v>75</v>
      </c>
      <c r="AY162" s="255" t="s">
        <v>151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262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3" customFormat="1" ht="13.5">
      <c r="B164" s="256"/>
      <c r="C164" s="257"/>
      <c r="D164" s="247" t="s">
        <v>160</v>
      </c>
      <c r="E164" s="258" t="s">
        <v>22</v>
      </c>
      <c r="F164" s="259" t="s">
        <v>263</v>
      </c>
      <c r="G164" s="257"/>
      <c r="H164" s="260">
        <v>1704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160</v>
      </c>
      <c r="AU164" s="266" t="s">
        <v>83</v>
      </c>
      <c r="AV164" s="13" t="s">
        <v>83</v>
      </c>
      <c r="AW164" s="13" t="s">
        <v>39</v>
      </c>
      <c r="AX164" s="13" t="s">
        <v>75</v>
      </c>
      <c r="AY164" s="266" t="s">
        <v>151</v>
      </c>
    </row>
    <row r="165" spans="2:51" s="14" customFormat="1" ht="13.5">
      <c r="B165" s="267"/>
      <c r="C165" s="268"/>
      <c r="D165" s="247" t="s">
        <v>160</v>
      </c>
      <c r="E165" s="269" t="s">
        <v>22</v>
      </c>
      <c r="F165" s="270" t="s">
        <v>164</v>
      </c>
      <c r="G165" s="268"/>
      <c r="H165" s="271">
        <v>1704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AT165" s="277" t="s">
        <v>160</v>
      </c>
      <c r="AU165" s="277" t="s">
        <v>83</v>
      </c>
      <c r="AV165" s="14" t="s">
        <v>158</v>
      </c>
      <c r="AW165" s="14" t="s">
        <v>39</v>
      </c>
      <c r="AX165" s="14" t="s">
        <v>24</v>
      </c>
      <c r="AY165" s="277" t="s">
        <v>151</v>
      </c>
    </row>
    <row r="166" spans="2:65" s="1" customFormat="1" ht="22.8" customHeight="1">
      <c r="B166" s="46"/>
      <c r="C166" s="233" t="s">
        <v>9</v>
      </c>
      <c r="D166" s="233" t="s">
        <v>153</v>
      </c>
      <c r="E166" s="234" t="s">
        <v>264</v>
      </c>
      <c r="F166" s="235" t="s">
        <v>265</v>
      </c>
      <c r="G166" s="236" t="s">
        <v>180</v>
      </c>
      <c r="H166" s="237">
        <v>1704</v>
      </c>
      <c r="I166" s="238"/>
      <c r="J166" s="239">
        <f>ROUND(I166*H166,2)</f>
        <v>0</v>
      </c>
      <c r="K166" s="235" t="s">
        <v>157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0.00208</v>
      </c>
      <c r="R166" s="242">
        <f>Q166*H166</f>
        <v>3.5443199999999995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266</v>
      </c>
    </row>
    <row r="167" spans="2:51" s="12" customFormat="1" ht="13.5">
      <c r="B167" s="245"/>
      <c r="C167" s="246"/>
      <c r="D167" s="247" t="s">
        <v>160</v>
      </c>
      <c r="E167" s="248" t="s">
        <v>22</v>
      </c>
      <c r="F167" s="249" t="s">
        <v>256</v>
      </c>
      <c r="G167" s="246"/>
      <c r="H167" s="248" t="s">
        <v>22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160</v>
      </c>
      <c r="AU167" s="255" t="s">
        <v>83</v>
      </c>
      <c r="AV167" s="12" t="s">
        <v>24</v>
      </c>
      <c r="AW167" s="12" t="s">
        <v>39</v>
      </c>
      <c r="AX167" s="12" t="s">
        <v>75</v>
      </c>
      <c r="AY167" s="255" t="s">
        <v>151</v>
      </c>
    </row>
    <row r="168" spans="2:51" s="13" customFormat="1" ht="13.5">
      <c r="B168" s="256"/>
      <c r="C168" s="257"/>
      <c r="D168" s="247" t="s">
        <v>160</v>
      </c>
      <c r="E168" s="258" t="s">
        <v>22</v>
      </c>
      <c r="F168" s="259" t="s">
        <v>204</v>
      </c>
      <c r="G168" s="257"/>
      <c r="H168" s="260">
        <v>1704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AT168" s="266" t="s">
        <v>160</v>
      </c>
      <c r="AU168" s="266" t="s">
        <v>83</v>
      </c>
      <c r="AV168" s="13" t="s">
        <v>83</v>
      </c>
      <c r="AW168" s="13" t="s">
        <v>39</v>
      </c>
      <c r="AX168" s="13" t="s">
        <v>75</v>
      </c>
      <c r="AY168" s="266" t="s">
        <v>151</v>
      </c>
    </row>
    <row r="169" spans="2:51" s="14" customFormat="1" ht="13.5">
      <c r="B169" s="267"/>
      <c r="C169" s="268"/>
      <c r="D169" s="247" t="s">
        <v>160</v>
      </c>
      <c r="E169" s="269" t="s">
        <v>22</v>
      </c>
      <c r="F169" s="270" t="s">
        <v>164</v>
      </c>
      <c r="G169" s="268"/>
      <c r="H169" s="271">
        <v>1704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AT169" s="277" t="s">
        <v>160</v>
      </c>
      <c r="AU169" s="277" t="s">
        <v>83</v>
      </c>
      <c r="AV169" s="14" t="s">
        <v>158</v>
      </c>
      <c r="AW169" s="14" t="s">
        <v>39</v>
      </c>
      <c r="AX169" s="14" t="s">
        <v>24</v>
      </c>
      <c r="AY169" s="277" t="s">
        <v>151</v>
      </c>
    </row>
    <row r="170" spans="2:65" s="1" customFormat="1" ht="22.8" customHeight="1">
      <c r="B170" s="46"/>
      <c r="C170" s="233" t="s">
        <v>267</v>
      </c>
      <c r="D170" s="233" t="s">
        <v>153</v>
      </c>
      <c r="E170" s="234" t="s">
        <v>268</v>
      </c>
      <c r="F170" s="235" t="s">
        <v>269</v>
      </c>
      <c r="G170" s="236" t="s">
        <v>156</v>
      </c>
      <c r="H170" s="237">
        <v>478.2</v>
      </c>
      <c r="I170" s="238"/>
      <c r="J170" s="239">
        <f>ROUND(I170*H170,2)</f>
        <v>0</v>
      </c>
      <c r="K170" s="235" t="s">
        <v>157</v>
      </c>
      <c r="L170" s="72"/>
      <c r="M170" s="240" t="s">
        <v>22</v>
      </c>
      <c r="N170" s="241" t="s">
        <v>46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158</v>
      </c>
      <c r="AT170" s="24" t="s">
        <v>153</v>
      </c>
      <c r="AU170" s="24" t="s">
        <v>83</v>
      </c>
      <c r="AY170" s="24" t="s">
        <v>151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24</v>
      </c>
      <c r="BK170" s="244">
        <f>ROUND(I170*H170,2)</f>
        <v>0</v>
      </c>
      <c r="BL170" s="24" t="s">
        <v>158</v>
      </c>
      <c r="BM170" s="24" t="s">
        <v>270</v>
      </c>
    </row>
    <row r="171" spans="2:51" s="12" customFormat="1" ht="13.5">
      <c r="B171" s="245"/>
      <c r="C171" s="246"/>
      <c r="D171" s="247" t="s">
        <v>160</v>
      </c>
      <c r="E171" s="248" t="s">
        <v>22</v>
      </c>
      <c r="F171" s="249" t="s">
        <v>203</v>
      </c>
      <c r="G171" s="246"/>
      <c r="H171" s="248" t="s">
        <v>22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AT171" s="255" t="s">
        <v>160</v>
      </c>
      <c r="AU171" s="255" t="s">
        <v>83</v>
      </c>
      <c r="AV171" s="12" t="s">
        <v>24</v>
      </c>
      <c r="AW171" s="12" t="s">
        <v>39</v>
      </c>
      <c r="AX171" s="12" t="s">
        <v>75</v>
      </c>
      <c r="AY171" s="255" t="s">
        <v>151</v>
      </c>
    </row>
    <row r="172" spans="2:51" s="13" customFormat="1" ht="13.5">
      <c r="B172" s="256"/>
      <c r="C172" s="257"/>
      <c r="D172" s="247" t="s">
        <v>160</v>
      </c>
      <c r="E172" s="258" t="s">
        <v>22</v>
      </c>
      <c r="F172" s="259" t="s">
        <v>271</v>
      </c>
      <c r="G172" s="257"/>
      <c r="H172" s="260">
        <v>340.8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AT172" s="266" t="s">
        <v>160</v>
      </c>
      <c r="AU172" s="266" t="s">
        <v>83</v>
      </c>
      <c r="AV172" s="13" t="s">
        <v>83</v>
      </c>
      <c r="AW172" s="13" t="s">
        <v>39</v>
      </c>
      <c r="AX172" s="13" t="s">
        <v>75</v>
      </c>
      <c r="AY172" s="266" t="s">
        <v>151</v>
      </c>
    </row>
    <row r="173" spans="2:51" s="13" customFormat="1" ht="13.5">
      <c r="B173" s="256"/>
      <c r="C173" s="257"/>
      <c r="D173" s="247" t="s">
        <v>160</v>
      </c>
      <c r="E173" s="258" t="s">
        <v>22</v>
      </c>
      <c r="F173" s="259" t="s">
        <v>272</v>
      </c>
      <c r="G173" s="257"/>
      <c r="H173" s="260">
        <v>137.4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AT173" s="266" t="s">
        <v>160</v>
      </c>
      <c r="AU173" s="266" t="s">
        <v>83</v>
      </c>
      <c r="AV173" s="13" t="s">
        <v>83</v>
      </c>
      <c r="AW173" s="13" t="s">
        <v>39</v>
      </c>
      <c r="AX173" s="13" t="s">
        <v>75</v>
      </c>
      <c r="AY173" s="266" t="s">
        <v>151</v>
      </c>
    </row>
    <row r="174" spans="2:51" s="14" customFormat="1" ht="13.5">
      <c r="B174" s="267"/>
      <c r="C174" s="268"/>
      <c r="D174" s="247" t="s">
        <v>160</v>
      </c>
      <c r="E174" s="269" t="s">
        <v>22</v>
      </c>
      <c r="F174" s="270" t="s">
        <v>164</v>
      </c>
      <c r="G174" s="268"/>
      <c r="H174" s="271">
        <v>478.2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AT174" s="277" t="s">
        <v>160</v>
      </c>
      <c r="AU174" s="277" t="s">
        <v>83</v>
      </c>
      <c r="AV174" s="14" t="s">
        <v>158</v>
      </c>
      <c r="AW174" s="14" t="s">
        <v>39</v>
      </c>
      <c r="AX174" s="14" t="s">
        <v>24</v>
      </c>
      <c r="AY174" s="277" t="s">
        <v>151</v>
      </c>
    </row>
    <row r="175" spans="2:65" s="1" customFormat="1" ht="14.4" customHeight="1">
      <c r="B175" s="46"/>
      <c r="C175" s="278" t="s">
        <v>273</v>
      </c>
      <c r="D175" s="278" t="s">
        <v>170</v>
      </c>
      <c r="E175" s="279" t="s">
        <v>274</v>
      </c>
      <c r="F175" s="280" t="s">
        <v>275</v>
      </c>
      <c r="G175" s="281" t="s">
        <v>276</v>
      </c>
      <c r="H175" s="282">
        <v>71.73</v>
      </c>
      <c r="I175" s="283"/>
      <c r="J175" s="284">
        <f>ROUND(I175*H175,2)</f>
        <v>0</v>
      </c>
      <c r="K175" s="280" t="s">
        <v>157</v>
      </c>
      <c r="L175" s="285"/>
      <c r="M175" s="286" t="s">
        <v>22</v>
      </c>
      <c r="N175" s="287" t="s">
        <v>46</v>
      </c>
      <c r="O175" s="47"/>
      <c r="P175" s="242">
        <f>O175*H175</f>
        <v>0</v>
      </c>
      <c r="Q175" s="242">
        <v>0.2</v>
      </c>
      <c r="R175" s="242">
        <f>Q175*H175</f>
        <v>14.346000000000002</v>
      </c>
      <c r="S175" s="242">
        <v>0</v>
      </c>
      <c r="T175" s="243">
        <f>S175*H175</f>
        <v>0</v>
      </c>
      <c r="AR175" s="24" t="s">
        <v>174</v>
      </c>
      <c r="AT175" s="24" t="s">
        <v>170</v>
      </c>
      <c r="AU175" s="24" t="s">
        <v>83</v>
      </c>
      <c r="AY175" s="24" t="s">
        <v>151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4" t="s">
        <v>24</v>
      </c>
      <c r="BK175" s="244">
        <f>ROUND(I175*H175,2)</f>
        <v>0</v>
      </c>
      <c r="BL175" s="24" t="s">
        <v>158</v>
      </c>
      <c r="BM175" s="24" t="s">
        <v>277</v>
      </c>
    </row>
    <row r="176" spans="2:51" s="12" customFormat="1" ht="13.5">
      <c r="B176" s="245"/>
      <c r="C176" s="246"/>
      <c r="D176" s="247" t="s">
        <v>160</v>
      </c>
      <c r="E176" s="248" t="s">
        <v>22</v>
      </c>
      <c r="F176" s="249" t="s">
        <v>278</v>
      </c>
      <c r="G176" s="246"/>
      <c r="H176" s="248" t="s">
        <v>22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AT176" s="255" t="s">
        <v>160</v>
      </c>
      <c r="AU176" s="255" t="s">
        <v>83</v>
      </c>
      <c r="AV176" s="12" t="s">
        <v>24</v>
      </c>
      <c r="AW176" s="12" t="s">
        <v>39</v>
      </c>
      <c r="AX176" s="12" t="s">
        <v>75</v>
      </c>
      <c r="AY176" s="255" t="s">
        <v>151</v>
      </c>
    </row>
    <row r="177" spans="2:51" s="13" customFormat="1" ht="13.5">
      <c r="B177" s="256"/>
      <c r="C177" s="257"/>
      <c r="D177" s="247" t="s">
        <v>160</v>
      </c>
      <c r="E177" s="258" t="s">
        <v>22</v>
      </c>
      <c r="F177" s="259" t="s">
        <v>279</v>
      </c>
      <c r="G177" s="257"/>
      <c r="H177" s="260">
        <v>71.73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160</v>
      </c>
      <c r="AU177" s="266" t="s">
        <v>83</v>
      </c>
      <c r="AV177" s="13" t="s">
        <v>83</v>
      </c>
      <c r="AW177" s="13" t="s">
        <v>39</v>
      </c>
      <c r="AX177" s="13" t="s">
        <v>75</v>
      </c>
      <c r="AY177" s="266" t="s">
        <v>151</v>
      </c>
    </row>
    <row r="178" spans="2:51" s="14" customFormat="1" ht="13.5">
      <c r="B178" s="267"/>
      <c r="C178" s="268"/>
      <c r="D178" s="247" t="s">
        <v>160</v>
      </c>
      <c r="E178" s="269" t="s">
        <v>22</v>
      </c>
      <c r="F178" s="270" t="s">
        <v>164</v>
      </c>
      <c r="G178" s="268"/>
      <c r="H178" s="271">
        <v>71.73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AT178" s="277" t="s">
        <v>160</v>
      </c>
      <c r="AU178" s="277" t="s">
        <v>83</v>
      </c>
      <c r="AV178" s="14" t="s">
        <v>158</v>
      </c>
      <c r="AW178" s="14" t="s">
        <v>39</v>
      </c>
      <c r="AX178" s="14" t="s">
        <v>24</v>
      </c>
      <c r="AY178" s="277" t="s">
        <v>151</v>
      </c>
    </row>
    <row r="179" spans="2:65" s="1" customFormat="1" ht="14.4" customHeight="1">
      <c r="B179" s="46"/>
      <c r="C179" s="278" t="s">
        <v>280</v>
      </c>
      <c r="D179" s="278" t="s">
        <v>170</v>
      </c>
      <c r="E179" s="279" t="s">
        <v>281</v>
      </c>
      <c r="F179" s="280" t="s">
        <v>282</v>
      </c>
      <c r="G179" s="281" t="s">
        <v>283</v>
      </c>
      <c r="H179" s="282">
        <v>1704</v>
      </c>
      <c r="I179" s="283"/>
      <c r="J179" s="284">
        <f>ROUND(I179*H179,2)</f>
        <v>0</v>
      </c>
      <c r="K179" s="280" t="s">
        <v>22</v>
      </c>
      <c r="L179" s="285"/>
      <c r="M179" s="286" t="s">
        <v>22</v>
      </c>
      <c r="N179" s="287" t="s">
        <v>46</v>
      </c>
      <c r="O179" s="47"/>
      <c r="P179" s="242">
        <f>O179*H179</f>
        <v>0</v>
      </c>
      <c r="Q179" s="242">
        <v>0.025</v>
      </c>
      <c r="R179" s="242">
        <f>Q179*H179</f>
        <v>42.6</v>
      </c>
      <c r="S179" s="242">
        <v>0</v>
      </c>
      <c r="T179" s="243">
        <f>S179*H179</f>
        <v>0</v>
      </c>
      <c r="AR179" s="24" t="s">
        <v>174</v>
      </c>
      <c r="AT179" s="24" t="s">
        <v>170</v>
      </c>
      <c r="AU179" s="24" t="s">
        <v>83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24</v>
      </c>
      <c r="BK179" s="244">
        <f>ROUND(I179*H179,2)</f>
        <v>0</v>
      </c>
      <c r="BL179" s="24" t="s">
        <v>158</v>
      </c>
      <c r="BM179" s="24" t="s">
        <v>284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285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204</v>
      </c>
      <c r="G181" s="257"/>
      <c r="H181" s="260">
        <v>1704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4" customFormat="1" ht="13.5">
      <c r="B182" s="267"/>
      <c r="C182" s="268"/>
      <c r="D182" s="247" t="s">
        <v>160</v>
      </c>
      <c r="E182" s="269" t="s">
        <v>22</v>
      </c>
      <c r="F182" s="270" t="s">
        <v>164</v>
      </c>
      <c r="G182" s="268"/>
      <c r="H182" s="271">
        <v>1704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AT182" s="277" t="s">
        <v>160</v>
      </c>
      <c r="AU182" s="277" t="s">
        <v>83</v>
      </c>
      <c r="AV182" s="14" t="s">
        <v>158</v>
      </c>
      <c r="AW182" s="14" t="s">
        <v>39</v>
      </c>
      <c r="AX182" s="14" t="s">
        <v>24</v>
      </c>
      <c r="AY182" s="277" t="s">
        <v>151</v>
      </c>
    </row>
    <row r="183" spans="2:65" s="1" customFormat="1" ht="14.4" customHeight="1">
      <c r="B183" s="46"/>
      <c r="C183" s="233" t="s">
        <v>286</v>
      </c>
      <c r="D183" s="233" t="s">
        <v>153</v>
      </c>
      <c r="E183" s="234" t="s">
        <v>287</v>
      </c>
      <c r="F183" s="235" t="s">
        <v>288</v>
      </c>
      <c r="G183" s="236" t="s">
        <v>156</v>
      </c>
      <c r="H183" s="237">
        <v>426</v>
      </c>
      <c r="I183" s="238"/>
      <c r="J183" s="239">
        <f>ROUND(I183*H183,2)</f>
        <v>0</v>
      </c>
      <c r="K183" s="235" t="s">
        <v>22</v>
      </c>
      <c r="L183" s="72"/>
      <c r="M183" s="240" t="s">
        <v>22</v>
      </c>
      <c r="N183" s="241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289</v>
      </c>
    </row>
    <row r="184" spans="2:51" s="12" customFormat="1" ht="13.5">
      <c r="B184" s="245"/>
      <c r="C184" s="246"/>
      <c r="D184" s="247" t="s">
        <v>160</v>
      </c>
      <c r="E184" s="248" t="s">
        <v>22</v>
      </c>
      <c r="F184" s="249" t="s">
        <v>256</v>
      </c>
      <c r="G184" s="246"/>
      <c r="H184" s="248" t="s">
        <v>22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160</v>
      </c>
      <c r="AU184" s="255" t="s">
        <v>83</v>
      </c>
      <c r="AV184" s="12" t="s">
        <v>24</v>
      </c>
      <c r="AW184" s="12" t="s">
        <v>39</v>
      </c>
      <c r="AX184" s="12" t="s">
        <v>75</v>
      </c>
      <c r="AY184" s="255" t="s">
        <v>151</v>
      </c>
    </row>
    <row r="185" spans="2:51" s="12" customFormat="1" ht="13.5">
      <c r="B185" s="245"/>
      <c r="C185" s="246"/>
      <c r="D185" s="247" t="s">
        <v>160</v>
      </c>
      <c r="E185" s="248" t="s">
        <v>22</v>
      </c>
      <c r="F185" s="249" t="s">
        <v>262</v>
      </c>
      <c r="G185" s="246"/>
      <c r="H185" s="248" t="s">
        <v>22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AT185" s="255" t="s">
        <v>160</v>
      </c>
      <c r="AU185" s="255" t="s">
        <v>83</v>
      </c>
      <c r="AV185" s="12" t="s">
        <v>24</v>
      </c>
      <c r="AW185" s="12" t="s">
        <v>39</v>
      </c>
      <c r="AX185" s="12" t="s">
        <v>75</v>
      </c>
      <c r="AY185" s="255" t="s">
        <v>151</v>
      </c>
    </row>
    <row r="186" spans="2:51" s="13" customFormat="1" ht="13.5">
      <c r="B186" s="256"/>
      <c r="C186" s="257"/>
      <c r="D186" s="247" t="s">
        <v>160</v>
      </c>
      <c r="E186" s="258" t="s">
        <v>22</v>
      </c>
      <c r="F186" s="259" t="s">
        <v>290</v>
      </c>
      <c r="G186" s="257"/>
      <c r="H186" s="260">
        <v>426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AT186" s="266" t="s">
        <v>160</v>
      </c>
      <c r="AU186" s="266" t="s">
        <v>83</v>
      </c>
      <c r="AV186" s="13" t="s">
        <v>83</v>
      </c>
      <c r="AW186" s="13" t="s">
        <v>39</v>
      </c>
      <c r="AX186" s="13" t="s">
        <v>75</v>
      </c>
      <c r="AY186" s="266" t="s">
        <v>151</v>
      </c>
    </row>
    <row r="187" spans="2:51" s="14" customFormat="1" ht="13.5">
      <c r="B187" s="267"/>
      <c r="C187" s="268"/>
      <c r="D187" s="247" t="s">
        <v>160</v>
      </c>
      <c r="E187" s="269" t="s">
        <v>22</v>
      </c>
      <c r="F187" s="270" t="s">
        <v>164</v>
      </c>
      <c r="G187" s="268"/>
      <c r="H187" s="271">
        <v>426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AT187" s="277" t="s">
        <v>160</v>
      </c>
      <c r="AU187" s="277" t="s">
        <v>83</v>
      </c>
      <c r="AV187" s="14" t="s">
        <v>158</v>
      </c>
      <c r="AW187" s="14" t="s">
        <v>39</v>
      </c>
      <c r="AX187" s="14" t="s">
        <v>24</v>
      </c>
      <c r="AY187" s="277" t="s">
        <v>151</v>
      </c>
    </row>
    <row r="188" spans="2:65" s="1" customFormat="1" ht="14.4" customHeight="1">
      <c r="B188" s="46"/>
      <c r="C188" s="278" t="s">
        <v>291</v>
      </c>
      <c r="D188" s="278" t="s">
        <v>170</v>
      </c>
      <c r="E188" s="279" t="s">
        <v>292</v>
      </c>
      <c r="F188" s="280" t="s">
        <v>293</v>
      </c>
      <c r="G188" s="281" t="s">
        <v>180</v>
      </c>
      <c r="H188" s="282">
        <v>8520</v>
      </c>
      <c r="I188" s="283"/>
      <c r="J188" s="284">
        <f>ROUND(I188*H188,2)</f>
        <v>0</v>
      </c>
      <c r="K188" s="280" t="s">
        <v>22</v>
      </c>
      <c r="L188" s="285"/>
      <c r="M188" s="286" t="s">
        <v>22</v>
      </c>
      <c r="N188" s="287" t="s">
        <v>46</v>
      </c>
      <c r="O188" s="47"/>
      <c r="P188" s="242">
        <f>O188*H188</f>
        <v>0</v>
      </c>
      <c r="Q188" s="242">
        <v>0.001</v>
      </c>
      <c r="R188" s="242">
        <f>Q188*H188</f>
        <v>8.52</v>
      </c>
      <c r="S188" s="242">
        <v>0</v>
      </c>
      <c r="T188" s="243">
        <f>S188*H188</f>
        <v>0</v>
      </c>
      <c r="AR188" s="24" t="s">
        <v>174</v>
      </c>
      <c r="AT188" s="24" t="s">
        <v>170</v>
      </c>
      <c r="AU188" s="24" t="s">
        <v>83</v>
      </c>
      <c r="AY188" s="24" t="s">
        <v>151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24</v>
      </c>
      <c r="BK188" s="244">
        <f>ROUND(I188*H188,2)</f>
        <v>0</v>
      </c>
      <c r="BL188" s="24" t="s">
        <v>158</v>
      </c>
      <c r="BM188" s="24" t="s">
        <v>294</v>
      </c>
    </row>
    <row r="189" spans="2:51" s="12" customFormat="1" ht="13.5">
      <c r="B189" s="245"/>
      <c r="C189" s="246"/>
      <c r="D189" s="247" t="s">
        <v>160</v>
      </c>
      <c r="E189" s="248" t="s">
        <v>22</v>
      </c>
      <c r="F189" s="249" t="s">
        <v>295</v>
      </c>
      <c r="G189" s="246"/>
      <c r="H189" s="248" t="s">
        <v>22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AT189" s="255" t="s">
        <v>160</v>
      </c>
      <c r="AU189" s="255" t="s">
        <v>83</v>
      </c>
      <c r="AV189" s="12" t="s">
        <v>24</v>
      </c>
      <c r="AW189" s="12" t="s">
        <v>39</v>
      </c>
      <c r="AX189" s="12" t="s">
        <v>75</v>
      </c>
      <c r="AY189" s="255" t="s">
        <v>151</v>
      </c>
    </row>
    <row r="190" spans="2:51" s="12" customFormat="1" ht="13.5">
      <c r="B190" s="245"/>
      <c r="C190" s="246"/>
      <c r="D190" s="247" t="s">
        <v>160</v>
      </c>
      <c r="E190" s="248" t="s">
        <v>22</v>
      </c>
      <c r="F190" s="249" t="s">
        <v>296</v>
      </c>
      <c r="G190" s="246"/>
      <c r="H190" s="248" t="s">
        <v>22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160</v>
      </c>
      <c r="AU190" s="255" t="s">
        <v>83</v>
      </c>
      <c r="AV190" s="12" t="s">
        <v>24</v>
      </c>
      <c r="AW190" s="12" t="s">
        <v>39</v>
      </c>
      <c r="AX190" s="12" t="s">
        <v>75</v>
      </c>
      <c r="AY190" s="255" t="s">
        <v>151</v>
      </c>
    </row>
    <row r="191" spans="2:51" s="13" customFormat="1" ht="13.5">
      <c r="B191" s="256"/>
      <c r="C191" s="257"/>
      <c r="D191" s="247" t="s">
        <v>160</v>
      </c>
      <c r="E191" s="258" t="s">
        <v>22</v>
      </c>
      <c r="F191" s="259" t="s">
        <v>297</v>
      </c>
      <c r="G191" s="257"/>
      <c r="H191" s="260">
        <v>8520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AT191" s="266" t="s">
        <v>160</v>
      </c>
      <c r="AU191" s="266" t="s">
        <v>83</v>
      </c>
      <c r="AV191" s="13" t="s">
        <v>83</v>
      </c>
      <c r="AW191" s="13" t="s">
        <v>39</v>
      </c>
      <c r="AX191" s="13" t="s">
        <v>75</v>
      </c>
      <c r="AY191" s="266" t="s">
        <v>151</v>
      </c>
    </row>
    <row r="192" spans="2:51" s="14" customFormat="1" ht="13.5">
      <c r="B192" s="267"/>
      <c r="C192" s="268"/>
      <c r="D192" s="247" t="s">
        <v>160</v>
      </c>
      <c r="E192" s="269" t="s">
        <v>22</v>
      </c>
      <c r="F192" s="270" t="s">
        <v>164</v>
      </c>
      <c r="G192" s="268"/>
      <c r="H192" s="271">
        <v>8520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AT192" s="277" t="s">
        <v>160</v>
      </c>
      <c r="AU192" s="277" t="s">
        <v>83</v>
      </c>
      <c r="AV192" s="14" t="s">
        <v>158</v>
      </c>
      <c r="AW192" s="14" t="s">
        <v>39</v>
      </c>
      <c r="AX192" s="14" t="s">
        <v>24</v>
      </c>
      <c r="AY192" s="277" t="s">
        <v>151</v>
      </c>
    </row>
    <row r="193" spans="2:65" s="1" customFormat="1" ht="14.4" customHeight="1">
      <c r="B193" s="46"/>
      <c r="C193" s="233" t="s">
        <v>298</v>
      </c>
      <c r="D193" s="233" t="s">
        <v>153</v>
      </c>
      <c r="E193" s="234" t="s">
        <v>299</v>
      </c>
      <c r="F193" s="235" t="s">
        <v>300</v>
      </c>
      <c r="G193" s="236" t="s">
        <v>276</v>
      </c>
      <c r="H193" s="237">
        <v>54.69</v>
      </c>
      <c r="I193" s="238"/>
      <c r="J193" s="239">
        <f>ROUND(I193*H193,2)</f>
        <v>0</v>
      </c>
      <c r="K193" s="235" t="s">
        <v>157</v>
      </c>
      <c r="L193" s="72"/>
      <c r="M193" s="240" t="s">
        <v>22</v>
      </c>
      <c r="N193" s="241" t="s">
        <v>46</v>
      </c>
      <c r="O193" s="47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AR193" s="24" t="s">
        <v>158</v>
      </c>
      <c r="AT193" s="24" t="s">
        <v>153</v>
      </c>
      <c r="AU193" s="24" t="s">
        <v>83</v>
      </c>
      <c r="AY193" s="24" t="s">
        <v>151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24" t="s">
        <v>24</v>
      </c>
      <c r="BK193" s="244">
        <f>ROUND(I193*H193,2)</f>
        <v>0</v>
      </c>
      <c r="BL193" s="24" t="s">
        <v>158</v>
      </c>
      <c r="BM193" s="24" t="s">
        <v>301</v>
      </c>
    </row>
    <row r="194" spans="2:51" s="12" customFormat="1" ht="13.5">
      <c r="B194" s="245"/>
      <c r="C194" s="246"/>
      <c r="D194" s="247" t="s">
        <v>160</v>
      </c>
      <c r="E194" s="248" t="s">
        <v>22</v>
      </c>
      <c r="F194" s="249" t="s">
        <v>256</v>
      </c>
      <c r="G194" s="246"/>
      <c r="H194" s="248" t="s">
        <v>22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AT194" s="255" t="s">
        <v>160</v>
      </c>
      <c r="AU194" s="255" t="s">
        <v>83</v>
      </c>
      <c r="AV194" s="12" t="s">
        <v>24</v>
      </c>
      <c r="AW194" s="12" t="s">
        <v>39</v>
      </c>
      <c r="AX194" s="12" t="s">
        <v>75</v>
      </c>
      <c r="AY194" s="255" t="s">
        <v>151</v>
      </c>
    </row>
    <row r="195" spans="2:51" s="12" customFormat="1" ht="13.5">
      <c r="B195" s="245"/>
      <c r="C195" s="246"/>
      <c r="D195" s="247" t="s">
        <v>160</v>
      </c>
      <c r="E195" s="248" t="s">
        <v>22</v>
      </c>
      <c r="F195" s="249" t="s">
        <v>262</v>
      </c>
      <c r="G195" s="246"/>
      <c r="H195" s="248" t="s">
        <v>22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160</v>
      </c>
      <c r="AU195" s="255" t="s">
        <v>83</v>
      </c>
      <c r="AV195" s="12" t="s">
        <v>24</v>
      </c>
      <c r="AW195" s="12" t="s">
        <v>39</v>
      </c>
      <c r="AX195" s="12" t="s">
        <v>75</v>
      </c>
      <c r="AY195" s="255" t="s">
        <v>151</v>
      </c>
    </row>
    <row r="196" spans="2:51" s="12" customFormat="1" ht="13.5">
      <c r="B196" s="245"/>
      <c r="C196" s="246"/>
      <c r="D196" s="247" t="s">
        <v>160</v>
      </c>
      <c r="E196" s="248" t="s">
        <v>22</v>
      </c>
      <c r="F196" s="249" t="s">
        <v>302</v>
      </c>
      <c r="G196" s="246"/>
      <c r="H196" s="248" t="s">
        <v>22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AT196" s="255" t="s">
        <v>160</v>
      </c>
      <c r="AU196" s="255" t="s">
        <v>83</v>
      </c>
      <c r="AV196" s="12" t="s">
        <v>24</v>
      </c>
      <c r="AW196" s="12" t="s">
        <v>39</v>
      </c>
      <c r="AX196" s="12" t="s">
        <v>75</v>
      </c>
      <c r="AY196" s="255" t="s">
        <v>151</v>
      </c>
    </row>
    <row r="197" spans="2:51" s="13" customFormat="1" ht="13.5">
      <c r="B197" s="256"/>
      <c r="C197" s="257"/>
      <c r="D197" s="247" t="s">
        <v>160</v>
      </c>
      <c r="E197" s="258" t="s">
        <v>22</v>
      </c>
      <c r="F197" s="259" t="s">
        <v>303</v>
      </c>
      <c r="G197" s="257"/>
      <c r="H197" s="260">
        <v>34.08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AT197" s="266" t="s">
        <v>160</v>
      </c>
      <c r="AU197" s="266" t="s">
        <v>83</v>
      </c>
      <c r="AV197" s="13" t="s">
        <v>83</v>
      </c>
      <c r="AW197" s="13" t="s">
        <v>39</v>
      </c>
      <c r="AX197" s="13" t="s">
        <v>75</v>
      </c>
      <c r="AY197" s="266" t="s">
        <v>151</v>
      </c>
    </row>
    <row r="198" spans="2:51" s="12" customFormat="1" ht="13.5">
      <c r="B198" s="245"/>
      <c r="C198" s="246"/>
      <c r="D198" s="247" t="s">
        <v>160</v>
      </c>
      <c r="E198" s="248" t="s">
        <v>22</v>
      </c>
      <c r="F198" s="249" t="s">
        <v>304</v>
      </c>
      <c r="G198" s="246"/>
      <c r="H198" s="248" t="s">
        <v>22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AT198" s="255" t="s">
        <v>160</v>
      </c>
      <c r="AU198" s="255" t="s">
        <v>83</v>
      </c>
      <c r="AV198" s="12" t="s">
        <v>24</v>
      </c>
      <c r="AW198" s="12" t="s">
        <v>39</v>
      </c>
      <c r="AX198" s="12" t="s">
        <v>75</v>
      </c>
      <c r="AY198" s="255" t="s">
        <v>151</v>
      </c>
    </row>
    <row r="199" spans="2:51" s="13" customFormat="1" ht="13.5">
      <c r="B199" s="256"/>
      <c r="C199" s="257"/>
      <c r="D199" s="247" t="s">
        <v>160</v>
      </c>
      <c r="E199" s="258" t="s">
        <v>22</v>
      </c>
      <c r="F199" s="259" t="s">
        <v>305</v>
      </c>
      <c r="G199" s="257"/>
      <c r="H199" s="260">
        <v>20.61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AT199" s="266" t="s">
        <v>160</v>
      </c>
      <c r="AU199" s="266" t="s">
        <v>83</v>
      </c>
      <c r="AV199" s="13" t="s">
        <v>83</v>
      </c>
      <c r="AW199" s="13" t="s">
        <v>39</v>
      </c>
      <c r="AX199" s="13" t="s">
        <v>75</v>
      </c>
      <c r="AY199" s="266" t="s">
        <v>151</v>
      </c>
    </row>
    <row r="200" spans="2:51" s="14" customFormat="1" ht="13.5">
      <c r="B200" s="267"/>
      <c r="C200" s="268"/>
      <c r="D200" s="247" t="s">
        <v>160</v>
      </c>
      <c r="E200" s="269" t="s">
        <v>22</v>
      </c>
      <c r="F200" s="270" t="s">
        <v>164</v>
      </c>
      <c r="G200" s="268"/>
      <c r="H200" s="271">
        <v>54.69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AT200" s="277" t="s">
        <v>160</v>
      </c>
      <c r="AU200" s="277" t="s">
        <v>83</v>
      </c>
      <c r="AV200" s="14" t="s">
        <v>158</v>
      </c>
      <c r="AW200" s="14" t="s">
        <v>39</v>
      </c>
      <c r="AX200" s="14" t="s">
        <v>24</v>
      </c>
      <c r="AY200" s="277" t="s">
        <v>151</v>
      </c>
    </row>
    <row r="201" spans="2:65" s="1" customFormat="1" ht="14.4" customHeight="1">
      <c r="B201" s="46"/>
      <c r="C201" s="233" t="s">
        <v>306</v>
      </c>
      <c r="D201" s="233" t="s">
        <v>153</v>
      </c>
      <c r="E201" s="234" t="s">
        <v>307</v>
      </c>
      <c r="F201" s="235" t="s">
        <v>308</v>
      </c>
      <c r="G201" s="236" t="s">
        <v>276</v>
      </c>
      <c r="H201" s="237">
        <v>54.69</v>
      </c>
      <c r="I201" s="238"/>
      <c r="J201" s="239">
        <f>ROUND(I201*H201,2)</f>
        <v>0</v>
      </c>
      <c r="K201" s="235" t="s">
        <v>157</v>
      </c>
      <c r="L201" s="72"/>
      <c r="M201" s="240" t="s">
        <v>22</v>
      </c>
      <c r="N201" s="241" t="s">
        <v>46</v>
      </c>
      <c r="O201" s="47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AR201" s="24" t="s">
        <v>158</v>
      </c>
      <c r="AT201" s="24" t="s">
        <v>153</v>
      </c>
      <c r="AU201" s="24" t="s">
        <v>83</v>
      </c>
      <c r="AY201" s="24" t="s">
        <v>151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24</v>
      </c>
      <c r="BK201" s="244">
        <f>ROUND(I201*H201,2)</f>
        <v>0</v>
      </c>
      <c r="BL201" s="24" t="s">
        <v>158</v>
      </c>
      <c r="BM201" s="24" t="s">
        <v>309</v>
      </c>
    </row>
    <row r="202" spans="2:51" s="12" customFormat="1" ht="13.5">
      <c r="B202" s="245"/>
      <c r="C202" s="246"/>
      <c r="D202" s="247" t="s">
        <v>160</v>
      </c>
      <c r="E202" s="248" t="s">
        <v>22</v>
      </c>
      <c r="F202" s="249" t="s">
        <v>256</v>
      </c>
      <c r="G202" s="246"/>
      <c r="H202" s="248" t="s">
        <v>22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AT202" s="255" t="s">
        <v>160</v>
      </c>
      <c r="AU202" s="255" t="s">
        <v>83</v>
      </c>
      <c r="AV202" s="12" t="s">
        <v>24</v>
      </c>
      <c r="AW202" s="12" t="s">
        <v>39</v>
      </c>
      <c r="AX202" s="12" t="s">
        <v>75</v>
      </c>
      <c r="AY202" s="255" t="s">
        <v>151</v>
      </c>
    </row>
    <row r="203" spans="2:51" s="13" customFormat="1" ht="13.5">
      <c r="B203" s="256"/>
      <c r="C203" s="257"/>
      <c r="D203" s="247" t="s">
        <v>160</v>
      </c>
      <c r="E203" s="258" t="s">
        <v>22</v>
      </c>
      <c r="F203" s="259" t="s">
        <v>310</v>
      </c>
      <c r="G203" s="257"/>
      <c r="H203" s="260">
        <v>54.69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AT203" s="266" t="s">
        <v>160</v>
      </c>
      <c r="AU203" s="266" t="s">
        <v>83</v>
      </c>
      <c r="AV203" s="13" t="s">
        <v>83</v>
      </c>
      <c r="AW203" s="13" t="s">
        <v>39</v>
      </c>
      <c r="AX203" s="13" t="s">
        <v>75</v>
      </c>
      <c r="AY203" s="266" t="s">
        <v>151</v>
      </c>
    </row>
    <row r="204" spans="2:51" s="14" customFormat="1" ht="13.5">
      <c r="B204" s="267"/>
      <c r="C204" s="268"/>
      <c r="D204" s="247" t="s">
        <v>160</v>
      </c>
      <c r="E204" s="269" t="s">
        <v>22</v>
      </c>
      <c r="F204" s="270" t="s">
        <v>164</v>
      </c>
      <c r="G204" s="268"/>
      <c r="H204" s="271">
        <v>54.69</v>
      </c>
      <c r="I204" s="272"/>
      <c r="J204" s="268"/>
      <c r="K204" s="268"/>
      <c r="L204" s="273"/>
      <c r="M204" s="274"/>
      <c r="N204" s="275"/>
      <c r="O204" s="275"/>
      <c r="P204" s="275"/>
      <c r="Q204" s="275"/>
      <c r="R204" s="275"/>
      <c r="S204" s="275"/>
      <c r="T204" s="276"/>
      <c r="AT204" s="277" t="s">
        <v>160</v>
      </c>
      <c r="AU204" s="277" t="s">
        <v>83</v>
      </c>
      <c r="AV204" s="14" t="s">
        <v>158</v>
      </c>
      <c r="AW204" s="14" t="s">
        <v>39</v>
      </c>
      <c r="AX204" s="14" t="s">
        <v>24</v>
      </c>
      <c r="AY204" s="277" t="s">
        <v>151</v>
      </c>
    </row>
    <row r="205" spans="2:65" s="1" customFormat="1" ht="22.8" customHeight="1">
      <c r="B205" s="46"/>
      <c r="C205" s="278" t="s">
        <v>311</v>
      </c>
      <c r="D205" s="278" t="s">
        <v>170</v>
      </c>
      <c r="E205" s="279" t="s">
        <v>312</v>
      </c>
      <c r="F205" s="280" t="s">
        <v>313</v>
      </c>
      <c r="G205" s="281" t="s">
        <v>276</v>
      </c>
      <c r="H205" s="282">
        <v>54.69</v>
      </c>
      <c r="I205" s="283"/>
      <c r="J205" s="284">
        <f>ROUND(I205*H205,2)</f>
        <v>0</v>
      </c>
      <c r="K205" s="280" t="s">
        <v>157</v>
      </c>
      <c r="L205" s="285"/>
      <c r="M205" s="286" t="s">
        <v>22</v>
      </c>
      <c r="N205" s="287" t="s">
        <v>46</v>
      </c>
      <c r="O205" s="47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AR205" s="24" t="s">
        <v>174</v>
      </c>
      <c r="AT205" s="24" t="s">
        <v>170</v>
      </c>
      <c r="AU205" s="24" t="s">
        <v>83</v>
      </c>
      <c r="AY205" s="24" t="s">
        <v>151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24" t="s">
        <v>24</v>
      </c>
      <c r="BK205" s="244">
        <f>ROUND(I205*H205,2)</f>
        <v>0</v>
      </c>
      <c r="BL205" s="24" t="s">
        <v>158</v>
      </c>
      <c r="BM205" s="24" t="s">
        <v>314</v>
      </c>
    </row>
    <row r="206" spans="2:51" s="12" customFormat="1" ht="13.5">
      <c r="B206" s="245"/>
      <c r="C206" s="246"/>
      <c r="D206" s="247" t="s">
        <v>160</v>
      </c>
      <c r="E206" s="248" t="s">
        <v>22</v>
      </c>
      <c r="F206" s="249" t="s">
        <v>315</v>
      </c>
      <c r="G206" s="246"/>
      <c r="H206" s="248" t="s">
        <v>22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AT206" s="255" t="s">
        <v>160</v>
      </c>
      <c r="AU206" s="255" t="s">
        <v>83</v>
      </c>
      <c r="AV206" s="12" t="s">
        <v>24</v>
      </c>
      <c r="AW206" s="12" t="s">
        <v>39</v>
      </c>
      <c r="AX206" s="12" t="s">
        <v>75</v>
      </c>
      <c r="AY206" s="255" t="s">
        <v>151</v>
      </c>
    </row>
    <row r="207" spans="2:51" s="13" customFormat="1" ht="13.5">
      <c r="B207" s="256"/>
      <c r="C207" s="257"/>
      <c r="D207" s="247" t="s">
        <v>160</v>
      </c>
      <c r="E207" s="258" t="s">
        <v>22</v>
      </c>
      <c r="F207" s="259" t="s">
        <v>310</v>
      </c>
      <c r="G207" s="257"/>
      <c r="H207" s="260">
        <v>54.69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AT207" s="266" t="s">
        <v>160</v>
      </c>
      <c r="AU207" s="266" t="s">
        <v>83</v>
      </c>
      <c r="AV207" s="13" t="s">
        <v>83</v>
      </c>
      <c r="AW207" s="13" t="s">
        <v>39</v>
      </c>
      <c r="AX207" s="13" t="s">
        <v>75</v>
      </c>
      <c r="AY207" s="266" t="s">
        <v>151</v>
      </c>
    </row>
    <row r="208" spans="2:51" s="14" customFormat="1" ht="13.5">
      <c r="B208" s="267"/>
      <c r="C208" s="268"/>
      <c r="D208" s="247" t="s">
        <v>160</v>
      </c>
      <c r="E208" s="269" t="s">
        <v>22</v>
      </c>
      <c r="F208" s="270" t="s">
        <v>164</v>
      </c>
      <c r="G208" s="268"/>
      <c r="H208" s="271">
        <v>54.69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AT208" s="277" t="s">
        <v>160</v>
      </c>
      <c r="AU208" s="277" t="s">
        <v>83</v>
      </c>
      <c r="AV208" s="14" t="s">
        <v>158</v>
      </c>
      <c r="AW208" s="14" t="s">
        <v>39</v>
      </c>
      <c r="AX208" s="14" t="s">
        <v>24</v>
      </c>
      <c r="AY208" s="277" t="s">
        <v>151</v>
      </c>
    </row>
    <row r="209" spans="2:63" s="11" customFormat="1" ht="29.85" customHeight="1">
      <c r="B209" s="217"/>
      <c r="C209" s="218"/>
      <c r="D209" s="219" t="s">
        <v>74</v>
      </c>
      <c r="E209" s="231" t="s">
        <v>169</v>
      </c>
      <c r="F209" s="231" t="s">
        <v>316</v>
      </c>
      <c r="G209" s="218"/>
      <c r="H209" s="218"/>
      <c r="I209" s="221"/>
      <c r="J209" s="232">
        <f>BK209</f>
        <v>0</v>
      </c>
      <c r="K209" s="218"/>
      <c r="L209" s="223"/>
      <c r="M209" s="224"/>
      <c r="N209" s="225"/>
      <c r="O209" s="225"/>
      <c r="P209" s="226">
        <f>SUM(P210:P213)</f>
        <v>0</v>
      </c>
      <c r="Q209" s="225"/>
      <c r="R209" s="226">
        <f>SUM(R210:R213)</f>
        <v>14.534519999999999</v>
      </c>
      <c r="S209" s="225"/>
      <c r="T209" s="227">
        <f>SUM(T210:T213)</f>
        <v>0</v>
      </c>
      <c r="AR209" s="228" t="s">
        <v>24</v>
      </c>
      <c r="AT209" s="229" t="s">
        <v>74</v>
      </c>
      <c r="AU209" s="229" t="s">
        <v>24</v>
      </c>
      <c r="AY209" s="228" t="s">
        <v>151</v>
      </c>
      <c r="BK209" s="230">
        <f>SUM(BK210:BK213)</f>
        <v>0</v>
      </c>
    </row>
    <row r="210" spans="2:65" s="1" customFormat="1" ht="34.2" customHeight="1">
      <c r="B210" s="46"/>
      <c r="C210" s="233" t="s">
        <v>317</v>
      </c>
      <c r="D210" s="233" t="s">
        <v>153</v>
      </c>
      <c r="E210" s="234" t="s">
        <v>318</v>
      </c>
      <c r="F210" s="235" t="s">
        <v>319</v>
      </c>
      <c r="G210" s="236" t="s">
        <v>283</v>
      </c>
      <c r="H210" s="237">
        <v>3003</v>
      </c>
      <c r="I210" s="238"/>
      <c r="J210" s="239">
        <f>ROUND(I210*H210,2)</f>
        <v>0</v>
      </c>
      <c r="K210" s="235" t="s">
        <v>157</v>
      </c>
      <c r="L210" s="72"/>
      <c r="M210" s="240" t="s">
        <v>22</v>
      </c>
      <c r="N210" s="241" t="s">
        <v>46</v>
      </c>
      <c r="O210" s="47"/>
      <c r="P210" s="242">
        <f>O210*H210</f>
        <v>0</v>
      </c>
      <c r="Q210" s="242">
        <v>0.00484</v>
      </c>
      <c r="R210" s="242">
        <f>Q210*H210</f>
        <v>14.534519999999999</v>
      </c>
      <c r="S210" s="242">
        <v>0</v>
      </c>
      <c r="T210" s="243">
        <f>S210*H210</f>
        <v>0</v>
      </c>
      <c r="AR210" s="24" t="s">
        <v>158</v>
      </c>
      <c r="AT210" s="24" t="s">
        <v>153</v>
      </c>
      <c r="AU210" s="24" t="s">
        <v>83</v>
      </c>
      <c r="AY210" s="24" t="s">
        <v>151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24</v>
      </c>
      <c r="BK210" s="244">
        <f>ROUND(I210*H210,2)</f>
        <v>0</v>
      </c>
      <c r="BL210" s="24" t="s">
        <v>158</v>
      </c>
      <c r="BM210" s="24" t="s">
        <v>320</v>
      </c>
    </row>
    <row r="211" spans="2:51" s="12" customFormat="1" ht="13.5">
      <c r="B211" s="245"/>
      <c r="C211" s="246"/>
      <c r="D211" s="247" t="s">
        <v>160</v>
      </c>
      <c r="E211" s="248" t="s">
        <v>22</v>
      </c>
      <c r="F211" s="249" t="s">
        <v>256</v>
      </c>
      <c r="G211" s="246"/>
      <c r="H211" s="248" t="s">
        <v>22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160</v>
      </c>
      <c r="AU211" s="255" t="s">
        <v>83</v>
      </c>
      <c r="AV211" s="12" t="s">
        <v>24</v>
      </c>
      <c r="AW211" s="12" t="s">
        <v>39</v>
      </c>
      <c r="AX211" s="12" t="s">
        <v>75</v>
      </c>
      <c r="AY211" s="255" t="s">
        <v>151</v>
      </c>
    </row>
    <row r="212" spans="2:51" s="13" customFormat="1" ht="13.5">
      <c r="B212" s="256"/>
      <c r="C212" s="257"/>
      <c r="D212" s="247" t="s">
        <v>160</v>
      </c>
      <c r="E212" s="258" t="s">
        <v>22</v>
      </c>
      <c r="F212" s="259" t="s">
        <v>321</v>
      </c>
      <c r="G212" s="257"/>
      <c r="H212" s="260">
        <v>3003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AT212" s="266" t="s">
        <v>160</v>
      </c>
      <c r="AU212" s="266" t="s">
        <v>83</v>
      </c>
      <c r="AV212" s="13" t="s">
        <v>83</v>
      </c>
      <c r="AW212" s="13" t="s">
        <v>39</v>
      </c>
      <c r="AX212" s="13" t="s">
        <v>75</v>
      </c>
      <c r="AY212" s="266" t="s">
        <v>151</v>
      </c>
    </row>
    <row r="213" spans="2:51" s="14" customFormat="1" ht="13.5">
      <c r="B213" s="267"/>
      <c r="C213" s="268"/>
      <c r="D213" s="247" t="s">
        <v>160</v>
      </c>
      <c r="E213" s="269" t="s">
        <v>22</v>
      </c>
      <c r="F213" s="270" t="s">
        <v>164</v>
      </c>
      <c r="G213" s="268"/>
      <c r="H213" s="271">
        <v>3003</v>
      </c>
      <c r="I213" s="272"/>
      <c r="J213" s="268"/>
      <c r="K213" s="268"/>
      <c r="L213" s="273"/>
      <c r="M213" s="274"/>
      <c r="N213" s="275"/>
      <c r="O213" s="275"/>
      <c r="P213" s="275"/>
      <c r="Q213" s="275"/>
      <c r="R213" s="275"/>
      <c r="S213" s="275"/>
      <c r="T213" s="276"/>
      <c r="AT213" s="277" t="s">
        <v>160</v>
      </c>
      <c r="AU213" s="277" t="s">
        <v>83</v>
      </c>
      <c r="AV213" s="14" t="s">
        <v>158</v>
      </c>
      <c r="AW213" s="14" t="s">
        <v>39</v>
      </c>
      <c r="AX213" s="14" t="s">
        <v>24</v>
      </c>
      <c r="AY213" s="277" t="s">
        <v>151</v>
      </c>
    </row>
    <row r="214" spans="2:63" s="11" customFormat="1" ht="29.85" customHeight="1">
      <c r="B214" s="217"/>
      <c r="C214" s="218"/>
      <c r="D214" s="219" t="s">
        <v>74</v>
      </c>
      <c r="E214" s="231" t="s">
        <v>210</v>
      </c>
      <c r="F214" s="231" t="s">
        <v>322</v>
      </c>
      <c r="G214" s="218"/>
      <c r="H214" s="218"/>
      <c r="I214" s="221"/>
      <c r="J214" s="232">
        <f>BK214</f>
        <v>0</v>
      </c>
      <c r="K214" s="218"/>
      <c r="L214" s="223"/>
      <c r="M214" s="224"/>
      <c r="N214" s="225"/>
      <c r="O214" s="225"/>
      <c r="P214" s="226">
        <f>P215</f>
        <v>0</v>
      </c>
      <c r="Q214" s="225"/>
      <c r="R214" s="226">
        <f>R215</f>
        <v>0</v>
      </c>
      <c r="S214" s="225"/>
      <c r="T214" s="227">
        <f>T215</f>
        <v>0</v>
      </c>
      <c r="AR214" s="228" t="s">
        <v>24</v>
      </c>
      <c r="AT214" s="229" t="s">
        <v>74</v>
      </c>
      <c r="AU214" s="229" t="s">
        <v>24</v>
      </c>
      <c r="AY214" s="228" t="s">
        <v>151</v>
      </c>
      <c r="BK214" s="230">
        <f>BK215</f>
        <v>0</v>
      </c>
    </row>
    <row r="215" spans="2:63" s="11" customFormat="1" ht="14.85" customHeight="1">
      <c r="B215" s="217"/>
      <c r="C215" s="218"/>
      <c r="D215" s="219" t="s">
        <v>74</v>
      </c>
      <c r="E215" s="231" t="s">
        <v>323</v>
      </c>
      <c r="F215" s="231" t="s">
        <v>324</v>
      </c>
      <c r="G215" s="218"/>
      <c r="H215" s="218"/>
      <c r="I215" s="221"/>
      <c r="J215" s="232">
        <f>BK215</f>
        <v>0</v>
      </c>
      <c r="K215" s="218"/>
      <c r="L215" s="223"/>
      <c r="M215" s="224"/>
      <c r="N215" s="225"/>
      <c r="O215" s="225"/>
      <c r="P215" s="226">
        <f>P216</f>
        <v>0</v>
      </c>
      <c r="Q215" s="225"/>
      <c r="R215" s="226">
        <f>R216</f>
        <v>0</v>
      </c>
      <c r="S215" s="225"/>
      <c r="T215" s="227">
        <f>T216</f>
        <v>0</v>
      </c>
      <c r="AR215" s="228" t="s">
        <v>24</v>
      </c>
      <c r="AT215" s="229" t="s">
        <v>74</v>
      </c>
      <c r="AU215" s="229" t="s">
        <v>83</v>
      </c>
      <c r="AY215" s="228" t="s">
        <v>151</v>
      </c>
      <c r="BK215" s="230">
        <f>BK216</f>
        <v>0</v>
      </c>
    </row>
    <row r="216" spans="2:65" s="1" customFormat="1" ht="22.8" customHeight="1">
      <c r="B216" s="46"/>
      <c r="C216" s="233" t="s">
        <v>325</v>
      </c>
      <c r="D216" s="233" t="s">
        <v>153</v>
      </c>
      <c r="E216" s="234" t="s">
        <v>326</v>
      </c>
      <c r="F216" s="235" t="s">
        <v>327</v>
      </c>
      <c r="G216" s="236" t="s">
        <v>328</v>
      </c>
      <c r="H216" s="237">
        <v>108.297</v>
      </c>
      <c r="I216" s="238"/>
      <c r="J216" s="239">
        <f>ROUND(I216*H216,2)</f>
        <v>0</v>
      </c>
      <c r="K216" s="235" t="s">
        <v>157</v>
      </c>
      <c r="L216" s="72"/>
      <c r="M216" s="240" t="s">
        <v>22</v>
      </c>
      <c r="N216" s="288" t="s">
        <v>46</v>
      </c>
      <c r="O216" s="289"/>
      <c r="P216" s="290">
        <f>O216*H216</f>
        <v>0</v>
      </c>
      <c r="Q216" s="290">
        <v>0</v>
      </c>
      <c r="R216" s="290">
        <f>Q216*H216</f>
        <v>0</v>
      </c>
      <c r="S216" s="290">
        <v>0</v>
      </c>
      <c r="T216" s="291">
        <f>S216*H216</f>
        <v>0</v>
      </c>
      <c r="AR216" s="24" t="s">
        <v>158</v>
      </c>
      <c r="AT216" s="24" t="s">
        <v>153</v>
      </c>
      <c r="AU216" s="24" t="s">
        <v>169</v>
      </c>
      <c r="AY216" s="24" t="s">
        <v>151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24" t="s">
        <v>24</v>
      </c>
      <c r="BK216" s="244">
        <f>ROUND(I216*H216,2)</f>
        <v>0</v>
      </c>
      <c r="BL216" s="24" t="s">
        <v>158</v>
      </c>
      <c r="BM216" s="24" t="s">
        <v>329</v>
      </c>
    </row>
    <row r="217" spans="2:12" s="1" customFormat="1" ht="6.95" customHeight="1">
      <c r="B217" s="67"/>
      <c r="C217" s="68"/>
      <c r="D217" s="68"/>
      <c r="E217" s="68"/>
      <c r="F217" s="68"/>
      <c r="G217" s="68"/>
      <c r="H217" s="68"/>
      <c r="I217" s="178"/>
      <c r="J217" s="68"/>
      <c r="K217" s="68"/>
      <c r="L217" s="72"/>
    </row>
  </sheetData>
  <sheetProtection password="CC35" sheet="1" objects="1" scenarios="1" formatColumns="0" formatRows="0" autoFilter="0"/>
  <autoFilter ref="C80:K216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124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331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ROUND(SUM(BE86:BE193),2)</f>
        <v>0</v>
      </c>
      <c r="G32" s="47"/>
      <c r="H32" s="47"/>
      <c r="I32" s="170">
        <v>0.21</v>
      </c>
      <c r="J32" s="169">
        <f>ROUND(ROUND((SUM(BE86:BE193)),2)*I32,2)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ROUND(SUM(BF86:BF193),2)</f>
        <v>0</v>
      </c>
      <c r="G33" s="47"/>
      <c r="H33" s="47"/>
      <c r="I33" s="170">
        <v>0.15</v>
      </c>
      <c r="J33" s="169">
        <f>ROUND(ROUND((SUM(BF86:BF193)),2)*I33,2)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ROUND(SUM(BG86:BG193),2)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ROUND(SUM(BH86:BH193),2)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ROUND(SUM(BI86:BI193),2)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124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05.1 - Následná péče 1.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J191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J192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124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05.1 - Následná péče 1.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1.07741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P88+P191</f>
        <v>0</v>
      </c>
      <c r="Q87" s="225"/>
      <c r="R87" s="226">
        <f>R88+R191</f>
        <v>1.07741</v>
      </c>
      <c r="S87" s="225"/>
      <c r="T87" s="227">
        <f>T88+T191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BK88+BK191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SUM(P89:P190)</f>
        <v>0</v>
      </c>
      <c r="Q88" s="225"/>
      <c r="R88" s="226">
        <f>SUM(R89:R190)</f>
        <v>1.07741</v>
      </c>
      <c r="S88" s="225"/>
      <c r="T88" s="227">
        <f>SUM(T89:T190)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SUM(BK89:BK190)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69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332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333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334</v>
      </c>
      <c r="G92" s="257"/>
      <c r="H92" s="260">
        <v>69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69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86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335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336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337</v>
      </c>
      <c r="G97" s="257"/>
      <c r="H97" s="260">
        <v>86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86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86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338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203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339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340</v>
      </c>
      <c r="G102" s="257"/>
      <c r="H102" s="260">
        <v>86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86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206</v>
      </c>
      <c r="G104" s="281" t="s">
        <v>180</v>
      </c>
      <c r="H104" s="282">
        <v>29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0.145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341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342</v>
      </c>
      <c r="G106" s="257"/>
      <c r="H106" s="260">
        <v>29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29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212</v>
      </c>
      <c r="G108" s="281" t="s">
        <v>180</v>
      </c>
      <c r="H108" s="282">
        <v>17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0.085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343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344</v>
      </c>
      <c r="G110" s="257"/>
      <c r="H110" s="260">
        <v>17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17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216</v>
      </c>
      <c r="G112" s="281" t="s">
        <v>180</v>
      </c>
      <c r="H112" s="282">
        <v>23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0.115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345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346</v>
      </c>
      <c r="G114" s="257"/>
      <c r="H114" s="260">
        <v>23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23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17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0.017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347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344</v>
      </c>
      <c r="G118" s="257"/>
      <c r="H118" s="260">
        <v>17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17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69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348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183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2" customFormat="1" ht="13.5">
      <c r="B123" s="245"/>
      <c r="C123" s="246"/>
      <c r="D123" s="247" t="s">
        <v>160</v>
      </c>
      <c r="E123" s="248" t="s">
        <v>22</v>
      </c>
      <c r="F123" s="249" t="s">
        <v>339</v>
      </c>
      <c r="G123" s="246"/>
      <c r="H123" s="248" t="s">
        <v>22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160</v>
      </c>
      <c r="AU123" s="255" t="s">
        <v>83</v>
      </c>
      <c r="AV123" s="12" t="s">
        <v>24</v>
      </c>
      <c r="AW123" s="12" t="s">
        <v>39</v>
      </c>
      <c r="AX123" s="12" t="s">
        <v>75</v>
      </c>
      <c r="AY123" s="255" t="s">
        <v>151</v>
      </c>
    </row>
    <row r="124" spans="2:51" s="13" customFormat="1" ht="13.5">
      <c r="B124" s="256"/>
      <c r="C124" s="257"/>
      <c r="D124" s="247" t="s">
        <v>160</v>
      </c>
      <c r="E124" s="258" t="s">
        <v>22</v>
      </c>
      <c r="F124" s="259" t="s">
        <v>349</v>
      </c>
      <c r="G124" s="257"/>
      <c r="H124" s="260">
        <v>69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AT124" s="266" t="s">
        <v>160</v>
      </c>
      <c r="AU124" s="266" t="s">
        <v>83</v>
      </c>
      <c r="AV124" s="13" t="s">
        <v>83</v>
      </c>
      <c r="AW124" s="13" t="s">
        <v>39</v>
      </c>
      <c r="AX124" s="13" t="s">
        <v>75</v>
      </c>
      <c r="AY124" s="266" t="s">
        <v>151</v>
      </c>
    </row>
    <row r="125" spans="2:51" s="14" customFormat="1" ht="13.5">
      <c r="B125" s="267"/>
      <c r="C125" s="268"/>
      <c r="D125" s="247" t="s">
        <v>160</v>
      </c>
      <c r="E125" s="269" t="s">
        <v>22</v>
      </c>
      <c r="F125" s="270" t="s">
        <v>164</v>
      </c>
      <c r="G125" s="268"/>
      <c r="H125" s="271">
        <v>69</v>
      </c>
      <c r="I125" s="272"/>
      <c r="J125" s="268"/>
      <c r="K125" s="268"/>
      <c r="L125" s="273"/>
      <c r="M125" s="274"/>
      <c r="N125" s="275"/>
      <c r="O125" s="275"/>
      <c r="P125" s="275"/>
      <c r="Q125" s="275"/>
      <c r="R125" s="275"/>
      <c r="S125" s="275"/>
      <c r="T125" s="276"/>
      <c r="AT125" s="277" t="s">
        <v>160</v>
      </c>
      <c r="AU125" s="277" t="s">
        <v>83</v>
      </c>
      <c r="AV125" s="14" t="s">
        <v>158</v>
      </c>
      <c r="AW125" s="14" t="s">
        <v>39</v>
      </c>
      <c r="AX125" s="14" t="s">
        <v>24</v>
      </c>
      <c r="AY125" s="277" t="s">
        <v>151</v>
      </c>
    </row>
    <row r="126" spans="2:65" s="1" customFormat="1" ht="14.4" customHeight="1">
      <c r="B126" s="46"/>
      <c r="C126" s="278" t="s">
        <v>210</v>
      </c>
      <c r="D126" s="278" t="s">
        <v>170</v>
      </c>
      <c r="E126" s="279" t="s">
        <v>228</v>
      </c>
      <c r="F126" s="280" t="s">
        <v>229</v>
      </c>
      <c r="G126" s="281" t="s">
        <v>180</v>
      </c>
      <c r="H126" s="282">
        <v>23</v>
      </c>
      <c r="I126" s="283"/>
      <c r="J126" s="284">
        <f>ROUND(I126*H126,2)</f>
        <v>0</v>
      </c>
      <c r="K126" s="280" t="s">
        <v>22</v>
      </c>
      <c r="L126" s="285"/>
      <c r="M126" s="286" t="s">
        <v>22</v>
      </c>
      <c r="N126" s="287" t="s">
        <v>46</v>
      </c>
      <c r="O126" s="47"/>
      <c r="P126" s="242">
        <f>O126*H126</f>
        <v>0</v>
      </c>
      <c r="Q126" s="242">
        <v>0.001</v>
      </c>
      <c r="R126" s="242">
        <f>Q126*H126</f>
        <v>0.023</v>
      </c>
      <c r="S126" s="242">
        <v>0</v>
      </c>
      <c r="T126" s="243">
        <f>S126*H126</f>
        <v>0</v>
      </c>
      <c r="AR126" s="24" t="s">
        <v>174</v>
      </c>
      <c r="AT126" s="24" t="s">
        <v>170</v>
      </c>
      <c r="AU126" s="24" t="s">
        <v>83</v>
      </c>
      <c r="AY126" s="24" t="s">
        <v>151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24</v>
      </c>
      <c r="BK126" s="244">
        <f>ROUND(I126*H126,2)</f>
        <v>0</v>
      </c>
      <c r="BL126" s="24" t="s">
        <v>158</v>
      </c>
      <c r="BM126" s="24" t="s">
        <v>350</v>
      </c>
    </row>
    <row r="127" spans="2:51" s="12" customFormat="1" ht="13.5">
      <c r="B127" s="245"/>
      <c r="C127" s="246"/>
      <c r="D127" s="247" t="s">
        <v>160</v>
      </c>
      <c r="E127" s="248" t="s">
        <v>22</v>
      </c>
      <c r="F127" s="249" t="s">
        <v>231</v>
      </c>
      <c r="G127" s="246"/>
      <c r="H127" s="248" t="s">
        <v>22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160</v>
      </c>
      <c r="AU127" s="255" t="s">
        <v>83</v>
      </c>
      <c r="AV127" s="12" t="s">
        <v>24</v>
      </c>
      <c r="AW127" s="12" t="s">
        <v>39</v>
      </c>
      <c r="AX127" s="12" t="s">
        <v>75</v>
      </c>
      <c r="AY127" s="255" t="s">
        <v>151</v>
      </c>
    </row>
    <row r="128" spans="2:51" s="13" customFormat="1" ht="13.5">
      <c r="B128" s="256"/>
      <c r="C128" s="257"/>
      <c r="D128" s="247" t="s">
        <v>160</v>
      </c>
      <c r="E128" s="258" t="s">
        <v>22</v>
      </c>
      <c r="F128" s="259" t="s">
        <v>273</v>
      </c>
      <c r="G128" s="257"/>
      <c r="H128" s="260">
        <v>23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AT128" s="266" t="s">
        <v>160</v>
      </c>
      <c r="AU128" s="266" t="s">
        <v>83</v>
      </c>
      <c r="AV128" s="13" t="s">
        <v>83</v>
      </c>
      <c r="AW128" s="13" t="s">
        <v>39</v>
      </c>
      <c r="AX128" s="13" t="s">
        <v>75</v>
      </c>
      <c r="AY128" s="266" t="s">
        <v>151</v>
      </c>
    </row>
    <row r="129" spans="2:51" s="14" customFormat="1" ht="13.5">
      <c r="B129" s="267"/>
      <c r="C129" s="268"/>
      <c r="D129" s="247" t="s">
        <v>160</v>
      </c>
      <c r="E129" s="269" t="s">
        <v>22</v>
      </c>
      <c r="F129" s="270" t="s">
        <v>164</v>
      </c>
      <c r="G129" s="268"/>
      <c r="H129" s="271">
        <v>23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AT129" s="277" t="s">
        <v>160</v>
      </c>
      <c r="AU129" s="277" t="s">
        <v>83</v>
      </c>
      <c r="AV129" s="14" t="s">
        <v>158</v>
      </c>
      <c r="AW129" s="14" t="s">
        <v>39</v>
      </c>
      <c r="AX129" s="14" t="s">
        <v>24</v>
      </c>
      <c r="AY129" s="277" t="s">
        <v>151</v>
      </c>
    </row>
    <row r="130" spans="2:65" s="1" customFormat="1" ht="14.4" customHeight="1">
      <c r="B130" s="46"/>
      <c r="C130" s="278" t="s">
        <v>29</v>
      </c>
      <c r="D130" s="278" t="s">
        <v>170</v>
      </c>
      <c r="E130" s="279" t="s">
        <v>234</v>
      </c>
      <c r="F130" s="280" t="s">
        <v>235</v>
      </c>
      <c r="G130" s="281" t="s">
        <v>180</v>
      </c>
      <c r="H130" s="282">
        <v>23</v>
      </c>
      <c r="I130" s="283"/>
      <c r="J130" s="284">
        <f>ROUND(I130*H130,2)</f>
        <v>0</v>
      </c>
      <c r="K130" s="280" t="s">
        <v>22</v>
      </c>
      <c r="L130" s="285"/>
      <c r="M130" s="286" t="s">
        <v>22</v>
      </c>
      <c r="N130" s="287" t="s">
        <v>46</v>
      </c>
      <c r="O130" s="47"/>
      <c r="P130" s="242">
        <f>O130*H130</f>
        <v>0</v>
      </c>
      <c r="Q130" s="242">
        <v>0.001</v>
      </c>
      <c r="R130" s="242">
        <f>Q130*H130</f>
        <v>0.023</v>
      </c>
      <c r="S130" s="242">
        <v>0</v>
      </c>
      <c r="T130" s="243">
        <f>S130*H130</f>
        <v>0</v>
      </c>
      <c r="AR130" s="24" t="s">
        <v>174</v>
      </c>
      <c r="AT130" s="24" t="s">
        <v>170</v>
      </c>
      <c r="AU130" s="24" t="s">
        <v>83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24</v>
      </c>
      <c r="BK130" s="244">
        <f>ROUND(I130*H130,2)</f>
        <v>0</v>
      </c>
      <c r="BL130" s="24" t="s">
        <v>158</v>
      </c>
      <c r="BM130" s="24" t="s">
        <v>351</v>
      </c>
    </row>
    <row r="131" spans="2:51" s="12" customFormat="1" ht="13.5">
      <c r="B131" s="245"/>
      <c r="C131" s="246"/>
      <c r="D131" s="247" t="s">
        <v>160</v>
      </c>
      <c r="E131" s="248" t="s">
        <v>22</v>
      </c>
      <c r="F131" s="249" t="s">
        <v>231</v>
      </c>
      <c r="G131" s="246"/>
      <c r="H131" s="248" t="s">
        <v>22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160</v>
      </c>
      <c r="AU131" s="255" t="s">
        <v>83</v>
      </c>
      <c r="AV131" s="12" t="s">
        <v>24</v>
      </c>
      <c r="AW131" s="12" t="s">
        <v>39</v>
      </c>
      <c r="AX131" s="12" t="s">
        <v>75</v>
      </c>
      <c r="AY131" s="255" t="s">
        <v>151</v>
      </c>
    </row>
    <row r="132" spans="2:51" s="13" customFormat="1" ht="13.5">
      <c r="B132" s="256"/>
      <c r="C132" s="257"/>
      <c r="D132" s="247" t="s">
        <v>160</v>
      </c>
      <c r="E132" s="258" t="s">
        <v>22</v>
      </c>
      <c r="F132" s="259" t="s">
        <v>273</v>
      </c>
      <c r="G132" s="257"/>
      <c r="H132" s="260">
        <v>23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160</v>
      </c>
      <c r="AU132" s="266" t="s">
        <v>83</v>
      </c>
      <c r="AV132" s="13" t="s">
        <v>83</v>
      </c>
      <c r="AW132" s="13" t="s">
        <v>39</v>
      </c>
      <c r="AX132" s="13" t="s">
        <v>75</v>
      </c>
      <c r="AY132" s="266" t="s">
        <v>151</v>
      </c>
    </row>
    <row r="133" spans="2:51" s="14" customFormat="1" ht="13.5">
      <c r="B133" s="267"/>
      <c r="C133" s="268"/>
      <c r="D133" s="247" t="s">
        <v>160</v>
      </c>
      <c r="E133" s="269" t="s">
        <v>22</v>
      </c>
      <c r="F133" s="270" t="s">
        <v>164</v>
      </c>
      <c r="G133" s="268"/>
      <c r="H133" s="271">
        <v>23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AT133" s="277" t="s">
        <v>160</v>
      </c>
      <c r="AU133" s="277" t="s">
        <v>83</v>
      </c>
      <c r="AV133" s="14" t="s">
        <v>158</v>
      </c>
      <c r="AW133" s="14" t="s">
        <v>39</v>
      </c>
      <c r="AX133" s="14" t="s">
        <v>24</v>
      </c>
      <c r="AY133" s="277" t="s">
        <v>151</v>
      </c>
    </row>
    <row r="134" spans="2:65" s="1" customFormat="1" ht="14.4" customHeight="1">
      <c r="B134" s="46"/>
      <c r="C134" s="278" t="s">
        <v>219</v>
      </c>
      <c r="D134" s="278" t="s">
        <v>170</v>
      </c>
      <c r="E134" s="279" t="s">
        <v>237</v>
      </c>
      <c r="F134" s="280" t="s">
        <v>238</v>
      </c>
      <c r="G134" s="281" t="s">
        <v>180</v>
      </c>
      <c r="H134" s="282">
        <v>23</v>
      </c>
      <c r="I134" s="283"/>
      <c r="J134" s="284">
        <f>ROUND(I134*H134,2)</f>
        <v>0</v>
      </c>
      <c r="K134" s="280" t="s">
        <v>22</v>
      </c>
      <c r="L134" s="285"/>
      <c r="M134" s="286" t="s">
        <v>22</v>
      </c>
      <c r="N134" s="287" t="s">
        <v>46</v>
      </c>
      <c r="O134" s="47"/>
      <c r="P134" s="242">
        <f>O134*H134</f>
        <v>0</v>
      </c>
      <c r="Q134" s="242">
        <v>0.001</v>
      </c>
      <c r="R134" s="242">
        <f>Q134*H134</f>
        <v>0.023</v>
      </c>
      <c r="S134" s="242">
        <v>0</v>
      </c>
      <c r="T134" s="243">
        <f>S134*H134</f>
        <v>0</v>
      </c>
      <c r="AR134" s="24" t="s">
        <v>174</v>
      </c>
      <c r="AT134" s="24" t="s">
        <v>170</v>
      </c>
      <c r="AU134" s="24" t="s">
        <v>83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24</v>
      </c>
      <c r="BK134" s="244">
        <f>ROUND(I134*H134,2)</f>
        <v>0</v>
      </c>
      <c r="BL134" s="24" t="s">
        <v>158</v>
      </c>
      <c r="BM134" s="24" t="s">
        <v>352</v>
      </c>
    </row>
    <row r="135" spans="2:51" s="12" customFormat="1" ht="13.5">
      <c r="B135" s="245"/>
      <c r="C135" s="246"/>
      <c r="D135" s="247" t="s">
        <v>160</v>
      </c>
      <c r="E135" s="248" t="s">
        <v>22</v>
      </c>
      <c r="F135" s="249" t="s">
        <v>240</v>
      </c>
      <c r="G135" s="246"/>
      <c r="H135" s="248" t="s">
        <v>22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AT135" s="255" t="s">
        <v>160</v>
      </c>
      <c r="AU135" s="255" t="s">
        <v>83</v>
      </c>
      <c r="AV135" s="12" t="s">
        <v>24</v>
      </c>
      <c r="AW135" s="12" t="s">
        <v>39</v>
      </c>
      <c r="AX135" s="12" t="s">
        <v>75</v>
      </c>
      <c r="AY135" s="255" t="s">
        <v>151</v>
      </c>
    </row>
    <row r="136" spans="2:51" s="13" customFormat="1" ht="13.5">
      <c r="B136" s="256"/>
      <c r="C136" s="257"/>
      <c r="D136" s="247" t="s">
        <v>160</v>
      </c>
      <c r="E136" s="258" t="s">
        <v>22</v>
      </c>
      <c r="F136" s="259" t="s">
        <v>273</v>
      </c>
      <c r="G136" s="257"/>
      <c r="H136" s="260">
        <v>23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AT136" s="266" t="s">
        <v>160</v>
      </c>
      <c r="AU136" s="266" t="s">
        <v>83</v>
      </c>
      <c r="AV136" s="13" t="s">
        <v>83</v>
      </c>
      <c r="AW136" s="13" t="s">
        <v>39</v>
      </c>
      <c r="AX136" s="13" t="s">
        <v>75</v>
      </c>
      <c r="AY136" s="266" t="s">
        <v>151</v>
      </c>
    </row>
    <row r="137" spans="2:51" s="14" customFormat="1" ht="13.5">
      <c r="B137" s="267"/>
      <c r="C137" s="268"/>
      <c r="D137" s="247" t="s">
        <v>160</v>
      </c>
      <c r="E137" s="269" t="s">
        <v>22</v>
      </c>
      <c r="F137" s="270" t="s">
        <v>164</v>
      </c>
      <c r="G137" s="268"/>
      <c r="H137" s="271">
        <v>23</v>
      </c>
      <c r="I137" s="272"/>
      <c r="J137" s="268"/>
      <c r="K137" s="268"/>
      <c r="L137" s="273"/>
      <c r="M137" s="274"/>
      <c r="N137" s="275"/>
      <c r="O137" s="275"/>
      <c r="P137" s="275"/>
      <c r="Q137" s="275"/>
      <c r="R137" s="275"/>
      <c r="S137" s="275"/>
      <c r="T137" s="276"/>
      <c r="AT137" s="277" t="s">
        <v>160</v>
      </c>
      <c r="AU137" s="277" t="s">
        <v>83</v>
      </c>
      <c r="AV137" s="14" t="s">
        <v>158</v>
      </c>
      <c r="AW137" s="14" t="s">
        <v>39</v>
      </c>
      <c r="AX137" s="14" t="s">
        <v>24</v>
      </c>
      <c r="AY137" s="277" t="s">
        <v>151</v>
      </c>
    </row>
    <row r="138" spans="2:65" s="1" customFormat="1" ht="14.4" customHeight="1">
      <c r="B138" s="46"/>
      <c r="C138" s="233" t="s">
        <v>223</v>
      </c>
      <c r="D138" s="233" t="s">
        <v>153</v>
      </c>
      <c r="E138" s="234" t="s">
        <v>242</v>
      </c>
      <c r="F138" s="235" t="s">
        <v>243</v>
      </c>
      <c r="G138" s="236" t="s">
        <v>180</v>
      </c>
      <c r="H138" s="237">
        <v>69</v>
      </c>
      <c r="I138" s="238"/>
      <c r="J138" s="239">
        <f>ROUND(I138*H138,2)</f>
        <v>0</v>
      </c>
      <c r="K138" s="235" t="s">
        <v>157</v>
      </c>
      <c r="L138" s="72"/>
      <c r="M138" s="240" t="s">
        <v>22</v>
      </c>
      <c r="N138" s="241" t="s">
        <v>46</v>
      </c>
      <c r="O138" s="47"/>
      <c r="P138" s="242">
        <f>O138*H138</f>
        <v>0</v>
      </c>
      <c r="Q138" s="242">
        <v>5E-05</v>
      </c>
      <c r="R138" s="242">
        <f>Q138*H138</f>
        <v>0.0034500000000000004</v>
      </c>
      <c r="S138" s="242">
        <v>0</v>
      </c>
      <c r="T138" s="243">
        <f>S138*H138</f>
        <v>0</v>
      </c>
      <c r="AR138" s="24" t="s">
        <v>158</v>
      </c>
      <c r="AT138" s="24" t="s">
        <v>153</v>
      </c>
      <c r="AU138" s="24" t="s">
        <v>83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24</v>
      </c>
      <c r="BK138" s="244">
        <f>ROUND(I138*H138,2)</f>
        <v>0</v>
      </c>
      <c r="BL138" s="24" t="s">
        <v>158</v>
      </c>
      <c r="BM138" s="24" t="s">
        <v>353</v>
      </c>
    </row>
    <row r="139" spans="2:51" s="12" customFormat="1" ht="13.5">
      <c r="B139" s="245"/>
      <c r="C139" s="246"/>
      <c r="D139" s="247" t="s">
        <v>160</v>
      </c>
      <c r="E139" s="248" t="s">
        <v>22</v>
      </c>
      <c r="F139" s="249" t="s">
        <v>245</v>
      </c>
      <c r="G139" s="246"/>
      <c r="H139" s="248" t="s">
        <v>22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160</v>
      </c>
      <c r="AU139" s="255" t="s">
        <v>83</v>
      </c>
      <c r="AV139" s="12" t="s">
        <v>24</v>
      </c>
      <c r="AW139" s="12" t="s">
        <v>39</v>
      </c>
      <c r="AX139" s="12" t="s">
        <v>75</v>
      </c>
      <c r="AY139" s="255" t="s">
        <v>151</v>
      </c>
    </row>
    <row r="140" spans="2:51" s="13" customFormat="1" ht="13.5">
      <c r="B140" s="256"/>
      <c r="C140" s="257"/>
      <c r="D140" s="247" t="s">
        <v>160</v>
      </c>
      <c r="E140" s="258" t="s">
        <v>22</v>
      </c>
      <c r="F140" s="259" t="s">
        <v>354</v>
      </c>
      <c r="G140" s="257"/>
      <c r="H140" s="260">
        <v>69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160</v>
      </c>
      <c r="AU140" s="266" t="s">
        <v>83</v>
      </c>
      <c r="AV140" s="13" t="s">
        <v>83</v>
      </c>
      <c r="AW140" s="13" t="s">
        <v>39</v>
      </c>
      <c r="AX140" s="13" t="s">
        <v>75</v>
      </c>
      <c r="AY140" s="266" t="s">
        <v>151</v>
      </c>
    </row>
    <row r="141" spans="2:51" s="14" customFormat="1" ht="13.5">
      <c r="B141" s="267"/>
      <c r="C141" s="268"/>
      <c r="D141" s="247" t="s">
        <v>160</v>
      </c>
      <c r="E141" s="269" t="s">
        <v>22</v>
      </c>
      <c r="F141" s="270" t="s">
        <v>164</v>
      </c>
      <c r="G141" s="268"/>
      <c r="H141" s="271">
        <v>69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AT141" s="277" t="s">
        <v>160</v>
      </c>
      <c r="AU141" s="277" t="s">
        <v>83</v>
      </c>
      <c r="AV141" s="14" t="s">
        <v>158</v>
      </c>
      <c r="AW141" s="14" t="s">
        <v>39</v>
      </c>
      <c r="AX141" s="14" t="s">
        <v>24</v>
      </c>
      <c r="AY141" s="277" t="s">
        <v>151</v>
      </c>
    </row>
    <row r="142" spans="2:65" s="1" customFormat="1" ht="22.8" customHeight="1">
      <c r="B142" s="46"/>
      <c r="C142" s="233" t="s">
        <v>227</v>
      </c>
      <c r="D142" s="233" t="s">
        <v>153</v>
      </c>
      <c r="E142" s="234" t="s">
        <v>259</v>
      </c>
      <c r="F142" s="235" t="s">
        <v>260</v>
      </c>
      <c r="G142" s="236" t="s">
        <v>180</v>
      </c>
      <c r="H142" s="237">
        <v>2748</v>
      </c>
      <c r="I142" s="238"/>
      <c r="J142" s="239">
        <f>ROUND(I142*H142,2)</f>
        <v>0</v>
      </c>
      <c r="K142" s="235" t="s">
        <v>157</v>
      </c>
      <c r="L142" s="72"/>
      <c r="M142" s="240" t="s">
        <v>22</v>
      </c>
      <c r="N142" s="241" t="s">
        <v>46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83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24</v>
      </c>
      <c r="BK142" s="244">
        <f>ROUND(I142*H142,2)</f>
        <v>0</v>
      </c>
      <c r="BL142" s="24" t="s">
        <v>158</v>
      </c>
      <c r="BM142" s="24" t="s">
        <v>355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203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2" customFormat="1" ht="13.5">
      <c r="B144" s="245"/>
      <c r="C144" s="246"/>
      <c r="D144" s="247" t="s">
        <v>160</v>
      </c>
      <c r="E144" s="248" t="s">
        <v>22</v>
      </c>
      <c r="F144" s="249" t="s">
        <v>356</v>
      </c>
      <c r="G144" s="246"/>
      <c r="H144" s="248" t="s">
        <v>22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160</v>
      </c>
      <c r="AU144" s="255" t="s">
        <v>83</v>
      </c>
      <c r="AV144" s="12" t="s">
        <v>24</v>
      </c>
      <c r="AW144" s="12" t="s">
        <v>39</v>
      </c>
      <c r="AX144" s="12" t="s">
        <v>75</v>
      </c>
      <c r="AY144" s="255" t="s">
        <v>151</v>
      </c>
    </row>
    <row r="145" spans="2:51" s="13" customFormat="1" ht="13.5">
      <c r="B145" s="256"/>
      <c r="C145" s="257"/>
      <c r="D145" s="247" t="s">
        <v>160</v>
      </c>
      <c r="E145" s="258" t="s">
        <v>22</v>
      </c>
      <c r="F145" s="259" t="s">
        <v>357</v>
      </c>
      <c r="G145" s="257"/>
      <c r="H145" s="260">
        <v>2748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160</v>
      </c>
      <c r="AU145" s="266" t="s">
        <v>83</v>
      </c>
      <c r="AV145" s="13" t="s">
        <v>83</v>
      </c>
      <c r="AW145" s="13" t="s">
        <v>39</v>
      </c>
      <c r="AX145" s="13" t="s">
        <v>75</v>
      </c>
      <c r="AY145" s="266" t="s">
        <v>151</v>
      </c>
    </row>
    <row r="146" spans="2:51" s="14" customFormat="1" ht="13.5">
      <c r="B146" s="267"/>
      <c r="C146" s="268"/>
      <c r="D146" s="247" t="s">
        <v>160</v>
      </c>
      <c r="E146" s="269" t="s">
        <v>22</v>
      </c>
      <c r="F146" s="270" t="s">
        <v>164</v>
      </c>
      <c r="G146" s="268"/>
      <c r="H146" s="271">
        <v>2748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AT146" s="277" t="s">
        <v>160</v>
      </c>
      <c r="AU146" s="277" t="s">
        <v>83</v>
      </c>
      <c r="AV146" s="14" t="s">
        <v>158</v>
      </c>
      <c r="AW146" s="14" t="s">
        <v>39</v>
      </c>
      <c r="AX146" s="14" t="s">
        <v>24</v>
      </c>
      <c r="AY146" s="277" t="s">
        <v>151</v>
      </c>
    </row>
    <row r="147" spans="2:65" s="1" customFormat="1" ht="22.8" customHeight="1">
      <c r="B147" s="46"/>
      <c r="C147" s="233" t="s">
        <v>10</v>
      </c>
      <c r="D147" s="233" t="s">
        <v>153</v>
      </c>
      <c r="E147" s="234" t="s">
        <v>264</v>
      </c>
      <c r="F147" s="235" t="s">
        <v>265</v>
      </c>
      <c r="G147" s="236" t="s">
        <v>180</v>
      </c>
      <c r="H147" s="237">
        <v>86</v>
      </c>
      <c r="I147" s="238"/>
      <c r="J147" s="239">
        <f>ROUND(I147*H147,2)</f>
        <v>0</v>
      </c>
      <c r="K147" s="235" t="s">
        <v>157</v>
      </c>
      <c r="L147" s="72"/>
      <c r="M147" s="240" t="s">
        <v>22</v>
      </c>
      <c r="N147" s="241" t="s">
        <v>46</v>
      </c>
      <c r="O147" s="47"/>
      <c r="P147" s="242">
        <f>O147*H147</f>
        <v>0</v>
      </c>
      <c r="Q147" s="242">
        <v>0.00208</v>
      </c>
      <c r="R147" s="242">
        <f>Q147*H147</f>
        <v>0.17887999999999998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83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24</v>
      </c>
      <c r="BK147" s="244">
        <f>ROUND(I147*H147,2)</f>
        <v>0</v>
      </c>
      <c r="BL147" s="24" t="s">
        <v>158</v>
      </c>
      <c r="BM147" s="24" t="s">
        <v>358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256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2" customFormat="1" ht="13.5">
      <c r="B149" s="245"/>
      <c r="C149" s="246"/>
      <c r="D149" s="247" t="s">
        <v>160</v>
      </c>
      <c r="E149" s="248" t="s">
        <v>22</v>
      </c>
      <c r="F149" s="249" t="s">
        <v>359</v>
      </c>
      <c r="G149" s="246"/>
      <c r="H149" s="248" t="s">
        <v>22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160</v>
      </c>
      <c r="AU149" s="255" t="s">
        <v>83</v>
      </c>
      <c r="AV149" s="12" t="s">
        <v>24</v>
      </c>
      <c r="AW149" s="12" t="s">
        <v>39</v>
      </c>
      <c r="AX149" s="12" t="s">
        <v>75</v>
      </c>
      <c r="AY149" s="255" t="s">
        <v>151</v>
      </c>
    </row>
    <row r="150" spans="2:51" s="13" customFormat="1" ht="13.5">
      <c r="B150" s="256"/>
      <c r="C150" s="257"/>
      <c r="D150" s="247" t="s">
        <v>160</v>
      </c>
      <c r="E150" s="258" t="s">
        <v>22</v>
      </c>
      <c r="F150" s="259" t="s">
        <v>340</v>
      </c>
      <c r="G150" s="257"/>
      <c r="H150" s="260">
        <v>86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160</v>
      </c>
      <c r="AU150" s="266" t="s">
        <v>83</v>
      </c>
      <c r="AV150" s="13" t="s">
        <v>83</v>
      </c>
      <c r="AW150" s="13" t="s">
        <v>39</v>
      </c>
      <c r="AX150" s="13" t="s">
        <v>75</v>
      </c>
      <c r="AY150" s="266" t="s">
        <v>151</v>
      </c>
    </row>
    <row r="151" spans="2:51" s="14" customFormat="1" ht="13.5">
      <c r="B151" s="267"/>
      <c r="C151" s="268"/>
      <c r="D151" s="247" t="s">
        <v>160</v>
      </c>
      <c r="E151" s="269" t="s">
        <v>22</v>
      </c>
      <c r="F151" s="270" t="s">
        <v>164</v>
      </c>
      <c r="G151" s="268"/>
      <c r="H151" s="271">
        <v>86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AT151" s="277" t="s">
        <v>160</v>
      </c>
      <c r="AU151" s="277" t="s">
        <v>83</v>
      </c>
      <c r="AV151" s="14" t="s">
        <v>158</v>
      </c>
      <c r="AW151" s="14" t="s">
        <v>39</v>
      </c>
      <c r="AX151" s="14" t="s">
        <v>24</v>
      </c>
      <c r="AY151" s="277" t="s">
        <v>151</v>
      </c>
    </row>
    <row r="152" spans="2:65" s="1" customFormat="1" ht="22.8" customHeight="1">
      <c r="B152" s="46"/>
      <c r="C152" s="233" t="s">
        <v>241</v>
      </c>
      <c r="D152" s="233" t="s">
        <v>153</v>
      </c>
      <c r="E152" s="234" t="s">
        <v>360</v>
      </c>
      <c r="F152" s="235" t="s">
        <v>361</v>
      </c>
      <c r="G152" s="236" t="s">
        <v>180</v>
      </c>
      <c r="H152" s="237">
        <v>1704</v>
      </c>
      <c r="I152" s="238"/>
      <c r="J152" s="239">
        <f>ROUND(I152*H152,2)</f>
        <v>0</v>
      </c>
      <c r="K152" s="235" t="s">
        <v>157</v>
      </c>
      <c r="L152" s="72"/>
      <c r="M152" s="240" t="s">
        <v>22</v>
      </c>
      <c r="N152" s="241" t="s">
        <v>46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158</v>
      </c>
      <c r="AT152" s="24" t="s">
        <v>153</v>
      </c>
      <c r="AU152" s="24" t="s">
        <v>83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24</v>
      </c>
      <c r="BK152" s="244">
        <f>ROUND(I152*H152,2)</f>
        <v>0</v>
      </c>
      <c r="BL152" s="24" t="s">
        <v>158</v>
      </c>
      <c r="BM152" s="24" t="s">
        <v>362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256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3" customFormat="1" ht="13.5">
      <c r="B154" s="256"/>
      <c r="C154" s="257"/>
      <c r="D154" s="247" t="s">
        <v>160</v>
      </c>
      <c r="E154" s="258" t="s">
        <v>22</v>
      </c>
      <c r="F154" s="259" t="s">
        <v>363</v>
      </c>
      <c r="G154" s="257"/>
      <c r="H154" s="260">
        <v>1704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160</v>
      </c>
      <c r="AU154" s="266" t="s">
        <v>83</v>
      </c>
      <c r="AV154" s="13" t="s">
        <v>83</v>
      </c>
      <c r="AW154" s="13" t="s">
        <v>39</v>
      </c>
      <c r="AX154" s="13" t="s">
        <v>75</v>
      </c>
      <c r="AY154" s="266" t="s">
        <v>151</v>
      </c>
    </row>
    <row r="155" spans="2:51" s="14" customFormat="1" ht="13.5">
      <c r="B155" s="267"/>
      <c r="C155" s="268"/>
      <c r="D155" s="247" t="s">
        <v>160</v>
      </c>
      <c r="E155" s="269" t="s">
        <v>22</v>
      </c>
      <c r="F155" s="270" t="s">
        <v>164</v>
      </c>
      <c r="G155" s="268"/>
      <c r="H155" s="271">
        <v>1704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160</v>
      </c>
      <c r="AU155" s="277" t="s">
        <v>83</v>
      </c>
      <c r="AV155" s="14" t="s">
        <v>158</v>
      </c>
      <c r="AW155" s="14" t="s">
        <v>39</v>
      </c>
      <c r="AX155" s="14" t="s">
        <v>24</v>
      </c>
      <c r="AY155" s="277" t="s">
        <v>151</v>
      </c>
    </row>
    <row r="156" spans="2:65" s="1" customFormat="1" ht="14.4" customHeight="1">
      <c r="B156" s="46"/>
      <c r="C156" s="233" t="s">
        <v>246</v>
      </c>
      <c r="D156" s="233" t="s">
        <v>153</v>
      </c>
      <c r="E156" s="234" t="s">
        <v>364</v>
      </c>
      <c r="F156" s="235" t="s">
        <v>365</v>
      </c>
      <c r="G156" s="236" t="s">
        <v>180</v>
      </c>
      <c r="H156" s="237">
        <v>1704</v>
      </c>
      <c r="I156" s="238"/>
      <c r="J156" s="239">
        <f>ROUND(I156*H156,2)</f>
        <v>0</v>
      </c>
      <c r="K156" s="235" t="s">
        <v>157</v>
      </c>
      <c r="L156" s="72"/>
      <c r="M156" s="240" t="s">
        <v>22</v>
      </c>
      <c r="N156" s="241" t="s">
        <v>46</v>
      </c>
      <c r="O156" s="47"/>
      <c r="P156" s="242">
        <f>O156*H156</f>
        <v>0</v>
      </c>
      <c r="Q156" s="242">
        <v>2E-05</v>
      </c>
      <c r="R156" s="242">
        <f>Q156*H156</f>
        <v>0.034080000000000006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83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24</v>
      </c>
      <c r="BK156" s="244">
        <f>ROUND(I156*H156,2)</f>
        <v>0</v>
      </c>
      <c r="BL156" s="24" t="s">
        <v>158</v>
      </c>
      <c r="BM156" s="24" t="s">
        <v>366</v>
      </c>
    </row>
    <row r="157" spans="2:51" s="12" customFormat="1" ht="13.5">
      <c r="B157" s="245"/>
      <c r="C157" s="246"/>
      <c r="D157" s="247" t="s">
        <v>160</v>
      </c>
      <c r="E157" s="248" t="s">
        <v>22</v>
      </c>
      <c r="F157" s="249" t="s">
        <v>256</v>
      </c>
      <c r="G157" s="246"/>
      <c r="H157" s="248" t="s">
        <v>22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160</v>
      </c>
      <c r="AU157" s="255" t="s">
        <v>83</v>
      </c>
      <c r="AV157" s="12" t="s">
        <v>24</v>
      </c>
      <c r="AW157" s="12" t="s">
        <v>39</v>
      </c>
      <c r="AX157" s="12" t="s">
        <v>75</v>
      </c>
      <c r="AY157" s="255" t="s">
        <v>151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367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3" customFormat="1" ht="13.5">
      <c r="B159" s="256"/>
      <c r="C159" s="257"/>
      <c r="D159" s="247" t="s">
        <v>160</v>
      </c>
      <c r="E159" s="258" t="s">
        <v>22</v>
      </c>
      <c r="F159" s="259" t="s">
        <v>363</v>
      </c>
      <c r="G159" s="257"/>
      <c r="H159" s="260">
        <v>1704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160</v>
      </c>
      <c r="AU159" s="266" t="s">
        <v>83</v>
      </c>
      <c r="AV159" s="13" t="s">
        <v>83</v>
      </c>
      <c r="AW159" s="13" t="s">
        <v>39</v>
      </c>
      <c r="AX159" s="13" t="s">
        <v>75</v>
      </c>
      <c r="AY159" s="266" t="s">
        <v>151</v>
      </c>
    </row>
    <row r="160" spans="2:51" s="14" customFormat="1" ht="13.5">
      <c r="B160" s="267"/>
      <c r="C160" s="268"/>
      <c r="D160" s="247" t="s">
        <v>160</v>
      </c>
      <c r="E160" s="269" t="s">
        <v>22</v>
      </c>
      <c r="F160" s="270" t="s">
        <v>164</v>
      </c>
      <c r="G160" s="268"/>
      <c r="H160" s="271">
        <v>1704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AT160" s="277" t="s">
        <v>160</v>
      </c>
      <c r="AU160" s="277" t="s">
        <v>83</v>
      </c>
      <c r="AV160" s="14" t="s">
        <v>158</v>
      </c>
      <c r="AW160" s="14" t="s">
        <v>39</v>
      </c>
      <c r="AX160" s="14" t="s">
        <v>24</v>
      </c>
      <c r="AY160" s="277" t="s">
        <v>151</v>
      </c>
    </row>
    <row r="161" spans="2:65" s="1" customFormat="1" ht="14.4" customHeight="1">
      <c r="B161" s="46"/>
      <c r="C161" s="233" t="s">
        <v>252</v>
      </c>
      <c r="D161" s="233" t="s">
        <v>153</v>
      </c>
      <c r="E161" s="234" t="s">
        <v>287</v>
      </c>
      <c r="F161" s="235" t="s">
        <v>288</v>
      </c>
      <c r="G161" s="236" t="s">
        <v>156</v>
      </c>
      <c r="H161" s="237">
        <v>21.5</v>
      </c>
      <c r="I161" s="238"/>
      <c r="J161" s="239">
        <f>ROUND(I161*H161,2)</f>
        <v>0</v>
      </c>
      <c r="K161" s="235" t="s">
        <v>22</v>
      </c>
      <c r="L161" s="72"/>
      <c r="M161" s="240" t="s">
        <v>22</v>
      </c>
      <c r="N161" s="241" t="s">
        <v>46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368</v>
      </c>
    </row>
    <row r="162" spans="2:51" s="12" customFormat="1" ht="13.5">
      <c r="B162" s="245"/>
      <c r="C162" s="246"/>
      <c r="D162" s="247" t="s">
        <v>160</v>
      </c>
      <c r="E162" s="248" t="s">
        <v>22</v>
      </c>
      <c r="F162" s="249" t="s">
        <v>256</v>
      </c>
      <c r="G162" s="246"/>
      <c r="H162" s="248" t="s">
        <v>22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160</v>
      </c>
      <c r="AU162" s="255" t="s">
        <v>83</v>
      </c>
      <c r="AV162" s="12" t="s">
        <v>24</v>
      </c>
      <c r="AW162" s="12" t="s">
        <v>39</v>
      </c>
      <c r="AX162" s="12" t="s">
        <v>75</v>
      </c>
      <c r="AY162" s="255" t="s">
        <v>151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369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3" customFormat="1" ht="13.5">
      <c r="B164" s="256"/>
      <c r="C164" s="257"/>
      <c r="D164" s="247" t="s">
        <v>160</v>
      </c>
      <c r="E164" s="258" t="s">
        <v>22</v>
      </c>
      <c r="F164" s="259" t="s">
        <v>370</v>
      </c>
      <c r="G164" s="257"/>
      <c r="H164" s="260">
        <v>21.5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160</v>
      </c>
      <c r="AU164" s="266" t="s">
        <v>83</v>
      </c>
      <c r="AV164" s="13" t="s">
        <v>83</v>
      </c>
      <c r="AW164" s="13" t="s">
        <v>39</v>
      </c>
      <c r="AX164" s="13" t="s">
        <v>75</v>
      </c>
      <c r="AY164" s="266" t="s">
        <v>151</v>
      </c>
    </row>
    <row r="165" spans="2:51" s="14" customFormat="1" ht="13.5">
      <c r="B165" s="267"/>
      <c r="C165" s="268"/>
      <c r="D165" s="247" t="s">
        <v>160</v>
      </c>
      <c r="E165" s="269" t="s">
        <v>22</v>
      </c>
      <c r="F165" s="270" t="s">
        <v>164</v>
      </c>
      <c r="G165" s="268"/>
      <c r="H165" s="271">
        <v>21.5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AT165" s="277" t="s">
        <v>160</v>
      </c>
      <c r="AU165" s="277" t="s">
        <v>83</v>
      </c>
      <c r="AV165" s="14" t="s">
        <v>158</v>
      </c>
      <c r="AW165" s="14" t="s">
        <v>39</v>
      </c>
      <c r="AX165" s="14" t="s">
        <v>24</v>
      </c>
      <c r="AY165" s="277" t="s">
        <v>151</v>
      </c>
    </row>
    <row r="166" spans="2:65" s="1" customFormat="1" ht="14.4" customHeight="1">
      <c r="B166" s="46"/>
      <c r="C166" s="278" t="s">
        <v>258</v>
      </c>
      <c r="D166" s="278" t="s">
        <v>170</v>
      </c>
      <c r="E166" s="279" t="s">
        <v>292</v>
      </c>
      <c r="F166" s="280" t="s">
        <v>293</v>
      </c>
      <c r="G166" s="281" t="s">
        <v>180</v>
      </c>
      <c r="H166" s="282">
        <v>430</v>
      </c>
      <c r="I166" s="283"/>
      <c r="J166" s="284">
        <f>ROUND(I166*H166,2)</f>
        <v>0</v>
      </c>
      <c r="K166" s="280" t="s">
        <v>22</v>
      </c>
      <c r="L166" s="285"/>
      <c r="M166" s="286" t="s">
        <v>22</v>
      </c>
      <c r="N166" s="287" t="s">
        <v>46</v>
      </c>
      <c r="O166" s="47"/>
      <c r="P166" s="242">
        <f>O166*H166</f>
        <v>0</v>
      </c>
      <c r="Q166" s="242">
        <v>0.001</v>
      </c>
      <c r="R166" s="242">
        <f>Q166*H166</f>
        <v>0.43</v>
      </c>
      <c r="S166" s="242">
        <v>0</v>
      </c>
      <c r="T166" s="243">
        <f>S166*H166</f>
        <v>0</v>
      </c>
      <c r="AR166" s="24" t="s">
        <v>174</v>
      </c>
      <c r="AT166" s="24" t="s">
        <v>170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371</v>
      </c>
    </row>
    <row r="167" spans="2:51" s="12" customFormat="1" ht="13.5">
      <c r="B167" s="245"/>
      <c r="C167" s="246"/>
      <c r="D167" s="247" t="s">
        <v>160</v>
      </c>
      <c r="E167" s="248" t="s">
        <v>22</v>
      </c>
      <c r="F167" s="249" t="s">
        <v>295</v>
      </c>
      <c r="G167" s="246"/>
      <c r="H167" s="248" t="s">
        <v>22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160</v>
      </c>
      <c r="AU167" s="255" t="s">
        <v>83</v>
      </c>
      <c r="AV167" s="12" t="s">
        <v>24</v>
      </c>
      <c r="AW167" s="12" t="s">
        <v>39</v>
      </c>
      <c r="AX167" s="12" t="s">
        <v>75</v>
      </c>
      <c r="AY167" s="255" t="s">
        <v>151</v>
      </c>
    </row>
    <row r="168" spans="2:51" s="12" customFormat="1" ht="13.5">
      <c r="B168" s="245"/>
      <c r="C168" s="246"/>
      <c r="D168" s="247" t="s">
        <v>160</v>
      </c>
      <c r="E168" s="248" t="s">
        <v>22</v>
      </c>
      <c r="F168" s="249" t="s">
        <v>296</v>
      </c>
      <c r="G168" s="246"/>
      <c r="H168" s="248" t="s">
        <v>22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160</v>
      </c>
      <c r="AU168" s="255" t="s">
        <v>83</v>
      </c>
      <c r="AV168" s="12" t="s">
        <v>24</v>
      </c>
      <c r="AW168" s="12" t="s">
        <v>39</v>
      </c>
      <c r="AX168" s="12" t="s">
        <v>75</v>
      </c>
      <c r="AY168" s="255" t="s">
        <v>151</v>
      </c>
    </row>
    <row r="169" spans="2:51" s="13" customFormat="1" ht="13.5">
      <c r="B169" s="256"/>
      <c r="C169" s="257"/>
      <c r="D169" s="247" t="s">
        <v>160</v>
      </c>
      <c r="E169" s="258" t="s">
        <v>22</v>
      </c>
      <c r="F169" s="259" t="s">
        <v>372</v>
      </c>
      <c r="G169" s="257"/>
      <c r="H169" s="260">
        <v>430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160</v>
      </c>
      <c r="AU169" s="266" t="s">
        <v>83</v>
      </c>
      <c r="AV169" s="13" t="s">
        <v>83</v>
      </c>
      <c r="AW169" s="13" t="s">
        <v>39</v>
      </c>
      <c r="AX169" s="13" t="s">
        <v>75</v>
      </c>
      <c r="AY169" s="266" t="s">
        <v>151</v>
      </c>
    </row>
    <row r="170" spans="2:51" s="14" customFormat="1" ht="13.5">
      <c r="B170" s="267"/>
      <c r="C170" s="268"/>
      <c r="D170" s="247" t="s">
        <v>160</v>
      </c>
      <c r="E170" s="269" t="s">
        <v>22</v>
      </c>
      <c r="F170" s="270" t="s">
        <v>164</v>
      </c>
      <c r="G170" s="268"/>
      <c r="H170" s="271">
        <v>430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AT170" s="277" t="s">
        <v>160</v>
      </c>
      <c r="AU170" s="277" t="s">
        <v>83</v>
      </c>
      <c r="AV170" s="14" t="s">
        <v>158</v>
      </c>
      <c r="AW170" s="14" t="s">
        <v>39</v>
      </c>
      <c r="AX170" s="14" t="s">
        <v>24</v>
      </c>
      <c r="AY170" s="277" t="s">
        <v>151</v>
      </c>
    </row>
    <row r="171" spans="2:65" s="1" customFormat="1" ht="14.4" customHeight="1">
      <c r="B171" s="46"/>
      <c r="C171" s="233" t="s">
        <v>373</v>
      </c>
      <c r="D171" s="233" t="s">
        <v>153</v>
      </c>
      <c r="E171" s="234" t="s">
        <v>374</v>
      </c>
      <c r="F171" s="235" t="s">
        <v>375</v>
      </c>
      <c r="G171" s="236" t="s">
        <v>156</v>
      </c>
      <c r="H171" s="237">
        <v>68628</v>
      </c>
      <c r="I171" s="238"/>
      <c r="J171" s="239">
        <f>ROUND(I171*H171,2)</f>
        <v>0</v>
      </c>
      <c r="K171" s="235" t="s">
        <v>157</v>
      </c>
      <c r="L171" s="72"/>
      <c r="M171" s="240" t="s">
        <v>22</v>
      </c>
      <c r="N171" s="241" t="s">
        <v>46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24</v>
      </c>
      <c r="BK171" s="244">
        <f>ROUND(I171*H171,2)</f>
        <v>0</v>
      </c>
      <c r="BL171" s="24" t="s">
        <v>158</v>
      </c>
      <c r="BM171" s="24" t="s">
        <v>376</v>
      </c>
    </row>
    <row r="172" spans="2:51" s="12" customFormat="1" ht="13.5">
      <c r="B172" s="245"/>
      <c r="C172" s="246"/>
      <c r="D172" s="247" t="s">
        <v>160</v>
      </c>
      <c r="E172" s="248" t="s">
        <v>22</v>
      </c>
      <c r="F172" s="249" t="s">
        <v>203</v>
      </c>
      <c r="G172" s="246"/>
      <c r="H172" s="248" t="s">
        <v>22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160</v>
      </c>
      <c r="AU172" s="255" t="s">
        <v>83</v>
      </c>
      <c r="AV172" s="12" t="s">
        <v>24</v>
      </c>
      <c r="AW172" s="12" t="s">
        <v>39</v>
      </c>
      <c r="AX172" s="12" t="s">
        <v>75</v>
      </c>
      <c r="AY172" s="255" t="s">
        <v>151</v>
      </c>
    </row>
    <row r="173" spans="2:51" s="12" customFormat="1" ht="13.5">
      <c r="B173" s="245"/>
      <c r="C173" s="246"/>
      <c r="D173" s="247" t="s">
        <v>160</v>
      </c>
      <c r="E173" s="248" t="s">
        <v>22</v>
      </c>
      <c r="F173" s="249" t="s">
        <v>377</v>
      </c>
      <c r="G173" s="246"/>
      <c r="H173" s="248" t="s">
        <v>22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160</v>
      </c>
      <c r="AU173" s="255" t="s">
        <v>83</v>
      </c>
      <c r="AV173" s="12" t="s">
        <v>24</v>
      </c>
      <c r="AW173" s="12" t="s">
        <v>39</v>
      </c>
      <c r="AX173" s="12" t="s">
        <v>75</v>
      </c>
      <c r="AY173" s="255" t="s">
        <v>151</v>
      </c>
    </row>
    <row r="174" spans="2:51" s="13" customFormat="1" ht="13.5">
      <c r="B174" s="256"/>
      <c r="C174" s="257"/>
      <c r="D174" s="247" t="s">
        <v>160</v>
      </c>
      <c r="E174" s="258" t="s">
        <v>22</v>
      </c>
      <c r="F174" s="259" t="s">
        <v>378</v>
      </c>
      <c r="G174" s="257"/>
      <c r="H174" s="260">
        <v>68628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AT174" s="266" t="s">
        <v>160</v>
      </c>
      <c r="AU174" s="266" t="s">
        <v>83</v>
      </c>
      <c r="AV174" s="13" t="s">
        <v>83</v>
      </c>
      <c r="AW174" s="13" t="s">
        <v>39</v>
      </c>
      <c r="AX174" s="13" t="s">
        <v>75</v>
      </c>
      <c r="AY174" s="266" t="s">
        <v>151</v>
      </c>
    </row>
    <row r="175" spans="2:51" s="14" customFormat="1" ht="13.5">
      <c r="B175" s="267"/>
      <c r="C175" s="268"/>
      <c r="D175" s="247" t="s">
        <v>160</v>
      </c>
      <c r="E175" s="269" t="s">
        <v>22</v>
      </c>
      <c r="F175" s="270" t="s">
        <v>164</v>
      </c>
      <c r="G175" s="268"/>
      <c r="H175" s="271">
        <v>68628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AT175" s="277" t="s">
        <v>160</v>
      </c>
      <c r="AU175" s="277" t="s">
        <v>83</v>
      </c>
      <c r="AV175" s="14" t="s">
        <v>158</v>
      </c>
      <c r="AW175" s="14" t="s">
        <v>39</v>
      </c>
      <c r="AX175" s="14" t="s">
        <v>24</v>
      </c>
      <c r="AY175" s="277" t="s">
        <v>151</v>
      </c>
    </row>
    <row r="176" spans="2:65" s="1" customFormat="1" ht="14.4" customHeight="1">
      <c r="B176" s="46"/>
      <c r="C176" s="233" t="s">
        <v>9</v>
      </c>
      <c r="D176" s="233" t="s">
        <v>153</v>
      </c>
      <c r="E176" s="234" t="s">
        <v>299</v>
      </c>
      <c r="F176" s="235" t="s">
        <v>300</v>
      </c>
      <c r="G176" s="236" t="s">
        <v>276</v>
      </c>
      <c r="H176" s="237">
        <v>54.69</v>
      </c>
      <c r="I176" s="238"/>
      <c r="J176" s="239">
        <f>ROUND(I176*H176,2)</f>
        <v>0</v>
      </c>
      <c r="K176" s="235" t="s">
        <v>157</v>
      </c>
      <c r="L176" s="72"/>
      <c r="M176" s="240" t="s">
        <v>22</v>
      </c>
      <c r="N176" s="241" t="s">
        <v>46</v>
      </c>
      <c r="O176" s="47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AR176" s="24" t="s">
        <v>158</v>
      </c>
      <c r="AT176" s="24" t="s">
        <v>153</v>
      </c>
      <c r="AU176" s="24" t="s">
        <v>83</v>
      </c>
      <c r="AY176" s="24" t="s">
        <v>151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24" t="s">
        <v>24</v>
      </c>
      <c r="BK176" s="244">
        <f>ROUND(I176*H176,2)</f>
        <v>0</v>
      </c>
      <c r="BL176" s="24" t="s">
        <v>158</v>
      </c>
      <c r="BM176" s="24" t="s">
        <v>379</v>
      </c>
    </row>
    <row r="177" spans="2:51" s="12" customFormat="1" ht="13.5">
      <c r="B177" s="245"/>
      <c r="C177" s="246"/>
      <c r="D177" s="247" t="s">
        <v>160</v>
      </c>
      <c r="E177" s="248" t="s">
        <v>22</v>
      </c>
      <c r="F177" s="249" t="s">
        <v>256</v>
      </c>
      <c r="G177" s="246"/>
      <c r="H177" s="248" t="s">
        <v>22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160</v>
      </c>
      <c r="AU177" s="255" t="s">
        <v>83</v>
      </c>
      <c r="AV177" s="12" t="s">
        <v>24</v>
      </c>
      <c r="AW177" s="12" t="s">
        <v>39</v>
      </c>
      <c r="AX177" s="12" t="s">
        <v>75</v>
      </c>
      <c r="AY177" s="255" t="s">
        <v>151</v>
      </c>
    </row>
    <row r="178" spans="2:51" s="12" customFormat="1" ht="13.5">
      <c r="B178" s="245"/>
      <c r="C178" s="246"/>
      <c r="D178" s="247" t="s">
        <v>160</v>
      </c>
      <c r="E178" s="248" t="s">
        <v>22</v>
      </c>
      <c r="F178" s="249" t="s">
        <v>302</v>
      </c>
      <c r="G178" s="246"/>
      <c r="H178" s="248" t="s">
        <v>22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160</v>
      </c>
      <c r="AU178" s="255" t="s">
        <v>83</v>
      </c>
      <c r="AV178" s="12" t="s">
        <v>24</v>
      </c>
      <c r="AW178" s="12" t="s">
        <v>39</v>
      </c>
      <c r="AX178" s="12" t="s">
        <v>75</v>
      </c>
      <c r="AY178" s="255" t="s">
        <v>151</v>
      </c>
    </row>
    <row r="179" spans="2:51" s="13" customFormat="1" ht="13.5">
      <c r="B179" s="256"/>
      <c r="C179" s="257"/>
      <c r="D179" s="247" t="s">
        <v>160</v>
      </c>
      <c r="E179" s="258" t="s">
        <v>22</v>
      </c>
      <c r="F179" s="259" t="s">
        <v>380</v>
      </c>
      <c r="G179" s="257"/>
      <c r="H179" s="260">
        <v>34.08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AT179" s="266" t="s">
        <v>160</v>
      </c>
      <c r="AU179" s="266" t="s">
        <v>83</v>
      </c>
      <c r="AV179" s="13" t="s">
        <v>83</v>
      </c>
      <c r="AW179" s="13" t="s">
        <v>39</v>
      </c>
      <c r="AX179" s="13" t="s">
        <v>75</v>
      </c>
      <c r="AY179" s="266" t="s">
        <v>151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304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381</v>
      </c>
      <c r="G181" s="257"/>
      <c r="H181" s="260">
        <v>20.61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4" customFormat="1" ht="13.5">
      <c r="B182" s="267"/>
      <c r="C182" s="268"/>
      <c r="D182" s="247" t="s">
        <v>160</v>
      </c>
      <c r="E182" s="269" t="s">
        <v>22</v>
      </c>
      <c r="F182" s="270" t="s">
        <v>164</v>
      </c>
      <c r="G182" s="268"/>
      <c r="H182" s="271">
        <v>54.69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AT182" s="277" t="s">
        <v>160</v>
      </c>
      <c r="AU182" s="277" t="s">
        <v>83</v>
      </c>
      <c r="AV182" s="14" t="s">
        <v>158</v>
      </c>
      <c r="AW182" s="14" t="s">
        <v>39</v>
      </c>
      <c r="AX182" s="14" t="s">
        <v>24</v>
      </c>
      <c r="AY182" s="277" t="s">
        <v>151</v>
      </c>
    </row>
    <row r="183" spans="2:65" s="1" customFormat="1" ht="14.4" customHeight="1">
      <c r="B183" s="46"/>
      <c r="C183" s="233" t="s">
        <v>267</v>
      </c>
      <c r="D183" s="233" t="s">
        <v>153</v>
      </c>
      <c r="E183" s="234" t="s">
        <v>307</v>
      </c>
      <c r="F183" s="235" t="s">
        <v>308</v>
      </c>
      <c r="G183" s="236" t="s">
        <v>276</v>
      </c>
      <c r="H183" s="237">
        <v>54.69</v>
      </c>
      <c r="I183" s="238"/>
      <c r="J183" s="239">
        <f>ROUND(I183*H183,2)</f>
        <v>0</v>
      </c>
      <c r="K183" s="235" t="s">
        <v>157</v>
      </c>
      <c r="L183" s="72"/>
      <c r="M183" s="240" t="s">
        <v>22</v>
      </c>
      <c r="N183" s="241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382</v>
      </c>
    </row>
    <row r="184" spans="2:51" s="12" customFormat="1" ht="13.5">
      <c r="B184" s="245"/>
      <c r="C184" s="246"/>
      <c r="D184" s="247" t="s">
        <v>160</v>
      </c>
      <c r="E184" s="248" t="s">
        <v>22</v>
      </c>
      <c r="F184" s="249" t="s">
        <v>256</v>
      </c>
      <c r="G184" s="246"/>
      <c r="H184" s="248" t="s">
        <v>22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160</v>
      </c>
      <c r="AU184" s="255" t="s">
        <v>83</v>
      </c>
      <c r="AV184" s="12" t="s">
        <v>24</v>
      </c>
      <c r="AW184" s="12" t="s">
        <v>39</v>
      </c>
      <c r="AX184" s="12" t="s">
        <v>75</v>
      </c>
      <c r="AY184" s="255" t="s">
        <v>151</v>
      </c>
    </row>
    <row r="185" spans="2:51" s="13" customFormat="1" ht="13.5">
      <c r="B185" s="256"/>
      <c r="C185" s="257"/>
      <c r="D185" s="247" t="s">
        <v>160</v>
      </c>
      <c r="E185" s="258" t="s">
        <v>22</v>
      </c>
      <c r="F185" s="259" t="s">
        <v>310</v>
      </c>
      <c r="G185" s="257"/>
      <c r="H185" s="260">
        <v>54.69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AT185" s="266" t="s">
        <v>160</v>
      </c>
      <c r="AU185" s="266" t="s">
        <v>83</v>
      </c>
      <c r="AV185" s="13" t="s">
        <v>83</v>
      </c>
      <c r="AW185" s="13" t="s">
        <v>39</v>
      </c>
      <c r="AX185" s="13" t="s">
        <v>75</v>
      </c>
      <c r="AY185" s="266" t="s">
        <v>151</v>
      </c>
    </row>
    <row r="186" spans="2:51" s="14" customFormat="1" ht="13.5">
      <c r="B186" s="267"/>
      <c r="C186" s="268"/>
      <c r="D186" s="247" t="s">
        <v>160</v>
      </c>
      <c r="E186" s="269" t="s">
        <v>22</v>
      </c>
      <c r="F186" s="270" t="s">
        <v>164</v>
      </c>
      <c r="G186" s="268"/>
      <c r="H186" s="271">
        <v>54.69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AT186" s="277" t="s">
        <v>160</v>
      </c>
      <c r="AU186" s="277" t="s">
        <v>83</v>
      </c>
      <c r="AV186" s="14" t="s">
        <v>158</v>
      </c>
      <c r="AW186" s="14" t="s">
        <v>39</v>
      </c>
      <c r="AX186" s="14" t="s">
        <v>24</v>
      </c>
      <c r="AY186" s="277" t="s">
        <v>151</v>
      </c>
    </row>
    <row r="187" spans="2:65" s="1" customFormat="1" ht="22.8" customHeight="1">
      <c r="B187" s="46"/>
      <c r="C187" s="278" t="s">
        <v>273</v>
      </c>
      <c r="D187" s="278" t="s">
        <v>170</v>
      </c>
      <c r="E187" s="279" t="s">
        <v>312</v>
      </c>
      <c r="F187" s="280" t="s">
        <v>313</v>
      </c>
      <c r="G187" s="281" t="s">
        <v>276</v>
      </c>
      <c r="H187" s="282">
        <v>54.69</v>
      </c>
      <c r="I187" s="283"/>
      <c r="J187" s="284">
        <f>ROUND(I187*H187,2)</f>
        <v>0</v>
      </c>
      <c r="K187" s="280" t="s">
        <v>157</v>
      </c>
      <c r="L187" s="285"/>
      <c r="M187" s="286" t="s">
        <v>22</v>
      </c>
      <c r="N187" s="287" t="s">
        <v>46</v>
      </c>
      <c r="O187" s="47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AR187" s="24" t="s">
        <v>174</v>
      </c>
      <c r="AT187" s="24" t="s">
        <v>170</v>
      </c>
      <c r="AU187" s="24" t="s">
        <v>83</v>
      </c>
      <c r="AY187" s="24" t="s">
        <v>151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24</v>
      </c>
      <c r="BK187" s="244">
        <f>ROUND(I187*H187,2)</f>
        <v>0</v>
      </c>
      <c r="BL187" s="24" t="s">
        <v>158</v>
      </c>
      <c r="BM187" s="24" t="s">
        <v>383</v>
      </c>
    </row>
    <row r="188" spans="2:51" s="12" customFormat="1" ht="13.5">
      <c r="B188" s="245"/>
      <c r="C188" s="246"/>
      <c r="D188" s="247" t="s">
        <v>160</v>
      </c>
      <c r="E188" s="248" t="s">
        <v>22</v>
      </c>
      <c r="F188" s="249" t="s">
        <v>315</v>
      </c>
      <c r="G188" s="246"/>
      <c r="H188" s="248" t="s">
        <v>22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AT188" s="255" t="s">
        <v>160</v>
      </c>
      <c r="AU188" s="255" t="s">
        <v>83</v>
      </c>
      <c r="AV188" s="12" t="s">
        <v>24</v>
      </c>
      <c r="AW188" s="12" t="s">
        <v>39</v>
      </c>
      <c r="AX188" s="12" t="s">
        <v>75</v>
      </c>
      <c r="AY188" s="255" t="s">
        <v>151</v>
      </c>
    </row>
    <row r="189" spans="2:51" s="13" customFormat="1" ht="13.5">
      <c r="B189" s="256"/>
      <c r="C189" s="257"/>
      <c r="D189" s="247" t="s">
        <v>160</v>
      </c>
      <c r="E189" s="258" t="s">
        <v>22</v>
      </c>
      <c r="F189" s="259" t="s">
        <v>310</v>
      </c>
      <c r="G189" s="257"/>
      <c r="H189" s="260">
        <v>54.69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AT189" s="266" t="s">
        <v>160</v>
      </c>
      <c r="AU189" s="266" t="s">
        <v>83</v>
      </c>
      <c r="AV189" s="13" t="s">
        <v>83</v>
      </c>
      <c r="AW189" s="13" t="s">
        <v>39</v>
      </c>
      <c r="AX189" s="13" t="s">
        <v>75</v>
      </c>
      <c r="AY189" s="266" t="s">
        <v>151</v>
      </c>
    </row>
    <row r="190" spans="2:51" s="14" customFormat="1" ht="13.5">
      <c r="B190" s="267"/>
      <c r="C190" s="268"/>
      <c r="D190" s="247" t="s">
        <v>160</v>
      </c>
      <c r="E190" s="269" t="s">
        <v>22</v>
      </c>
      <c r="F190" s="270" t="s">
        <v>164</v>
      </c>
      <c r="G190" s="268"/>
      <c r="H190" s="271">
        <v>54.69</v>
      </c>
      <c r="I190" s="272"/>
      <c r="J190" s="268"/>
      <c r="K190" s="268"/>
      <c r="L190" s="273"/>
      <c r="M190" s="274"/>
      <c r="N190" s="275"/>
      <c r="O190" s="275"/>
      <c r="P190" s="275"/>
      <c r="Q190" s="275"/>
      <c r="R190" s="275"/>
      <c r="S190" s="275"/>
      <c r="T190" s="276"/>
      <c r="AT190" s="277" t="s">
        <v>160</v>
      </c>
      <c r="AU190" s="277" t="s">
        <v>83</v>
      </c>
      <c r="AV190" s="14" t="s">
        <v>158</v>
      </c>
      <c r="AW190" s="14" t="s">
        <v>39</v>
      </c>
      <c r="AX190" s="14" t="s">
        <v>24</v>
      </c>
      <c r="AY190" s="277" t="s">
        <v>151</v>
      </c>
    </row>
    <row r="191" spans="2:63" s="11" customFormat="1" ht="29.85" customHeight="1">
      <c r="B191" s="217"/>
      <c r="C191" s="218"/>
      <c r="D191" s="219" t="s">
        <v>74</v>
      </c>
      <c r="E191" s="231" t="s">
        <v>210</v>
      </c>
      <c r="F191" s="231" t="s">
        <v>322</v>
      </c>
      <c r="G191" s="218"/>
      <c r="H191" s="218"/>
      <c r="I191" s="221"/>
      <c r="J191" s="232">
        <f>BK191</f>
        <v>0</v>
      </c>
      <c r="K191" s="218"/>
      <c r="L191" s="223"/>
      <c r="M191" s="224"/>
      <c r="N191" s="225"/>
      <c r="O191" s="225"/>
      <c r="P191" s="226">
        <f>P192</f>
        <v>0</v>
      </c>
      <c r="Q191" s="225"/>
      <c r="R191" s="226">
        <f>R192</f>
        <v>0</v>
      </c>
      <c r="S191" s="225"/>
      <c r="T191" s="227">
        <f>T192</f>
        <v>0</v>
      </c>
      <c r="AR191" s="228" t="s">
        <v>24</v>
      </c>
      <c r="AT191" s="229" t="s">
        <v>74</v>
      </c>
      <c r="AU191" s="229" t="s">
        <v>24</v>
      </c>
      <c r="AY191" s="228" t="s">
        <v>151</v>
      </c>
      <c r="BK191" s="230">
        <f>BK192</f>
        <v>0</v>
      </c>
    </row>
    <row r="192" spans="2:63" s="11" customFormat="1" ht="14.85" customHeight="1">
      <c r="B192" s="217"/>
      <c r="C192" s="218"/>
      <c r="D192" s="219" t="s">
        <v>74</v>
      </c>
      <c r="E192" s="231" t="s">
        <v>323</v>
      </c>
      <c r="F192" s="231" t="s">
        <v>324</v>
      </c>
      <c r="G192" s="218"/>
      <c r="H192" s="218"/>
      <c r="I192" s="221"/>
      <c r="J192" s="232">
        <f>BK192</f>
        <v>0</v>
      </c>
      <c r="K192" s="218"/>
      <c r="L192" s="223"/>
      <c r="M192" s="224"/>
      <c r="N192" s="225"/>
      <c r="O192" s="225"/>
      <c r="P192" s="226">
        <f>P193</f>
        <v>0</v>
      </c>
      <c r="Q192" s="225"/>
      <c r="R192" s="226">
        <f>R193</f>
        <v>0</v>
      </c>
      <c r="S192" s="225"/>
      <c r="T192" s="227">
        <f>T193</f>
        <v>0</v>
      </c>
      <c r="AR192" s="228" t="s">
        <v>24</v>
      </c>
      <c r="AT192" s="229" t="s">
        <v>74</v>
      </c>
      <c r="AU192" s="229" t="s">
        <v>83</v>
      </c>
      <c r="AY192" s="228" t="s">
        <v>151</v>
      </c>
      <c r="BK192" s="230">
        <f>BK193</f>
        <v>0</v>
      </c>
    </row>
    <row r="193" spans="2:65" s="1" customFormat="1" ht="22.8" customHeight="1">
      <c r="B193" s="46"/>
      <c r="C193" s="233" t="s">
        <v>280</v>
      </c>
      <c r="D193" s="233" t="s">
        <v>153</v>
      </c>
      <c r="E193" s="234" t="s">
        <v>326</v>
      </c>
      <c r="F193" s="235" t="s">
        <v>327</v>
      </c>
      <c r="G193" s="236" t="s">
        <v>328</v>
      </c>
      <c r="H193" s="237">
        <v>1.077</v>
      </c>
      <c r="I193" s="238"/>
      <c r="J193" s="239">
        <f>ROUND(I193*H193,2)</f>
        <v>0</v>
      </c>
      <c r="K193" s="235" t="s">
        <v>157</v>
      </c>
      <c r="L193" s="72"/>
      <c r="M193" s="240" t="s">
        <v>22</v>
      </c>
      <c r="N193" s="288" t="s">
        <v>46</v>
      </c>
      <c r="O193" s="289"/>
      <c r="P193" s="290">
        <f>O193*H193</f>
        <v>0</v>
      </c>
      <c r="Q193" s="290">
        <v>0</v>
      </c>
      <c r="R193" s="290">
        <f>Q193*H193</f>
        <v>0</v>
      </c>
      <c r="S193" s="290">
        <v>0</v>
      </c>
      <c r="T193" s="291">
        <f>S193*H193</f>
        <v>0</v>
      </c>
      <c r="AR193" s="24" t="s">
        <v>158</v>
      </c>
      <c r="AT193" s="24" t="s">
        <v>153</v>
      </c>
      <c r="AU193" s="24" t="s">
        <v>169</v>
      </c>
      <c r="AY193" s="24" t="s">
        <v>151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24" t="s">
        <v>24</v>
      </c>
      <c r="BK193" s="244">
        <f>ROUND(I193*H193,2)</f>
        <v>0</v>
      </c>
      <c r="BL193" s="24" t="s">
        <v>158</v>
      </c>
      <c r="BM193" s="24" t="s">
        <v>384</v>
      </c>
    </row>
    <row r="194" spans="2:12" s="1" customFormat="1" ht="6.95" customHeight="1">
      <c r="B194" s="67"/>
      <c r="C194" s="68"/>
      <c r="D194" s="68"/>
      <c r="E194" s="68"/>
      <c r="F194" s="68"/>
      <c r="G194" s="68"/>
      <c r="H194" s="68"/>
      <c r="I194" s="178"/>
      <c r="J194" s="68"/>
      <c r="K194" s="68"/>
      <c r="L194" s="72"/>
    </row>
  </sheetData>
  <sheetProtection password="CC35" sheet="1" objects="1" scenarios="1" formatColumns="0" formatRows="0" autoFilter="0"/>
  <autoFilter ref="C85:K19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124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385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ROUND(SUM(BE86:BE188),2)</f>
        <v>0</v>
      </c>
      <c r="G32" s="47"/>
      <c r="H32" s="47"/>
      <c r="I32" s="170">
        <v>0.21</v>
      </c>
      <c r="J32" s="169">
        <f>ROUND(ROUND((SUM(BE86:BE188)),2)*I32,2)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ROUND(SUM(BF86:BF188),2)</f>
        <v>0</v>
      </c>
      <c r="G33" s="47"/>
      <c r="H33" s="47"/>
      <c r="I33" s="170">
        <v>0.15</v>
      </c>
      <c r="J33" s="169">
        <f>ROUND(ROUND((SUM(BF86:BF188)),2)*I33,2)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ROUND(SUM(BG86:BG188),2)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ROUND(SUM(BH86:BH188),2)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ROUND(SUM(BI86:BI188),2)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124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05.2 - Následná péče 2.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J186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J187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124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05.2 - Následná péče 2.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0.89853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P88+P186</f>
        <v>0</v>
      </c>
      <c r="Q87" s="225"/>
      <c r="R87" s="226">
        <f>R88+R186</f>
        <v>0.89853</v>
      </c>
      <c r="S87" s="225"/>
      <c r="T87" s="227">
        <f>T88+T186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BK88+BK186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SUM(P89:P185)</f>
        <v>0</v>
      </c>
      <c r="Q88" s="225"/>
      <c r="R88" s="226">
        <f>SUM(R89:R185)</f>
        <v>0.89853</v>
      </c>
      <c r="S88" s="225"/>
      <c r="T88" s="227">
        <f>SUM(T89:T185)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SUM(BK89:BK185)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69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386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333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387</v>
      </c>
      <c r="G92" s="257"/>
      <c r="H92" s="260">
        <v>69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69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86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388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336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389</v>
      </c>
      <c r="G97" s="257"/>
      <c r="H97" s="260">
        <v>86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86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86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390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203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339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391</v>
      </c>
      <c r="G102" s="257"/>
      <c r="H102" s="260">
        <v>86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86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206</v>
      </c>
      <c r="G104" s="281" t="s">
        <v>180</v>
      </c>
      <c r="H104" s="282">
        <v>29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0.145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392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342</v>
      </c>
      <c r="G106" s="257"/>
      <c r="H106" s="260">
        <v>29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29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212</v>
      </c>
      <c r="G108" s="281" t="s">
        <v>180</v>
      </c>
      <c r="H108" s="282">
        <v>17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0.085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393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344</v>
      </c>
      <c r="G110" s="257"/>
      <c r="H110" s="260">
        <v>17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17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216</v>
      </c>
      <c r="G112" s="281" t="s">
        <v>180</v>
      </c>
      <c r="H112" s="282">
        <v>23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0.115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394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346</v>
      </c>
      <c r="G114" s="257"/>
      <c r="H114" s="260">
        <v>23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23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17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0.017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395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344</v>
      </c>
      <c r="G118" s="257"/>
      <c r="H118" s="260">
        <v>17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17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69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396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183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2" customFormat="1" ht="13.5">
      <c r="B123" s="245"/>
      <c r="C123" s="246"/>
      <c r="D123" s="247" t="s">
        <v>160</v>
      </c>
      <c r="E123" s="248" t="s">
        <v>22</v>
      </c>
      <c r="F123" s="249" t="s">
        <v>339</v>
      </c>
      <c r="G123" s="246"/>
      <c r="H123" s="248" t="s">
        <v>22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160</v>
      </c>
      <c r="AU123" s="255" t="s">
        <v>83</v>
      </c>
      <c r="AV123" s="12" t="s">
        <v>24</v>
      </c>
      <c r="AW123" s="12" t="s">
        <v>39</v>
      </c>
      <c r="AX123" s="12" t="s">
        <v>75</v>
      </c>
      <c r="AY123" s="255" t="s">
        <v>151</v>
      </c>
    </row>
    <row r="124" spans="2:51" s="13" customFormat="1" ht="13.5">
      <c r="B124" s="256"/>
      <c r="C124" s="257"/>
      <c r="D124" s="247" t="s">
        <v>160</v>
      </c>
      <c r="E124" s="258" t="s">
        <v>22</v>
      </c>
      <c r="F124" s="259" t="s">
        <v>397</v>
      </c>
      <c r="G124" s="257"/>
      <c r="H124" s="260">
        <v>69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AT124" s="266" t="s">
        <v>160</v>
      </c>
      <c r="AU124" s="266" t="s">
        <v>83</v>
      </c>
      <c r="AV124" s="13" t="s">
        <v>83</v>
      </c>
      <c r="AW124" s="13" t="s">
        <v>39</v>
      </c>
      <c r="AX124" s="13" t="s">
        <v>75</v>
      </c>
      <c r="AY124" s="266" t="s">
        <v>151</v>
      </c>
    </row>
    <row r="125" spans="2:51" s="14" customFormat="1" ht="13.5">
      <c r="B125" s="267"/>
      <c r="C125" s="268"/>
      <c r="D125" s="247" t="s">
        <v>160</v>
      </c>
      <c r="E125" s="269" t="s">
        <v>22</v>
      </c>
      <c r="F125" s="270" t="s">
        <v>164</v>
      </c>
      <c r="G125" s="268"/>
      <c r="H125" s="271">
        <v>69</v>
      </c>
      <c r="I125" s="272"/>
      <c r="J125" s="268"/>
      <c r="K125" s="268"/>
      <c r="L125" s="273"/>
      <c r="M125" s="274"/>
      <c r="N125" s="275"/>
      <c r="O125" s="275"/>
      <c r="P125" s="275"/>
      <c r="Q125" s="275"/>
      <c r="R125" s="275"/>
      <c r="S125" s="275"/>
      <c r="T125" s="276"/>
      <c r="AT125" s="277" t="s">
        <v>160</v>
      </c>
      <c r="AU125" s="277" t="s">
        <v>83</v>
      </c>
      <c r="AV125" s="14" t="s">
        <v>158</v>
      </c>
      <c r="AW125" s="14" t="s">
        <v>39</v>
      </c>
      <c r="AX125" s="14" t="s">
        <v>24</v>
      </c>
      <c r="AY125" s="277" t="s">
        <v>151</v>
      </c>
    </row>
    <row r="126" spans="2:65" s="1" customFormat="1" ht="14.4" customHeight="1">
      <c r="B126" s="46"/>
      <c r="C126" s="278" t="s">
        <v>210</v>
      </c>
      <c r="D126" s="278" t="s">
        <v>170</v>
      </c>
      <c r="E126" s="279" t="s">
        <v>228</v>
      </c>
      <c r="F126" s="280" t="s">
        <v>229</v>
      </c>
      <c r="G126" s="281" t="s">
        <v>180</v>
      </c>
      <c r="H126" s="282">
        <v>23</v>
      </c>
      <c r="I126" s="283"/>
      <c r="J126" s="284">
        <f>ROUND(I126*H126,2)</f>
        <v>0</v>
      </c>
      <c r="K126" s="280" t="s">
        <v>22</v>
      </c>
      <c r="L126" s="285"/>
      <c r="M126" s="286" t="s">
        <v>22</v>
      </c>
      <c r="N126" s="287" t="s">
        <v>46</v>
      </c>
      <c r="O126" s="47"/>
      <c r="P126" s="242">
        <f>O126*H126</f>
        <v>0</v>
      </c>
      <c r="Q126" s="242">
        <v>0.001</v>
      </c>
      <c r="R126" s="242">
        <f>Q126*H126</f>
        <v>0.023</v>
      </c>
      <c r="S126" s="242">
        <v>0</v>
      </c>
      <c r="T126" s="243">
        <f>S126*H126</f>
        <v>0</v>
      </c>
      <c r="AR126" s="24" t="s">
        <v>174</v>
      </c>
      <c r="AT126" s="24" t="s">
        <v>170</v>
      </c>
      <c r="AU126" s="24" t="s">
        <v>83</v>
      </c>
      <c r="AY126" s="24" t="s">
        <v>151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24</v>
      </c>
      <c r="BK126" s="244">
        <f>ROUND(I126*H126,2)</f>
        <v>0</v>
      </c>
      <c r="BL126" s="24" t="s">
        <v>158</v>
      </c>
      <c r="BM126" s="24" t="s">
        <v>398</v>
      </c>
    </row>
    <row r="127" spans="2:51" s="12" customFormat="1" ht="13.5">
      <c r="B127" s="245"/>
      <c r="C127" s="246"/>
      <c r="D127" s="247" t="s">
        <v>160</v>
      </c>
      <c r="E127" s="248" t="s">
        <v>22</v>
      </c>
      <c r="F127" s="249" t="s">
        <v>231</v>
      </c>
      <c r="G127" s="246"/>
      <c r="H127" s="248" t="s">
        <v>22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160</v>
      </c>
      <c r="AU127" s="255" t="s">
        <v>83</v>
      </c>
      <c r="AV127" s="12" t="s">
        <v>24</v>
      </c>
      <c r="AW127" s="12" t="s">
        <v>39</v>
      </c>
      <c r="AX127" s="12" t="s">
        <v>75</v>
      </c>
      <c r="AY127" s="255" t="s">
        <v>151</v>
      </c>
    </row>
    <row r="128" spans="2:51" s="13" customFormat="1" ht="13.5">
      <c r="B128" s="256"/>
      <c r="C128" s="257"/>
      <c r="D128" s="247" t="s">
        <v>160</v>
      </c>
      <c r="E128" s="258" t="s">
        <v>22</v>
      </c>
      <c r="F128" s="259" t="s">
        <v>273</v>
      </c>
      <c r="G128" s="257"/>
      <c r="H128" s="260">
        <v>23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AT128" s="266" t="s">
        <v>160</v>
      </c>
      <c r="AU128" s="266" t="s">
        <v>83</v>
      </c>
      <c r="AV128" s="13" t="s">
        <v>83</v>
      </c>
      <c r="AW128" s="13" t="s">
        <v>39</v>
      </c>
      <c r="AX128" s="13" t="s">
        <v>75</v>
      </c>
      <c r="AY128" s="266" t="s">
        <v>151</v>
      </c>
    </row>
    <row r="129" spans="2:51" s="14" customFormat="1" ht="13.5">
      <c r="B129" s="267"/>
      <c r="C129" s="268"/>
      <c r="D129" s="247" t="s">
        <v>160</v>
      </c>
      <c r="E129" s="269" t="s">
        <v>22</v>
      </c>
      <c r="F129" s="270" t="s">
        <v>164</v>
      </c>
      <c r="G129" s="268"/>
      <c r="H129" s="271">
        <v>23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AT129" s="277" t="s">
        <v>160</v>
      </c>
      <c r="AU129" s="277" t="s">
        <v>83</v>
      </c>
      <c r="AV129" s="14" t="s">
        <v>158</v>
      </c>
      <c r="AW129" s="14" t="s">
        <v>39</v>
      </c>
      <c r="AX129" s="14" t="s">
        <v>24</v>
      </c>
      <c r="AY129" s="277" t="s">
        <v>151</v>
      </c>
    </row>
    <row r="130" spans="2:65" s="1" customFormat="1" ht="14.4" customHeight="1">
      <c r="B130" s="46"/>
      <c r="C130" s="278" t="s">
        <v>29</v>
      </c>
      <c r="D130" s="278" t="s">
        <v>170</v>
      </c>
      <c r="E130" s="279" t="s">
        <v>234</v>
      </c>
      <c r="F130" s="280" t="s">
        <v>235</v>
      </c>
      <c r="G130" s="281" t="s">
        <v>180</v>
      </c>
      <c r="H130" s="282">
        <v>23</v>
      </c>
      <c r="I130" s="283"/>
      <c r="J130" s="284">
        <f>ROUND(I130*H130,2)</f>
        <v>0</v>
      </c>
      <c r="K130" s="280" t="s">
        <v>22</v>
      </c>
      <c r="L130" s="285"/>
      <c r="M130" s="286" t="s">
        <v>22</v>
      </c>
      <c r="N130" s="287" t="s">
        <v>46</v>
      </c>
      <c r="O130" s="47"/>
      <c r="P130" s="242">
        <f>O130*H130</f>
        <v>0</v>
      </c>
      <c r="Q130" s="242">
        <v>0.001</v>
      </c>
      <c r="R130" s="242">
        <f>Q130*H130</f>
        <v>0.023</v>
      </c>
      <c r="S130" s="242">
        <v>0</v>
      </c>
      <c r="T130" s="243">
        <f>S130*H130</f>
        <v>0</v>
      </c>
      <c r="AR130" s="24" t="s">
        <v>174</v>
      </c>
      <c r="AT130" s="24" t="s">
        <v>170</v>
      </c>
      <c r="AU130" s="24" t="s">
        <v>83</v>
      </c>
      <c r="AY130" s="24" t="s">
        <v>151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24</v>
      </c>
      <c r="BK130" s="244">
        <f>ROUND(I130*H130,2)</f>
        <v>0</v>
      </c>
      <c r="BL130" s="24" t="s">
        <v>158</v>
      </c>
      <c r="BM130" s="24" t="s">
        <v>399</v>
      </c>
    </row>
    <row r="131" spans="2:51" s="12" customFormat="1" ht="13.5">
      <c r="B131" s="245"/>
      <c r="C131" s="246"/>
      <c r="D131" s="247" t="s">
        <v>160</v>
      </c>
      <c r="E131" s="248" t="s">
        <v>22</v>
      </c>
      <c r="F131" s="249" t="s">
        <v>231</v>
      </c>
      <c r="G131" s="246"/>
      <c r="H131" s="248" t="s">
        <v>22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160</v>
      </c>
      <c r="AU131" s="255" t="s">
        <v>83</v>
      </c>
      <c r="AV131" s="12" t="s">
        <v>24</v>
      </c>
      <c r="AW131" s="12" t="s">
        <v>39</v>
      </c>
      <c r="AX131" s="12" t="s">
        <v>75</v>
      </c>
      <c r="AY131" s="255" t="s">
        <v>151</v>
      </c>
    </row>
    <row r="132" spans="2:51" s="13" customFormat="1" ht="13.5">
      <c r="B132" s="256"/>
      <c r="C132" s="257"/>
      <c r="D132" s="247" t="s">
        <v>160</v>
      </c>
      <c r="E132" s="258" t="s">
        <v>22</v>
      </c>
      <c r="F132" s="259" t="s">
        <v>273</v>
      </c>
      <c r="G132" s="257"/>
      <c r="H132" s="260">
        <v>23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160</v>
      </c>
      <c r="AU132" s="266" t="s">
        <v>83</v>
      </c>
      <c r="AV132" s="13" t="s">
        <v>83</v>
      </c>
      <c r="AW132" s="13" t="s">
        <v>39</v>
      </c>
      <c r="AX132" s="13" t="s">
        <v>75</v>
      </c>
      <c r="AY132" s="266" t="s">
        <v>151</v>
      </c>
    </row>
    <row r="133" spans="2:51" s="14" customFormat="1" ht="13.5">
      <c r="B133" s="267"/>
      <c r="C133" s="268"/>
      <c r="D133" s="247" t="s">
        <v>160</v>
      </c>
      <c r="E133" s="269" t="s">
        <v>22</v>
      </c>
      <c r="F133" s="270" t="s">
        <v>164</v>
      </c>
      <c r="G133" s="268"/>
      <c r="H133" s="271">
        <v>23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AT133" s="277" t="s">
        <v>160</v>
      </c>
      <c r="AU133" s="277" t="s">
        <v>83</v>
      </c>
      <c r="AV133" s="14" t="s">
        <v>158</v>
      </c>
      <c r="AW133" s="14" t="s">
        <v>39</v>
      </c>
      <c r="AX133" s="14" t="s">
        <v>24</v>
      </c>
      <c r="AY133" s="277" t="s">
        <v>151</v>
      </c>
    </row>
    <row r="134" spans="2:65" s="1" customFormat="1" ht="14.4" customHeight="1">
      <c r="B134" s="46"/>
      <c r="C134" s="278" t="s">
        <v>219</v>
      </c>
      <c r="D134" s="278" t="s">
        <v>170</v>
      </c>
      <c r="E134" s="279" t="s">
        <v>237</v>
      </c>
      <c r="F134" s="280" t="s">
        <v>238</v>
      </c>
      <c r="G134" s="281" t="s">
        <v>180</v>
      </c>
      <c r="H134" s="282">
        <v>23</v>
      </c>
      <c r="I134" s="283"/>
      <c r="J134" s="284">
        <f>ROUND(I134*H134,2)</f>
        <v>0</v>
      </c>
      <c r="K134" s="280" t="s">
        <v>22</v>
      </c>
      <c r="L134" s="285"/>
      <c r="M134" s="286" t="s">
        <v>22</v>
      </c>
      <c r="N134" s="287" t="s">
        <v>46</v>
      </c>
      <c r="O134" s="47"/>
      <c r="P134" s="242">
        <f>O134*H134</f>
        <v>0</v>
      </c>
      <c r="Q134" s="242">
        <v>0.001</v>
      </c>
      <c r="R134" s="242">
        <f>Q134*H134</f>
        <v>0.023</v>
      </c>
      <c r="S134" s="242">
        <v>0</v>
      </c>
      <c r="T134" s="243">
        <f>S134*H134</f>
        <v>0</v>
      </c>
      <c r="AR134" s="24" t="s">
        <v>174</v>
      </c>
      <c r="AT134" s="24" t="s">
        <v>170</v>
      </c>
      <c r="AU134" s="24" t="s">
        <v>83</v>
      </c>
      <c r="AY134" s="24" t="s">
        <v>151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24</v>
      </c>
      <c r="BK134" s="244">
        <f>ROUND(I134*H134,2)</f>
        <v>0</v>
      </c>
      <c r="BL134" s="24" t="s">
        <v>158</v>
      </c>
      <c r="BM134" s="24" t="s">
        <v>400</v>
      </c>
    </row>
    <row r="135" spans="2:51" s="12" customFormat="1" ht="13.5">
      <c r="B135" s="245"/>
      <c r="C135" s="246"/>
      <c r="D135" s="247" t="s">
        <v>160</v>
      </c>
      <c r="E135" s="248" t="s">
        <v>22</v>
      </c>
      <c r="F135" s="249" t="s">
        <v>240</v>
      </c>
      <c r="G135" s="246"/>
      <c r="H135" s="248" t="s">
        <v>22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AT135" s="255" t="s">
        <v>160</v>
      </c>
      <c r="AU135" s="255" t="s">
        <v>83</v>
      </c>
      <c r="AV135" s="12" t="s">
        <v>24</v>
      </c>
      <c r="AW135" s="12" t="s">
        <v>39</v>
      </c>
      <c r="AX135" s="12" t="s">
        <v>75</v>
      </c>
      <c r="AY135" s="255" t="s">
        <v>151</v>
      </c>
    </row>
    <row r="136" spans="2:51" s="13" customFormat="1" ht="13.5">
      <c r="B136" s="256"/>
      <c r="C136" s="257"/>
      <c r="D136" s="247" t="s">
        <v>160</v>
      </c>
      <c r="E136" s="258" t="s">
        <v>22</v>
      </c>
      <c r="F136" s="259" t="s">
        <v>273</v>
      </c>
      <c r="G136" s="257"/>
      <c r="H136" s="260">
        <v>23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AT136" s="266" t="s">
        <v>160</v>
      </c>
      <c r="AU136" s="266" t="s">
        <v>83</v>
      </c>
      <c r="AV136" s="13" t="s">
        <v>83</v>
      </c>
      <c r="AW136" s="13" t="s">
        <v>39</v>
      </c>
      <c r="AX136" s="13" t="s">
        <v>75</v>
      </c>
      <c r="AY136" s="266" t="s">
        <v>151</v>
      </c>
    </row>
    <row r="137" spans="2:51" s="14" customFormat="1" ht="13.5">
      <c r="B137" s="267"/>
      <c r="C137" s="268"/>
      <c r="D137" s="247" t="s">
        <v>160</v>
      </c>
      <c r="E137" s="269" t="s">
        <v>22</v>
      </c>
      <c r="F137" s="270" t="s">
        <v>164</v>
      </c>
      <c r="G137" s="268"/>
      <c r="H137" s="271">
        <v>23</v>
      </c>
      <c r="I137" s="272"/>
      <c r="J137" s="268"/>
      <c r="K137" s="268"/>
      <c r="L137" s="273"/>
      <c r="M137" s="274"/>
      <c r="N137" s="275"/>
      <c r="O137" s="275"/>
      <c r="P137" s="275"/>
      <c r="Q137" s="275"/>
      <c r="R137" s="275"/>
      <c r="S137" s="275"/>
      <c r="T137" s="276"/>
      <c r="AT137" s="277" t="s">
        <v>160</v>
      </c>
      <c r="AU137" s="277" t="s">
        <v>83</v>
      </c>
      <c r="AV137" s="14" t="s">
        <v>158</v>
      </c>
      <c r="AW137" s="14" t="s">
        <v>39</v>
      </c>
      <c r="AX137" s="14" t="s">
        <v>24</v>
      </c>
      <c r="AY137" s="277" t="s">
        <v>151</v>
      </c>
    </row>
    <row r="138" spans="2:65" s="1" customFormat="1" ht="14.4" customHeight="1">
      <c r="B138" s="46"/>
      <c r="C138" s="233" t="s">
        <v>223</v>
      </c>
      <c r="D138" s="233" t="s">
        <v>153</v>
      </c>
      <c r="E138" s="234" t="s">
        <v>242</v>
      </c>
      <c r="F138" s="235" t="s">
        <v>243</v>
      </c>
      <c r="G138" s="236" t="s">
        <v>180</v>
      </c>
      <c r="H138" s="237">
        <v>69</v>
      </c>
      <c r="I138" s="238"/>
      <c r="J138" s="239">
        <f>ROUND(I138*H138,2)</f>
        <v>0</v>
      </c>
      <c r="K138" s="235" t="s">
        <v>157</v>
      </c>
      <c r="L138" s="72"/>
      <c r="M138" s="240" t="s">
        <v>22</v>
      </c>
      <c r="N138" s="241" t="s">
        <v>46</v>
      </c>
      <c r="O138" s="47"/>
      <c r="P138" s="242">
        <f>O138*H138</f>
        <v>0</v>
      </c>
      <c r="Q138" s="242">
        <v>5E-05</v>
      </c>
      <c r="R138" s="242">
        <f>Q138*H138</f>
        <v>0.0034500000000000004</v>
      </c>
      <c r="S138" s="242">
        <v>0</v>
      </c>
      <c r="T138" s="243">
        <f>S138*H138</f>
        <v>0</v>
      </c>
      <c r="AR138" s="24" t="s">
        <v>158</v>
      </c>
      <c r="AT138" s="24" t="s">
        <v>153</v>
      </c>
      <c r="AU138" s="24" t="s">
        <v>83</v>
      </c>
      <c r="AY138" s="24" t="s">
        <v>151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24</v>
      </c>
      <c r="BK138" s="244">
        <f>ROUND(I138*H138,2)</f>
        <v>0</v>
      </c>
      <c r="BL138" s="24" t="s">
        <v>158</v>
      </c>
      <c r="BM138" s="24" t="s">
        <v>401</v>
      </c>
    </row>
    <row r="139" spans="2:51" s="12" customFormat="1" ht="13.5">
      <c r="B139" s="245"/>
      <c r="C139" s="246"/>
      <c r="D139" s="247" t="s">
        <v>160</v>
      </c>
      <c r="E139" s="248" t="s">
        <v>22</v>
      </c>
      <c r="F139" s="249" t="s">
        <v>245</v>
      </c>
      <c r="G139" s="246"/>
      <c r="H139" s="248" t="s">
        <v>22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160</v>
      </c>
      <c r="AU139" s="255" t="s">
        <v>83</v>
      </c>
      <c r="AV139" s="12" t="s">
        <v>24</v>
      </c>
      <c r="AW139" s="12" t="s">
        <v>39</v>
      </c>
      <c r="AX139" s="12" t="s">
        <v>75</v>
      </c>
      <c r="AY139" s="255" t="s">
        <v>151</v>
      </c>
    </row>
    <row r="140" spans="2:51" s="13" customFormat="1" ht="13.5">
      <c r="B140" s="256"/>
      <c r="C140" s="257"/>
      <c r="D140" s="247" t="s">
        <v>160</v>
      </c>
      <c r="E140" s="258" t="s">
        <v>22</v>
      </c>
      <c r="F140" s="259" t="s">
        <v>402</v>
      </c>
      <c r="G140" s="257"/>
      <c r="H140" s="260">
        <v>69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160</v>
      </c>
      <c r="AU140" s="266" t="s">
        <v>83</v>
      </c>
      <c r="AV140" s="13" t="s">
        <v>83</v>
      </c>
      <c r="AW140" s="13" t="s">
        <v>39</v>
      </c>
      <c r="AX140" s="13" t="s">
        <v>75</v>
      </c>
      <c r="AY140" s="266" t="s">
        <v>151</v>
      </c>
    </row>
    <row r="141" spans="2:51" s="14" customFormat="1" ht="13.5">
      <c r="B141" s="267"/>
      <c r="C141" s="268"/>
      <c r="D141" s="247" t="s">
        <v>160</v>
      </c>
      <c r="E141" s="269" t="s">
        <v>22</v>
      </c>
      <c r="F141" s="270" t="s">
        <v>164</v>
      </c>
      <c r="G141" s="268"/>
      <c r="H141" s="271">
        <v>69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AT141" s="277" t="s">
        <v>160</v>
      </c>
      <c r="AU141" s="277" t="s">
        <v>83</v>
      </c>
      <c r="AV141" s="14" t="s">
        <v>158</v>
      </c>
      <c r="AW141" s="14" t="s">
        <v>39</v>
      </c>
      <c r="AX141" s="14" t="s">
        <v>24</v>
      </c>
      <c r="AY141" s="277" t="s">
        <v>151</v>
      </c>
    </row>
    <row r="142" spans="2:65" s="1" customFormat="1" ht="22.8" customHeight="1">
      <c r="B142" s="46"/>
      <c r="C142" s="233" t="s">
        <v>227</v>
      </c>
      <c r="D142" s="233" t="s">
        <v>153</v>
      </c>
      <c r="E142" s="234" t="s">
        <v>259</v>
      </c>
      <c r="F142" s="235" t="s">
        <v>260</v>
      </c>
      <c r="G142" s="236" t="s">
        <v>180</v>
      </c>
      <c r="H142" s="237">
        <v>2748</v>
      </c>
      <c r="I142" s="238"/>
      <c r="J142" s="239">
        <f>ROUND(I142*H142,2)</f>
        <v>0</v>
      </c>
      <c r="K142" s="235" t="s">
        <v>157</v>
      </c>
      <c r="L142" s="72"/>
      <c r="M142" s="240" t="s">
        <v>22</v>
      </c>
      <c r="N142" s="241" t="s">
        <v>46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83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24</v>
      </c>
      <c r="BK142" s="244">
        <f>ROUND(I142*H142,2)</f>
        <v>0</v>
      </c>
      <c r="BL142" s="24" t="s">
        <v>158</v>
      </c>
      <c r="BM142" s="24" t="s">
        <v>403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203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2" customFormat="1" ht="13.5">
      <c r="B144" s="245"/>
      <c r="C144" s="246"/>
      <c r="D144" s="247" t="s">
        <v>160</v>
      </c>
      <c r="E144" s="248" t="s">
        <v>22</v>
      </c>
      <c r="F144" s="249" t="s">
        <v>356</v>
      </c>
      <c r="G144" s="246"/>
      <c r="H144" s="248" t="s">
        <v>22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160</v>
      </c>
      <c r="AU144" s="255" t="s">
        <v>83</v>
      </c>
      <c r="AV144" s="12" t="s">
        <v>24</v>
      </c>
      <c r="AW144" s="12" t="s">
        <v>39</v>
      </c>
      <c r="AX144" s="12" t="s">
        <v>75</v>
      </c>
      <c r="AY144" s="255" t="s">
        <v>151</v>
      </c>
    </row>
    <row r="145" spans="2:51" s="13" customFormat="1" ht="13.5">
      <c r="B145" s="256"/>
      <c r="C145" s="257"/>
      <c r="D145" s="247" t="s">
        <v>160</v>
      </c>
      <c r="E145" s="258" t="s">
        <v>22</v>
      </c>
      <c r="F145" s="259" t="s">
        <v>404</v>
      </c>
      <c r="G145" s="257"/>
      <c r="H145" s="260">
        <v>2748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160</v>
      </c>
      <c r="AU145" s="266" t="s">
        <v>83</v>
      </c>
      <c r="AV145" s="13" t="s">
        <v>83</v>
      </c>
      <c r="AW145" s="13" t="s">
        <v>39</v>
      </c>
      <c r="AX145" s="13" t="s">
        <v>75</v>
      </c>
      <c r="AY145" s="266" t="s">
        <v>151</v>
      </c>
    </row>
    <row r="146" spans="2:51" s="14" customFormat="1" ht="13.5">
      <c r="B146" s="267"/>
      <c r="C146" s="268"/>
      <c r="D146" s="247" t="s">
        <v>160</v>
      </c>
      <c r="E146" s="269" t="s">
        <v>22</v>
      </c>
      <c r="F146" s="270" t="s">
        <v>164</v>
      </c>
      <c r="G146" s="268"/>
      <c r="H146" s="271">
        <v>2748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AT146" s="277" t="s">
        <v>160</v>
      </c>
      <c r="AU146" s="277" t="s">
        <v>83</v>
      </c>
      <c r="AV146" s="14" t="s">
        <v>158</v>
      </c>
      <c r="AW146" s="14" t="s">
        <v>39</v>
      </c>
      <c r="AX146" s="14" t="s">
        <v>24</v>
      </c>
      <c r="AY146" s="277" t="s">
        <v>151</v>
      </c>
    </row>
    <row r="147" spans="2:65" s="1" customFormat="1" ht="22.8" customHeight="1">
      <c r="B147" s="46"/>
      <c r="C147" s="233" t="s">
        <v>233</v>
      </c>
      <c r="D147" s="233" t="s">
        <v>153</v>
      </c>
      <c r="E147" s="234" t="s">
        <v>360</v>
      </c>
      <c r="F147" s="235" t="s">
        <v>361</v>
      </c>
      <c r="G147" s="236" t="s">
        <v>180</v>
      </c>
      <c r="H147" s="237">
        <v>1704</v>
      </c>
      <c r="I147" s="238"/>
      <c r="J147" s="239">
        <f>ROUND(I147*H147,2)</f>
        <v>0</v>
      </c>
      <c r="K147" s="235" t="s">
        <v>157</v>
      </c>
      <c r="L147" s="72"/>
      <c r="M147" s="240" t="s">
        <v>22</v>
      </c>
      <c r="N147" s="241" t="s">
        <v>46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83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24</v>
      </c>
      <c r="BK147" s="244">
        <f>ROUND(I147*H147,2)</f>
        <v>0</v>
      </c>
      <c r="BL147" s="24" t="s">
        <v>158</v>
      </c>
      <c r="BM147" s="24" t="s">
        <v>405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256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3" customFormat="1" ht="13.5">
      <c r="B149" s="256"/>
      <c r="C149" s="257"/>
      <c r="D149" s="247" t="s">
        <v>160</v>
      </c>
      <c r="E149" s="258" t="s">
        <v>22</v>
      </c>
      <c r="F149" s="259" t="s">
        <v>406</v>
      </c>
      <c r="G149" s="257"/>
      <c r="H149" s="260">
        <v>1704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160</v>
      </c>
      <c r="AU149" s="266" t="s">
        <v>83</v>
      </c>
      <c r="AV149" s="13" t="s">
        <v>83</v>
      </c>
      <c r="AW149" s="13" t="s">
        <v>39</v>
      </c>
      <c r="AX149" s="13" t="s">
        <v>75</v>
      </c>
      <c r="AY149" s="266" t="s">
        <v>151</v>
      </c>
    </row>
    <row r="150" spans="2:51" s="14" customFormat="1" ht="13.5">
      <c r="B150" s="267"/>
      <c r="C150" s="268"/>
      <c r="D150" s="247" t="s">
        <v>160</v>
      </c>
      <c r="E150" s="269" t="s">
        <v>22</v>
      </c>
      <c r="F150" s="270" t="s">
        <v>164</v>
      </c>
      <c r="G150" s="268"/>
      <c r="H150" s="271">
        <v>1704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AT150" s="277" t="s">
        <v>160</v>
      </c>
      <c r="AU150" s="277" t="s">
        <v>83</v>
      </c>
      <c r="AV150" s="14" t="s">
        <v>158</v>
      </c>
      <c r="AW150" s="14" t="s">
        <v>39</v>
      </c>
      <c r="AX150" s="14" t="s">
        <v>24</v>
      </c>
      <c r="AY150" s="277" t="s">
        <v>151</v>
      </c>
    </row>
    <row r="151" spans="2:65" s="1" customFormat="1" ht="14.4" customHeight="1">
      <c r="B151" s="46"/>
      <c r="C151" s="233" t="s">
        <v>10</v>
      </c>
      <c r="D151" s="233" t="s">
        <v>153</v>
      </c>
      <c r="E151" s="234" t="s">
        <v>364</v>
      </c>
      <c r="F151" s="235" t="s">
        <v>365</v>
      </c>
      <c r="G151" s="236" t="s">
        <v>180</v>
      </c>
      <c r="H151" s="237">
        <v>1704</v>
      </c>
      <c r="I151" s="238"/>
      <c r="J151" s="239">
        <f>ROUND(I151*H151,2)</f>
        <v>0</v>
      </c>
      <c r="K151" s="235" t="s">
        <v>157</v>
      </c>
      <c r="L151" s="72"/>
      <c r="M151" s="240" t="s">
        <v>22</v>
      </c>
      <c r="N151" s="241" t="s">
        <v>46</v>
      </c>
      <c r="O151" s="47"/>
      <c r="P151" s="242">
        <f>O151*H151</f>
        <v>0</v>
      </c>
      <c r="Q151" s="242">
        <v>2E-05</v>
      </c>
      <c r="R151" s="242">
        <f>Q151*H151</f>
        <v>0.034080000000000006</v>
      </c>
      <c r="S151" s="242">
        <v>0</v>
      </c>
      <c r="T151" s="243">
        <f>S151*H151</f>
        <v>0</v>
      </c>
      <c r="AR151" s="24" t="s">
        <v>158</v>
      </c>
      <c r="AT151" s="24" t="s">
        <v>153</v>
      </c>
      <c r="AU151" s="24" t="s">
        <v>83</v>
      </c>
      <c r="AY151" s="24" t="s">
        <v>151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24</v>
      </c>
      <c r="BK151" s="244">
        <f>ROUND(I151*H151,2)</f>
        <v>0</v>
      </c>
      <c r="BL151" s="24" t="s">
        <v>158</v>
      </c>
      <c r="BM151" s="24" t="s">
        <v>407</v>
      </c>
    </row>
    <row r="152" spans="2:51" s="12" customFormat="1" ht="13.5">
      <c r="B152" s="245"/>
      <c r="C152" s="246"/>
      <c r="D152" s="247" t="s">
        <v>160</v>
      </c>
      <c r="E152" s="248" t="s">
        <v>22</v>
      </c>
      <c r="F152" s="249" t="s">
        <v>256</v>
      </c>
      <c r="G152" s="246"/>
      <c r="H152" s="248" t="s">
        <v>22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160</v>
      </c>
      <c r="AU152" s="255" t="s">
        <v>83</v>
      </c>
      <c r="AV152" s="12" t="s">
        <v>24</v>
      </c>
      <c r="AW152" s="12" t="s">
        <v>39</v>
      </c>
      <c r="AX152" s="12" t="s">
        <v>75</v>
      </c>
      <c r="AY152" s="255" t="s">
        <v>151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367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3" customFormat="1" ht="13.5">
      <c r="B154" s="256"/>
      <c r="C154" s="257"/>
      <c r="D154" s="247" t="s">
        <v>160</v>
      </c>
      <c r="E154" s="258" t="s">
        <v>22</v>
      </c>
      <c r="F154" s="259" t="s">
        <v>406</v>
      </c>
      <c r="G154" s="257"/>
      <c r="H154" s="260">
        <v>1704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160</v>
      </c>
      <c r="AU154" s="266" t="s">
        <v>83</v>
      </c>
      <c r="AV154" s="13" t="s">
        <v>83</v>
      </c>
      <c r="AW154" s="13" t="s">
        <v>39</v>
      </c>
      <c r="AX154" s="13" t="s">
        <v>75</v>
      </c>
      <c r="AY154" s="266" t="s">
        <v>151</v>
      </c>
    </row>
    <row r="155" spans="2:51" s="14" customFormat="1" ht="13.5">
      <c r="B155" s="267"/>
      <c r="C155" s="268"/>
      <c r="D155" s="247" t="s">
        <v>160</v>
      </c>
      <c r="E155" s="269" t="s">
        <v>22</v>
      </c>
      <c r="F155" s="270" t="s">
        <v>164</v>
      </c>
      <c r="G155" s="268"/>
      <c r="H155" s="271">
        <v>1704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160</v>
      </c>
      <c r="AU155" s="277" t="s">
        <v>83</v>
      </c>
      <c r="AV155" s="14" t="s">
        <v>158</v>
      </c>
      <c r="AW155" s="14" t="s">
        <v>39</v>
      </c>
      <c r="AX155" s="14" t="s">
        <v>24</v>
      </c>
      <c r="AY155" s="277" t="s">
        <v>151</v>
      </c>
    </row>
    <row r="156" spans="2:65" s="1" customFormat="1" ht="14.4" customHeight="1">
      <c r="B156" s="46"/>
      <c r="C156" s="233" t="s">
        <v>241</v>
      </c>
      <c r="D156" s="233" t="s">
        <v>153</v>
      </c>
      <c r="E156" s="234" t="s">
        <v>287</v>
      </c>
      <c r="F156" s="235" t="s">
        <v>288</v>
      </c>
      <c r="G156" s="236" t="s">
        <v>156</v>
      </c>
      <c r="H156" s="237">
        <v>21.5</v>
      </c>
      <c r="I156" s="238"/>
      <c r="J156" s="239">
        <f>ROUND(I156*H156,2)</f>
        <v>0</v>
      </c>
      <c r="K156" s="235" t="s">
        <v>22</v>
      </c>
      <c r="L156" s="72"/>
      <c r="M156" s="240" t="s">
        <v>22</v>
      </c>
      <c r="N156" s="241" t="s">
        <v>46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83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24</v>
      </c>
      <c r="BK156" s="244">
        <f>ROUND(I156*H156,2)</f>
        <v>0</v>
      </c>
      <c r="BL156" s="24" t="s">
        <v>158</v>
      </c>
      <c r="BM156" s="24" t="s">
        <v>408</v>
      </c>
    </row>
    <row r="157" spans="2:51" s="12" customFormat="1" ht="13.5">
      <c r="B157" s="245"/>
      <c r="C157" s="246"/>
      <c r="D157" s="247" t="s">
        <v>160</v>
      </c>
      <c r="E157" s="248" t="s">
        <v>22</v>
      </c>
      <c r="F157" s="249" t="s">
        <v>256</v>
      </c>
      <c r="G157" s="246"/>
      <c r="H157" s="248" t="s">
        <v>22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160</v>
      </c>
      <c r="AU157" s="255" t="s">
        <v>83</v>
      </c>
      <c r="AV157" s="12" t="s">
        <v>24</v>
      </c>
      <c r="AW157" s="12" t="s">
        <v>39</v>
      </c>
      <c r="AX157" s="12" t="s">
        <v>75</v>
      </c>
      <c r="AY157" s="255" t="s">
        <v>151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369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3" customFormat="1" ht="13.5">
      <c r="B159" s="256"/>
      <c r="C159" s="257"/>
      <c r="D159" s="247" t="s">
        <v>160</v>
      </c>
      <c r="E159" s="258" t="s">
        <v>22</v>
      </c>
      <c r="F159" s="259" t="s">
        <v>409</v>
      </c>
      <c r="G159" s="257"/>
      <c r="H159" s="260">
        <v>21.5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160</v>
      </c>
      <c r="AU159" s="266" t="s">
        <v>83</v>
      </c>
      <c r="AV159" s="13" t="s">
        <v>83</v>
      </c>
      <c r="AW159" s="13" t="s">
        <v>39</v>
      </c>
      <c r="AX159" s="13" t="s">
        <v>75</v>
      </c>
      <c r="AY159" s="266" t="s">
        <v>151</v>
      </c>
    </row>
    <row r="160" spans="2:51" s="14" customFormat="1" ht="13.5">
      <c r="B160" s="267"/>
      <c r="C160" s="268"/>
      <c r="D160" s="247" t="s">
        <v>160</v>
      </c>
      <c r="E160" s="269" t="s">
        <v>22</v>
      </c>
      <c r="F160" s="270" t="s">
        <v>164</v>
      </c>
      <c r="G160" s="268"/>
      <c r="H160" s="271">
        <v>21.5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AT160" s="277" t="s">
        <v>160</v>
      </c>
      <c r="AU160" s="277" t="s">
        <v>83</v>
      </c>
      <c r="AV160" s="14" t="s">
        <v>158</v>
      </c>
      <c r="AW160" s="14" t="s">
        <v>39</v>
      </c>
      <c r="AX160" s="14" t="s">
        <v>24</v>
      </c>
      <c r="AY160" s="277" t="s">
        <v>151</v>
      </c>
    </row>
    <row r="161" spans="2:65" s="1" customFormat="1" ht="14.4" customHeight="1">
      <c r="B161" s="46"/>
      <c r="C161" s="278" t="s">
        <v>246</v>
      </c>
      <c r="D161" s="278" t="s">
        <v>170</v>
      </c>
      <c r="E161" s="279" t="s">
        <v>292</v>
      </c>
      <c r="F161" s="280" t="s">
        <v>293</v>
      </c>
      <c r="G161" s="281" t="s">
        <v>180</v>
      </c>
      <c r="H161" s="282">
        <v>430</v>
      </c>
      <c r="I161" s="283"/>
      <c r="J161" s="284">
        <f>ROUND(I161*H161,2)</f>
        <v>0</v>
      </c>
      <c r="K161" s="280" t="s">
        <v>22</v>
      </c>
      <c r="L161" s="285"/>
      <c r="M161" s="286" t="s">
        <v>22</v>
      </c>
      <c r="N161" s="287" t="s">
        <v>46</v>
      </c>
      <c r="O161" s="47"/>
      <c r="P161" s="242">
        <f>O161*H161</f>
        <v>0</v>
      </c>
      <c r="Q161" s="242">
        <v>0.001</v>
      </c>
      <c r="R161" s="242">
        <f>Q161*H161</f>
        <v>0.43</v>
      </c>
      <c r="S161" s="242">
        <v>0</v>
      </c>
      <c r="T161" s="243">
        <f>S161*H161</f>
        <v>0</v>
      </c>
      <c r="AR161" s="24" t="s">
        <v>174</v>
      </c>
      <c r="AT161" s="24" t="s">
        <v>170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410</v>
      </c>
    </row>
    <row r="162" spans="2:51" s="12" customFormat="1" ht="13.5">
      <c r="B162" s="245"/>
      <c r="C162" s="246"/>
      <c r="D162" s="247" t="s">
        <v>160</v>
      </c>
      <c r="E162" s="248" t="s">
        <v>22</v>
      </c>
      <c r="F162" s="249" t="s">
        <v>295</v>
      </c>
      <c r="G162" s="246"/>
      <c r="H162" s="248" t="s">
        <v>22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160</v>
      </c>
      <c r="AU162" s="255" t="s">
        <v>83</v>
      </c>
      <c r="AV162" s="12" t="s">
        <v>24</v>
      </c>
      <c r="AW162" s="12" t="s">
        <v>39</v>
      </c>
      <c r="AX162" s="12" t="s">
        <v>75</v>
      </c>
      <c r="AY162" s="255" t="s">
        <v>151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296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3" customFormat="1" ht="13.5">
      <c r="B164" s="256"/>
      <c r="C164" s="257"/>
      <c r="D164" s="247" t="s">
        <v>160</v>
      </c>
      <c r="E164" s="258" t="s">
        <v>22</v>
      </c>
      <c r="F164" s="259" t="s">
        <v>372</v>
      </c>
      <c r="G164" s="257"/>
      <c r="H164" s="260">
        <v>430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160</v>
      </c>
      <c r="AU164" s="266" t="s">
        <v>83</v>
      </c>
      <c r="AV164" s="13" t="s">
        <v>83</v>
      </c>
      <c r="AW164" s="13" t="s">
        <v>39</v>
      </c>
      <c r="AX164" s="13" t="s">
        <v>75</v>
      </c>
      <c r="AY164" s="266" t="s">
        <v>151</v>
      </c>
    </row>
    <row r="165" spans="2:51" s="14" customFormat="1" ht="13.5">
      <c r="B165" s="267"/>
      <c r="C165" s="268"/>
      <c r="D165" s="247" t="s">
        <v>160</v>
      </c>
      <c r="E165" s="269" t="s">
        <v>22</v>
      </c>
      <c r="F165" s="270" t="s">
        <v>164</v>
      </c>
      <c r="G165" s="268"/>
      <c r="H165" s="271">
        <v>430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AT165" s="277" t="s">
        <v>160</v>
      </c>
      <c r="AU165" s="277" t="s">
        <v>83</v>
      </c>
      <c r="AV165" s="14" t="s">
        <v>158</v>
      </c>
      <c r="AW165" s="14" t="s">
        <v>39</v>
      </c>
      <c r="AX165" s="14" t="s">
        <v>24</v>
      </c>
      <c r="AY165" s="277" t="s">
        <v>151</v>
      </c>
    </row>
    <row r="166" spans="2:65" s="1" customFormat="1" ht="14.4" customHeight="1">
      <c r="B166" s="46"/>
      <c r="C166" s="233" t="s">
        <v>252</v>
      </c>
      <c r="D166" s="233" t="s">
        <v>153</v>
      </c>
      <c r="E166" s="234" t="s">
        <v>374</v>
      </c>
      <c r="F166" s="235" t="s">
        <v>375</v>
      </c>
      <c r="G166" s="236" t="s">
        <v>156</v>
      </c>
      <c r="H166" s="237">
        <v>45752</v>
      </c>
      <c r="I166" s="238"/>
      <c r="J166" s="239">
        <f>ROUND(I166*H166,2)</f>
        <v>0</v>
      </c>
      <c r="K166" s="235" t="s">
        <v>157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411</v>
      </c>
    </row>
    <row r="167" spans="2:51" s="12" customFormat="1" ht="13.5">
      <c r="B167" s="245"/>
      <c r="C167" s="246"/>
      <c r="D167" s="247" t="s">
        <v>160</v>
      </c>
      <c r="E167" s="248" t="s">
        <v>22</v>
      </c>
      <c r="F167" s="249" t="s">
        <v>203</v>
      </c>
      <c r="G167" s="246"/>
      <c r="H167" s="248" t="s">
        <v>22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160</v>
      </c>
      <c r="AU167" s="255" t="s">
        <v>83</v>
      </c>
      <c r="AV167" s="12" t="s">
        <v>24</v>
      </c>
      <c r="AW167" s="12" t="s">
        <v>39</v>
      </c>
      <c r="AX167" s="12" t="s">
        <v>75</v>
      </c>
      <c r="AY167" s="255" t="s">
        <v>151</v>
      </c>
    </row>
    <row r="168" spans="2:51" s="12" customFormat="1" ht="13.5">
      <c r="B168" s="245"/>
      <c r="C168" s="246"/>
      <c r="D168" s="247" t="s">
        <v>160</v>
      </c>
      <c r="E168" s="248" t="s">
        <v>22</v>
      </c>
      <c r="F168" s="249" t="s">
        <v>412</v>
      </c>
      <c r="G168" s="246"/>
      <c r="H168" s="248" t="s">
        <v>22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160</v>
      </c>
      <c r="AU168" s="255" t="s">
        <v>83</v>
      </c>
      <c r="AV168" s="12" t="s">
        <v>24</v>
      </c>
      <c r="AW168" s="12" t="s">
        <v>39</v>
      </c>
      <c r="AX168" s="12" t="s">
        <v>75</v>
      </c>
      <c r="AY168" s="255" t="s">
        <v>151</v>
      </c>
    </row>
    <row r="169" spans="2:51" s="13" customFormat="1" ht="13.5">
      <c r="B169" s="256"/>
      <c r="C169" s="257"/>
      <c r="D169" s="247" t="s">
        <v>160</v>
      </c>
      <c r="E169" s="258" t="s">
        <v>22</v>
      </c>
      <c r="F169" s="259" t="s">
        <v>413</v>
      </c>
      <c r="G169" s="257"/>
      <c r="H169" s="260">
        <v>45752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160</v>
      </c>
      <c r="AU169" s="266" t="s">
        <v>83</v>
      </c>
      <c r="AV169" s="13" t="s">
        <v>83</v>
      </c>
      <c r="AW169" s="13" t="s">
        <v>39</v>
      </c>
      <c r="AX169" s="13" t="s">
        <v>75</v>
      </c>
      <c r="AY169" s="266" t="s">
        <v>151</v>
      </c>
    </row>
    <row r="170" spans="2:51" s="14" customFormat="1" ht="13.5">
      <c r="B170" s="267"/>
      <c r="C170" s="268"/>
      <c r="D170" s="247" t="s">
        <v>160</v>
      </c>
      <c r="E170" s="269" t="s">
        <v>22</v>
      </c>
      <c r="F170" s="270" t="s">
        <v>164</v>
      </c>
      <c r="G170" s="268"/>
      <c r="H170" s="271">
        <v>45752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AT170" s="277" t="s">
        <v>160</v>
      </c>
      <c r="AU170" s="277" t="s">
        <v>83</v>
      </c>
      <c r="AV170" s="14" t="s">
        <v>158</v>
      </c>
      <c r="AW170" s="14" t="s">
        <v>39</v>
      </c>
      <c r="AX170" s="14" t="s">
        <v>24</v>
      </c>
      <c r="AY170" s="277" t="s">
        <v>151</v>
      </c>
    </row>
    <row r="171" spans="2:65" s="1" customFormat="1" ht="14.4" customHeight="1">
      <c r="B171" s="46"/>
      <c r="C171" s="233" t="s">
        <v>258</v>
      </c>
      <c r="D171" s="233" t="s">
        <v>153</v>
      </c>
      <c r="E171" s="234" t="s">
        <v>299</v>
      </c>
      <c r="F171" s="235" t="s">
        <v>300</v>
      </c>
      <c r="G171" s="236" t="s">
        <v>276</v>
      </c>
      <c r="H171" s="237">
        <v>54.69</v>
      </c>
      <c r="I171" s="238"/>
      <c r="J171" s="239">
        <f>ROUND(I171*H171,2)</f>
        <v>0</v>
      </c>
      <c r="K171" s="235" t="s">
        <v>157</v>
      </c>
      <c r="L171" s="72"/>
      <c r="M171" s="240" t="s">
        <v>22</v>
      </c>
      <c r="N171" s="241" t="s">
        <v>46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24</v>
      </c>
      <c r="BK171" s="244">
        <f>ROUND(I171*H171,2)</f>
        <v>0</v>
      </c>
      <c r="BL171" s="24" t="s">
        <v>158</v>
      </c>
      <c r="BM171" s="24" t="s">
        <v>414</v>
      </c>
    </row>
    <row r="172" spans="2:51" s="12" customFormat="1" ht="13.5">
      <c r="B172" s="245"/>
      <c r="C172" s="246"/>
      <c r="D172" s="247" t="s">
        <v>160</v>
      </c>
      <c r="E172" s="248" t="s">
        <v>22</v>
      </c>
      <c r="F172" s="249" t="s">
        <v>256</v>
      </c>
      <c r="G172" s="246"/>
      <c r="H172" s="248" t="s">
        <v>22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160</v>
      </c>
      <c r="AU172" s="255" t="s">
        <v>83</v>
      </c>
      <c r="AV172" s="12" t="s">
        <v>24</v>
      </c>
      <c r="AW172" s="12" t="s">
        <v>39</v>
      </c>
      <c r="AX172" s="12" t="s">
        <v>75</v>
      </c>
      <c r="AY172" s="255" t="s">
        <v>151</v>
      </c>
    </row>
    <row r="173" spans="2:51" s="12" customFormat="1" ht="13.5">
      <c r="B173" s="245"/>
      <c r="C173" s="246"/>
      <c r="D173" s="247" t="s">
        <v>160</v>
      </c>
      <c r="E173" s="248" t="s">
        <v>22</v>
      </c>
      <c r="F173" s="249" t="s">
        <v>302</v>
      </c>
      <c r="G173" s="246"/>
      <c r="H173" s="248" t="s">
        <v>22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160</v>
      </c>
      <c r="AU173" s="255" t="s">
        <v>83</v>
      </c>
      <c r="AV173" s="12" t="s">
        <v>24</v>
      </c>
      <c r="AW173" s="12" t="s">
        <v>39</v>
      </c>
      <c r="AX173" s="12" t="s">
        <v>75</v>
      </c>
      <c r="AY173" s="255" t="s">
        <v>151</v>
      </c>
    </row>
    <row r="174" spans="2:51" s="13" customFormat="1" ht="13.5">
      <c r="B174" s="256"/>
      <c r="C174" s="257"/>
      <c r="D174" s="247" t="s">
        <v>160</v>
      </c>
      <c r="E174" s="258" t="s">
        <v>22</v>
      </c>
      <c r="F174" s="259" t="s">
        <v>415</v>
      </c>
      <c r="G174" s="257"/>
      <c r="H174" s="260">
        <v>34.08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AT174" s="266" t="s">
        <v>160</v>
      </c>
      <c r="AU174" s="266" t="s">
        <v>83</v>
      </c>
      <c r="AV174" s="13" t="s">
        <v>83</v>
      </c>
      <c r="AW174" s="13" t="s">
        <v>39</v>
      </c>
      <c r="AX174" s="13" t="s">
        <v>75</v>
      </c>
      <c r="AY174" s="266" t="s">
        <v>151</v>
      </c>
    </row>
    <row r="175" spans="2:51" s="12" customFormat="1" ht="13.5">
      <c r="B175" s="245"/>
      <c r="C175" s="246"/>
      <c r="D175" s="247" t="s">
        <v>160</v>
      </c>
      <c r="E175" s="248" t="s">
        <v>22</v>
      </c>
      <c r="F175" s="249" t="s">
        <v>304</v>
      </c>
      <c r="G175" s="246"/>
      <c r="H175" s="248" t="s">
        <v>22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160</v>
      </c>
      <c r="AU175" s="255" t="s">
        <v>83</v>
      </c>
      <c r="AV175" s="12" t="s">
        <v>24</v>
      </c>
      <c r="AW175" s="12" t="s">
        <v>39</v>
      </c>
      <c r="AX175" s="12" t="s">
        <v>75</v>
      </c>
      <c r="AY175" s="255" t="s">
        <v>151</v>
      </c>
    </row>
    <row r="176" spans="2:51" s="13" customFormat="1" ht="13.5">
      <c r="B176" s="256"/>
      <c r="C176" s="257"/>
      <c r="D176" s="247" t="s">
        <v>160</v>
      </c>
      <c r="E176" s="258" t="s">
        <v>22</v>
      </c>
      <c r="F176" s="259" t="s">
        <v>416</v>
      </c>
      <c r="G176" s="257"/>
      <c r="H176" s="260">
        <v>20.61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AT176" s="266" t="s">
        <v>160</v>
      </c>
      <c r="AU176" s="266" t="s">
        <v>83</v>
      </c>
      <c r="AV176" s="13" t="s">
        <v>83</v>
      </c>
      <c r="AW176" s="13" t="s">
        <v>39</v>
      </c>
      <c r="AX176" s="13" t="s">
        <v>75</v>
      </c>
      <c r="AY176" s="266" t="s">
        <v>151</v>
      </c>
    </row>
    <row r="177" spans="2:51" s="14" customFormat="1" ht="13.5">
      <c r="B177" s="267"/>
      <c r="C177" s="268"/>
      <c r="D177" s="247" t="s">
        <v>160</v>
      </c>
      <c r="E177" s="269" t="s">
        <v>22</v>
      </c>
      <c r="F177" s="270" t="s">
        <v>164</v>
      </c>
      <c r="G177" s="268"/>
      <c r="H177" s="271">
        <v>54.69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AT177" s="277" t="s">
        <v>160</v>
      </c>
      <c r="AU177" s="277" t="s">
        <v>83</v>
      </c>
      <c r="AV177" s="14" t="s">
        <v>158</v>
      </c>
      <c r="AW177" s="14" t="s">
        <v>39</v>
      </c>
      <c r="AX177" s="14" t="s">
        <v>24</v>
      </c>
      <c r="AY177" s="277" t="s">
        <v>151</v>
      </c>
    </row>
    <row r="178" spans="2:65" s="1" customFormat="1" ht="14.4" customHeight="1">
      <c r="B178" s="46"/>
      <c r="C178" s="233" t="s">
        <v>373</v>
      </c>
      <c r="D178" s="233" t="s">
        <v>153</v>
      </c>
      <c r="E178" s="234" t="s">
        <v>307</v>
      </c>
      <c r="F178" s="235" t="s">
        <v>308</v>
      </c>
      <c r="G178" s="236" t="s">
        <v>276</v>
      </c>
      <c r="H178" s="237">
        <v>54.69</v>
      </c>
      <c r="I178" s="238"/>
      <c r="J178" s="239">
        <f>ROUND(I178*H178,2)</f>
        <v>0</v>
      </c>
      <c r="K178" s="235" t="s">
        <v>157</v>
      </c>
      <c r="L178" s="72"/>
      <c r="M178" s="240" t="s">
        <v>22</v>
      </c>
      <c r="N178" s="241" t="s">
        <v>46</v>
      </c>
      <c r="O178" s="47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AR178" s="24" t="s">
        <v>158</v>
      </c>
      <c r="AT178" s="24" t="s">
        <v>153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417</v>
      </c>
    </row>
    <row r="179" spans="2:51" s="12" customFormat="1" ht="13.5">
      <c r="B179" s="245"/>
      <c r="C179" s="246"/>
      <c r="D179" s="247" t="s">
        <v>160</v>
      </c>
      <c r="E179" s="248" t="s">
        <v>22</v>
      </c>
      <c r="F179" s="249" t="s">
        <v>256</v>
      </c>
      <c r="G179" s="246"/>
      <c r="H179" s="248" t="s">
        <v>22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160</v>
      </c>
      <c r="AU179" s="255" t="s">
        <v>83</v>
      </c>
      <c r="AV179" s="12" t="s">
        <v>24</v>
      </c>
      <c r="AW179" s="12" t="s">
        <v>39</v>
      </c>
      <c r="AX179" s="12" t="s">
        <v>75</v>
      </c>
      <c r="AY179" s="255" t="s">
        <v>151</v>
      </c>
    </row>
    <row r="180" spans="2:51" s="13" customFormat="1" ht="13.5">
      <c r="B180" s="256"/>
      <c r="C180" s="257"/>
      <c r="D180" s="247" t="s">
        <v>160</v>
      </c>
      <c r="E180" s="258" t="s">
        <v>22</v>
      </c>
      <c r="F180" s="259" t="s">
        <v>310</v>
      </c>
      <c r="G180" s="257"/>
      <c r="H180" s="260">
        <v>54.69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AT180" s="266" t="s">
        <v>160</v>
      </c>
      <c r="AU180" s="266" t="s">
        <v>83</v>
      </c>
      <c r="AV180" s="13" t="s">
        <v>83</v>
      </c>
      <c r="AW180" s="13" t="s">
        <v>39</v>
      </c>
      <c r="AX180" s="13" t="s">
        <v>75</v>
      </c>
      <c r="AY180" s="266" t="s">
        <v>151</v>
      </c>
    </row>
    <row r="181" spans="2:51" s="14" customFormat="1" ht="13.5">
      <c r="B181" s="267"/>
      <c r="C181" s="268"/>
      <c r="D181" s="247" t="s">
        <v>160</v>
      </c>
      <c r="E181" s="269" t="s">
        <v>22</v>
      </c>
      <c r="F181" s="270" t="s">
        <v>164</v>
      </c>
      <c r="G181" s="268"/>
      <c r="H181" s="271">
        <v>54.69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AT181" s="277" t="s">
        <v>160</v>
      </c>
      <c r="AU181" s="277" t="s">
        <v>83</v>
      </c>
      <c r="AV181" s="14" t="s">
        <v>158</v>
      </c>
      <c r="AW181" s="14" t="s">
        <v>39</v>
      </c>
      <c r="AX181" s="14" t="s">
        <v>24</v>
      </c>
      <c r="AY181" s="277" t="s">
        <v>151</v>
      </c>
    </row>
    <row r="182" spans="2:65" s="1" customFormat="1" ht="22.8" customHeight="1">
      <c r="B182" s="46"/>
      <c r="C182" s="278" t="s">
        <v>9</v>
      </c>
      <c r="D182" s="278" t="s">
        <v>170</v>
      </c>
      <c r="E182" s="279" t="s">
        <v>312</v>
      </c>
      <c r="F182" s="280" t="s">
        <v>313</v>
      </c>
      <c r="G182" s="281" t="s">
        <v>276</v>
      </c>
      <c r="H182" s="282">
        <v>54.69</v>
      </c>
      <c r="I182" s="283"/>
      <c r="J182" s="284">
        <f>ROUND(I182*H182,2)</f>
        <v>0</v>
      </c>
      <c r="K182" s="280" t="s">
        <v>157</v>
      </c>
      <c r="L182" s="285"/>
      <c r="M182" s="286" t="s">
        <v>22</v>
      </c>
      <c r="N182" s="287" t="s">
        <v>46</v>
      </c>
      <c r="O182" s="47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AR182" s="24" t="s">
        <v>174</v>
      </c>
      <c r="AT182" s="24" t="s">
        <v>170</v>
      </c>
      <c r="AU182" s="24" t="s">
        <v>83</v>
      </c>
      <c r="AY182" s="24" t="s">
        <v>151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24" t="s">
        <v>24</v>
      </c>
      <c r="BK182" s="244">
        <f>ROUND(I182*H182,2)</f>
        <v>0</v>
      </c>
      <c r="BL182" s="24" t="s">
        <v>158</v>
      </c>
      <c r="BM182" s="24" t="s">
        <v>418</v>
      </c>
    </row>
    <row r="183" spans="2:51" s="12" customFormat="1" ht="13.5">
      <c r="B183" s="245"/>
      <c r="C183" s="246"/>
      <c r="D183" s="247" t="s">
        <v>160</v>
      </c>
      <c r="E183" s="248" t="s">
        <v>22</v>
      </c>
      <c r="F183" s="249" t="s">
        <v>315</v>
      </c>
      <c r="G183" s="246"/>
      <c r="H183" s="248" t="s">
        <v>22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160</v>
      </c>
      <c r="AU183" s="255" t="s">
        <v>83</v>
      </c>
      <c r="AV183" s="12" t="s">
        <v>24</v>
      </c>
      <c r="AW183" s="12" t="s">
        <v>39</v>
      </c>
      <c r="AX183" s="12" t="s">
        <v>75</v>
      </c>
      <c r="AY183" s="255" t="s">
        <v>151</v>
      </c>
    </row>
    <row r="184" spans="2:51" s="13" customFormat="1" ht="13.5">
      <c r="B184" s="256"/>
      <c r="C184" s="257"/>
      <c r="D184" s="247" t="s">
        <v>160</v>
      </c>
      <c r="E184" s="258" t="s">
        <v>22</v>
      </c>
      <c r="F184" s="259" t="s">
        <v>310</v>
      </c>
      <c r="G184" s="257"/>
      <c r="H184" s="260">
        <v>54.69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AT184" s="266" t="s">
        <v>160</v>
      </c>
      <c r="AU184" s="266" t="s">
        <v>83</v>
      </c>
      <c r="AV184" s="13" t="s">
        <v>83</v>
      </c>
      <c r="AW184" s="13" t="s">
        <v>39</v>
      </c>
      <c r="AX184" s="13" t="s">
        <v>75</v>
      </c>
      <c r="AY184" s="266" t="s">
        <v>151</v>
      </c>
    </row>
    <row r="185" spans="2:51" s="14" customFormat="1" ht="13.5">
      <c r="B185" s="267"/>
      <c r="C185" s="268"/>
      <c r="D185" s="247" t="s">
        <v>160</v>
      </c>
      <c r="E185" s="269" t="s">
        <v>22</v>
      </c>
      <c r="F185" s="270" t="s">
        <v>164</v>
      </c>
      <c r="G185" s="268"/>
      <c r="H185" s="271">
        <v>54.69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AT185" s="277" t="s">
        <v>160</v>
      </c>
      <c r="AU185" s="277" t="s">
        <v>83</v>
      </c>
      <c r="AV185" s="14" t="s">
        <v>158</v>
      </c>
      <c r="AW185" s="14" t="s">
        <v>39</v>
      </c>
      <c r="AX185" s="14" t="s">
        <v>24</v>
      </c>
      <c r="AY185" s="277" t="s">
        <v>151</v>
      </c>
    </row>
    <row r="186" spans="2:63" s="11" customFormat="1" ht="29.85" customHeight="1">
      <c r="B186" s="217"/>
      <c r="C186" s="218"/>
      <c r="D186" s="219" t="s">
        <v>74</v>
      </c>
      <c r="E186" s="231" t="s">
        <v>210</v>
      </c>
      <c r="F186" s="231" t="s">
        <v>322</v>
      </c>
      <c r="G186" s="218"/>
      <c r="H186" s="218"/>
      <c r="I186" s="221"/>
      <c r="J186" s="232">
        <f>BK186</f>
        <v>0</v>
      </c>
      <c r="K186" s="218"/>
      <c r="L186" s="223"/>
      <c r="M186" s="224"/>
      <c r="N186" s="225"/>
      <c r="O186" s="225"/>
      <c r="P186" s="226">
        <f>P187</f>
        <v>0</v>
      </c>
      <c r="Q186" s="225"/>
      <c r="R186" s="226">
        <f>R187</f>
        <v>0</v>
      </c>
      <c r="S186" s="225"/>
      <c r="T186" s="227">
        <f>T187</f>
        <v>0</v>
      </c>
      <c r="AR186" s="228" t="s">
        <v>24</v>
      </c>
      <c r="AT186" s="229" t="s">
        <v>74</v>
      </c>
      <c r="AU186" s="229" t="s">
        <v>24</v>
      </c>
      <c r="AY186" s="228" t="s">
        <v>151</v>
      </c>
      <c r="BK186" s="230">
        <f>BK187</f>
        <v>0</v>
      </c>
    </row>
    <row r="187" spans="2:63" s="11" customFormat="1" ht="14.85" customHeight="1">
      <c r="B187" s="217"/>
      <c r="C187" s="218"/>
      <c r="D187" s="219" t="s">
        <v>74</v>
      </c>
      <c r="E187" s="231" t="s">
        <v>323</v>
      </c>
      <c r="F187" s="231" t="s">
        <v>324</v>
      </c>
      <c r="G187" s="218"/>
      <c r="H187" s="218"/>
      <c r="I187" s="221"/>
      <c r="J187" s="232">
        <f>BK187</f>
        <v>0</v>
      </c>
      <c r="K187" s="218"/>
      <c r="L187" s="223"/>
      <c r="M187" s="224"/>
      <c r="N187" s="225"/>
      <c r="O187" s="225"/>
      <c r="P187" s="226">
        <f>P188</f>
        <v>0</v>
      </c>
      <c r="Q187" s="225"/>
      <c r="R187" s="226">
        <f>R188</f>
        <v>0</v>
      </c>
      <c r="S187" s="225"/>
      <c r="T187" s="227">
        <f>T188</f>
        <v>0</v>
      </c>
      <c r="AR187" s="228" t="s">
        <v>24</v>
      </c>
      <c r="AT187" s="229" t="s">
        <v>74</v>
      </c>
      <c r="AU187" s="229" t="s">
        <v>83</v>
      </c>
      <c r="AY187" s="228" t="s">
        <v>151</v>
      </c>
      <c r="BK187" s="230">
        <f>BK188</f>
        <v>0</v>
      </c>
    </row>
    <row r="188" spans="2:65" s="1" customFormat="1" ht="22.8" customHeight="1">
      <c r="B188" s="46"/>
      <c r="C188" s="233" t="s">
        <v>267</v>
      </c>
      <c r="D188" s="233" t="s">
        <v>153</v>
      </c>
      <c r="E188" s="234" t="s">
        <v>326</v>
      </c>
      <c r="F188" s="235" t="s">
        <v>327</v>
      </c>
      <c r="G188" s="236" t="s">
        <v>328</v>
      </c>
      <c r="H188" s="237">
        <v>0.899</v>
      </c>
      <c r="I188" s="238"/>
      <c r="J188" s="239">
        <f>ROUND(I188*H188,2)</f>
        <v>0</v>
      </c>
      <c r="K188" s="235" t="s">
        <v>157</v>
      </c>
      <c r="L188" s="72"/>
      <c r="M188" s="240" t="s">
        <v>22</v>
      </c>
      <c r="N188" s="288" t="s">
        <v>46</v>
      </c>
      <c r="O188" s="289"/>
      <c r="P188" s="290">
        <f>O188*H188</f>
        <v>0</v>
      </c>
      <c r="Q188" s="290">
        <v>0</v>
      </c>
      <c r="R188" s="290">
        <f>Q188*H188</f>
        <v>0</v>
      </c>
      <c r="S188" s="290">
        <v>0</v>
      </c>
      <c r="T188" s="291">
        <f>S188*H188</f>
        <v>0</v>
      </c>
      <c r="AR188" s="24" t="s">
        <v>158</v>
      </c>
      <c r="AT188" s="24" t="s">
        <v>153</v>
      </c>
      <c r="AU188" s="24" t="s">
        <v>169</v>
      </c>
      <c r="AY188" s="24" t="s">
        <v>151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24</v>
      </c>
      <c r="BK188" s="244">
        <f>ROUND(I188*H188,2)</f>
        <v>0</v>
      </c>
      <c r="BL188" s="24" t="s">
        <v>158</v>
      </c>
      <c r="BM188" s="24" t="s">
        <v>419</v>
      </c>
    </row>
    <row r="189" spans="2:12" s="1" customFormat="1" ht="6.95" customHeight="1">
      <c r="B189" s="67"/>
      <c r="C189" s="68"/>
      <c r="D189" s="68"/>
      <c r="E189" s="68"/>
      <c r="F189" s="68"/>
      <c r="G189" s="68"/>
      <c r="H189" s="68"/>
      <c r="I189" s="178"/>
      <c r="J189" s="68"/>
      <c r="K189" s="68"/>
      <c r="L189" s="72"/>
    </row>
  </sheetData>
  <sheetProtection password="CC35" sheet="1" objects="1" scenarios="1" formatColumns="0" formatRows="0" autoFilter="0"/>
  <autoFilter ref="C85:K18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124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420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ROUND(SUM(BE86:BE195),2)</f>
        <v>0</v>
      </c>
      <c r="G32" s="47"/>
      <c r="H32" s="47"/>
      <c r="I32" s="170">
        <v>0.21</v>
      </c>
      <c r="J32" s="169">
        <f>ROUND(ROUND((SUM(BE86:BE195)),2)*I32,2)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ROUND(SUM(BF86:BF195),2)</f>
        <v>0</v>
      </c>
      <c r="G33" s="47"/>
      <c r="H33" s="47"/>
      <c r="I33" s="170">
        <v>0.15</v>
      </c>
      <c r="J33" s="169">
        <f>ROUND(ROUND((SUM(BF86:BF195)),2)*I33,2)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ROUND(SUM(BG86:BG195),2)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ROUND(SUM(BH86:BH195),2)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ROUND(SUM(BI86:BI195),2)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124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05.3 - Následná péče 3.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J193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J194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124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05.3 - Následná péče 3.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0.9011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P88+P193</f>
        <v>0</v>
      </c>
      <c r="Q87" s="225"/>
      <c r="R87" s="226">
        <f>R88+R193</f>
        <v>0.9011</v>
      </c>
      <c r="S87" s="225"/>
      <c r="T87" s="227">
        <f>T88+T193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BK88+BK193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SUM(P89:P192)</f>
        <v>0</v>
      </c>
      <c r="Q88" s="225"/>
      <c r="R88" s="226">
        <f>SUM(R89:R192)</f>
        <v>0.9011</v>
      </c>
      <c r="S88" s="225"/>
      <c r="T88" s="227">
        <f>SUM(T89:T192)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SUM(BK89:BK192)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69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421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333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422</v>
      </c>
      <c r="G92" s="257"/>
      <c r="H92" s="260">
        <v>69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69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86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423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336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424</v>
      </c>
      <c r="G97" s="257"/>
      <c r="H97" s="260">
        <v>86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86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86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425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203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339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426</v>
      </c>
      <c r="G102" s="257"/>
      <c r="H102" s="260">
        <v>86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86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206</v>
      </c>
      <c r="G104" s="281" t="s">
        <v>180</v>
      </c>
      <c r="H104" s="282">
        <v>29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0.145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427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342</v>
      </c>
      <c r="G106" s="257"/>
      <c r="H106" s="260">
        <v>29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29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212</v>
      </c>
      <c r="G108" s="281" t="s">
        <v>180</v>
      </c>
      <c r="H108" s="282">
        <v>17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0.085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428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344</v>
      </c>
      <c r="G110" s="257"/>
      <c r="H110" s="260">
        <v>17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17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216</v>
      </c>
      <c r="G112" s="281" t="s">
        <v>180</v>
      </c>
      <c r="H112" s="282">
        <v>23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0.115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429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346</v>
      </c>
      <c r="G114" s="257"/>
      <c r="H114" s="260">
        <v>23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23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17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0.017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430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344</v>
      </c>
      <c r="G118" s="257"/>
      <c r="H118" s="260">
        <v>17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17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69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431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432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3" customFormat="1" ht="13.5">
      <c r="B123" s="256"/>
      <c r="C123" s="257"/>
      <c r="D123" s="247" t="s">
        <v>160</v>
      </c>
      <c r="E123" s="258" t="s">
        <v>22</v>
      </c>
      <c r="F123" s="259" t="s">
        <v>433</v>
      </c>
      <c r="G123" s="257"/>
      <c r="H123" s="260">
        <v>69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160</v>
      </c>
      <c r="AU123" s="266" t="s">
        <v>83</v>
      </c>
      <c r="AV123" s="13" t="s">
        <v>83</v>
      </c>
      <c r="AW123" s="13" t="s">
        <v>39</v>
      </c>
      <c r="AX123" s="13" t="s">
        <v>75</v>
      </c>
      <c r="AY123" s="266" t="s">
        <v>151</v>
      </c>
    </row>
    <row r="124" spans="2:51" s="14" customFormat="1" ht="13.5">
      <c r="B124" s="267"/>
      <c r="C124" s="268"/>
      <c r="D124" s="247" t="s">
        <v>160</v>
      </c>
      <c r="E124" s="269" t="s">
        <v>22</v>
      </c>
      <c r="F124" s="270" t="s">
        <v>164</v>
      </c>
      <c r="G124" s="268"/>
      <c r="H124" s="271">
        <v>69</v>
      </c>
      <c r="I124" s="272"/>
      <c r="J124" s="268"/>
      <c r="K124" s="268"/>
      <c r="L124" s="273"/>
      <c r="M124" s="274"/>
      <c r="N124" s="275"/>
      <c r="O124" s="275"/>
      <c r="P124" s="275"/>
      <c r="Q124" s="275"/>
      <c r="R124" s="275"/>
      <c r="S124" s="275"/>
      <c r="T124" s="276"/>
      <c r="AT124" s="277" t="s">
        <v>160</v>
      </c>
      <c r="AU124" s="277" t="s">
        <v>83</v>
      </c>
      <c r="AV124" s="14" t="s">
        <v>158</v>
      </c>
      <c r="AW124" s="14" t="s">
        <v>39</v>
      </c>
      <c r="AX124" s="14" t="s">
        <v>24</v>
      </c>
      <c r="AY124" s="277" t="s">
        <v>151</v>
      </c>
    </row>
    <row r="125" spans="2:65" s="1" customFormat="1" ht="14.4" customHeight="1">
      <c r="B125" s="46"/>
      <c r="C125" s="278" t="s">
        <v>210</v>
      </c>
      <c r="D125" s="278" t="s">
        <v>170</v>
      </c>
      <c r="E125" s="279" t="s">
        <v>228</v>
      </c>
      <c r="F125" s="280" t="s">
        <v>229</v>
      </c>
      <c r="G125" s="281" t="s">
        <v>180</v>
      </c>
      <c r="H125" s="282">
        <v>23</v>
      </c>
      <c r="I125" s="283"/>
      <c r="J125" s="284">
        <f>ROUND(I125*H125,2)</f>
        <v>0</v>
      </c>
      <c r="K125" s="280" t="s">
        <v>22</v>
      </c>
      <c r="L125" s="285"/>
      <c r="M125" s="286" t="s">
        <v>22</v>
      </c>
      <c r="N125" s="287" t="s">
        <v>46</v>
      </c>
      <c r="O125" s="47"/>
      <c r="P125" s="242">
        <f>O125*H125</f>
        <v>0</v>
      </c>
      <c r="Q125" s="242">
        <v>0.001</v>
      </c>
      <c r="R125" s="242">
        <f>Q125*H125</f>
        <v>0.023</v>
      </c>
      <c r="S125" s="242">
        <v>0</v>
      </c>
      <c r="T125" s="243">
        <f>S125*H125</f>
        <v>0</v>
      </c>
      <c r="AR125" s="24" t="s">
        <v>174</v>
      </c>
      <c r="AT125" s="24" t="s">
        <v>170</v>
      </c>
      <c r="AU125" s="24" t="s">
        <v>83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24</v>
      </c>
      <c r="BK125" s="244">
        <f>ROUND(I125*H125,2)</f>
        <v>0</v>
      </c>
      <c r="BL125" s="24" t="s">
        <v>158</v>
      </c>
      <c r="BM125" s="24" t="s">
        <v>434</v>
      </c>
    </row>
    <row r="126" spans="2:51" s="12" customFormat="1" ht="13.5">
      <c r="B126" s="245"/>
      <c r="C126" s="246"/>
      <c r="D126" s="247" t="s">
        <v>160</v>
      </c>
      <c r="E126" s="248" t="s">
        <v>22</v>
      </c>
      <c r="F126" s="249" t="s">
        <v>231</v>
      </c>
      <c r="G126" s="246"/>
      <c r="H126" s="248" t="s">
        <v>22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160</v>
      </c>
      <c r="AU126" s="255" t="s">
        <v>83</v>
      </c>
      <c r="AV126" s="12" t="s">
        <v>24</v>
      </c>
      <c r="AW126" s="12" t="s">
        <v>39</v>
      </c>
      <c r="AX126" s="12" t="s">
        <v>75</v>
      </c>
      <c r="AY126" s="255" t="s">
        <v>151</v>
      </c>
    </row>
    <row r="127" spans="2:51" s="13" customFormat="1" ht="13.5">
      <c r="B127" s="256"/>
      <c r="C127" s="257"/>
      <c r="D127" s="247" t="s">
        <v>160</v>
      </c>
      <c r="E127" s="258" t="s">
        <v>22</v>
      </c>
      <c r="F127" s="259" t="s">
        <v>273</v>
      </c>
      <c r="G127" s="257"/>
      <c r="H127" s="260">
        <v>23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AT127" s="266" t="s">
        <v>160</v>
      </c>
      <c r="AU127" s="266" t="s">
        <v>83</v>
      </c>
      <c r="AV127" s="13" t="s">
        <v>83</v>
      </c>
      <c r="AW127" s="13" t="s">
        <v>39</v>
      </c>
      <c r="AX127" s="13" t="s">
        <v>75</v>
      </c>
      <c r="AY127" s="266" t="s">
        <v>151</v>
      </c>
    </row>
    <row r="128" spans="2:51" s="14" customFormat="1" ht="13.5">
      <c r="B128" s="267"/>
      <c r="C128" s="268"/>
      <c r="D128" s="247" t="s">
        <v>160</v>
      </c>
      <c r="E128" s="269" t="s">
        <v>22</v>
      </c>
      <c r="F128" s="270" t="s">
        <v>164</v>
      </c>
      <c r="G128" s="268"/>
      <c r="H128" s="271">
        <v>23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AT128" s="277" t="s">
        <v>160</v>
      </c>
      <c r="AU128" s="277" t="s">
        <v>83</v>
      </c>
      <c r="AV128" s="14" t="s">
        <v>158</v>
      </c>
      <c r="AW128" s="14" t="s">
        <v>39</v>
      </c>
      <c r="AX128" s="14" t="s">
        <v>24</v>
      </c>
      <c r="AY128" s="277" t="s">
        <v>151</v>
      </c>
    </row>
    <row r="129" spans="2:65" s="1" customFormat="1" ht="14.4" customHeight="1">
      <c r="B129" s="46"/>
      <c r="C129" s="278" t="s">
        <v>29</v>
      </c>
      <c r="D129" s="278" t="s">
        <v>170</v>
      </c>
      <c r="E129" s="279" t="s">
        <v>234</v>
      </c>
      <c r="F129" s="280" t="s">
        <v>235</v>
      </c>
      <c r="G129" s="281" t="s">
        <v>180</v>
      </c>
      <c r="H129" s="282">
        <v>23</v>
      </c>
      <c r="I129" s="283"/>
      <c r="J129" s="284">
        <f>ROUND(I129*H129,2)</f>
        <v>0</v>
      </c>
      <c r="K129" s="280" t="s">
        <v>22</v>
      </c>
      <c r="L129" s="285"/>
      <c r="M129" s="286" t="s">
        <v>22</v>
      </c>
      <c r="N129" s="287" t="s">
        <v>46</v>
      </c>
      <c r="O129" s="47"/>
      <c r="P129" s="242">
        <f>O129*H129</f>
        <v>0</v>
      </c>
      <c r="Q129" s="242">
        <v>0.001</v>
      </c>
      <c r="R129" s="242">
        <f>Q129*H129</f>
        <v>0.023</v>
      </c>
      <c r="S129" s="242">
        <v>0</v>
      </c>
      <c r="T129" s="243">
        <f>S129*H129</f>
        <v>0</v>
      </c>
      <c r="AR129" s="24" t="s">
        <v>174</v>
      </c>
      <c r="AT129" s="24" t="s">
        <v>170</v>
      </c>
      <c r="AU129" s="24" t="s">
        <v>83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24</v>
      </c>
      <c r="BK129" s="244">
        <f>ROUND(I129*H129,2)</f>
        <v>0</v>
      </c>
      <c r="BL129" s="24" t="s">
        <v>158</v>
      </c>
      <c r="BM129" s="24" t="s">
        <v>435</v>
      </c>
    </row>
    <row r="130" spans="2:51" s="12" customFormat="1" ht="13.5">
      <c r="B130" s="245"/>
      <c r="C130" s="246"/>
      <c r="D130" s="247" t="s">
        <v>160</v>
      </c>
      <c r="E130" s="248" t="s">
        <v>22</v>
      </c>
      <c r="F130" s="249" t="s">
        <v>231</v>
      </c>
      <c r="G130" s="246"/>
      <c r="H130" s="248" t="s">
        <v>22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160</v>
      </c>
      <c r="AU130" s="255" t="s">
        <v>83</v>
      </c>
      <c r="AV130" s="12" t="s">
        <v>24</v>
      </c>
      <c r="AW130" s="12" t="s">
        <v>39</v>
      </c>
      <c r="AX130" s="12" t="s">
        <v>75</v>
      </c>
      <c r="AY130" s="255" t="s">
        <v>151</v>
      </c>
    </row>
    <row r="131" spans="2:51" s="13" customFormat="1" ht="13.5">
      <c r="B131" s="256"/>
      <c r="C131" s="257"/>
      <c r="D131" s="247" t="s">
        <v>160</v>
      </c>
      <c r="E131" s="258" t="s">
        <v>22</v>
      </c>
      <c r="F131" s="259" t="s">
        <v>273</v>
      </c>
      <c r="G131" s="257"/>
      <c r="H131" s="260">
        <v>23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AT131" s="266" t="s">
        <v>160</v>
      </c>
      <c r="AU131" s="266" t="s">
        <v>83</v>
      </c>
      <c r="AV131" s="13" t="s">
        <v>83</v>
      </c>
      <c r="AW131" s="13" t="s">
        <v>39</v>
      </c>
      <c r="AX131" s="13" t="s">
        <v>75</v>
      </c>
      <c r="AY131" s="266" t="s">
        <v>151</v>
      </c>
    </row>
    <row r="132" spans="2:51" s="14" customFormat="1" ht="13.5">
      <c r="B132" s="267"/>
      <c r="C132" s="268"/>
      <c r="D132" s="247" t="s">
        <v>160</v>
      </c>
      <c r="E132" s="269" t="s">
        <v>22</v>
      </c>
      <c r="F132" s="270" t="s">
        <v>164</v>
      </c>
      <c r="G132" s="268"/>
      <c r="H132" s="271">
        <v>23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AT132" s="277" t="s">
        <v>160</v>
      </c>
      <c r="AU132" s="277" t="s">
        <v>83</v>
      </c>
      <c r="AV132" s="14" t="s">
        <v>158</v>
      </c>
      <c r="AW132" s="14" t="s">
        <v>39</v>
      </c>
      <c r="AX132" s="14" t="s">
        <v>24</v>
      </c>
      <c r="AY132" s="277" t="s">
        <v>151</v>
      </c>
    </row>
    <row r="133" spans="2:65" s="1" customFormat="1" ht="14.4" customHeight="1">
      <c r="B133" s="46"/>
      <c r="C133" s="278" t="s">
        <v>219</v>
      </c>
      <c r="D133" s="278" t="s">
        <v>170</v>
      </c>
      <c r="E133" s="279" t="s">
        <v>237</v>
      </c>
      <c r="F133" s="280" t="s">
        <v>238</v>
      </c>
      <c r="G133" s="281" t="s">
        <v>180</v>
      </c>
      <c r="H133" s="282">
        <v>23</v>
      </c>
      <c r="I133" s="283"/>
      <c r="J133" s="284">
        <f>ROUND(I133*H133,2)</f>
        <v>0</v>
      </c>
      <c r="K133" s="280" t="s">
        <v>22</v>
      </c>
      <c r="L133" s="285"/>
      <c r="M133" s="286" t="s">
        <v>22</v>
      </c>
      <c r="N133" s="287" t="s">
        <v>46</v>
      </c>
      <c r="O133" s="47"/>
      <c r="P133" s="242">
        <f>O133*H133</f>
        <v>0</v>
      </c>
      <c r="Q133" s="242">
        <v>0.001</v>
      </c>
      <c r="R133" s="242">
        <f>Q133*H133</f>
        <v>0.023</v>
      </c>
      <c r="S133" s="242">
        <v>0</v>
      </c>
      <c r="T133" s="243">
        <f>S133*H133</f>
        <v>0</v>
      </c>
      <c r="AR133" s="24" t="s">
        <v>174</v>
      </c>
      <c r="AT133" s="24" t="s">
        <v>170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436</v>
      </c>
    </row>
    <row r="134" spans="2:51" s="12" customFormat="1" ht="13.5">
      <c r="B134" s="245"/>
      <c r="C134" s="246"/>
      <c r="D134" s="247" t="s">
        <v>160</v>
      </c>
      <c r="E134" s="248" t="s">
        <v>22</v>
      </c>
      <c r="F134" s="249" t="s">
        <v>240</v>
      </c>
      <c r="G134" s="246"/>
      <c r="H134" s="248" t="s">
        <v>22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160</v>
      </c>
      <c r="AU134" s="255" t="s">
        <v>83</v>
      </c>
      <c r="AV134" s="12" t="s">
        <v>24</v>
      </c>
      <c r="AW134" s="12" t="s">
        <v>39</v>
      </c>
      <c r="AX134" s="12" t="s">
        <v>75</v>
      </c>
      <c r="AY134" s="255" t="s">
        <v>151</v>
      </c>
    </row>
    <row r="135" spans="2:51" s="13" customFormat="1" ht="13.5">
      <c r="B135" s="256"/>
      <c r="C135" s="257"/>
      <c r="D135" s="247" t="s">
        <v>160</v>
      </c>
      <c r="E135" s="258" t="s">
        <v>22</v>
      </c>
      <c r="F135" s="259" t="s">
        <v>273</v>
      </c>
      <c r="G135" s="257"/>
      <c r="H135" s="260">
        <v>23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160</v>
      </c>
      <c r="AU135" s="266" t="s">
        <v>83</v>
      </c>
      <c r="AV135" s="13" t="s">
        <v>83</v>
      </c>
      <c r="AW135" s="13" t="s">
        <v>39</v>
      </c>
      <c r="AX135" s="13" t="s">
        <v>75</v>
      </c>
      <c r="AY135" s="266" t="s">
        <v>151</v>
      </c>
    </row>
    <row r="136" spans="2:51" s="14" customFormat="1" ht="13.5">
      <c r="B136" s="267"/>
      <c r="C136" s="268"/>
      <c r="D136" s="247" t="s">
        <v>160</v>
      </c>
      <c r="E136" s="269" t="s">
        <v>22</v>
      </c>
      <c r="F136" s="270" t="s">
        <v>437</v>
      </c>
      <c r="G136" s="268"/>
      <c r="H136" s="271">
        <v>23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AT136" s="277" t="s">
        <v>160</v>
      </c>
      <c r="AU136" s="277" t="s">
        <v>83</v>
      </c>
      <c r="AV136" s="14" t="s">
        <v>158</v>
      </c>
      <c r="AW136" s="14" t="s">
        <v>39</v>
      </c>
      <c r="AX136" s="14" t="s">
        <v>24</v>
      </c>
      <c r="AY136" s="277" t="s">
        <v>151</v>
      </c>
    </row>
    <row r="137" spans="2:65" s="1" customFormat="1" ht="22.8" customHeight="1">
      <c r="B137" s="46"/>
      <c r="C137" s="233" t="s">
        <v>223</v>
      </c>
      <c r="D137" s="233" t="s">
        <v>153</v>
      </c>
      <c r="E137" s="234" t="s">
        <v>259</v>
      </c>
      <c r="F137" s="235" t="s">
        <v>260</v>
      </c>
      <c r="G137" s="236" t="s">
        <v>180</v>
      </c>
      <c r="H137" s="237">
        <v>2748</v>
      </c>
      <c r="I137" s="238"/>
      <c r="J137" s="239">
        <f>ROUND(I137*H137,2)</f>
        <v>0</v>
      </c>
      <c r="K137" s="235" t="s">
        <v>157</v>
      </c>
      <c r="L137" s="72"/>
      <c r="M137" s="240" t="s">
        <v>22</v>
      </c>
      <c r="N137" s="241" t="s">
        <v>46</v>
      </c>
      <c r="O137" s="47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83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24</v>
      </c>
      <c r="BK137" s="244">
        <f>ROUND(I137*H137,2)</f>
        <v>0</v>
      </c>
      <c r="BL137" s="24" t="s">
        <v>158</v>
      </c>
      <c r="BM137" s="24" t="s">
        <v>438</v>
      </c>
    </row>
    <row r="138" spans="2:51" s="12" customFormat="1" ht="13.5">
      <c r="B138" s="245"/>
      <c r="C138" s="246"/>
      <c r="D138" s="247" t="s">
        <v>160</v>
      </c>
      <c r="E138" s="248" t="s">
        <v>22</v>
      </c>
      <c r="F138" s="249" t="s">
        <v>203</v>
      </c>
      <c r="G138" s="246"/>
      <c r="H138" s="248" t="s">
        <v>22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160</v>
      </c>
      <c r="AU138" s="255" t="s">
        <v>83</v>
      </c>
      <c r="AV138" s="12" t="s">
        <v>24</v>
      </c>
      <c r="AW138" s="12" t="s">
        <v>39</v>
      </c>
      <c r="AX138" s="12" t="s">
        <v>75</v>
      </c>
      <c r="AY138" s="255" t="s">
        <v>151</v>
      </c>
    </row>
    <row r="139" spans="2:51" s="12" customFormat="1" ht="13.5">
      <c r="B139" s="245"/>
      <c r="C139" s="246"/>
      <c r="D139" s="247" t="s">
        <v>160</v>
      </c>
      <c r="E139" s="248" t="s">
        <v>22</v>
      </c>
      <c r="F139" s="249" t="s">
        <v>356</v>
      </c>
      <c r="G139" s="246"/>
      <c r="H139" s="248" t="s">
        <v>22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160</v>
      </c>
      <c r="AU139" s="255" t="s">
        <v>83</v>
      </c>
      <c r="AV139" s="12" t="s">
        <v>24</v>
      </c>
      <c r="AW139" s="12" t="s">
        <v>39</v>
      </c>
      <c r="AX139" s="12" t="s">
        <v>75</v>
      </c>
      <c r="AY139" s="255" t="s">
        <v>151</v>
      </c>
    </row>
    <row r="140" spans="2:51" s="13" customFormat="1" ht="13.5">
      <c r="B140" s="256"/>
      <c r="C140" s="257"/>
      <c r="D140" s="247" t="s">
        <v>160</v>
      </c>
      <c r="E140" s="258" t="s">
        <v>22</v>
      </c>
      <c r="F140" s="259" t="s">
        <v>439</v>
      </c>
      <c r="G140" s="257"/>
      <c r="H140" s="260">
        <v>2748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160</v>
      </c>
      <c r="AU140" s="266" t="s">
        <v>83</v>
      </c>
      <c r="AV140" s="13" t="s">
        <v>83</v>
      </c>
      <c r="AW140" s="13" t="s">
        <v>39</v>
      </c>
      <c r="AX140" s="13" t="s">
        <v>75</v>
      </c>
      <c r="AY140" s="266" t="s">
        <v>151</v>
      </c>
    </row>
    <row r="141" spans="2:51" s="14" customFormat="1" ht="13.5">
      <c r="B141" s="267"/>
      <c r="C141" s="268"/>
      <c r="D141" s="247" t="s">
        <v>160</v>
      </c>
      <c r="E141" s="269" t="s">
        <v>22</v>
      </c>
      <c r="F141" s="270" t="s">
        <v>164</v>
      </c>
      <c r="G141" s="268"/>
      <c r="H141" s="271">
        <v>2748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AT141" s="277" t="s">
        <v>160</v>
      </c>
      <c r="AU141" s="277" t="s">
        <v>83</v>
      </c>
      <c r="AV141" s="14" t="s">
        <v>158</v>
      </c>
      <c r="AW141" s="14" t="s">
        <v>39</v>
      </c>
      <c r="AX141" s="14" t="s">
        <v>24</v>
      </c>
      <c r="AY141" s="277" t="s">
        <v>151</v>
      </c>
    </row>
    <row r="142" spans="2:65" s="1" customFormat="1" ht="14.4" customHeight="1">
      <c r="B142" s="46"/>
      <c r="C142" s="233" t="s">
        <v>227</v>
      </c>
      <c r="D142" s="233" t="s">
        <v>153</v>
      </c>
      <c r="E142" s="234" t="s">
        <v>242</v>
      </c>
      <c r="F142" s="235" t="s">
        <v>243</v>
      </c>
      <c r="G142" s="236" t="s">
        <v>180</v>
      </c>
      <c r="H142" s="237">
        <v>86</v>
      </c>
      <c r="I142" s="238"/>
      <c r="J142" s="239">
        <f>ROUND(I142*H142,2)</f>
        <v>0</v>
      </c>
      <c r="K142" s="235" t="s">
        <v>157</v>
      </c>
      <c r="L142" s="72"/>
      <c r="M142" s="240" t="s">
        <v>22</v>
      </c>
      <c r="N142" s="241" t="s">
        <v>46</v>
      </c>
      <c r="O142" s="47"/>
      <c r="P142" s="242">
        <f>O142*H142</f>
        <v>0</v>
      </c>
      <c r="Q142" s="242">
        <v>5E-05</v>
      </c>
      <c r="R142" s="242">
        <f>Q142*H142</f>
        <v>0.0043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83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24</v>
      </c>
      <c r="BK142" s="244">
        <f>ROUND(I142*H142,2)</f>
        <v>0</v>
      </c>
      <c r="BL142" s="24" t="s">
        <v>158</v>
      </c>
      <c r="BM142" s="24" t="s">
        <v>440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245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2" customFormat="1" ht="13.5">
      <c r="B144" s="245"/>
      <c r="C144" s="246"/>
      <c r="D144" s="247" t="s">
        <v>160</v>
      </c>
      <c r="E144" s="248" t="s">
        <v>22</v>
      </c>
      <c r="F144" s="249" t="s">
        <v>359</v>
      </c>
      <c r="G144" s="246"/>
      <c r="H144" s="248" t="s">
        <v>22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160</v>
      </c>
      <c r="AU144" s="255" t="s">
        <v>83</v>
      </c>
      <c r="AV144" s="12" t="s">
        <v>24</v>
      </c>
      <c r="AW144" s="12" t="s">
        <v>39</v>
      </c>
      <c r="AX144" s="12" t="s">
        <v>75</v>
      </c>
      <c r="AY144" s="255" t="s">
        <v>151</v>
      </c>
    </row>
    <row r="145" spans="2:51" s="13" customFormat="1" ht="13.5">
      <c r="B145" s="256"/>
      <c r="C145" s="257"/>
      <c r="D145" s="247" t="s">
        <v>160</v>
      </c>
      <c r="E145" s="258" t="s">
        <v>22</v>
      </c>
      <c r="F145" s="259" t="s">
        <v>426</v>
      </c>
      <c r="G145" s="257"/>
      <c r="H145" s="260">
        <v>86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160</v>
      </c>
      <c r="AU145" s="266" t="s">
        <v>83</v>
      </c>
      <c r="AV145" s="13" t="s">
        <v>83</v>
      </c>
      <c r="AW145" s="13" t="s">
        <v>39</v>
      </c>
      <c r="AX145" s="13" t="s">
        <v>75</v>
      </c>
      <c r="AY145" s="266" t="s">
        <v>151</v>
      </c>
    </row>
    <row r="146" spans="2:51" s="14" customFormat="1" ht="13.5">
      <c r="B146" s="267"/>
      <c r="C146" s="268"/>
      <c r="D146" s="247" t="s">
        <v>160</v>
      </c>
      <c r="E146" s="269" t="s">
        <v>22</v>
      </c>
      <c r="F146" s="270" t="s">
        <v>164</v>
      </c>
      <c r="G146" s="268"/>
      <c r="H146" s="271">
        <v>86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AT146" s="277" t="s">
        <v>160</v>
      </c>
      <c r="AU146" s="277" t="s">
        <v>83</v>
      </c>
      <c r="AV146" s="14" t="s">
        <v>158</v>
      </c>
      <c r="AW146" s="14" t="s">
        <v>39</v>
      </c>
      <c r="AX146" s="14" t="s">
        <v>24</v>
      </c>
      <c r="AY146" s="277" t="s">
        <v>151</v>
      </c>
    </row>
    <row r="147" spans="2:65" s="1" customFormat="1" ht="22.8" customHeight="1">
      <c r="B147" s="46"/>
      <c r="C147" s="233" t="s">
        <v>233</v>
      </c>
      <c r="D147" s="233" t="s">
        <v>153</v>
      </c>
      <c r="E147" s="234" t="s">
        <v>441</v>
      </c>
      <c r="F147" s="235" t="s">
        <v>442</v>
      </c>
      <c r="G147" s="236" t="s">
        <v>180</v>
      </c>
      <c r="H147" s="237">
        <v>1374</v>
      </c>
      <c r="I147" s="238"/>
      <c r="J147" s="239">
        <f>ROUND(I147*H147,2)</f>
        <v>0</v>
      </c>
      <c r="K147" s="235" t="s">
        <v>157</v>
      </c>
      <c r="L147" s="72"/>
      <c r="M147" s="240" t="s">
        <v>22</v>
      </c>
      <c r="N147" s="241" t="s">
        <v>46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83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24</v>
      </c>
      <c r="BK147" s="244">
        <f>ROUND(I147*H147,2)</f>
        <v>0</v>
      </c>
      <c r="BL147" s="24" t="s">
        <v>158</v>
      </c>
      <c r="BM147" s="24" t="s">
        <v>443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256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2" customFormat="1" ht="13.5">
      <c r="B149" s="245"/>
      <c r="C149" s="246"/>
      <c r="D149" s="247" t="s">
        <v>160</v>
      </c>
      <c r="E149" s="248" t="s">
        <v>22</v>
      </c>
      <c r="F149" s="249" t="s">
        <v>444</v>
      </c>
      <c r="G149" s="246"/>
      <c r="H149" s="248" t="s">
        <v>22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160</v>
      </c>
      <c r="AU149" s="255" t="s">
        <v>83</v>
      </c>
      <c r="AV149" s="12" t="s">
        <v>24</v>
      </c>
      <c r="AW149" s="12" t="s">
        <v>39</v>
      </c>
      <c r="AX149" s="12" t="s">
        <v>75</v>
      </c>
      <c r="AY149" s="255" t="s">
        <v>151</v>
      </c>
    </row>
    <row r="150" spans="2:51" s="13" customFormat="1" ht="13.5">
      <c r="B150" s="256"/>
      <c r="C150" s="257"/>
      <c r="D150" s="247" t="s">
        <v>160</v>
      </c>
      <c r="E150" s="258" t="s">
        <v>22</v>
      </c>
      <c r="F150" s="259" t="s">
        <v>445</v>
      </c>
      <c r="G150" s="257"/>
      <c r="H150" s="260">
        <v>1374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160</v>
      </c>
      <c r="AU150" s="266" t="s">
        <v>83</v>
      </c>
      <c r="AV150" s="13" t="s">
        <v>83</v>
      </c>
      <c r="AW150" s="13" t="s">
        <v>39</v>
      </c>
      <c r="AX150" s="13" t="s">
        <v>75</v>
      </c>
      <c r="AY150" s="266" t="s">
        <v>151</v>
      </c>
    </row>
    <row r="151" spans="2:51" s="14" customFormat="1" ht="13.5">
      <c r="B151" s="267"/>
      <c r="C151" s="268"/>
      <c r="D151" s="247" t="s">
        <v>160</v>
      </c>
      <c r="E151" s="269" t="s">
        <v>22</v>
      </c>
      <c r="F151" s="270" t="s">
        <v>164</v>
      </c>
      <c r="G151" s="268"/>
      <c r="H151" s="271">
        <v>1374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AT151" s="277" t="s">
        <v>160</v>
      </c>
      <c r="AU151" s="277" t="s">
        <v>83</v>
      </c>
      <c r="AV151" s="14" t="s">
        <v>158</v>
      </c>
      <c r="AW151" s="14" t="s">
        <v>39</v>
      </c>
      <c r="AX151" s="14" t="s">
        <v>24</v>
      </c>
      <c r="AY151" s="277" t="s">
        <v>151</v>
      </c>
    </row>
    <row r="152" spans="2:65" s="1" customFormat="1" ht="22.8" customHeight="1">
      <c r="B152" s="46"/>
      <c r="C152" s="233" t="s">
        <v>241</v>
      </c>
      <c r="D152" s="233" t="s">
        <v>153</v>
      </c>
      <c r="E152" s="234" t="s">
        <v>360</v>
      </c>
      <c r="F152" s="235" t="s">
        <v>361</v>
      </c>
      <c r="G152" s="236" t="s">
        <v>180</v>
      </c>
      <c r="H152" s="237">
        <v>1704</v>
      </c>
      <c r="I152" s="238"/>
      <c r="J152" s="239">
        <f>ROUND(I152*H152,2)</f>
        <v>0</v>
      </c>
      <c r="K152" s="235" t="s">
        <v>157</v>
      </c>
      <c r="L152" s="72"/>
      <c r="M152" s="240" t="s">
        <v>22</v>
      </c>
      <c r="N152" s="241" t="s">
        <v>46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158</v>
      </c>
      <c r="AT152" s="24" t="s">
        <v>153</v>
      </c>
      <c r="AU152" s="24" t="s">
        <v>83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24</v>
      </c>
      <c r="BK152" s="244">
        <f>ROUND(I152*H152,2)</f>
        <v>0</v>
      </c>
      <c r="BL152" s="24" t="s">
        <v>158</v>
      </c>
      <c r="BM152" s="24" t="s">
        <v>446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256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3" customFormat="1" ht="13.5">
      <c r="B154" s="256"/>
      <c r="C154" s="257"/>
      <c r="D154" s="247" t="s">
        <v>160</v>
      </c>
      <c r="E154" s="258" t="s">
        <v>22</v>
      </c>
      <c r="F154" s="259" t="s">
        <v>447</v>
      </c>
      <c r="G154" s="257"/>
      <c r="H154" s="260">
        <v>1704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160</v>
      </c>
      <c r="AU154" s="266" t="s">
        <v>83</v>
      </c>
      <c r="AV154" s="13" t="s">
        <v>83</v>
      </c>
      <c r="AW154" s="13" t="s">
        <v>39</v>
      </c>
      <c r="AX154" s="13" t="s">
        <v>75</v>
      </c>
      <c r="AY154" s="266" t="s">
        <v>151</v>
      </c>
    </row>
    <row r="155" spans="2:51" s="14" customFormat="1" ht="13.5">
      <c r="B155" s="267"/>
      <c r="C155" s="268"/>
      <c r="D155" s="247" t="s">
        <v>160</v>
      </c>
      <c r="E155" s="269" t="s">
        <v>22</v>
      </c>
      <c r="F155" s="270" t="s">
        <v>164</v>
      </c>
      <c r="G155" s="268"/>
      <c r="H155" s="271">
        <v>1704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160</v>
      </c>
      <c r="AU155" s="277" t="s">
        <v>83</v>
      </c>
      <c r="AV155" s="14" t="s">
        <v>158</v>
      </c>
      <c r="AW155" s="14" t="s">
        <v>39</v>
      </c>
      <c r="AX155" s="14" t="s">
        <v>24</v>
      </c>
      <c r="AY155" s="277" t="s">
        <v>151</v>
      </c>
    </row>
    <row r="156" spans="2:65" s="1" customFormat="1" ht="14.4" customHeight="1">
      <c r="B156" s="46"/>
      <c r="C156" s="233" t="s">
        <v>246</v>
      </c>
      <c r="D156" s="233" t="s">
        <v>153</v>
      </c>
      <c r="E156" s="234" t="s">
        <v>364</v>
      </c>
      <c r="F156" s="235" t="s">
        <v>365</v>
      </c>
      <c r="G156" s="236" t="s">
        <v>180</v>
      </c>
      <c r="H156" s="237">
        <v>1790</v>
      </c>
      <c r="I156" s="238"/>
      <c r="J156" s="239">
        <f>ROUND(I156*H156,2)</f>
        <v>0</v>
      </c>
      <c r="K156" s="235" t="s">
        <v>157</v>
      </c>
      <c r="L156" s="72"/>
      <c r="M156" s="240" t="s">
        <v>22</v>
      </c>
      <c r="N156" s="241" t="s">
        <v>46</v>
      </c>
      <c r="O156" s="47"/>
      <c r="P156" s="242">
        <f>O156*H156</f>
        <v>0</v>
      </c>
      <c r="Q156" s="242">
        <v>2E-05</v>
      </c>
      <c r="R156" s="242">
        <f>Q156*H156</f>
        <v>0.035800000000000005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83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24</v>
      </c>
      <c r="BK156" s="244">
        <f>ROUND(I156*H156,2)</f>
        <v>0</v>
      </c>
      <c r="BL156" s="24" t="s">
        <v>158</v>
      </c>
      <c r="BM156" s="24" t="s">
        <v>448</v>
      </c>
    </row>
    <row r="157" spans="2:51" s="12" customFormat="1" ht="13.5">
      <c r="B157" s="245"/>
      <c r="C157" s="246"/>
      <c r="D157" s="247" t="s">
        <v>160</v>
      </c>
      <c r="E157" s="248" t="s">
        <v>22</v>
      </c>
      <c r="F157" s="249" t="s">
        <v>256</v>
      </c>
      <c r="G157" s="246"/>
      <c r="H157" s="248" t="s">
        <v>22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160</v>
      </c>
      <c r="AU157" s="255" t="s">
        <v>83</v>
      </c>
      <c r="AV157" s="12" t="s">
        <v>24</v>
      </c>
      <c r="AW157" s="12" t="s">
        <v>39</v>
      </c>
      <c r="AX157" s="12" t="s">
        <v>75</v>
      </c>
      <c r="AY157" s="255" t="s">
        <v>151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449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3" customFormat="1" ht="13.5">
      <c r="B159" s="256"/>
      <c r="C159" s="257"/>
      <c r="D159" s="247" t="s">
        <v>160</v>
      </c>
      <c r="E159" s="258" t="s">
        <v>22</v>
      </c>
      <c r="F159" s="259" t="s">
        <v>450</v>
      </c>
      <c r="G159" s="257"/>
      <c r="H159" s="260">
        <v>1704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160</v>
      </c>
      <c r="AU159" s="266" t="s">
        <v>83</v>
      </c>
      <c r="AV159" s="13" t="s">
        <v>83</v>
      </c>
      <c r="AW159" s="13" t="s">
        <v>39</v>
      </c>
      <c r="AX159" s="13" t="s">
        <v>75</v>
      </c>
      <c r="AY159" s="266" t="s">
        <v>151</v>
      </c>
    </row>
    <row r="160" spans="2:51" s="12" customFormat="1" ht="13.5">
      <c r="B160" s="245"/>
      <c r="C160" s="246"/>
      <c r="D160" s="247" t="s">
        <v>160</v>
      </c>
      <c r="E160" s="248" t="s">
        <v>22</v>
      </c>
      <c r="F160" s="249" t="s">
        <v>359</v>
      </c>
      <c r="G160" s="246"/>
      <c r="H160" s="248" t="s">
        <v>22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160</v>
      </c>
      <c r="AU160" s="255" t="s">
        <v>83</v>
      </c>
      <c r="AV160" s="12" t="s">
        <v>24</v>
      </c>
      <c r="AW160" s="12" t="s">
        <v>39</v>
      </c>
      <c r="AX160" s="12" t="s">
        <v>75</v>
      </c>
      <c r="AY160" s="255" t="s">
        <v>151</v>
      </c>
    </row>
    <row r="161" spans="2:51" s="13" customFormat="1" ht="13.5">
      <c r="B161" s="256"/>
      <c r="C161" s="257"/>
      <c r="D161" s="247" t="s">
        <v>160</v>
      </c>
      <c r="E161" s="258" t="s">
        <v>22</v>
      </c>
      <c r="F161" s="259" t="s">
        <v>426</v>
      </c>
      <c r="G161" s="257"/>
      <c r="H161" s="260">
        <v>86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AT161" s="266" t="s">
        <v>160</v>
      </c>
      <c r="AU161" s="266" t="s">
        <v>83</v>
      </c>
      <c r="AV161" s="13" t="s">
        <v>83</v>
      </c>
      <c r="AW161" s="13" t="s">
        <v>39</v>
      </c>
      <c r="AX161" s="13" t="s">
        <v>75</v>
      </c>
      <c r="AY161" s="266" t="s">
        <v>151</v>
      </c>
    </row>
    <row r="162" spans="2:51" s="14" customFormat="1" ht="13.5">
      <c r="B162" s="267"/>
      <c r="C162" s="268"/>
      <c r="D162" s="247" t="s">
        <v>160</v>
      </c>
      <c r="E162" s="269" t="s">
        <v>22</v>
      </c>
      <c r="F162" s="270" t="s">
        <v>164</v>
      </c>
      <c r="G162" s="268"/>
      <c r="H162" s="271">
        <v>1790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AT162" s="277" t="s">
        <v>160</v>
      </c>
      <c r="AU162" s="277" t="s">
        <v>83</v>
      </c>
      <c r="AV162" s="14" t="s">
        <v>158</v>
      </c>
      <c r="AW162" s="14" t="s">
        <v>39</v>
      </c>
      <c r="AX162" s="14" t="s">
        <v>24</v>
      </c>
      <c r="AY162" s="277" t="s">
        <v>151</v>
      </c>
    </row>
    <row r="163" spans="2:65" s="1" customFormat="1" ht="14.4" customHeight="1">
      <c r="B163" s="46"/>
      <c r="C163" s="233" t="s">
        <v>252</v>
      </c>
      <c r="D163" s="233" t="s">
        <v>153</v>
      </c>
      <c r="E163" s="234" t="s">
        <v>287</v>
      </c>
      <c r="F163" s="235" t="s">
        <v>288</v>
      </c>
      <c r="G163" s="236" t="s">
        <v>156</v>
      </c>
      <c r="H163" s="237">
        <v>21.5</v>
      </c>
      <c r="I163" s="238"/>
      <c r="J163" s="239">
        <f>ROUND(I163*H163,2)</f>
        <v>0</v>
      </c>
      <c r="K163" s="235" t="s">
        <v>22</v>
      </c>
      <c r="L163" s="72"/>
      <c r="M163" s="240" t="s">
        <v>22</v>
      </c>
      <c r="N163" s="241" t="s">
        <v>46</v>
      </c>
      <c r="O163" s="47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4" t="s">
        <v>158</v>
      </c>
      <c r="AT163" s="24" t="s">
        <v>153</v>
      </c>
      <c r="AU163" s="24" t="s">
        <v>83</v>
      </c>
      <c r="AY163" s="24" t="s">
        <v>151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24</v>
      </c>
      <c r="BK163" s="244">
        <f>ROUND(I163*H163,2)</f>
        <v>0</v>
      </c>
      <c r="BL163" s="24" t="s">
        <v>158</v>
      </c>
      <c r="BM163" s="24" t="s">
        <v>451</v>
      </c>
    </row>
    <row r="164" spans="2:51" s="12" customFormat="1" ht="13.5">
      <c r="B164" s="245"/>
      <c r="C164" s="246"/>
      <c r="D164" s="247" t="s">
        <v>160</v>
      </c>
      <c r="E164" s="248" t="s">
        <v>22</v>
      </c>
      <c r="F164" s="249" t="s">
        <v>256</v>
      </c>
      <c r="G164" s="246"/>
      <c r="H164" s="248" t="s">
        <v>22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160</v>
      </c>
      <c r="AU164" s="255" t="s">
        <v>83</v>
      </c>
      <c r="AV164" s="12" t="s">
        <v>24</v>
      </c>
      <c r="AW164" s="12" t="s">
        <v>39</v>
      </c>
      <c r="AX164" s="12" t="s">
        <v>75</v>
      </c>
      <c r="AY164" s="255" t="s">
        <v>151</v>
      </c>
    </row>
    <row r="165" spans="2:51" s="12" customFormat="1" ht="13.5">
      <c r="B165" s="245"/>
      <c r="C165" s="246"/>
      <c r="D165" s="247" t="s">
        <v>160</v>
      </c>
      <c r="E165" s="248" t="s">
        <v>22</v>
      </c>
      <c r="F165" s="249" t="s">
        <v>359</v>
      </c>
      <c r="G165" s="246"/>
      <c r="H165" s="248" t="s">
        <v>22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160</v>
      </c>
      <c r="AU165" s="255" t="s">
        <v>83</v>
      </c>
      <c r="AV165" s="12" t="s">
        <v>24</v>
      </c>
      <c r="AW165" s="12" t="s">
        <v>39</v>
      </c>
      <c r="AX165" s="12" t="s">
        <v>75</v>
      </c>
      <c r="AY165" s="255" t="s">
        <v>151</v>
      </c>
    </row>
    <row r="166" spans="2:51" s="13" customFormat="1" ht="13.5">
      <c r="B166" s="256"/>
      <c r="C166" s="257"/>
      <c r="D166" s="247" t="s">
        <v>160</v>
      </c>
      <c r="E166" s="258" t="s">
        <v>22</v>
      </c>
      <c r="F166" s="259" t="s">
        <v>452</v>
      </c>
      <c r="G166" s="257"/>
      <c r="H166" s="260">
        <v>21.5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AT166" s="266" t="s">
        <v>160</v>
      </c>
      <c r="AU166" s="266" t="s">
        <v>83</v>
      </c>
      <c r="AV166" s="13" t="s">
        <v>83</v>
      </c>
      <c r="AW166" s="13" t="s">
        <v>39</v>
      </c>
      <c r="AX166" s="13" t="s">
        <v>75</v>
      </c>
      <c r="AY166" s="266" t="s">
        <v>151</v>
      </c>
    </row>
    <row r="167" spans="2:51" s="14" customFormat="1" ht="13.5">
      <c r="B167" s="267"/>
      <c r="C167" s="268"/>
      <c r="D167" s="247" t="s">
        <v>160</v>
      </c>
      <c r="E167" s="269" t="s">
        <v>22</v>
      </c>
      <c r="F167" s="270" t="s">
        <v>164</v>
      </c>
      <c r="G167" s="268"/>
      <c r="H167" s="271">
        <v>21.5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AT167" s="277" t="s">
        <v>160</v>
      </c>
      <c r="AU167" s="277" t="s">
        <v>83</v>
      </c>
      <c r="AV167" s="14" t="s">
        <v>158</v>
      </c>
      <c r="AW167" s="14" t="s">
        <v>39</v>
      </c>
      <c r="AX167" s="14" t="s">
        <v>24</v>
      </c>
      <c r="AY167" s="277" t="s">
        <v>151</v>
      </c>
    </row>
    <row r="168" spans="2:65" s="1" customFormat="1" ht="14.4" customHeight="1">
      <c r="B168" s="46"/>
      <c r="C168" s="278" t="s">
        <v>258</v>
      </c>
      <c r="D168" s="278" t="s">
        <v>170</v>
      </c>
      <c r="E168" s="279" t="s">
        <v>292</v>
      </c>
      <c r="F168" s="280" t="s">
        <v>293</v>
      </c>
      <c r="G168" s="281" t="s">
        <v>180</v>
      </c>
      <c r="H168" s="282">
        <v>430</v>
      </c>
      <c r="I168" s="283"/>
      <c r="J168" s="284">
        <f>ROUND(I168*H168,2)</f>
        <v>0</v>
      </c>
      <c r="K168" s="280" t="s">
        <v>22</v>
      </c>
      <c r="L168" s="285"/>
      <c r="M168" s="286" t="s">
        <v>22</v>
      </c>
      <c r="N168" s="287" t="s">
        <v>46</v>
      </c>
      <c r="O168" s="47"/>
      <c r="P168" s="242">
        <f>O168*H168</f>
        <v>0</v>
      </c>
      <c r="Q168" s="242">
        <v>0.001</v>
      </c>
      <c r="R168" s="242">
        <f>Q168*H168</f>
        <v>0.43</v>
      </c>
      <c r="S168" s="242">
        <v>0</v>
      </c>
      <c r="T168" s="243">
        <f>S168*H168</f>
        <v>0</v>
      </c>
      <c r="AR168" s="24" t="s">
        <v>174</v>
      </c>
      <c r="AT168" s="24" t="s">
        <v>170</v>
      </c>
      <c r="AU168" s="24" t="s">
        <v>83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24</v>
      </c>
      <c r="BK168" s="244">
        <f>ROUND(I168*H168,2)</f>
        <v>0</v>
      </c>
      <c r="BL168" s="24" t="s">
        <v>158</v>
      </c>
      <c r="BM168" s="24" t="s">
        <v>453</v>
      </c>
    </row>
    <row r="169" spans="2:51" s="12" customFormat="1" ht="13.5">
      <c r="B169" s="245"/>
      <c r="C169" s="246"/>
      <c r="D169" s="247" t="s">
        <v>160</v>
      </c>
      <c r="E169" s="248" t="s">
        <v>22</v>
      </c>
      <c r="F169" s="249" t="s">
        <v>295</v>
      </c>
      <c r="G169" s="246"/>
      <c r="H169" s="248" t="s">
        <v>22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160</v>
      </c>
      <c r="AU169" s="255" t="s">
        <v>83</v>
      </c>
      <c r="AV169" s="12" t="s">
        <v>24</v>
      </c>
      <c r="AW169" s="12" t="s">
        <v>39</v>
      </c>
      <c r="AX169" s="12" t="s">
        <v>75</v>
      </c>
      <c r="AY169" s="255" t="s">
        <v>151</v>
      </c>
    </row>
    <row r="170" spans="2:51" s="12" customFormat="1" ht="13.5">
      <c r="B170" s="245"/>
      <c r="C170" s="246"/>
      <c r="D170" s="247" t="s">
        <v>160</v>
      </c>
      <c r="E170" s="248" t="s">
        <v>22</v>
      </c>
      <c r="F170" s="249" t="s">
        <v>296</v>
      </c>
      <c r="G170" s="246"/>
      <c r="H170" s="248" t="s">
        <v>22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160</v>
      </c>
      <c r="AU170" s="255" t="s">
        <v>83</v>
      </c>
      <c r="AV170" s="12" t="s">
        <v>24</v>
      </c>
      <c r="AW170" s="12" t="s">
        <v>39</v>
      </c>
      <c r="AX170" s="12" t="s">
        <v>75</v>
      </c>
      <c r="AY170" s="255" t="s">
        <v>151</v>
      </c>
    </row>
    <row r="171" spans="2:51" s="13" customFormat="1" ht="13.5">
      <c r="B171" s="256"/>
      <c r="C171" s="257"/>
      <c r="D171" s="247" t="s">
        <v>160</v>
      </c>
      <c r="E171" s="258" t="s">
        <v>22</v>
      </c>
      <c r="F171" s="259" t="s">
        <v>372</v>
      </c>
      <c r="G171" s="257"/>
      <c r="H171" s="260">
        <v>430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AT171" s="266" t="s">
        <v>160</v>
      </c>
      <c r="AU171" s="266" t="s">
        <v>83</v>
      </c>
      <c r="AV171" s="13" t="s">
        <v>83</v>
      </c>
      <c r="AW171" s="13" t="s">
        <v>39</v>
      </c>
      <c r="AX171" s="13" t="s">
        <v>75</v>
      </c>
      <c r="AY171" s="266" t="s">
        <v>151</v>
      </c>
    </row>
    <row r="172" spans="2:51" s="14" customFormat="1" ht="13.5">
      <c r="B172" s="267"/>
      <c r="C172" s="268"/>
      <c r="D172" s="247" t="s">
        <v>160</v>
      </c>
      <c r="E172" s="269" t="s">
        <v>22</v>
      </c>
      <c r="F172" s="270" t="s">
        <v>164</v>
      </c>
      <c r="G172" s="268"/>
      <c r="H172" s="271">
        <v>430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AT172" s="277" t="s">
        <v>160</v>
      </c>
      <c r="AU172" s="277" t="s">
        <v>83</v>
      </c>
      <c r="AV172" s="14" t="s">
        <v>158</v>
      </c>
      <c r="AW172" s="14" t="s">
        <v>39</v>
      </c>
      <c r="AX172" s="14" t="s">
        <v>24</v>
      </c>
      <c r="AY172" s="277" t="s">
        <v>151</v>
      </c>
    </row>
    <row r="173" spans="2:65" s="1" customFormat="1" ht="14.4" customHeight="1">
      <c r="B173" s="46"/>
      <c r="C173" s="233" t="s">
        <v>373</v>
      </c>
      <c r="D173" s="233" t="s">
        <v>153</v>
      </c>
      <c r="E173" s="234" t="s">
        <v>374</v>
      </c>
      <c r="F173" s="235" t="s">
        <v>375</v>
      </c>
      <c r="G173" s="236" t="s">
        <v>156</v>
      </c>
      <c r="H173" s="237">
        <v>45752</v>
      </c>
      <c r="I173" s="238"/>
      <c r="J173" s="239">
        <f>ROUND(I173*H173,2)</f>
        <v>0</v>
      </c>
      <c r="K173" s="235" t="s">
        <v>157</v>
      </c>
      <c r="L173" s="72"/>
      <c r="M173" s="240" t="s">
        <v>22</v>
      </c>
      <c r="N173" s="241" t="s">
        <v>46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158</v>
      </c>
      <c r="AT173" s="24" t="s">
        <v>153</v>
      </c>
      <c r="AU173" s="24" t="s">
        <v>83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24</v>
      </c>
      <c r="BK173" s="244">
        <f>ROUND(I173*H173,2)</f>
        <v>0</v>
      </c>
      <c r="BL173" s="24" t="s">
        <v>158</v>
      </c>
      <c r="BM173" s="24" t="s">
        <v>454</v>
      </c>
    </row>
    <row r="174" spans="2:51" s="12" customFormat="1" ht="13.5">
      <c r="B174" s="245"/>
      <c r="C174" s="246"/>
      <c r="D174" s="247" t="s">
        <v>160</v>
      </c>
      <c r="E174" s="248" t="s">
        <v>22</v>
      </c>
      <c r="F174" s="249" t="s">
        <v>203</v>
      </c>
      <c r="G174" s="246"/>
      <c r="H174" s="248" t="s">
        <v>22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160</v>
      </c>
      <c r="AU174" s="255" t="s">
        <v>83</v>
      </c>
      <c r="AV174" s="12" t="s">
        <v>24</v>
      </c>
      <c r="AW174" s="12" t="s">
        <v>39</v>
      </c>
      <c r="AX174" s="12" t="s">
        <v>75</v>
      </c>
      <c r="AY174" s="255" t="s">
        <v>151</v>
      </c>
    </row>
    <row r="175" spans="2:51" s="12" customFormat="1" ht="13.5">
      <c r="B175" s="245"/>
      <c r="C175" s="246"/>
      <c r="D175" s="247" t="s">
        <v>160</v>
      </c>
      <c r="E175" s="248" t="s">
        <v>22</v>
      </c>
      <c r="F175" s="249" t="s">
        <v>412</v>
      </c>
      <c r="G175" s="246"/>
      <c r="H175" s="248" t="s">
        <v>22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160</v>
      </c>
      <c r="AU175" s="255" t="s">
        <v>83</v>
      </c>
      <c r="AV175" s="12" t="s">
        <v>24</v>
      </c>
      <c r="AW175" s="12" t="s">
        <v>39</v>
      </c>
      <c r="AX175" s="12" t="s">
        <v>75</v>
      </c>
      <c r="AY175" s="255" t="s">
        <v>151</v>
      </c>
    </row>
    <row r="176" spans="2:51" s="13" customFormat="1" ht="13.5">
      <c r="B176" s="256"/>
      <c r="C176" s="257"/>
      <c r="D176" s="247" t="s">
        <v>160</v>
      </c>
      <c r="E176" s="258" t="s">
        <v>22</v>
      </c>
      <c r="F176" s="259" t="s">
        <v>455</v>
      </c>
      <c r="G176" s="257"/>
      <c r="H176" s="260">
        <v>45752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AT176" s="266" t="s">
        <v>160</v>
      </c>
      <c r="AU176" s="266" t="s">
        <v>83</v>
      </c>
      <c r="AV176" s="13" t="s">
        <v>83</v>
      </c>
      <c r="AW176" s="13" t="s">
        <v>39</v>
      </c>
      <c r="AX176" s="13" t="s">
        <v>75</v>
      </c>
      <c r="AY176" s="266" t="s">
        <v>151</v>
      </c>
    </row>
    <row r="177" spans="2:51" s="14" customFormat="1" ht="13.5">
      <c r="B177" s="267"/>
      <c r="C177" s="268"/>
      <c r="D177" s="247" t="s">
        <v>160</v>
      </c>
      <c r="E177" s="269" t="s">
        <v>22</v>
      </c>
      <c r="F177" s="270" t="s">
        <v>164</v>
      </c>
      <c r="G177" s="268"/>
      <c r="H177" s="271">
        <v>45752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AT177" s="277" t="s">
        <v>160</v>
      </c>
      <c r="AU177" s="277" t="s">
        <v>83</v>
      </c>
      <c r="AV177" s="14" t="s">
        <v>158</v>
      </c>
      <c r="AW177" s="14" t="s">
        <v>39</v>
      </c>
      <c r="AX177" s="14" t="s">
        <v>24</v>
      </c>
      <c r="AY177" s="277" t="s">
        <v>151</v>
      </c>
    </row>
    <row r="178" spans="2:65" s="1" customFormat="1" ht="14.4" customHeight="1">
      <c r="B178" s="46"/>
      <c r="C178" s="233" t="s">
        <v>9</v>
      </c>
      <c r="D178" s="233" t="s">
        <v>153</v>
      </c>
      <c r="E178" s="234" t="s">
        <v>299</v>
      </c>
      <c r="F178" s="235" t="s">
        <v>300</v>
      </c>
      <c r="G178" s="236" t="s">
        <v>276</v>
      </c>
      <c r="H178" s="237">
        <v>54.69</v>
      </c>
      <c r="I178" s="238"/>
      <c r="J178" s="239">
        <f>ROUND(I178*H178,2)</f>
        <v>0</v>
      </c>
      <c r="K178" s="235" t="s">
        <v>157</v>
      </c>
      <c r="L178" s="72"/>
      <c r="M178" s="240" t="s">
        <v>22</v>
      </c>
      <c r="N178" s="241" t="s">
        <v>46</v>
      </c>
      <c r="O178" s="47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AR178" s="24" t="s">
        <v>158</v>
      </c>
      <c r="AT178" s="24" t="s">
        <v>153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456</v>
      </c>
    </row>
    <row r="179" spans="2:51" s="12" customFormat="1" ht="13.5">
      <c r="B179" s="245"/>
      <c r="C179" s="246"/>
      <c r="D179" s="247" t="s">
        <v>160</v>
      </c>
      <c r="E179" s="248" t="s">
        <v>22</v>
      </c>
      <c r="F179" s="249" t="s">
        <v>256</v>
      </c>
      <c r="G179" s="246"/>
      <c r="H179" s="248" t="s">
        <v>22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160</v>
      </c>
      <c r="AU179" s="255" t="s">
        <v>83</v>
      </c>
      <c r="AV179" s="12" t="s">
        <v>24</v>
      </c>
      <c r="AW179" s="12" t="s">
        <v>39</v>
      </c>
      <c r="AX179" s="12" t="s">
        <v>75</v>
      </c>
      <c r="AY179" s="255" t="s">
        <v>151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302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457</v>
      </c>
      <c r="G181" s="257"/>
      <c r="H181" s="260">
        <v>34.08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2" customFormat="1" ht="13.5">
      <c r="B182" s="245"/>
      <c r="C182" s="246"/>
      <c r="D182" s="247" t="s">
        <v>160</v>
      </c>
      <c r="E182" s="248" t="s">
        <v>22</v>
      </c>
      <c r="F182" s="249" t="s">
        <v>304</v>
      </c>
      <c r="G182" s="246"/>
      <c r="H182" s="248" t="s">
        <v>22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160</v>
      </c>
      <c r="AU182" s="255" t="s">
        <v>83</v>
      </c>
      <c r="AV182" s="12" t="s">
        <v>24</v>
      </c>
      <c r="AW182" s="12" t="s">
        <v>39</v>
      </c>
      <c r="AX182" s="12" t="s">
        <v>75</v>
      </c>
      <c r="AY182" s="255" t="s">
        <v>151</v>
      </c>
    </row>
    <row r="183" spans="2:51" s="13" customFormat="1" ht="13.5">
      <c r="B183" s="256"/>
      <c r="C183" s="257"/>
      <c r="D183" s="247" t="s">
        <v>160</v>
      </c>
      <c r="E183" s="258" t="s">
        <v>22</v>
      </c>
      <c r="F183" s="259" t="s">
        <v>458</v>
      </c>
      <c r="G183" s="257"/>
      <c r="H183" s="260">
        <v>20.61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AT183" s="266" t="s">
        <v>160</v>
      </c>
      <c r="AU183" s="266" t="s">
        <v>83</v>
      </c>
      <c r="AV183" s="13" t="s">
        <v>83</v>
      </c>
      <c r="AW183" s="13" t="s">
        <v>39</v>
      </c>
      <c r="AX183" s="13" t="s">
        <v>75</v>
      </c>
      <c r="AY183" s="266" t="s">
        <v>151</v>
      </c>
    </row>
    <row r="184" spans="2:51" s="14" customFormat="1" ht="13.5">
      <c r="B184" s="267"/>
      <c r="C184" s="268"/>
      <c r="D184" s="247" t="s">
        <v>160</v>
      </c>
      <c r="E184" s="269" t="s">
        <v>22</v>
      </c>
      <c r="F184" s="270" t="s">
        <v>164</v>
      </c>
      <c r="G184" s="268"/>
      <c r="H184" s="271">
        <v>54.69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AT184" s="277" t="s">
        <v>160</v>
      </c>
      <c r="AU184" s="277" t="s">
        <v>83</v>
      </c>
      <c r="AV184" s="14" t="s">
        <v>158</v>
      </c>
      <c r="AW184" s="14" t="s">
        <v>39</v>
      </c>
      <c r="AX184" s="14" t="s">
        <v>24</v>
      </c>
      <c r="AY184" s="277" t="s">
        <v>151</v>
      </c>
    </row>
    <row r="185" spans="2:65" s="1" customFormat="1" ht="14.4" customHeight="1">
      <c r="B185" s="46"/>
      <c r="C185" s="233" t="s">
        <v>267</v>
      </c>
      <c r="D185" s="233" t="s">
        <v>153</v>
      </c>
      <c r="E185" s="234" t="s">
        <v>307</v>
      </c>
      <c r="F185" s="235" t="s">
        <v>308</v>
      </c>
      <c r="G185" s="236" t="s">
        <v>276</v>
      </c>
      <c r="H185" s="237">
        <v>54.69</v>
      </c>
      <c r="I185" s="238"/>
      <c r="J185" s="239">
        <f>ROUND(I185*H185,2)</f>
        <v>0</v>
      </c>
      <c r="K185" s="235" t="s">
        <v>157</v>
      </c>
      <c r="L185" s="72"/>
      <c r="M185" s="240" t="s">
        <v>22</v>
      </c>
      <c r="N185" s="241" t="s">
        <v>46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83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24</v>
      </c>
      <c r="BK185" s="244">
        <f>ROUND(I185*H185,2)</f>
        <v>0</v>
      </c>
      <c r="BL185" s="24" t="s">
        <v>158</v>
      </c>
      <c r="BM185" s="24" t="s">
        <v>459</v>
      </c>
    </row>
    <row r="186" spans="2:51" s="12" customFormat="1" ht="13.5">
      <c r="B186" s="245"/>
      <c r="C186" s="246"/>
      <c r="D186" s="247" t="s">
        <v>160</v>
      </c>
      <c r="E186" s="248" t="s">
        <v>22</v>
      </c>
      <c r="F186" s="249" t="s">
        <v>256</v>
      </c>
      <c r="G186" s="246"/>
      <c r="H186" s="248" t="s">
        <v>22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160</v>
      </c>
      <c r="AU186" s="255" t="s">
        <v>83</v>
      </c>
      <c r="AV186" s="12" t="s">
        <v>24</v>
      </c>
      <c r="AW186" s="12" t="s">
        <v>39</v>
      </c>
      <c r="AX186" s="12" t="s">
        <v>75</v>
      </c>
      <c r="AY186" s="255" t="s">
        <v>151</v>
      </c>
    </row>
    <row r="187" spans="2:51" s="13" customFormat="1" ht="13.5">
      <c r="B187" s="256"/>
      <c r="C187" s="257"/>
      <c r="D187" s="247" t="s">
        <v>160</v>
      </c>
      <c r="E187" s="258" t="s">
        <v>22</v>
      </c>
      <c r="F187" s="259" t="s">
        <v>310</v>
      </c>
      <c r="G187" s="257"/>
      <c r="H187" s="260">
        <v>54.69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AT187" s="266" t="s">
        <v>160</v>
      </c>
      <c r="AU187" s="266" t="s">
        <v>83</v>
      </c>
      <c r="AV187" s="13" t="s">
        <v>83</v>
      </c>
      <c r="AW187" s="13" t="s">
        <v>39</v>
      </c>
      <c r="AX187" s="13" t="s">
        <v>75</v>
      </c>
      <c r="AY187" s="266" t="s">
        <v>151</v>
      </c>
    </row>
    <row r="188" spans="2:51" s="14" customFormat="1" ht="13.5">
      <c r="B188" s="267"/>
      <c r="C188" s="268"/>
      <c r="D188" s="247" t="s">
        <v>160</v>
      </c>
      <c r="E188" s="269" t="s">
        <v>22</v>
      </c>
      <c r="F188" s="270" t="s">
        <v>164</v>
      </c>
      <c r="G188" s="268"/>
      <c r="H188" s="271">
        <v>54.69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AT188" s="277" t="s">
        <v>160</v>
      </c>
      <c r="AU188" s="277" t="s">
        <v>83</v>
      </c>
      <c r="AV188" s="14" t="s">
        <v>158</v>
      </c>
      <c r="AW188" s="14" t="s">
        <v>39</v>
      </c>
      <c r="AX188" s="14" t="s">
        <v>24</v>
      </c>
      <c r="AY188" s="277" t="s">
        <v>151</v>
      </c>
    </row>
    <row r="189" spans="2:65" s="1" customFormat="1" ht="22.8" customHeight="1">
      <c r="B189" s="46"/>
      <c r="C189" s="278" t="s">
        <v>273</v>
      </c>
      <c r="D189" s="278" t="s">
        <v>170</v>
      </c>
      <c r="E189" s="279" t="s">
        <v>312</v>
      </c>
      <c r="F189" s="280" t="s">
        <v>313</v>
      </c>
      <c r="G189" s="281" t="s">
        <v>276</v>
      </c>
      <c r="H189" s="282">
        <v>54.69</v>
      </c>
      <c r="I189" s="283"/>
      <c r="J189" s="284">
        <f>ROUND(I189*H189,2)</f>
        <v>0</v>
      </c>
      <c r="K189" s="280" t="s">
        <v>157</v>
      </c>
      <c r="L189" s="285"/>
      <c r="M189" s="286" t="s">
        <v>22</v>
      </c>
      <c r="N189" s="287" t="s">
        <v>46</v>
      </c>
      <c r="O189" s="47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AR189" s="24" t="s">
        <v>174</v>
      </c>
      <c r="AT189" s="24" t="s">
        <v>170</v>
      </c>
      <c r="AU189" s="24" t="s">
        <v>83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24</v>
      </c>
      <c r="BK189" s="244">
        <f>ROUND(I189*H189,2)</f>
        <v>0</v>
      </c>
      <c r="BL189" s="24" t="s">
        <v>158</v>
      </c>
      <c r="BM189" s="24" t="s">
        <v>460</v>
      </c>
    </row>
    <row r="190" spans="2:51" s="12" customFormat="1" ht="13.5">
      <c r="B190" s="245"/>
      <c r="C190" s="246"/>
      <c r="D190" s="247" t="s">
        <v>160</v>
      </c>
      <c r="E190" s="248" t="s">
        <v>22</v>
      </c>
      <c r="F190" s="249" t="s">
        <v>315</v>
      </c>
      <c r="G190" s="246"/>
      <c r="H190" s="248" t="s">
        <v>22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160</v>
      </c>
      <c r="AU190" s="255" t="s">
        <v>83</v>
      </c>
      <c r="AV190" s="12" t="s">
        <v>24</v>
      </c>
      <c r="AW190" s="12" t="s">
        <v>39</v>
      </c>
      <c r="AX190" s="12" t="s">
        <v>75</v>
      </c>
      <c r="AY190" s="255" t="s">
        <v>151</v>
      </c>
    </row>
    <row r="191" spans="2:51" s="13" customFormat="1" ht="13.5">
      <c r="B191" s="256"/>
      <c r="C191" s="257"/>
      <c r="D191" s="247" t="s">
        <v>160</v>
      </c>
      <c r="E191" s="258" t="s">
        <v>22</v>
      </c>
      <c r="F191" s="259" t="s">
        <v>310</v>
      </c>
      <c r="G191" s="257"/>
      <c r="H191" s="260">
        <v>54.69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AT191" s="266" t="s">
        <v>160</v>
      </c>
      <c r="AU191" s="266" t="s">
        <v>83</v>
      </c>
      <c r="AV191" s="13" t="s">
        <v>83</v>
      </c>
      <c r="AW191" s="13" t="s">
        <v>39</v>
      </c>
      <c r="AX191" s="13" t="s">
        <v>75</v>
      </c>
      <c r="AY191" s="266" t="s">
        <v>151</v>
      </c>
    </row>
    <row r="192" spans="2:51" s="14" customFormat="1" ht="13.5">
      <c r="B192" s="267"/>
      <c r="C192" s="268"/>
      <c r="D192" s="247" t="s">
        <v>160</v>
      </c>
      <c r="E192" s="269" t="s">
        <v>22</v>
      </c>
      <c r="F192" s="270" t="s">
        <v>164</v>
      </c>
      <c r="G192" s="268"/>
      <c r="H192" s="271">
        <v>54.69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AT192" s="277" t="s">
        <v>160</v>
      </c>
      <c r="AU192" s="277" t="s">
        <v>83</v>
      </c>
      <c r="AV192" s="14" t="s">
        <v>158</v>
      </c>
      <c r="AW192" s="14" t="s">
        <v>39</v>
      </c>
      <c r="AX192" s="14" t="s">
        <v>24</v>
      </c>
      <c r="AY192" s="277" t="s">
        <v>151</v>
      </c>
    </row>
    <row r="193" spans="2:63" s="11" customFormat="1" ht="29.85" customHeight="1">
      <c r="B193" s="217"/>
      <c r="C193" s="218"/>
      <c r="D193" s="219" t="s">
        <v>74</v>
      </c>
      <c r="E193" s="231" t="s">
        <v>210</v>
      </c>
      <c r="F193" s="231" t="s">
        <v>322</v>
      </c>
      <c r="G193" s="218"/>
      <c r="H193" s="218"/>
      <c r="I193" s="221"/>
      <c r="J193" s="232">
        <f>BK193</f>
        <v>0</v>
      </c>
      <c r="K193" s="218"/>
      <c r="L193" s="223"/>
      <c r="M193" s="224"/>
      <c r="N193" s="225"/>
      <c r="O193" s="225"/>
      <c r="P193" s="226">
        <f>P194</f>
        <v>0</v>
      </c>
      <c r="Q193" s="225"/>
      <c r="R193" s="226">
        <f>R194</f>
        <v>0</v>
      </c>
      <c r="S193" s="225"/>
      <c r="T193" s="227">
        <f>T194</f>
        <v>0</v>
      </c>
      <c r="AR193" s="228" t="s">
        <v>24</v>
      </c>
      <c r="AT193" s="229" t="s">
        <v>74</v>
      </c>
      <c r="AU193" s="229" t="s">
        <v>24</v>
      </c>
      <c r="AY193" s="228" t="s">
        <v>151</v>
      </c>
      <c r="BK193" s="230">
        <f>BK194</f>
        <v>0</v>
      </c>
    </row>
    <row r="194" spans="2:63" s="11" customFormat="1" ht="14.85" customHeight="1">
      <c r="B194" s="217"/>
      <c r="C194" s="218"/>
      <c r="D194" s="219" t="s">
        <v>74</v>
      </c>
      <c r="E194" s="231" t="s">
        <v>323</v>
      </c>
      <c r="F194" s="231" t="s">
        <v>324</v>
      </c>
      <c r="G194" s="218"/>
      <c r="H194" s="218"/>
      <c r="I194" s="221"/>
      <c r="J194" s="232">
        <f>BK194</f>
        <v>0</v>
      </c>
      <c r="K194" s="218"/>
      <c r="L194" s="223"/>
      <c r="M194" s="224"/>
      <c r="N194" s="225"/>
      <c r="O194" s="225"/>
      <c r="P194" s="226">
        <f>P195</f>
        <v>0</v>
      </c>
      <c r="Q194" s="225"/>
      <c r="R194" s="226">
        <f>R195</f>
        <v>0</v>
      </c>
      <c r="S194" s="225"/>
      <c r="T194" s="227">
        <f>T195</f>
        <v>0</v>
      </c>
      <c r="AR194" s="228" t="s">
        <v>24</v>
      </c>
      <c r="AT194" s="229" t="s">
        <v>74</v>
      </c>
      <c r="AU194" s="229" t="s">
        <v>83</v>
      </c>
      <c r="AY194" s="228" t="s">
        <v>151</v>
      </c>
      <c r="BK194" s="230">
        <f>BK195</f>
        <v>0</v>
      </c>
    </row>
    <row r="195" spans="2:65" s="1" customFormat="1" ht="22.8" customHeight="1">
      <c r="B195" s="46"/>
      <c r="C195" s="233" t="s">
        <v>280</v>
      </c>
      <c r="D195" s="233" t="s">
        <v>153</v>
      </c>
      <c r="E195" s="234" t="s">
        <v>326</v>
      </c>
      <c r="F195" s="235" t="s">
        <v>327</v>
      </c>
      <c r="G195" s="236" t="s">
        <v>328</v>
      </c>
      <c r="H195" s="237">
        <v>0.901</v>
      </c>
      <c r="I195" s="238"/>
      <c r="J195" s="239">
        <f>ROUND(I195*H195,2)</f>
        <v>0</v>
      </c>
      <c r="K195" s="235" t="s">
        <v>157</v>
      </c>
      <c r="L195" s="72"/>
      <c r="M195" s="240" t="s">
        <v>22</v>
      </c>
      <c r="N195" s="288" t="s">
        <v>46</v>
      </c>
      <c r="O195" s="289"/>
      <c r="P195" s="290">
        <f>O195*H195</f>
        <v>0</v>
      </c>
      <c r="Q195" s="290">
        <v>0</v>
      </c>
      <c r="R195" s="290">
        <f>Q195*H195</f>
        <v>0</v>
      </c>
      <c r="S195" s="290">
        <v>0</v>
      </c>
      <c r="T195" s="291">
        <f>S195*H195</f>
        <v>0</v>
      </c>
      <c r="AR195" s="24" t="s">
        <v>158</v>
      </c>
      <c r="AT195" s="24" t="s">
        <v>153</v>
      </c>
      <c r="AU195" s="24" t="s">
        <v>169</v>
      </c>
      <c r="AY195" s="24" t="s">
        <v>151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24</v>
      </c>
      <c r="BK195" s="244">
        <f>ROUND(I195*H195,2)</f>
        <v>0</v>
      </c>
      <c r="BL195" s="24" t="s">
        <v>158</v>
      </c>
      <c r="BM195" s="24" t="s">
        <v>461</v>
      </c>
    </row>
    <row r="196" spans="2:12" s="1" customFormat="1" ht="6.95" customHeight="1">
      <c r="B196" s="67"/>
      <c r="C196" s="68"/>
      <c r="D196" s="68"/>
      <c r="E196" s="68"/>
      <c r="F196" s="68"/>
      <c r="G196" s="68"/>
      <c r="H196" s="68"/>
      <c r="I196" s="178"/>
      <c r="J196" s="68"/>
      <c r="K196" s="68"/>
      <c r="L196" s="72"/>
    </row>
  </sheetData>
  <sheetProtection password="CC35" sheet="1" objects="1" scenarios="1" formatColumns="0" formatRows="0" autoFilter="0"/>
  <autoFilter ref="C85:K19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s="1" customFormat="1" ht="13.5">
      <c r="B8" s="46"/>
      <c r="C8" s="47"/>
      <c r="D8" s="40" t="s">
        <v>123</v>
      </c>
      <c r="E8" s="47"/>
      <c r="F8" s="47"/>
      <c r="G8" s="47"/>
      <c r="H8" s="47"/>
      <c r="I8" s="156"/>
      <c r="J8" s="47"/>
      <c r="K8" s="51"/>
    </row>
    <row r="9" spans="2:11" s="1" customFormat="1" ht="36.95" customHeight="1">
      <c r="B9" s="46"/>
      <c r="C9" s="47"/>
      <c r="D9" s="47"/>
      <c r="E9" s="157" t="s">
        <v>462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58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58" t="s">
        <v>27</v>
      </c>
      <c r="J12" s="159" t="str">
        <f>'Rekapitulace stavby'!AN8</f>
        <v>28. 6. 2018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pans="2:11" s="1" customFormat="1" ht="14.4" customHeight="1">
      <c r="B14" s="46"/>
      <c r="C14" s="47"/>
      <c r="D14" s="40" t="s">
        <v>31</v>
      </c>
      <c r="E14" s="47"/>
      <c r="F14" s="47"/>
      <c r="G14" s="47"/>
      <c r="H14" s="47"/>
      <c r="I14" s="158" t="s">
        <v>32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58" t="s">
        <v>33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pans="2:11" s="1" customFormat="1" ht="14.4" customHeight="1">
      <c r="B17" s="46"/>
      <c r="C17" s="47"/>
      <c r="D17" s="40" t="s">
        <v>34</v>
      </c>
      <c r="E17" s="47"/>
      <c r="F17" s="47"/>
      <c r="G17" s="47"/>
      <c r="H17" s="47"/>
      <c r="I17" s="158" t="s">
        <v>32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33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pans="2:11" s="1" customFormat="1" ht="14.4" customHeight="1">
      <c r="B20" s="46"/>
      <c r="C20" s="47"/>
      <c r="D20" s="40" t="s">
        <v>36</v>
      </c>
      <c r="E20" s="47"/>
      <c r="F20" s="47"/>
      <c r="G20" s="47"/>
      <c r="H20" s="47"/>
      <c r="I20" s="158" t="s">
        <v>32</v>
      </c>
      <c r="J20" s="35" t="s">
        <v>37</v>
      </c>
      <c r="K20" s="51"/>
    </row>
    <row r="21" spans="2:11" s="1" customFormat="1" ht="18" customHeight="1">
      <c r="B21" s="46"/>
      <c r="C21" s="47"/>
      <c r="D21" s="47"/>
      <c r="E21" s="35" t="s">
        <v>38</v>
      </c>
      <c r="F21" s="47"/>
      <c r="G21" s="47"/>
      <c r="H21" s="47"/>
      <c r="I21" s="158" t="s">
        <v>33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6"/>
      <c r="J23" s="47"/>
      <c r="K23" s="51"/>
    </row>
    <row r="24" spans="2:11" s="7" customFormat="1" ht="14.4" customHeight="1">
      <c r="B24" s="160"/>
      <c r="C24" s="161"/>
      <c r="D24" s="161"/>
      <c r="E24" s="44" t="s">
        <v>22</v>
      </c>
      <c r="F24" s="44"/>
      <c r="G24" s="44"/>
      <c r="H24" s="44"/>
      <c r="I24" s="162"/>
      <c r="J24" s="161"/>
      <c r="K24" s="163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pans="2:11" s="1" customFormat="1" ht="25.4" customHeight="1">
      <c r="B27" s="46"/>
      <c r="C27" s="47"/>
      <c r="D27" s="166" t="s">
        <v>41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68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69">
        <f>ROUND(SUM(BE81:BE210),2)</f>
        <v>0</v>
      </c>
      <c r="G30" s="47"/>
      <c r="H30" s="47"/>
      <c r="I30" s="170">
        <v>0.21</v>
      </c>
      <c r="J30" s="169">
        <f>ROUND(ROUND((SUM(BE81:BE210)),2)*I30,2)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69">
        <f>ROUND(SUM(BF81:BF210),2)</f>
        <v>0</v>
      </c>
      <c r="G31" s="47"/>
      <c r="H31" s="47"/>
      <c r="I31" s="170">
        <v>0.15</v>
      </c>
      <c r="J31" s="169">
        <f>ROUND(ROUND((SUM(BF81:BF210)),2)*I31,2)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69">
        <f>ROUND(SUM(BG81:BG210),2)</f>
        <v>0</v>
      </c>
      <c r="G32" s="47"/>
      <c r="H32" s="47"/>
      <c r="I32" s="170">
        <v>0.21</v>
      </c>
      <c r="J32" s="169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69">
        <f>ROUND(SUM(BH81:BH210),2)</f>
        <v>0</v>
      </c>
      <c r="G33" s="47"/>
      <c r="H33" s="47"/>
      <c r="I33" s="170">
        <v>0.15</v>
      </c>
      <c r="J33" s="169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69">
        <f>ROUND(SUM(BI81:BI210),2)</f>
        <v>0</v>
      </c>
      <c r="G34" s="47"/>
      <c r="H34" s="47"/>
      <c r="I34" s="170">
        <v>0</v>
      </c>
      <c r="J34" s="169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pans="2:11" s="1" customFormat="1" ht="25.4" customHeight="1">
      <c r="B36" s="46"/>
      <c r="C36" s="171"/>
      <c r="D36" s="172" t="s">
        <v>51</v>
      </c>
      <c r="E36" s="98"/>
      <c r="F36" s="98"/>
      <c r="G36" s="173" t="s">
        <v>52</v>
      </c>
      <c r="H36" s="174" t="s">
        <v>53</v>
      </c>
      <c r="I36" s="175"/>
      <c r="J36" s="176">
        <f>SUM(J27:J34)</f>
        <v>0</v>
      </c>
      <c r="K36" s="177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pans="2:11" s="1" customFormat="1" ht="6.95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pans="2:11" s="1" customFormat="1" ht="36.95" customHeight="1">
      <c r="B42" s="46"/>
      <c r="C42" s="30" t="s">
        <v>125</v>
      </c>
      <c r="D42" s="47"/>
      <c r="E42" s="47"/>
      <c r="F42" s="47"/>
      <c r="G42" s="47"/>
      <c r="H42" s="47"/>
      <c r="I42" s="156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14.4" customHeight="1">
      <c r="B45" s="46"/>
      <c r="C45" s="47"/>
      <c r="D45" s="47"/>
      <c r="E45" s="155" t="str">
        <f>E7</f>
        <v>Realizace ÚSES v k.ú. Velká u Hranic</v>
      </c>
      <c r="F45" s="40"/>
      <c r="G45" s="40"/>
      <c r="H45" s="40"/>
      <c r="I45" s="156"/>
      <c r="J45" s="47"/>
      <c r="K45" s="51"/>
    </row>
    <row r="46" spans="2:11" s="1" customFormat="1" ht="14.4" customHeight="1">
      <c r="B46" s="46"/>
      <c r="C46" s="40" t="s">
        <v>123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2" customHeight="1">
      <c r="B47" s="46"/>
      <c r="C47" s="47"/>
      <c r="D47" s="47"/>
      <c r="E47" s="157" t="str">
        <f>E9</f>
        <v>SO 06 - Lokální biokoridor LBK 25-26</v>
      </c>
      <c r="F47" s="47"/>
      <c r="G47" s="47"/>
      <c r="H47" s="47"/>
      <c r="I47" s="156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58" t="s">
        <v>27</v>
      </c>
      <c r="J49" s="159" t="str">
        <f>IF(J12="","",J12)</f>
        <v>28. 6. 2018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pans="2:11" s="1" customFormat="1" ht="13.5">
      <c r="B51" s="46"/>
      <c r="C51" s="40" t="s">
        <v>31</v>
      </c>
      <c r="D51" s="47"/>
      <c r="E51" s="47"/>
      <c r="F51" s="35" t="str">
        <f>E15</f>
        <v xml:space="preserve"> </v>
      </c>
      <c r="G51" s="47"/>
      <c r="H51" s="47"/>
      <c r="I51" s="158" t="s">
        <v>36</v>
      </c>
      <c r="J51" s="44" t="str">
        <f>E21</f>
        <v>AGPOL s.r.o., Jungmannova 153/12, 77900 Olomouc</v>
      </c>
      <c r="K51" s="51"/>
    </row>
    <row r="52" spans="2:11" s="1" customFormat="1" ht="14.4" customHeight="1">
      <c r="B52" s="46"/>
      <c r="C52" s="40" t="s">
        <v>34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pans="2:11" s="1" customFormat="1" ht="29.25" customHeight="1">
      <c r="B54" s="46"/>
      <c r="C54" s="184" t="s">
        <v>126</v>
      </c>
      <c r="D54" s="171"/>
      <c r="E54" s="171"/>
      <c r="F54" s="171"/>
      <c r="G54" s="171"/>
      <c r="H54" s="171"/>
      <c r="I54" s="185"/>
      <c r="J54" s="186" t="s">
        <v>127</v>
      </c>
      <c r="K54" s="187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pans="2:47" s="1" customFormat="1" ht="29.25" customHeight="1">
      <c r="B56" s="46"/>
      <c r="C56" s="188" t="s">
        <v>128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129</v>
      </c>
    </row>
    <row r="57" spans="2:11" s="8" customFormat="1" ht="24.95" customHeight="1">
      <c r="B57" s="189"/>
      <c r="C57" s="190"/>
      <c r="D57" s="191" t="s">
        <v>130</v>
      </c>
      <c r="E57" s="192"/>
      <c r="F57" s="192"/>
      <c r="G57" s="192"/>
      <c r="H57" s="192"/>
      <c r="I57" s="193"/>
      <c r="J57" s="194">
        <f>J82</f>
        <v>0</v>
      </c>
      <c r="K57" s="195"/>
    </row>
    <row r="58" spans="2:11" s="9" customFormat="1" ht="19.9" customHeight="1">
      <c r="B58" s="196"/>
      <c r="C58" s="197"/>
      <c r="D58" s="198" t="s">
        <v>131</v>
      </c>
      <c r="E58" s="199"/>
      <c r="F58" s="199"/>
      <c r="G58" s="199"/>
      <c r="H58" s="199"/>
      <c r="I58" s="200"/>
      <c r="J58" s="201">
        <f>J83</f>
        <v>0</v>
      </c>
      <c r="K58" s="202"/>
    </row>
    <row r="59" spans="2:11" s="9" customFormat="1" ht="19.9" customHeight="1">
      <c r="B59" s="196"/>
      <c r="C59" s="197"/>
      <c r="D59" s="198" t="s">
        <v>132</v>
      </c>
      <c r="E59" s="199"/>
      <c r="F59" s="199"/>
      <c r="G59" s="199"/>
      <c r="H59" s="199"/>
      <c r="I59" s="200"/>
      <c r="J59" s="201">
        <f>J203</f>
        <v>0</v>
      </c>
      <c r="K59" s="202"/>
    </row>
    <row r="60" spans="2:11" s="9" customFormat="1" ht="19.9" customHeight="1">
      <c r="B60" s="196"/>
      <c r="C60" s="197"/>
      <c r="D60" s="198" t="s">
        <v>133</v>
      </c>
      <c r="E60" s="199"/>
      <c r="F60" s="199"/>
      <c r="G60" s="199"/>
      <c r="H60" s="199"/>
      <c r="I60" s="200"/>
      <c r="J60" s="201">
        <f>J208</f>
        <v>0</v>
      </c>
      <c r="K60" s="202"/>
    </row>
    <row r="61" spans="2:11" s="9" customFormat="1" ht="14.85" customHeight="1">
      <c r="B61" s="196"/>
      <c r="C61" s="197"/>
      <c r="D61" s="198" t="s">
        <v>134</v>
      </c>
      <c r="E61" s="199"/>
      <c r="F61" s="199"/>
      <c r="G61" s="199"/>
      <c r="H61" s="199"/>
      <c r="I61" s="200"/>
      <c r="J61" s="201">
        <f>J209</f>
        <v>0</v>
      </c>
      <c r="K61" s="202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135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4.4" customHeight="1">
      <c r="B71" s="46"/>
      <c r="C71" s="74"/>
      <c r="D71" s="74"/>
      <c r="E71" s="204" t="str">
        <f>E7</f>
        <v>Realizace ÚSES v k.ú. Velká u Hranic</v>
      </c>
      <c r="F71" s="76"/>
      <c r="G71" s="76"/>
      <c r="H71" s="76"/>
      <c r="I71" s="203"/>
      <c r="J71" s="74"/>
      <c r="K71" s="74"/>
      <c r="L71" s="72"/>
    </row>
    <row r="72" spans="2:12" s="1" customFormat="1" ht="14.4" customHeight="1">
      <c r="B72" s="46"/>
      <c r="C72" s="76" t="s">
        <v>123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6.2" customHeight="1">
      <c r="B73" s="46"/>
      <c r="C73" s="74"/>
      <c r="D73" s="74"/>
      <c r="E73" s="82" t="str">
        <f>E9</f>
        <v>SO 06 - Lokální biokoridor LBK 25-26</v>
      </c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8" customHeight="1">
      <c r="B75" s="46"/>
      <c r="C75" s="76" t="s">
        <v>25</v>
      </c>
      <c r="D75" s="74"/>
      <c r="E75" s="74"/>
      <c r="F75" s="205" t="str">
        <f>F12</f>
        <v xml:space="preserve"> </v>
      </c>
      <c r="G75" s="74"/>
      <c r="H75" s="74"/>
      <c r="I75" s="206" t="s">
        <v>27</v>
      </c>
      <c r="J75" s="85" t="str">
        <f>IF(J12="","",J12)</f>
        <v>28. 6. 2018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3.5">
      <c r="B77" s="46"/>
      <c r="C77" s="76" t="s">
        <v>31</v>
      </c>
      <c r="D77" s="74"/>
      <c r="E77" s="74"/>
      <c r="F77" s="205" t="str">
        <f>E15</f>
        <v xml:space="preserve"> </v>
      </c>
      <c r="G77" s="74"/>
      <c r="H77" s="74"/>
      <c r="I77" s="206" t="s">
        <v>36</v>
      </c>
      <c r="J77" s="205" t="str">
        <f>E21</f>
        <v>AGPOL s.r.o., Jungmannova 153/12, 77900 Olomouc</v>
      </c>
      <c r="K77" s="74"/>
      <c r="L77" s="72"/>
    </row>
    <row r="78" spans="2:12" s="1" customFormat="1" ht="14.4" customHeight="1">
      <c r="B78" s="46"/>
      <c r="C78" s="76" t="s">
        <v>34</v>
      </c>
      <c r="D78" s="74"/>
      <c r="E78" s="74"/>
      <c r="F78" s="205" t="str">
        <f>IF(E18="","",E18)</f>
        <v/>
      </c>
      <c r="G78" s="74"/>
      <c r="H78" s="74"/>
      <c r="I78" s="203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20" s="10" customFormat="1" ht="29.25" customHeight="1">
      <c r="B80" s="207"/>
      <c r="C80" s="208" t="s">
        <v>136</v>
      </c>
      <c r="D80" s="209" t="s">
        <v>60</v>
      </c>
      <c r="E80" s="209" t="s">
        <v>56</v>
      </c>
      <c r="F80" s="209" t="s">
        <v>137</v>
      </c>
      <c r="G80" s="209" t="s">
        <v>138</v>
      </c>
      <c r="H80" s="209" t="s">
        <v>139</v>
      </c>
      <c r="I80" s="210" t="s">
        <v>140</v>
      </c>
      <c r="J80" s="209" t="s">
        <v>127</v>
      </c>
      <c r="K80" s="211" t="s">
        <v>141</v>
      </c>
      <c r="L80" s="212"/>
      <c r="M80" s="102" t="s">
        <v>142</v>
      </c>
      <c r="N80" s="103" t="s">
        <v>45</v>
      </c>
      <c r="O80" s="103" t="s">
        <v>143</v>
      </c>
      <c r="P80" s="103" t="s">
        <v>144</v>
      </c>
      <c r="Q80" s="103" t="s">
        <v>145</v>
      </c>
      <c r="R80" s="103" t="s">
        <v>146</v>
      </c>
      <c r="S80" s="103" t="s">
        <v>147</v>
      </c>
      <c r="T80" s="104" t="s">
        <v>148</v>
      </c>
    </row>
    <row r="81" spans="2:63" s="1" customFormat="1" ht="29.25" customHeight="1">
      <c r="B81" s="46"/>
      <c r="C81" s="108" t="s">
        <v>128</v>
      </c>
      <c r="D81" s="74"/>
      <c r="E81" s="74"/>
      <c r="F81" s="74"/>
      <c r="G81" s="74"/>
      <c r="H81" s="74"/>
      <c r="I81" s="203"/>
      <c r="J81" s="213">
        <f>BK81</f>
        <v>0</v>
      </c>
      <c r="K81" s="74"/>
      <c r="L81" s="72"/>
      <c r="M81" s="105"/>
      <c r="N81" s="106"/>
      <c r="O81" s="106"/>
      <c r="P81" s="214">
        <f>P82</f>
        <v>0</v>
      </c>
      <c r="Q81" s="106"/>
      <c r="R81" s="214">
        <f>R82</f>
        <v>63.49793699999999</v>
      </c>
      <c r="S81" s="106"/>
      <c r="T81" s="215">
        <f>T82</f>
        <v>0</v>
      </c>
      <c r="AT81" s="24" t="s">
        <v>74</v>
      </c>
      <c r="AU81" s="24" t="s">
        <v>129</v>
      </c>
      <c r="BK81" s="216">
        <f>BK82</f>
        <v>0</v>
      </c>
    </row>
    <row r="82" spans="2:63" s="11" customFormat="1" ht="37.4" customHeight="1">
      <c r="B82" s="217"/>
      <c r="C82" s="218"/>
      <c r="D82" s="219" t="s">
        <v>74</v>
      </c>
      <c r="E82" s="220" t="s">
        <v>149</v>
      </c>
      <c r="F82" s="220" t="s">
        <v>150</v>
      </c>
      <c r="G82" s="218"/>
      <c r="H82" s="218"/>
      <c r="I82" s="221"/>
      <c r="J82" s="222">
        <f>BK82</f>
        <v>0</v>
      </c>
      <c r="K82" s="218"/>
      <c r="L82" s="223"/>
      <c r="M82" s="224"/>
      <c r="N82" s="225"/>
      <c r="O82" s="225"/>
      <c r="P82" s="226">
        <f>P83+P203+P208</f>
        <v>0</v>
      </c>
      <c r="Q82" s="225"/>
      <c r="R82" s="226">
        <f>R83+R203+R208</f>
        <v>63.49793699999999</v>
      </c>
      <c r="S82" s="225"/>
      <c r="T82" s="227">
        <f>T83+T203+T208</f>
        <v>0</v>
      </c>
      <c r="AR82" s="228" t="s">
        <v>24</v>
      </c>
      <c r="AT82" s="229" t="s">
        <v>74</v>
      </c>
      <c r="AU82" s="229" t="s">
        <v>75</v>
      </c>
      <c r="AY82" s="228" t="s">
        <v>151</v>
      </c>
      <c r="BK82" s="230">
        <f>BK83+BK203+BK208</f>
        <v>0</v>
      </c>
    </row>
    <row r="83" spans="2:63" s="11" customFormat="1" ht="19.9" customHeight="1">
      <c r="B83" s="217"/>
      <c r="C83" s="218"/>
      <c r="D83" s="219" t="s">
        <v>74</v>
      </c>
      <c r="E83" s="231" t="s">
        <v>24</v>
      </c>
      <c r="F83" s="231" t="s">
        <v>152</v>
      </c>
      <c r="G83" s="218"/>
      <c r="H83" s="218"/>
      <c r="I83" s="221"/>
      <c r="J83" s="232">
        <f>BK83</f>
        <v>0</v>
      </c>
      <c r="K83" s="218"/>
      <c r="L83" s="223"/>
      <c r="M83" s="224"/>
      <c r="N83" s="225"/>
      <c r="O83" s="225"/>
      <c r="P83" s="226">
        <f>SUM(P84:P202)</f>
        <v>0</v>
      </c>
      <c r="Q83" s="225"/>
      <c r="R83" s="226">
        <f>SUM(R84:R202)</f>
        <v>52.864456999999994</v>
      </c>
      <c r="S83" s="225"/>
      <c r="T83" s="227">
        <f>SUM(T84:T202)</f>
        <v>0</v>
      </c>
      <c r="AR83" s="228" t="s">
        <v>24</v>
      </c>
      <c r="AT83" s="229" t="s">
        <v>74</v>
      </c>
      <c r="AU83" s="229" t="s">
        <v>24</v>
      </c>
      <c r="AY83" s="228" t="s">
        <v>151</v>
      </c>
      <c r="BK83" s="230">
        <f>SUM(BK84:BK202)</f>
        <v>0</v>
      </c>
    </row>
    <row r="84" spans="2:65" s="1" customFormat="1" ht="45.6" customHeight="1">
      <c r="B84" s="46"/>
      <c r="C84" s="233" t="s">
        <v>24</v>
      </c>
      <c r="D84" s="233" t="s">
        <v>153</v>
      </c>
      <c r="E84" s="234" t="s">
        <v>154</v>
      </c>
      <c r="F84" s="235" t="s">
        <v>155</v>
      </c>
      <c r="G84" s="236" t="s">
        <v>156</v>
      </c>
      <c r="H84" s="237">
        <v>13110</v>
      </c>
      <c r="I84" s="238"/>
      <c r="J84" s="239">
        <f>ROUND(I84*H84,2)</f>
        <v>0</v>
      </c>
      <c r="K84" s="235" t="s">
        <v>157</v>
      </c>
      <c r="L84" s="72"/>
      <c r="M84" s="240" t="s">
        <v>22</v>
      </c>
      <c r="N84" s="241" t="s">
        <v>46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158</v>
      </c>
      <c r="AT84" s="24" t="s">
        <v>153</v>
      </c>
      <c r="AU84" s="24" t="s">
        <v>83</v>
      </c>
      <c r="AY84" s="24" t="s">
        <v>151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24</v>
      </c>
      <c r="BK84" s="244">
        <f>ROUND(I84*H84,2)</f>
        <v>0</v>
      </c>
      <c r="BL84" s="24" t="s">
        <v>158</v>
      </c>
      <c r="BM84" s="24" t="s">
        <v>463</v>
      </c>
    </row>
    <row r="85" spans="2:51" s="12" customFormat="1" ht="13.5">
      <c r="B85" s="245"/>
      <c r="C85" s="246"/>
      <c r="D85" s="247" t="s">
        <v>160</v>
      </c>
      <c r="E85" s="248" t="s">
        <v>22</v>
      </c>
      <c r="F85" s="249" t="s">
        <v>464</v>
      </c>
      <c r="G85" s="246"/>
      <c r="H85" s="248" t="s">
        <v>22</v>
      </c>
      <c r="I85" s="250"/>
      <c r="J85" s="246"/>
      <c r="K85" s="246"/>
      <c r="L85" s="251"/>
      <c r="M85" s="252"/>
      <c r="N85" s="253"/>
      <c r="O85" s="253"/>
      <c r="P85" s="253"/>
      <c r="Q85" s="253"/>
      <c r="R85" s="253"/>
      <c r="S85" s="253"/>
      <c r="T85" s="254"/>
      <c r="AT85" s="255" t="s">
        <v>160</v>
      </c>
      <c r="AU85" s="255" t="s">
        <v>83</v>
      </c>
      <c r="AV85" s="12" t="s">
        <v>24</v>
      </c>
      <c r="AW85" s="12" t="s">
        <v>39</v>
      </c>
      <c r="AX85" s="12" t="s">
        <v>75</v>
      </c>
      <c r="AY85" s="255" t="s">
        <v>151</v>
      </c>
    </row>
    <row r="86" spans="2:51" s="12" customFormat="1" ht="13.5">
      <c r="B86" s="245"/>
      <c r="C86" s="246"/>
      <c r="D86" s="247" t="s">
        <v>160</v>
      </c>
      <c r="E86" s="248" t="s">
        <v>22</v>
      </c>
      <c r="F86" s="249" t="s">
        <v>162</v>
      </c>
      <c r="G86" s="246"/>
      <c r="H86" s="248" t="s">
        <v>22</v>
      </c>
      <c r="I86" s="250"/>
      <c r="J86" s="246"/>
      <c r="K86" s="246"/>
      <c r="L86" s="251"/>
      <c r="M86" s="252"/>
      <c r="N86" s="253"/>
      <c r="O86" s="253"/>
      <c r="P86" s="253"/>
      <c r="Q86" s="253"/>
      <c r="R86" s="253"/>
      <c r="S86" s="253"/>
      <c r="T86" s="254"/>
      <c r="AT86" s="255" t="s">
        <v>160</v>
      </c>
      <c r="AU86" s="255" t="s">
        <v>83</v>
      </c>
      <c r="AV86" s="12" t="s">
        <v>24</v>
      </c>
      <c r="AW86" s="12" t="s">
        <v>39</v>
      </c>
      <c r="AX86" s="12" t="s">
        <v>75</v>
      </c>
      <c r="AY86" s="255" t="s">
        <v>151</v>
      </c>
    </row>
    <row r="87" spans="2:51" s="13" customFormat="1" ht="13.5">
      <c r="B87" s="256"/>
      <c r="C87" s="257"/>
      <c r="D87" s="247" t="s">
        <v>160</v>
      </c>
      <c r="E87" s="258" t="s">
        <v>22</v>
      </c>
      <c r="F87" s="259" t="s">
        <v>465</v>
      </c>
      <c r="G87" s="257"/>
      <c r="H87" s="260">
        <v>13110</v>
      </c>
      <c r="I87" s="261"/>
      <c r="J87" s="257"/>
      <c r="K87" s="257"/>
      <c r="L87" s="262"/>
      <c r="M87" s="263"/>
      <c r="N87" s="264"/>
      <c r="O87" s="264"/>
      <c r="P87" s="264"/>
      <c r="Q87" s="264"/>
      <c r="R87" s="264"/>
      <c r="S87" s="264"/>
      <c r="T87" s="265"/>
      <c r="AT87" s="266" t="s">
        <v>160</v>
      </c>
      <c r="AU87" s="266" t="s">
        <v>83</v>
      </c>
      <c r="AV87" s="13" t="s">
        <v>83</v>
      </c>
      <c r="AW87" s="13" t="s">
        <v>39</v>
      </c>
      <c r="AX87" s="13" t="s">
        <v>75</v>
      </c>
      <c r="AY87" s="266" t="s">
        <v>151</v>
      </c>
    </row>
    <row r="88" spans="2:51" s="14" customFormat="1" ht="13.5">
      <c r="B88" s="267"/>
      <c r="C88" s="268"/>
      <c r="D88" s="247" t="s">
        <v>160</v>
      </c>
      <c r="E88" s="269" t="s">
        <v>22</v>
      </c>
      <c r="F88" s="270" t="s">
        <v>164</v>
      </c>
      <c r="G88" s="268"/>
      <c r="H88" s="271">
        <v>13110</v>
      </c>
      <c r="I88" s="272"/>
      <c r="J88" s="268"/>
      <c r="K88" s="268"/>
      <c r="L88" s="273"/>
      <c r="M88" s="274"/>
      <c r="N88" s="275"/>
      <c r="O88" s="275"/>
      <c r="P88" s="275"/>
      <c r="Q88" s="275"/>
      <c r="R88" s="275"/>
      <c r="S88" s="275"/>
      <c r="T88" s="276"/>
      <c r="AT88" s="277" t="s">
        <v>160</v>
      </c>
      <c r="AU88" s="277" t="s">
        <v>83</v>
      </c>
      <c r="AV88" s="14" t="s">
        <v>158</v>
      </c>
      <c r="AW88" s="14" t="s">
        <v>39</v>
      </c>
      <c r="AX88" s="14" t="s">
        <v>24</v>
      </c>
      <c r="AY88" s="277" t="s">
        <v>151</v>
      </c>
    </row>
    <row r="89" spans="2:65" s="1" customFormat="1" ht="34.2" customHeight="1">
      <c r="B89" s="46"/>
      <c r="C89" s="233" t="s">
        <v>83</v>
      </c>
      <c r="D89" s="233" t="s">
        <v>153</v>
      </c>
      <c r="E89" s="234" t="s">
        <v>165</v>
      </c>
      <c r="F89" s="235" t="s">
        <v>166</v>
      </c>
      <c r="G89" s="236" t="s">
        <v>156</v>
      </c>
      <c r="H89" s="237">
        <v>13110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466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467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3" customFormat="1" ht="13.5">
      <c r="B91" s="256"/>
      <c r="C91" s="257"/>
      <c r="D91" s="247" t="s">
        <v>160</v>
      </c>
      <c r="E91" s="258" t="s">
        <v>22</v>
      </c>
      <c r="F91" s="259" t="s">
        <v>465</v>
      </c>
      <c r="G91" s="257"/>
      <c r="H91" s="260">
        <v>13110</v>
      </c>
      <c r="I91" s="261"/>
      <c r="J91" s="257"/>
      <c r="K91" s="257"/>
      <c r="L91" s="262"/>
      <c r="M91" s="263"/>
      <c r="N91" s="264"/>
      <c r="O91" s="264"/>
      <c r="P91" s="264"/>
      <c r="Q91" s="264"/>
      <c r="R91" s="264"/>
      <c r="S91" s="264"/>
      <c r="T91" s="265"/>
      <c r="AT91" s="266" t="s">
        <v>160</v>
      </c>
      <c r="AU91" s="266" t="s">
        <v>83</v>
      </c>
      <c r="AV91" s="13" t="s">
        <v>83</v>
      </c>
      <c r="AW91" s="13" t="s">
        <v>39</v>
      </c>
      <c r="AX91" s="13" t="s">
        <v>75</v>
      </c>
      <c r="AY91" s="266" t="s">
        <v>151</v>
      </c>
    </row>
    <row r="92" spans="2:51" s="14" customFormat="1" ht="13.5">
      <c r="B92" s="267"/>
      <c r="C92" s="268"/>
      <c r="D92" s="247" t="s">
        <v>160</v>
      </c>
      <c r="E92" s="269" t="s">
        <v>22</v>
      </c>
      <c r="F92" s="270" t="s">
        <v>164</v>
      </c>
      <c r="G92" s="268"/>
      <c r="H92" s="271">
        <v>13110</v>
      </c>
      <c r="I92" s="272"/>
      <c r="J92" s="268"/>
      <c r="K92" s="268"/>
      <c r="L92" s="273"/>
      <c r="M92" s="274"/>
      <c r="N92" s="275"/>
      <c r="O92" s="275"/>
      <c r="P92" s="275"/>
      <c r="Q92" s="275"/>
      <c r="R92" s="275"/>
      <c r="S92" s="275"/>
      <c r="T92" s="276"/>
      <c r="AT92" s="277" t="s">
        <v>160</v>
      </c>
      <c r="AU92" s="277" t="s">
        <v>83</v>
      </c>
      <c r="AV92" s="14" t="s">
        <v>158</v>
      </c>
      <c r="AW92" s="14" t="s">
        <v>39</v>
      </c>
      <c r="AX92" s="14" t="s">
        <v>24</v>
      </c>
      <c r="AY92" s="277" t="s">
        <v>151</v>
      </c>
    </row>
    <row r="93" spans="2:65" s="1" customFormat="1" ht="22.8" customHeight="1">
      <c r="B93" s="46"/>
      <c r="C93" s="278" t="s">
        <v>169</v>
      </c>
      <c r="D93" s="278" t="s">
        <v>170</v>
      </c>
      <c r="E93" s="279" t="s">
        <v>171</v>
      </c>
      <c r="F93" s="280" t="s">
        <v>172</v>
      </c>
      <c r="G93" s="281" t="s">
        <v>173</v>
      </c>
      <c r="H93" s="282">
        <v>27.007</v>
      </c>
      <c r="I93" s="283"/>
      <c r="J93" s="284">
        <f>ROUND(I93*H93,2)</f>
        <v>0</v>
      </c>
      <c r="K93" s="280" t="s">
        <v>22</v>
      </c>
      <c r="L93" s="285"/>
      <c r="M93" s="286" t="s">
        <v>22</v>
      </c>
      <c r="N93" s="287" t="s">
        <v>46</v>
      </c>
      <c r="O93" s="47"/>
      <c r="P93" s="242">
        <f>O93*H93</f>
        <v>0</v>
      </c>
      <c r="Q93" s="242">
        <v>0.001</v>
      </c>
      <c r="R93" s="242">
        <f>Q93*H93</f>
        <v>0.027007000000000003</v>
      </c>
      <c r="S93" s="242">
        <v>0</v>
      </c>
      <c r="T93" s="243">
        <f>S93*H93</f>
        <v>0</v>
      </c>
      <c r="AR93" s="24" t="s">
        <v>174</v>
      </c>
      <c r="AT93" s="24" t="s">
        <v>170</v>
      </c>
      <c r="AU93" s="24" t="s">
        <v>83</v>
      </c>
      <c r="AY93" s="24" t="s">
        <v>151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24</v>
      </c>
      <c r="BK93" s="244">
        <f>ROUND(I93*H93,2)</f>
        <v>0</v>
      </c>
      <c r="BL93" s="24" t="s">
        <v>158</v>
      </c>
      <c r="BM93" s="24" t="s">
        <v>468</v>
      </c>
    </row>
    <row r="94" spans="2:51" s="12" customFormat="1" ht="13.5">
      <c r="B94" s="245"/>
      <c r="C94" s="246"/>
      <c r="D94" s="247" t="s">
        <v>160</v>
      </c>
      <c r="E94" s="248" t="s">
        <v>22</v>
      </c>
      <c r="F94" s="249" t="s">
        <v>176</v>
      </c>
      <c r="G94" s="246"/>
      <c r="H94" s="248" t="s">
        <v>22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AT94" s="255" t="s">
        <v>160</v>
      </c>
      <c r="AU94" s="255" t="s">
        <v>83</v>
      </c>
      <c r="AV94" s="12" t="s">
        <v>24</v>
      </c>
      <c r="AW94" s="12" t="s">
        <v>39</v>
      </c>
      <c r="AX94" s="12" t="s">
        <v>75</v>
      </c>
      <c r="AY94" s="255" t="s">
        <v>151</v>
      </c>
    </row>
    <row r="95" spans="2:51" s="13" customFormat="1" ht="13.5">
      <c r="B95" s="256"/>
      <c r="C95" s="257"/>
      <c r="D95" s="247" t="s">
        <v>160</v>
      </c>
      <c r="E95" s="258" t="s">
        <v>22</v>
      </c>
      <c r="F95" s="259" t="s">
        <v>469</v>
      </c>
      <c r="G95" s="257"/>
      <c r="H95" s="260">
        <v>27.007</v>
      </c>
      <c r="I95" s="261"/>
      <c r="J95" s="257"/>
      <c r="K95" s="257"/>
      <c r="L95" s="262"/>
      <c r="M95" s="263"/>
      <c r="N95" s="264"/>
      <c r="O95" s="264"/>
      <c r="P95" s="264"/>
      <c r="Q95" s="264"/>
      <c r="R95" s="264"/>
      <c r="S95" s="264"/>
      <c r="T95" s="265"/>
      <c r="AT95" s="266" t="s">
        <v>160</v>
      </c>
      <c r="AU95" s="266" t="s">
        <v>83</v>
      </c>
      <c r="AV95" s="13" t="s">
        <v>83</v>
      </c>
      <c r="AW95" s="13" t="s">
        <v>39</v>
      </c>
      <c r="AX95" s="13" t="s">
        <v>75</v>
      </c>
      <c r="AY95" s="266" t="s">
        <v>151</v>
      </c>
    </row>
    <row r="96" spans="2:51" s="14" customFormat="1" ht="13.5">
      <c r="B96" s="267"/>
      <c r="C96" s="268"/>
      <c r="D96" s="247" t="s">
        <v>160</v>
      </c>
      <c r="E96" s="269" t="s">
        <v>22</v>
      </c>
      <c r="F96" s="270" t="s">
        <v>164</v>
      </c>
      <c r="G96" s="268"/>
      <c r="H96" s="271">
        <v>27.007</v>
      </c>
      <c r="I96" s="272"/>
      <c r="J96" s="268"/>
      <c r="K96" s="268"/>
      <c r="L96" s="273"/>
      <c r="M96" s="274"/>
      <c r="N96" s="275"/>
      <c r="O96" s="275"/>
      <c r="P96" s="275"/>
      <c r="Q96" s="275"/>
      <c r="R96" s="275"/>
      <c r="S96" s="275"/>
      <c r="T96" s="276"/>
      <c r="AT96" s="277" t="s">
        <v>160</v>
      </c>
      <c r="AU96" s="277" t="s">
        <v>83</v>
      </c>
      <c r="AV96" s="14" t="s">
        <v>158</v>
      </c>
      <c r="AW96" s="14" t="s">
        <v>39</v>
      </c>
      <c r="AX96" s="14" t="s">
        <v>24</v>
      </c>
      <c r="AY96" s="277" t="s">
        <v>151</v>
      </c>
    </row>
    <row r="97" spans="2:65" s="1" customFormat="1" ht="34.2" customHeight="1">
      <c r="B97" s="46"/>
      <c r="C97" s="233" t="s">
        <v>158</v>
      </c>
      <c r="D97" s="233" t="s">
        <v>153</v>
      </c>
      <c r="E97" s="234" t="s">
        <v>178</v>
      </c>
      <c r="F97" s="235" t="s">
        <v>179</v>
      </c>
      <c r="G97" s="236" t="s">
        <v>180</v>
      </c>
      <c r="H97" s="237">
        <v>461</v>
      </c>
      <c r="I97" s="238"/>
      <c r="J97" s="239">
        <f>ROUND(I97*H97,2)</f>
        <v>0</v>
      </c>
      <c r="K97" s="235" t="s">
        <v>157</v>
      </c>
      <c r="L97" s="72"/>
      <c r="M97" s="240" t="s">
        <v>22</v>
      </c>
      <c r="N97" s="241" t="s">
        <v>46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158</v>
      </c>
      <c r="AT97" s="24" t="s">
        <v>153</v>
      </c>
      <c r="AU97" s="24" t="s">
        <v>83</v>
      </c>
      <c r="AY97" s="24" t="s">
        <v>151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24</v>
      </c>
      <c r="BK97" s="244">
        <f>ROUND(I97*H97,2)</f>
        <v>0</v>
      </c>
      <c r="BL97" s="24" t="s">
        <v>158</v>
      </c>
      <c r="BM97" s="24" t="s">
        <v>470</v>
      </c>
    </row>
    <row r="98" spans="2:51" s="12" customFormat="1" ht="13.5">
      <c r="B98" s="245"/>
      <c r="C98" s="246"/>
      <c r="D98" s="247" t="s">
        <v>160</v>
      </c>
      <c r="E98" s="248" t="s">
        <v>22</v>
      </c>
      <c r="F98" s="249" t="s">
        <v>182</v>
      </c>
      <c r="G98" s="246"/>
      <c r="H98" s="248" t="s">
        <v>22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160</v>
      </c>
      <c r="AU98" s="255" t="s">
        <v>83</v>
      </c>
      <c r="AV98" s="12" t="s">
        <v>24</v>
      </c>
      <c r="AW98" s="12" t="s">
        <v>39</v>
      </c>
      <c r="AX98" s="12" t="s">
        <v>75</v>
      </c>
      <c r="AY98" s="255" t="s">
        <v>151</v>
      </c>
    </row>
    <row r="99" spans="2:51" s="12" customFormat="1" ht="13.5">
      <c r="B99" s="245"/>
      <c r="C99" s="246"/>
      <c r="D99" s="247" t="s">
        <v>160</v>
      </c>
      <c r="E99" s="248" t="s">
        <v>22</v>
      </c>
      <c r="F99" s="249" t="s">
        <v>183</v>
      </c>
      <c r="G99" s="246"/>
      <c r="H99" s="248" t="s">
        <v>22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AT99" s="255" t="s">
        <v>160</v>
      </c>
      <c r="AU99" s="255" t="s">
        <v>83</v>
      </c>
      <c r="AV99" s="12" t="s">
        <v>24</v>
      </c>
      <c r="AW99" s="12" t="s">
        <v>39</v>
      </c>
      <c r="AX99" s="12" t="s">
        <v>75</v>
      </c>
      <c r="AY99" s="255" t="s">
        <v>151</v>
      </c>
    </row>
    <row r="100" spans="2:51" s="13" customFormat="1" ht="13.5">
      <c r="B100" s="256"/>
      <c r="C100" s="257"/>
      <c r="D100" s="247" t="s">
        <v>160</v>
      </c>
      <c r="E100" s="258" t="s">
        <v>22</v>
      </c>
      <c r="F100" s="259" t="s">
        <v>471</v>
      </c>
      <c r="G100" s="257"/>
      <c r="H100" s="260">
        <v>461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AT100" s="266" t="s">
        <v>160</v>
      </c>
      <c r="AU100" s="266" t="s">
        <v>83</v>
      </c>
      <c r="AV100" s="13" t="s">
        <v>83</v>
      </c>
      <c r="AW100" s="13" t="s">
        <v>39</v>
      </c>
      <c r="AX100" s="13" t="s">
        <v>75</v>
      </c>
      <c r="AY100" s="266" t="s">
        <v>151</v>
      </c>
    </row>
    <row r="101" spans="2:51" s="14" customFormat="1" ht="13.5">
      <c r="B101" s="267"/>
      <c r="C101" s="268"/>
      <c r="D101" s="247" t="s">
        <v>160</v>
      </c>
      <c r="E101" s="269" t="s">
        <v>22</v>
      </c>
      <c r="F101" s="270" t="s">
        <v>164</v>
      </c>
      <c r="G101" s="268"/>
      <c r="H101" s="271">
        <v>461</v>
      </c>
      <c r="I101" s="272"/>
      <c r="J101" s="268"/>
      <c r="K101" s="268"/>
      <c r="L101" s="273"/>
      <c r="M101" s="274"/>
      <c r="N101" s="275"/>
      <c r="O101" s="275"/>
      <c r="P101" s="275"/>
      <c r="Q101" s="275"/>
      <c r="R101" s="275"/>
      <c r="S101" s="275"/>
      <c r="T101" s="276"/>
      <c r="AT101" s="277" t="s">
        <v>160</v>
      </c>
      <c r="AU101" s="277" t="s">
        <v>83</v>
      </c>
      <c r="AV101" s="14" t="s">
        <v>158</v>
      </c>
      <c r="AW101" s="14" t="s">
        <v>39</v>
      </c>
      <c r="AX101" s="14" t="s">
        <v>24</v>
      </c>
      <c r="AY101" s="277" t="s">
        <v>151</v>
      </c>
    </row>
    <row r="102" spans="2:65" s="1" customFormat="1" ht="34.2" customHeight="1">
      <c r="B102" s="46"/>
      <c r="C102" s="233" t="s">
        <v>185</v>
      </c>
      <c r="D102" s="233" t="s">
        <v>153</v>
      </c>
      <c r="E102" s="234" t="s">
        <v>186</v>
      </c>
      <c r="F102" s="235" t="s">
        <v>187</v>
      </c>
      <c r="G102" s="236" t="s">
        <v>180</v>
      </c>
      <c r="H102" s="237">
        <v>985</v>
      </c>
      <c r="I102" s="238"/>
      <c r="J102" s="239">
        <f>ROUND(I102*H102,2)</f>
        <v>0</v>
      </c>
      <c r="K102" s="235" t="s">
        <v>157</v>
      </c>
      <c r="L102" s="72"/>
      <c r="M102" s="240" t="s">
        <v>22</v>
      </c>
      <c r="N102" s="241" t="s">
        <v>46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158</v>
      </c>
      <c r="AT102" s="24" t="s">
        <v>153</v>
      </c>
      <c r="AU102" s="24" t="s">
        <v>83</v>
      </c>
      <c r="AY102" s="24" t="s">
        <v>151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24</v>
      </c>
      <c r="BK102" s="244">
        <f>ROUND(I102*H102,2)</f>
        <v>0</v>
      </c>
      <c r="BL102" s="24" t="s">
        <v>158</v>
      </c>
      <c r="BM102" s="24" t="s">
        <v>472</v>
      </c>
    </row>
    <row r="103" spans="2:51" s="12" customFormat="1" ht="13.5">
      <c r="B103" s="245"/>
      <c r="C103" s="246"/>
      <c r="D103" s="247" t="s">
        <v>160</v>
      </c>
      <c r="E103" s="248" t="s">
        <v>22</v>
      </c>
      <c r="F103" s="249" t="s">
        <v>189</v>
      </c>
      <c r="G103" s="246"/>
      <c r="H103" s="248" t="s">
        <v>22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AT103" s="255" t="s">
        <v>160</v>
      </c>
      <c r="AU103" s="255" t="s">
        <v>83</v>
      </c>
      <c r="AV103" s="12" t="s">
        <v>24</v>
      </c>
      <c r="AW103" s="12" t="s">
        <v>39</v>
      </c>
      <c r="AX103" s="12" t="s">
        <v>75</v>
      </c>
      <c r="AY103" s="255" t="s">
        <v>151</v>
      </c>
    </row>
    <row r="104" spans="2:51" s="12" customFormat="1" ht="13.5">
      <c r="B104" s="245"/>
      <c r="C104" s="246"/>
      <c r="D104" s="247" t="s">
        <v>160</v>
      </c>
      <c r="E104" s="248" t="s">
        <v>22</v>
      </c>
      <c r="F104" s="249" t="s">
        <v>190</v>
      </c>
      <c r="G104" s="246"/>
      <c r="H104" s="248" t="s">
        <v>22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160</v>
      </c>
      <c r="AU104" s="255" t="s">
        <v>83</v>
      </c>
      <c r="AV104" s="12" t="s">
        <v>24</v>
      </c>
      <c r="AW104" s="12" t="s">
        <v>39</v>
      </c>
      <c r="AX104" s="12" t="s">
        <v>75</v>
      </c>
      <c r="AY104" s="255" t="s">
        <v>151</v>
      </c>
    </row>
    <row r="105" spans="2:51" s="13" customFormat="1" ht="13.5">
      <c r="B105" s="256"/>
      <c r="C105" s="257"/>
      <c r="D105" s="247" t="s">
        <v>160</v>
      </c>
      <c r="E105" s="258" t="s">
        <v>22</v>
      </c>
      <c r="F105" s="259" t="s">
        <v>473</v>
      </c>
      <c r="G105" s="257"/>
      <c r="H105" s="260">
        <v>985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AT105" s="266" t="s">
        <v>160</v>
      </c>
      <c r="AU105" s="266" t="s">
        <v>83</v>
      </c>
      <c r="AV105" s="13" t="s">
        <v>83</v>
      </c>
      <c r="AW105" s="13" t="s">
        <v>39</v>
      </c>
      <c r="AX105" s="13" t="s">
        <v>75</v>
      </c>
      <c r="AY105" s="266" t="s">
        <v>151</v>
      </c>
    </row>
    <row r="106" spans="2:51" s="14" customFormat="1" ht="13.5">
      <c r="B106" s="267"/>
      <c r="C106" s="268"/>
      <c r="D106" s="247" t="s">
        <v>160</v>
      </c>
      <c r="E106" s="269" t="s">
        <v>22</v>
      </c>
      <c r="F106" s="270" t="s">
        <v>164</v>
      </c>
      <c r="G106" s="268"/>
      <c r="H106" s="271">
        <v>985</v>
      </c>
      <c r="I106" s="272"/>
      <c r="J106" s="268"/>
      <c r="K106" s="268"/>
      <c r="L106" s="273"/>
      <c r="M106" s="274"/>
      <c r="N106" s="275"/>
      <c r="O106" s="275"/>
      <c r="P106" s="275"/>
      <c r="Q106" s="275"/>
      <c r="R106" s="275"/>
      <c r="S106" s="275"/>
      <c r="T106" s="276"/>
      <c r="AT106" s="277" t="s">
        <v>160</v>
      </c>
      <c r="AU106" s="277" t="s">
        <v>83</v>
      </c>
      <c r="AV106" s="14" t="s">
        <v>158</v>
      </c>
      <c r="AW106" s="14" t="s">
        <v>39</v>
      </c>
      <c r="AX106" s="14" t="s">
        <v>24</v>
      </c>
      <c r="AY106" s="277" t="s">
        <v>151</v>
      </c>
    </row>
    <row r="107" spans="2:65" s="1" customFormat="1" ht="22.8" customHeight="1">
      <c r="B107" s="46"/>
      <c r="C107" s="233" t="s">
        <v>192</v>
      </c>
      <c r="D107" s="233" t="s">
        <v>153</v>
      </c>
      <c r="E107" s="234" t="s">
        <v>193</v>
      </c>
      <c r="F107" s="235" t="s">
        <v>194</v>
      </c>
      <c r="G107" s="236" t="s">
        <v>195</v>
      </c>
      <c r="H107" s="237">
        <v>1.31</v>
      </c>
      <c r="I107" s="238"/>
      <c r="J107" s="239">
        <f>ROUND(I107*H107,2)</f>
        <v>0</v>
      </c>
      <c r="K107" s="235" t="s">
        <v>22</v>
      </c>
      <c r="L107" s="72"/>
      <c r="M107" s="240" t="s">
        <v>22</v>
      </c>
      <c r="N107" s="241" t="s">
        <v>46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158</v>
      </c>
      <c r="AT107" s="24" t="s">
        <v>153</v>
      </c>
      <c r="AU107" s="24" t="s">
        <v>83</v>
      </c>
      <c r="AY107" s="24" t="s">
        <v>151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24</v>
      </c>
      <c r="BK107" s="244">
        <f>ROUND(I107*H107,2)</f>
        <v>0</v>
      </c>
      <c r="BL107" s="24" t="s">
        <v>158</v>
      </c>
      <c r="BM107" s="24" t="s">
        <v>474</v>
      </c>
    </row>
    <row r="108" spans="2:51" s="12" customFormat="1" ht="13.5">
      <c r="B108" s="245"/>
      <c r="C108" s="246"/>
      <c r="D108" s="247" t="s">
        <v>160</v>
      </c>
      <c r="E108" s="248" t="s">
        <v>22</v>
      </c>
      <c r="F108" s="249" t="s">
        <v>475</v>
      </c>
      <c r="G108" s="246"/>
      <c r="H108" s="248" t="s">
        <v>22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160</v>
      </c>
      <c r="AU108" s="255" t="s">
        <v>83</v>
      </c>
      <c r="AV108" s="12" t="s">
        <v>24</v>
      </c>
      <c r="AW108" s="12" t="s">
        <v>39</v>
      </c>
      <c r="AX108" s="12" t="s">
        <v>75</v>
      </c>
      <c r="AY108" s="255" t="s">
        <v>151</v>
      </c>
    </row>
    <row r="109" spans="2:51" s="13" customFormat="1" ht="13.5">
      <c r="B109" s="256"/>
      <c r="C109" s="257"/>
      <c r="D109" s="247" t="s">
        <v>160</v>
      </c>
      <c r="E109" s="258" t="s">
        <v>22</v>
      </c>
      <c r="F109" s="259" t="s">
        <v>476</v>
      </c>
      <c r="G109" s="257"/>
      <c r="H109" s="260">
        <v>1.31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AT109" s="266" t="s">
        <v>160</v>
      </c>
      <c r="AU109" s="266" t="s">
        <v>83</v>
      </c>
      <c r="AV109" s="13" t="s">
        <v>83</v>
      </c>
      <c r="AW109" s="13" t="s">
        <v>39</v>
      </c>
      <c r="AX109" s="13" t="s">
        <v>75</v>
      </c>
      <c r="AY109" s="266" t="s">
        <v>151</v>
      </c>
    </row>
    <row r="110" spans="2:51" s="14" customFormat="1" ht="13.5">
      <c r="B110" s="267"/>
      <c r="C110" s="268"/>
      <c r="D110" s="247" t="s">
        <v>160</v>
      </c>
      <c r="E110" s="269" t="s">
        <v>22</v>
      </c>
      <c r="F110" s="270" t="s">
        <v>164</v>
      </c>
      <c r="G110" s="268"/>
      <c r="H110" s="271">
        <v>1.31</v>
      </c>
      <c r="I110" s="272"/>
      <c r="J110" s="268"/>
      <c r="K110" s="268"/>
      <c r="L110" s="273"/>
      <c r="M110" s="274"/>
      <c r="N110" s="275"/>
      <c r="O110" s="275"/>
      <c r="P110" s="275"/>
      <c r="Q110" s="275"/>
      <c r="R110" s="275"/>
      <c r="S110" s="275"/>
      <c r="T110" s="276"/>
      <c r="AT110" s="277" t="s">
        <v>160</v>
      </c>
      <c r="AU110" s="277" t="s">
        <v>83</v>
      </c>
      <c r="AV110" s="14" t="s">
        <v>158</v>
      </c>
      <c r="AW110" s="14" t="s">
        <v>39</v>
      </c>
      <c r="AX110" s="14" t="s">
        <v>24</v>
      </c>
      <c r="AY110" s="277" t="s">
        <v>151</v>
      </c>
    </row>
    <row r="111" spans="2:65" s="1" customFormat="1" ht="34.2" customHeight="1">
      <c r="B111" s="46"/>
      <c r="C111" s="233" t="s">
        <v>199</v>
      </c>
      <c r="D111" s="233" t="s">
        <v>153</v>
      </c>
      <c r="E111" s="234" t="s">
        <v>200</v>
      </c>
      <c r="F111" s="235" t="s">
        <v>201</v>
      </c>
      <c r="G111" s="236" t="s">
        <v>180</v>
      </c>
      <c r="H111" s="237">
        <v>985</v>
      </c>
      <c r="I111" s="238"/>
      <c r="J111" s="239">
        <f>ROUND(I111*H111,2)</f>
        <v>0</v>
      </c>
      <c r="K111" s="235" t="s">
        <v>157</v>
      </c>
      <c r="L111" s="72"/>
      <c r="M111" s="240" t="s">
        <v>22</v>
      </c>
      <c r="N111" s="241" t="s">
        <v>46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158</v>
      </c>
      <c r="AT111" s="24" t="s">
        <v>153</v>
      </c>
      <c r="AU111" s="24" t="s">
        <v>83</v>
      </c>
      <c r="AY111" s="24" t="s">
        <v>151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24</v>
      </c>
      <c r="BK111" s="244">
        <f>ROUND(I111*H111,2)</f>
        <v>0</v>
      </c>
      <c r="BL111" s="24" t="s">
        <v>158</v>
      </c>
      <c r="BM111" s="24" t="s">
        <v>477</v>
      </c>
    </row>
    <row r="112" spans="2:51" s="12" customFormat="1" ht="13.5">
      <c r="B112" s="245"/>
      <c r="C112" s="246"/>
      <c r="D112" s="247" t="s">
        <v>160</v>
      </c>
      <c r="E112" s="248" t="s">
        <v>22</v>
      </c>
      <c r="F112" s="249" t="s">
        <v>478</v>
      </c>
      <c r="G112" s="246"/>
      <c r="H112" s="248" t="s">
        <v>22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160</v>
      </c>
      <c r="AU112" s="255" t="s">
        <v>83</v>
      </c>
      <c r="AV112" s="12" t="s">
        <v>24</v>
      </c>
      <c r="AW112" s="12" t="s">
        <v>39</v>
      </c>
      <c r="AX112" s="12" t="s">
        <v>75</v>
      </c>
      <c r="AY112" s="255" t="s">
        <v>151</v>
      </c>
    </row>
    <row r="113" spans="2:51" s="13" customFormat="1" ht="13.5">
      <c r="B113" s="256"/>
      <c r="C113" s="257"/>
      <c r="D113" s="247" t="s">
        <v>160</v>
      </c>
      <c r="E113" s="258" t="s">
        <v>22</v>
      </c>
      <c r="F113" s="259" t="s">
        <v>479</v>
      </c>
      <c r="G113" s="257"/>
      <c r="H113" s="260">
        <v>985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AT113" s="266" t="s">
        <v>160</v>
      </c>
      <c r="AU113" s="266" t="s">
        <v>83</v>
      </c>
      <c r="AV113" s="13" t="s">
        <v>83</v>
      </c>
      <c r="AW113" s="13" t="s">
        <v>39</v>
      </c>
      <c r="AX113" s="13" t="s">
        <v>75</v>
      </c>
      <c r="AY113" s="266" t="s">
        <v>151</v>
      </c>
    </row>
    <row r="114" spans="2:51" s="14" customFormat="1" ht="13.5">
      <c r="B114" s="267"/>
      <c r="C114" s="268"/>
      <c r="D114" s="247" t="s">
        <v>160</v>
      </c>
      <c r="E114" s="269" t="s">
        <v>22</v>
      </c>
      <c r="F114" s="270" t="s">
        <v>164</v>
      </c>
      <c r="G114" s="268"/>
      <c r="H114" s="271">
        <v>985</v>
      </c>
      <c r="I114" s="272"/>
      <c r="J114" s="268"/>
      <c r="K114" s="268"/>
      <c r="L114" s="273"/>
      <c r="M114" s="274"/>
      <c r="N114" s="275"/>
      <c r="O114" s="275"/>
      <c r="P114" s="275"/>
      <c r="Q114" s="275"/>
      <c r="R114" s="275"/>
      <c r="S114" s="275"/>
      <c r="T114" s="276"/>
      <c r="AT114" s="277" t="s">
        <v>160</v>
      </c>
      <c r="AU114" s="277" t="s">
        <v>83</v>
      </c>
      <c r="AV114" s="14" t="s">
        <v>158</v>
      </c>
      <c r="AW114" s="14" t="s">
        <v>39</v>
      </c>
      <c r="AX114" s="14" t="s">
        <v>24</v>
      </c>
      <c r="AY114" s="277" t="s">
        <v>151</v>
      </c>
    </row>
    <row r="115" spans="2:65" s="1" customFormat="1" ht="14.4" customHeight="1">
      <c r="B115" s="46"/>
      <c r="C115" s="278" t="s">
        <v>174</v>
      </c>
      <c r="D115" s="278" t="s">
        <v>170</v>
      </c>
      <c r="E115" s="279" t="s">
        <v>205</v>
      </c>
      <c r="F115" s="280" t="s">
        <v>480</v>
      </c>
      <c r="G115" s="281" t="s">
        <v>180</v>
      </c>
      <c r="H115" s="282">
        <v>328</v>
      </c>
      <c r="I115" s="283"/>
      <c r="J115" s="284">
        <f>ROUND(I115*H115,2)</f>
        <v>0</v>
      </c>
      <c r="K115" s="280" t="s">
        <v>22</v>
      </c>
      <c r="L115" s="285"/>
      <c r="M115" s="286" t="s">
        <v>22</v>
      </c>
      <c r="N115" s="287" t="s">
        <v>46</v>
      </c>
      <c r="O115" s="47"/>
      <c r="P115" s="242">
        <f>O115*H115</f>
        <v>0</v>
      </c>
      <c r="Q115" s="242">
        <v>0.005</v>
      </c>
      <c r="R115" s="242">
        <f>Q115*H115</f>
        <v>1.6400000000000001</v>
      </c>
      <c r="S115" s="242">
        <v>0</v>
      </c>
      <c r="T115" s="243">
        <f>S115*H115</f>
        <v>0</v>
      </c>
      <c r="AR115" s="24" t="s">
        <v>174</v>
      </c>
      <c r="AT115" s="24" t="s">
        <v>170</v>
      </c>
      <c r="AU115" s="24" t="s">
        <v>83</v>
      </c>
      <c r="AY115" s="24" t="s">
        <v>151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24</v>
      </c>
      <c r="BK115" s="244">
        <f>ROUND(I115*H115,2)</f>
        <v>0</v>
      </c>
      <c r="BL115" s="24" t="s">
        <v>158</v>
      </c>
      <c r="BM115" s="24" t="s">
        <v>481</v>
      </c>
    </row>
    <row r="116" spans="2:51" s="12" customFormat="1" ht="13.5">
      <c r="B116" s="245"/>
      <c r="C116" s="246"/>
      <c r="D116" s="247" t="s">
        <v>160</v>
      </c>
      <c r="E116" s="248" t="s">
        <v>22</v>
      </c>
      <c r="F116" s="249" t="s">
        <v>208</v>
      </c>
      <c r="G116" s="246"/>
      <c r="H116" s="248" t="s">
        <v>22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AT116" s="255" t="s">
        <v>160</v>
      </c>
      <c r="AU116" s="255" t="s">
        <v>83</v>
      </c>
      <c r="AV116" s="12" t="s">
        <v>24</v>
      </c>
      <c r="AW116" s="12" t="s">
        <v>39</v>
      </c>
      <c r="AX116" s="12" t="s">
        <v>75</v>
      </c>
      <c r="AY116" s="255" t="s">
        <v>151</v>
      </c>
    </row>
    <row r="117" spans="2:51" s="13" customFormat="1" ht="13.5">
      <c r="B117" s="256"/>
      <c r="C117" s="257"/>
      <c r="D117" s="247" t="s">
        <v>160</v>
      </c>
      <c r="E117" s="258" t="s">
        <v>22</v>
      </c>
      <c r="F117" s="259" t="s">
        <v>482</v>
      </c>
      <c r="G117" s="257"/>
      <c r="H117" s="260">
        <v>328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AT117" s="266" t="s">
        <v>160</v>
      </c>
      <c r="AU117" s="266" t="s">
        <v>83</v>
      </c>
      <c r="AV117" s="13" t="s">
        <v>83</v>
      </c>
      <c r="AW117" s="13" t="s">
        <v>39</v>
      </c>
      <c r="AX117" s="13" t="s">
        <v>75</v>
      </c>
      <c r="AY117" s="266" t="s">
        <v>151</v>
      </c>
    </row>
    <row r="118" spans="2:51" s="14" customFormat="1" ht="13.5">
      <c r="B118" s="267"/>
      <c r="C118" s="268"/>
      <c r="D118" s="247" t="s">
        <v>160</v>
      </c>
      <c r="E118" s="269" t="s">
        <v>22</v>
      </c>
      <c r="F118" s="270" t="s">
        <v>164</v>
      </c>
      <c r="G118" s="268"/>
      <c r="H118" s="271">
        <v>328</v>
      </c>
      <c r="I118" s="272"/>
      <c r="J118" s="268"/>
      <c r="K118" s="268"/>
      <c r="L118" s="273"/>
      <c r="M118" s="274"/>
      <c r="N118" s="275"/>
      <c r="O118" s="275"/>
      <c r="P118" s="275"/>
      <c r="Q118" s="275"/>
      <c r="R118" s="275"/>
      <c r="S118" s="275"/>
      <c r="T118" s="276"/>
      <c r="AT118" s="277" t="s">
        <v>160</v>
      </c>
      <c r="AU118" s="277" t="s">
        <v>83</v>
      </c>
      <c r="AV118" s="14" t="s">
        <v>158</v>
      </c>
      <c r="AW118" s="14" t="s">
        <v>39</v>
      </c>
      <c r="AX118" s="14" t="s">
        <v>24</v>
      </c>
      <c r="AY118" s="277" t="s">
        <v>151</v>
      </c>
    </row>
    <row r="119" spans="2:65" s="1" customFormat="1" ht="14.4" customHeight="1">
      <c r="B119" s="46"/>
      <c r="C119" s="278" t="s">
        <v>210</v>
      </c>
      <c r="D119" s="278" t="s">
        <v>170</v>
      </c>
      <c r="E119" s="279" t="s">
        <v>211</v>
      </c>
      <c r="F119" s="280" t="s">
        <v>483</v>
      </c>
      <c r="G119" s="281" t="s">
        <v>180</v>
      </c>
      <c r="H119" s="282">
        <v>197</v>
      </c>
      <c r="I119" s="283"/>
      <c r="J119" s="284">
        <f>ROUND(I119*H119,2)</f>
        <v>0</v>
      </c>
      <c r="K119" s="280" t="s">
        <v>22</v>
      </c>
      <c r="L119" s="285"/>
      <c r="M119" s="286" t="s">
        <v>22</v>
      </c>
      <c r="N119" s="287" t="s">
        <v>46</v>
      </c>
      <c r="O119" s="47"/>
      <c r="P119" s="242">
        <f>O119*H119</f>
        <v>0</v>
      </c>
      <c r="Q119" s="242">
        <v>0.005</v>
      </c>
      <c r="R119" s="242">
        <f>Q119*H119</f>
        <v>0.985</v>
      </c>
      <c r="S119" s="242">
        <v>0</v>
      </c>
      <c r="T119" s="243">
        <f>S119*H119</f>
        <v>0</v>
      </c>
      <c r="AR119" s="24" t="s">
        <v>174</v>
      </c>
      <c r="AT119" s="24" t="s">
        <v>170</v>
      </c>
      <c r="AU119" s="24" t="s">
        <v>83</v>
      </c>
      <c r="AY119" s="24" t="s">
        <v>151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24</v>
      </c>
      <c r="BK119" s="244">
        <f>ROUND(I119*H119,2)</f>
        <v>0</v>
      </c>
      <c r="BL119" s="24" t="s">
        <v>158</v>
      </c>
      <c r="BM119" s="24" t="s">
        <v>484</v>
      </c>
    </row>
    <row r="120" spans="2:51" s="12" customFormat="1" ht="13.5">
      <c r="B120" s="245"/>
      <c r="C120" s="246"/>
      <c r="D120" s="247" t="s">
        <v>160</v>
      </c>
      <c r="E120" s="248" t="s">
        <v>22</v>
      </c>
      <c r="F120" s="249" t="s">
        <v>208</v>
      </c>
      <c r="G120" s="246"/>
      <c r="H120" s="248" t="s">
        <v>22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160</v>
      </c>
      <c r="AU120" s="255" t="s">
        <v>83</v>
      </c>
      <c r="AV120" s="12" t="s">
        <v>24</v>
      </c>
      <c r="AW120" s="12" t="s">
        <v>39</v>
      </c>
      <c r="AX120" s="12" t="s">
        <v>75</v>
      </c>
      <c r="AY120" s="255" t="s">
        <v>151</v>
      </c>
    </row>
    <row r="121" spans="2:51" s="13" customFormat="1" ht="13.5">
      <c r="B121" s="256"/>
      <c r="C121" s="257"/>
      <c r="D121" s="247" t="s">
        <v>160</v>
      </c>
      <c r="E121" s="258" t="s">
        <v>22</v>
      </c>
      <c r="F121" s="259" t="s">
        <v>485</v>
      </c>
      <c r="G121" s="257"/>
      <c r="H121" s="260">
        <v>197</v>
      </c>
      <c r="I121" s="261"/>
      <c r="J121" s="257"/>
      <c r="K121" s="257"/>
      <c r="L121" s="262"/>
      <c r="M121" s="263"/>
      <c r="N121" s="264"/>
      <c r="O121" s="264"/>
      <c r="P121" s="264"/>
      <c r="Q121" s="264"/>
      <c r="R121" s="264"/>
      <c r="S121" s="264"/>
      <c r="T121" s="265"/>
      <c r="AT121" s="266" t="s">
        <v>160</v>
      </c>
      <c r="AU121" s="266" t="s">
        <v>83</v>
      </c>
      <c r="AV121" s="13" t="s">
        <v>83</v>
      </c>
      <c r="AW121" s="13" t="s">
        <v>39</v>
      </c>
      <c r="AX121" s="13" t="s">
        <v>75</v>
      </c>
      <c r="AY121" s="266" t="s">
        <v>151</v>
      </c>
    </row>
    <row r="122" spans="2:51" s="14" customFormat="1" ht="13.5">
      <c r="B122" s="267"/>
      <c r="C122" s="268"/>
      <c r="D122" s="247" t="s">
        <v>160</v>
      </c>
      <c r="E122" s="269" t="s">
        <v>22</v>
      </c>
      <c r="F122" s="270" t="s">
        <v>164</v>
      </c>
      <c r="G122" s="268"/>
      <c r="H122" s="271">
        <v>197</v>
      </c>
      <c r="I122" s="272"/>
      <c r="J122" s="268"/>
      <c r="K122" s="268"/>
      <c r="L122" s="273"/>
      <c r="M122" s="274"/>
      <c r="N122" s="275"/>
      <c r="O122" s="275"/>
      <c r="P122" s="275"/>
      <c r="Q122" s="275"/>
      <c r="R122" s="275"/>
      <c r="S122" s="275"/>
      <c r="T122" s="276"/>
      <c r="AT122" s="277" t="s">
        <v>160</v>
      </c>
      <c r="AU122" s="277" t="s">
        <v>83</v>
      </c>
      <c r="AV122" s="14" t="s">
        <v>158</v>
      </c>
      <c r="AW122" s="14" t="s">
        <v>39</v>
      </c>
      <c r="AX122" s="14" t="s">
        <v>24</v>
      </c>
      <c r="AY122" s="277" t="s">
        <v>151</v>
      </c>
    </row>
    <row r="123" spans="2:65" s="1" customFormat="1" ht="14.4" customHeight="1">
      <c r="B123" s="46"/>
      <c r="C123" s="278" t="s">
        <v>29</v>
      </c>
      <c r="D123" s="278" t="s">
        <v>170</v>
      </c>
      <c r="E123" s="279" t="s">
        <v>215</v>
      </c>
      <c r="F123" s="280" t="s">
        <v>486</v>
      </c>
      <c r="G123" s="281" t="s">
        <v>180</v>
      </c>
      <c r="H123" s="282">
        <v>263</v>
      </c>
      <c r="I123" s="283"/>
      <c r="J123" s="284">
        <f>ROUND(I123*H123,2)</f>
        <v>0</v>
      </c>
      <c r="K123" s="280" t="s">
        <v>22</v>
      </c>
      <c r="L123" s="285"/>
      <c r="M123" s="286" t="s">
        <v>22</v>
      </c>
      <c r="N123" s="287" t="s">
        <v>46</v>
      </c>
      <c r="O123" s="47"/>
      <c r="P123" s="242">
        <f>O123*H123</f>
        <v>0</v>
      </c>
      <c r="Q123" s="242">
        <v>0.005</v>
      </c>
      <c r="R123" s="242">
        <f>Q123*H123</f>
        <v>1.315</v>
      </c>
      <c r="S123" s="242">
        <v>0</v>
      </c>
      <c r="T123" s="243">
        <f>S123*H123</f>
        <v>0</v>
      </c>
      <c r="AR123" s="24" t="s">
        <v>174</v>
      </c>
      <c r="AT123" s="24" t="s">
        <v>170</v>
      </c>
      <c r="AU123" s="24" t="s">
        <v>83</v>
      </c>
      <c r="AY123" s="24" t="s">
        <v>151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4" t="s">
        <v>24</v>
      </c>
      <c r="BK123" s="244">
        <f>ROUND(I123*H123,2)</f>
        <v>0</v>
      </c>
      <c r="BL123" s="24" t="s">
        <v>158</v>
      </c>
      <c r="BM123" s="24" t="s">
        <v>487</v>
      </c>
    </row>
    <row r="124" spans="2:51" s="12" customFormat="1" ht="13.5">
      <c r="B124" s="245"/>
      <c r="C124" s="246"/>
      <c r="D124" s="247" t="s">
        <v>160</v>
      </c>
      <c r="E124" s="248" t="s">
        <v>22</v>
      </c>
      <c r="F124" s="249" t="s">
        <v>208</v>
      </c>
      <c r="G124" s="246"/>
      <c r="H124" s="248" t="s">
        <v>22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160</v>
      </c>
      <c r="AU124" s="255" t="s">
        <v>83</v>
      </c>
      <c r="AV124" s="12" t="s">
        <v>24</v>
      </c>
      <c r="AW124" s="12" t="s">
        <v>39</v>
      </c>
      <c r="AX124" s="12" t="s">
        <v>75</v>
      </c>
      <c r="AY124" s="255" t="s">
        <v>151</v>
      </c>
    </row>
    <row r="125" spans="2:51" s="13" customFormat="1" ht="13.5">
      <c r="B125" s="256"/>
      <c r="C125" s="257"/>
      <c r="D125" s="247" t="s">
        <v>160</v>
      </c>
      <c r="E125" s="258" t="s">
        <v>22</v>
      </c>
      <c r="F125" s="259" t="s">
        <v>488</v>
      </c>
      <c r="G125" s="257"/>
      <c r="H125" s="260">
        <v>263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AT125" s="266" t="s">
        <v>160</v>
      </c>
      <c r="AU125" s="266" t="s">
        <v>83</v>
      </c>
      <c r="AV125" s="13" t="s">
        <v>83</v>
      </c>
      <c r="AW125" s="13" t="s">
        <v>39</v>
      </c>
      <c r="AX125" s="13" t="s">
        <v>75</v>
      </c>
      <c r="AY125" s="266" t="s">
        <v>151</v>
      </c>
    </row>
    <row r="126" spans="2:51" s="14" customFormat="1" ht="13.5">
      <c r="B126" s="267"/>
      <c r="C126" s="268"/>
      <c r="D126" s="247" t="s">
        <v>160</v>
      </c>
      <c r="E126" s="269" t="s">
        <v>22</v>
      </c>
      <c r="F126" s="270" t="s">
        <v>164</v>
      </c>
      <c r="G126" s="268"/>
      <c r="H126" s="271">
        <v>263</v>
      </c>
      <c r="I126" s="272"/>
      <c r="J126" s="268"/>
      <c r="K126" s="268"/>
      <c r="L126" s="273"/>
      <c r="M126" s="274"/>
      <c r="N126" s="275"/>
      <c r="O126" s="275"/>
      <c r="P126" s="275"/>
      <c r="Q126" s="275"/>
      <c r="R126" s="275"/>
      <c r="S126" s="275"/>
      <c r="T126" s="276"/>
      <c r="AT126" s="277" t="s">
        <v>160</v>
      </c>
      <c r="AU126" s="277" t="s">
        <v>83</v>
      </c>
      <c r="AV126" s="14" t="s">
        <v>158</v>
      </c>
      <c r="AW126" s="14" t="s">
        <v>39</v>
      </c>
      <c r="AX126" s="14" t="s">
        <v>24</v>
      </c>
      <c r="AY126" s="277" t="s">
        <v>151</v>
      </c>
    </row>
    <row r="127" spans="2:65" s="1" customFormat="1" ht="14.4" customHeight="1">
      <c r="B127" s="46"/>
      <c r="C127" s="278" t="s">
        <v>219</v>
      </c>
      <c r="D127" s="278" t="s">
        <v>170</v>
      </c>
      <c r="E127" s="279" t="s">
        <v>220</v>
      </c>
      <c r="F127" s="280" t="s">
        <v>221</v>
      </c>
      <c r="G127" s="281" t="s">
        <v>180</v>
      </c>
      <c r="H127" s="282">
        <v>197</v>
      </c>
      <c r="I127" s="283"/>
      <c r="J127" s="284">
        <f>ROUND(I127*H127,2)</f>
        <v>0</v>
      </c>
      <c r="K127" s="280" t="s">
        <v>22</v>
      </c>
      <c r="L127" s="285"/>
      <c r="M127" s="286" t="s">
        <v>22</v>
      </c>
      <c r="N127" s="287" t="s">
        <v>46</v>
      </c>
      <c r="O127" s="47"/>
      <c r="P127" s="242">
        <f>O127*H127</f>
        <v>0</v>
      </c>
      <c r="Q127" s="242">
        <v>0.001</v>
      </c>
      <c r="R127" s="242">
        <f>Q127*H127</f>
        <v>0.197</v>
      </c>
      <c r="S127" s="242">
        <v>0</v>
      </c>
      <c r="T127" s="243">
        <f>S127*H127</f>
        <v>0</v>
      </c>
      <c r="AR127" s="24" t="s">
        <v>174</v>
      </c>
      <c r="AT127" s="24" t="s">
        <v>170</v>
      </c>
      <c r="AU127" s="24" t="s">
        <v>83</v>
      </c>
      <c r="AY127" s="24" t="s">
        <v>151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24</v>
      </c>
      <c r="BK127" s="244">
        <f>ROUND(I127*H127,2)</f>
        <v>0</v>
      </c>
      <c r="BL127" s="24" t="s">
        <v>158</v>
      </c>
      <c r="BM127" s="24" t="s">
        <v>489</v>
      </c>
    </row>
    <row r="128" spans="2:51" s="12" customFormat="1" ht="13.5">
      <c r="B128" s="245"/>
      <c r="C128" s="246"/>
      <c r="D128" s="247" t="s">
        <v>160</v>
      </c>
      <c r="E128" s="248" t="s">
        <v>22</v>
      </c>
      <c r="F128" s="249" t="s">
        <v>208</v>
      </c>
      <c r="G128" s="246"/>
      <c r="H128" s="248" t="s">
        <v>22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160</v>
      </c>
      <c r="AU128" s="255" t="s">
        <v>83</v>
      </c>
      <c r="AV128" s="12" t="s">
        <v>24</v>
      </c>
      <c r="AW128" s="12" t="s">
        <v>39</v>
      </c>
      <c r="AX128" s="12" t="s">
        <v>75</v>
      </c>
      <c r="AY128" s="255" t="s">
        <v>151</v>
      </c>
    </row>
    <row r="129" spans="2:51" s="13" customFormat="1" ht="13.5">
      <c r="B129" s="256"/>
      <c r="C129" s="257"/>
      <c r="D129" s="247" t="s">
        <v>160</v>
      </c>
      <c r="E129" s="258" t="s">
        <v>22</v>
      </c>
      <c r="F129" s="259" t="s">
        <v>485</v>
      </c>
      <c r="G129" s="257"/>
      <c r="H129" s="260">
        <v>197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AT129" s="266" t="s">
        <v>160</v>
      </c>
      <c r="AU129" s="266" t="s">
        <v>83</v>
      </c>
      <c r="AV129" s="13" t="s">
        <v>83</v>
      </c>
      <c r="AW129" s="13" t="s">
        <v>39</v>
      </c>
      <c r="AX129" s="13" t="s">
        <v>75</v>
      </c>
      <c r="AY129" s="266" t="s">
        <v>151</v>
      </c>
    </row>
    <row r="130" spans="2:51" s="14" customFormat="1" ht="13.5">
      <c r="B130" s="267"/>
      <c r="C130" s="268"/>
      <c r="D130" s="247" t="s">
        <v>160</v>
      </c>
      <c r="E130" s="269" t="s">
        <v>22</v>
      </c>
      <c r="F130" s="270" t="s">
        <v>164</v>
      </c>
      <c r="G130" s="268"/>
      <c r="H130" s="271">
        <v>197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AT130" s="277" t="s">
        <v>160</v>
      </c>
      <c r="AU130" s="277" t="s">
        <v>83</v>
      </c>
      <c r="AV130" s="14" t="s">
        <v>158</v>
      </c>
      <c r="AW130" s="14" t="s">
        <v>39</v>
      </c>
      <c r="AX130" s="14" t="s">
        <v>24</v>
      </c>
      <c r="AY130" s="277" t="s">
        <v>151</v>
      </c>
    </row>
    <row r="131" spans="2:65" s="1" customFormat="1" ht="22.8" customHeight="1">
      <c r="B131" s="46"/>
      <c r="C131" s="233" t="s">
        <v>223</v>
      </c>
      <c r="D131" s="233" t="s">
        <v>153</v>
      </c>
      <c r="E131" s="234" t="s">
        <v>224</v>
      </c>
      <c r="F131" s="235" t="s">
        <v>225</v>
      </c>
      <c r="G131" s="236" t="s">
        <v>180</v>
      </c>
      <c r="H131" s="237">
        <v>461</v>
      </c>
      <c r="I131" s="238"/>
      <c r="J131" s="239">
        <f>ROUND(I131*H131,2)</f>
        <v>0</v>
      </c>
      <c r="K131" s="235" t="s">
        <v>157</v>
      </c>
      <c r="L131" s="72"/>
      <c r="M131" s="240" t="s">
        <v>22</v>
      </c>
      <c r="N131" s="241" t="s">
        <v>46</v>
      </c>
      <c r="O131" s="47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AR131" s="24" t="s">
        <v>158</v>
      </c>
      <c r="AT131" s="24" t="s">
        <v>153</v>
      </c>
      <c r="AU131" s="24" t="s">
        <v>83</v>
      </c>
      <c r="AY131" s="24" t="s">
        <v>151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4" t="s">
        <v>24</v>
      </c>
      <c r="BK131" s="244">
        <f>ROUND(I131*H131,2)</f>
        <v>0</v>
      </c>
      <c r="BL131" s="24" t="s">
        <v>158</v>
      </c>
      <c r="BM131" s="24" t="s">
        <v>490</v>
      </c>
    </row>
    <row r="132" spans="2:51" s="12" customFormat="1" ht="13.5">
      <c r="B132" s="245"/>
      <c r="C132" s="246"/>
      <c r="D132" s="247" t="s">
        <v>160</v>
      </c>
      <c r="E132" s="248" t="s">
        <v>22</v>
      </c>
      <c r="F132" s="249" t="s">
        <v>189</v>
      </c>
      <c r="G132" s="246"/>
      <c r="H132" s="248" t="s">
        <v>22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AT132" s="255" t="s">
        <v>160</v>
      </c>
      <c r="AU132" s="255" t="s">
        <v>83</v>
      </c>
      <c r="AV132" s="12" t="s">
        <v>24</v>
      </c>
      <c r="AW132" s="12" t="s">
        <v>39</v>
      </c>
      <c r="AX132" s="12" t="s">
        <v>75</v>
      </c>
      <c r="AY132" s="255" t="s">
        <v>151</v>
      </c>
    </row>
    <row r="133" spans="2:51" s="12" customFormat="1" ht="13.5">
      <c r="B133" s="245"/>
      <c r="C133" s="246"/>
      <c r="D133" s="247" t="s">
        <v>160</v>
      </c>
      <c r="E133" s="248" t="s">
        <v>22</v>
      </c>
      <c r="F133" s="249" t="s">
        <v>183</v>
      </c>
      <c r="G133" s="246"/>
      <c r="H133" s="248" t="s">
        <v>22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160</v>
      </c>
      <c r="AU133" s="255" t="s">
        <v>83</v>
      </c>
      <c r="AV133" s="12" t="s">
        <v>24</v>
      </c>
      <c r="AW133" s="12" t="s">
        <v>39</v>
      </c>
      <c r="AX133" s="12" t="s">
        <v>75</v>
      </c>
      <c r="AY133" s="255" t="s">
        <v>151</v>
      </c>
    </row>
    <row r="134" spans="2:51" s="13" customFormat="1" ht="13.5">
      <c r="B134" s="256"/>
      <c r="C134" s="257"/>
      <c r="D134" s="247" t="s">
        <v>160</v>
      </c>
      <c r="E134" s="258" t="s">
        <v>22</v>
      </c>
      <c r="F134" s="259" t="s">
        <v>471</v>
      </c>
      <c r="G134" s="257"/>
      <c r="H134" s="260">
        <v>461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AT134" s="266" t="s">
        <v>160</v>
      </c>
      <c r="AU134" s="266" t="s">
        <v>83</v>
      </c>
      <c r="AV134" s="13" t="s">
        <v>83</v>
      </c>
      <c r="AW134" s="13" t="s">
        <v>39</v>
      </c>
      <c r="AX134" s="13" t="s">
        <v>75</v>
      </c>
      <c r="AY134" s="266" t="s">
        <v>151</v>
      </c>
    </row>
    <row r="135" spans="2:51" s="14" customFormat="1" ht="13.5">
      <c r="B135" s="267"/>
      <c r="C135" s="268"/>
      <c r="D135" s="247" t="s">
        <v>160</v>
      </c>
      <c r="E135" s="269" t="s">
        <v>22</v>
      </c>
      <c r="F135" s="270" t="s">
        <v>164</v>
      </c>
      <c r="G135" s="268"/>
      <c r="H135" s="271">
        <v>461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AT135" s="277" t="s">
        <v>160</v>
      </c>
      <c r="AU135" s="277" t="s">
        <v>83</v>
      </c>
      <c r="AV135" s="14" t="s">
        <v>158</v>
      </c>
      <c r="AW135" s="14" t="s">
        <v>39</v>
      </c>
      <c r="AX135" s="14" t="s">
        <v>24</v>
      </c>
      <c r="AY135" s="277" t="s">
        <v>151</v>
      </c>
    </row>
    <row r="136" spans="2:65" s="1" customFormat="1" ht="14.4" customHeight="1">
      <c r="B136" s="46"/>
      <c r="C136" s="278" t="s">
        <v>227</v>
      </c>
      <c r="D136" s="278" t="s">
        <v>170</v>
      </c>
      <c r="E136" s="279" t="s">
        <v>228</v>
      </c>
      <c r="F136" s="280" t="s">
        <v>229</v>
      </c>
      <c r="G136" s="281" t="s">
        <v>180</v>
      </c>
      <c r="H136" s="282">
        <v>132</v>
      </c>
      <c r="I136" s="283"/>
      <c r="J136" s="284">
        <f>ROUND(I136*H136,2)</f>
        <v>0</v>
      </c>
      <c r="K136" s="280" t="s">
        <v>22</v>
      </c>
      <c r="L136" s="285"/>
      <c r="M136" s="286" t="s">
        <v>22</v>
      </c>
      <c r="N136" s="287" t="s">
        <v>46</v>
      </c>
      <c r="O136" s="47"/>
      <c r="P136" s="242">
        <f>O136*H136</f>
        <v>0</v>
      </c>
      <c r="Q136" s="242">
        <v>0.001</v>
      </c>
      <c r="R136" s="242">
        <f>Q136*H136</f>
        <v>0.132</v>
      </c>
      <c r="S136" s="242">
        <v>0</v>
      </c>
      <c r="T136" s="243">
        <f>S136*H136</f>
        <v>0</v>
      </c>
      <c r="AR136" s="24" t="s">
        <v>174</v>
      </c>
      <c r="AT136" s="24" t="s">
        <v>170</v>
      </c>
      <c r="AU136" s="24" t="s">
        <v>83</v>
      </c>
      <c r="AY136" s="24" t="s">
        <v>151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24</v>
      </c>
      <c r="BK136" s="244">
        <f>ROUND(I136*H136,2)</f>
        <v>0</v>
      </c>
      <c r="BL136" s="24" t="s">
        <v>158</v>
      </c>
      <c r="BM136" s="24" t="s">
        <v>491</v>
      </c>
    </row>
    <row r="137" spans="2:51" s="12" customFormat="1" ht="13.5">
      <c r="B137" s="245"/>
      <c r="C137" s="246"/>
      <c r="D137" s="247" t="s">
        <v>160</v>
      </c>
      <c r="E137" s="248" t="s">
        <v>22</v>
      </c>
      <c r="F137" s="249" t="s">
        <v>231</v>
      </c>
      <c r="G137" s="246"/>
      <c r="H137" s="248" t="s">
        <v>22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AT137" s="255" t="s">
        <v>160</v>
      </c>
      <c r="AU137" s="255" t="s">
        <v>83</v>
      </c>
      <c r="AV137" s="12" t="s">
        <v>24</v>
      </c>
      <c r="AW137" s="12" t="s">
        <v>39</v>
      </c>
      <c r="AX137" s="12" t="s">
        <v>75</v>
      </c>
      <c r="AY137" s="255" t="s">
        <v>151</v>
      </c>
    </row>
    <row r="138" spans="2:51" s="13" customFormat="1" ht="13.5">
      <c r="B138" s="256"/>
      <c r="C138" s="257"/>
      <c r="D138" s="247" t="s">
        <v>160</v>
      </c>
      <c r="E138" s="258" t="s">
        <v>22</v>
      </c>
      <c r="F138" s="259" t="s">
        <v>492</v>
      </c>
      <c r="G138" s="257"/>
      <c r="H138" s="260">
        <v>132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AT138" s="266" t="s">
        <v>160</v>
      </c>
      <c r="AU138" s="266" t="s">
        <v>83</v>
      </c>
      <c r="AV138" s="13" t="s">
        <v>83</v>
      </c>
      <c r="AW138" s="13" t="s">
        <v>39</v>
      </c>
      <c r="AX138" s="13" t="s">
        <v>75</v>
      </c>
      <c r="AY138" s="266" t="s">
        <v>151</v>
      </c>
    </row>
    <row r="139" spans="2:51" s="14" customFormat="1" ht="13.5">
      <c r="B139" s="267"/>
      <c r="C139" s="268"/>
      <c r="D139" s="247" t="s">
        <v>160</v>
      </c>
      <c r="E139" s="269" t="s">
        <v>22</v>
      </c>
      <c r="F139" s="270" t="s">
        <v>164</v>
      </c>
      <c r="G139" s="268"/>
      <c r="H139" s="271">
        <v>132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AT139" s="277" t="s">
        <v>160</v>
      </c>
      <c r="AU139" s="277" t="s">
        <v>83</v>
      </c>
      <c r="AV139" s="14" t="s">
        <v>158</v>
      </c>
      <c r="AW139" s="14" t="s">
        <v>39</v>
      </c>
      <c r="AX139" s="14" t="s">
        <v>24</v>
      </c>
      <c r="AY139" s="277" t="s">
        <v>151</v>
      </c>
    </row>
    <row r="140" spans="2:65" s="1" customFormat="1" ht="14.4" customHeight="1">
      <c r="B140" s="46"/>
      <c r="C140" s="278" t="s">
        <v>233</v>
      </c>
      <c r="D140" s="278" t="s">
        <v>170</v>
      </c>
      <c r="E140" s="279" t="s">
        <v>234</v>
      </c>
      <c r="F140" s="280" t="s">
        <v>235</v>
      </c>
      <c r="G140" s="281" t="s">
        <v>180</v>
      </c>
      <c r="H140" s="282">
        <v>197</v>
      </c>
      <c r="I140" s="283"/>
      <c r="J140" s="284">
        <f>ROUND(I140*H140,2)</f>
        <v>0</v>
      </c>
      <c r="K140" s="280" t="s">
        <v>22</v>
      </c>
      <c r="L140" s="285"/>
      <c r="M140" s="286" t="s">
        <v>22</v>
      </c>
      <c r="N140" s="287" t="s">
        <v>46</v>
      </c>
      <c r="O140" s="47"/>
      <c r="P140" s="242">
        <f>O140*H140</f>
        <v>0</v>
      </c>
      <c r="Q140" s="242">
        <v>0.001</v>
      </c>
      <c r="R140" s="242">
        <f>Q140*H140</f>
        <v>0.197</v>
      </c>
      <c r="S140" s="242">
        <v>0</v>
      </c>
      <c r="T140" s="243">
        <f>S140*H140</f>
        <v>0</v>
      </c>
      <c r="AR140" s="24" t="s">
        <v>174</v>
      </c>
      <c r="AT140" s="24" t="s">
        <v>170</v>
      </c>
      <c r="AU140" s="24" t="s">
        <v>83</v>
      </c>
      <c r="AY140" s="24" t="s">
        <v>151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24</v>
      </c>
      <c r="BK140" s="244">
        <f>ROUND(I140*H140,2)</f>
        <v>0</v>
      </c>
      <c r="BL140" s="24" t="s">
        <v>158</v>
      </c>
      <c r="BM140" s="24" t="s">
        <v>493</v>
      </c>
    </row>
    <row r="141" spans="2:51" s="12" customFormat="1" ht="13.5">
      <c r="B141" s="245"/>
      <c r="C141" s="246"/>
      <c r="D141" s="247" t="s">
        <v>160</v>
      </c>
      <c r="E141" s="248" t="s">
        <v>22</v>
      </c>
      <c r="F141" s="249" t="s">
        <v>231</v>
      </c>
      <c r="G141" s="246"/>
      <c r="H141" s="248" t="s">
        <v>22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160</v>
      </c>
      <c r="AU141" s="255" t="s">
        <v>83</v>
      </c>
      <c r="AV141" s="12" t="s">
        <v>24</v>
      </c>
      <c r="AW141" s="12" t="s">
        <v>39</v>
      </c>
      <c r="AX141" s="12" t="s">
        <v>75</v>
      </c>
      <c r="AY141" s="255" t="s">
        <v>151</v>
      </c>
    </row>
    <row r="142" spans="2:51" s="13" customFormat="1" ht="13.5">
      <c r="B142" s="256"/>
      <c r="C142" s="257"/>
      <c r="D142" s="247" t="s">
        <v>160</v>
      </c>
      <c r="E142" s="258" t="s">
        <v>22</v>
      </c>
      <c r="F142" s="259" t="s">
        <v>485</v>
      </c>
      <c r="G142" s="257"/>
      <c r="H142" s="260">
        <v>197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AT142" s="266" t="s">
        <v>160</v>
      </c>
      <c r="AU142" s="266" t="s">
        <v>83</v>
      </c>
      <c r="AV142" s="13" t="s">
        <v>83</v>
      </c>
      <c r="AW142" s="13" t="s">
        <v>39</v>
      </c>
      <c r="AX142" s="13" t="s">
        <v>75</v>
      </c>
      <c r="AY142" s="266" t="s">
        <v>151</v>
      </c>
    </row>
    <row r="143" spans="2:51" s="14" customFormat="1" ht="13.5">
      <c r="B143" s="267"/>
      <c r="C143" s="268"/>
      <c r="D143" s="247" t="s">
        <v>160</v>
      </c>
      <c r="E143" s="269" t="s">
        <v>22</v>
      </c>
      <c r="F143" s="270" t="s">
        <v>164</v>
      </c>
      <c r="G143" s="268"/>
      <c r="H143" s="271">
        <v>197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AT143" s="277" t="s">
        <v>160</v>
      </c>
      <c r="AU143" s="277" t="s">
        <v>83</v>
      </c>
      <c r="AV143" s="14" t="s">
        <v>158</v>
      </c>
      <c r="AW143" s="14" t="s">
        <v>39</v>
      </c>
      <c r="AX143" s="14" t="s">
        <v>24</v>
      </c>
      <c r="AY143" s="277" t="s">
        <v>151</v>
      </c>
    </row>
    <row r="144" spans="2:65" s="1" customFormat="1" ht="14.4" customHeight="1">
      <c r="B144" s="46"/>
      <c r="C144" s="278" t="s">
        <v>10</v>
      </c>
      <c r="D144" s="278" t="s">
        <v>170</v>
      </c>
      <c r="E144" s="279" t="s">
        <v>237</v>
      </c>
      <c r="F144" s="280" t="s">
        <v>238</v>
      </c>
      <c r="G144" s="281" t="s">
        <v>180</v>
      </c>
      <c r="H144" s="282">
        <v>132</v>
      </c>
      <c r="I144" s="283"/>
      <c r="J144" s="284">
        <f>ROUND(I144*H144,2)</f>
        <v>0</v>
      </c>
      <c r="K144" s="280" t="s">
        <v>22</v>
      </c>
      <c r="L144" s="285"/>
      <c r="M144" s="286" t="s">
        <v>22</v>
      </c>
      <c r="N144" s="287" t="s">
        <v>46</v>
      </c>
      <c r="O144" s="47"/>
      <c r="P144" s="242">
        <f>O144*H144</f>
        <v>0</v>
      </c>
      <c r="Q144" s="242">
        <v>0.001</v>
      </c>
      <c r="R144" s="242">
        <f>Q144*H144</f>
        <v>0.132</v>
      </c>
      <c r="S144" s="242">
        <v>0</v>
      </c>
      <c r="T144" s="243">
        <f>S144*H144</f>
        <v>0</v>
      </c>
      <c r="AR144" s="24" t="s">
        <v>174</v>
      </c>
      <c r="AT144" s="24" t="s">
        <v>170</v>
      </c>
      <c r="AU144" s="24" t="s">
        <v>83</v>
      </c>
      <c r="AY144" s="24" t="s">
        <v>151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24</v>
      </c>
      <c r="BK144" s="244">
        <f>ROUND(I144*H144,2)</f>
        <v>0</v>
      </c>
      <c r="BL144" s="24" t="s">
        <v>158</v>
      </c>
      <c r="BM144" s="24" t="s">
        <v>494</v>
      </c>
    </row>
    <row r="145" spans="2:51" s="12" customFormat="1" ht="13.5">
      <c r="B145" s="245"/>
      <c r="C145" s="246"/>
      <c r="D145" s="247" t="s">
        <v>160</v>
      </c>
      <c r="E145" s="248" t="s">
        <v>22</v>
      </c>
      <c r="F145" s="249" t="s">
        <v>240</v>
      </c>
      <c r="G145" s="246"/>
      <c r="H145" s="248" t="s">
        <v>22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160</v>
      </c>
      <c r="AU145" s="255" t="s">
        <v>83</v>
      </c>
      <c r="AV145" s="12" t="s">
        <v>24</v>
      </c>
      <c r="AW145" s="12" t="s">
        <v>39</v>
      </c>
      <c r="AX145" s="12" t="s">
        <v>75</v>
      </c>
      <c r="AY145" s="255" t="s">
        <v>151</v>
      </c>
    </row>
    <row r="146" spans="2:51" s="13" customFormat="1" ht="13.5">
      <c r="B146" s="256"/>
      <c r="C146" s="257"/>
      <c r="D146" s="247" t="s">
        <v>160</v>
      </c>
      <c r="E146" s="258" t="s">
        <v>22</v>
      </c>
      <c r="F146" s="259" t="s">
        <v>492</v>
      </c>
      <c r="G146" s="257"/>
      <c r="H146" s="260">
        <v>132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AT146" s="266" t="s">
        <v>160</v>
      </c>
      <c r="AU146" s="266" t="s">
        <v>83</v>
      </c>
      <c r="AV146" s="13" t="s">
        <v>83</v>
      </c>
      <c r="AW146" s="13" t="s">
        <v>39</v>
      </c>
      <c r="AX146" s="13" t="s">
        <v>75</v>
      </c>
      <c r="AY146" s="266" t="s">
        <v>151</v>
      </c>
    </row>
    <row r="147" spans="2:51" s="14" customFormat="1" ht="13.5">
      <c r="B147" s="267"/>
      <c r="C147" s="268"/>
      <c r="D147" s="247" t="s">
        <v>160</v>
      </c>
      <c r="E147" s="269" t="s">
        <v>22</v>
      </c>
      <c r="F147" s="270" t="s">
        <v>164</v>
      </c>
      <c r="G147" s="268"/>
      <c r="H147" s="271">
        <v>132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AT147" s="277" t="s">
        <v>160</v>
      </c>
      <c r="AU147" s="277" t="s">
        <v>83</v>
      </c>
      <c r="AV147" s="14" t="s">
        <v>158</v>
      </c>
      <c r="AW147" s="14" t="s">
        <v>39</v>
      </c>
      <c r="AX147" s="14" t="s">
        <v>24</v>
      </c>
      <c r="AY147" s="277" t="s">
        <v>151</v>
      </c>
    </row>
    <row r="148" spans="2:65" s="1" customFormat="1" ht="14.4" customHeight="1">
      <c r="B148" s="46"/>
      <c r="C148" s="233" t="s">
        <v>241</v>
      </c>
      <c r="D148" s="233" t="s">
        <v>153</v>
      </c>
      <c r="E148" s="234" t="s">
        <v>242</v>
      </c>
      <c r="F148" s="235" t="s">
        <v>243</v>
      </c>
      <c r="G148" s="236" t="s">
        <v>180</v>
      </c>
      <c r="H148" s="237">
        <v>985</v>
      </c>
      <c r="I148" s="238"/>
      <c r="J148" s="239">
        <f>ROUND(I148*H148,2)</f>
        <v>0</v>
      </c>
      <c r="K148" s="235" t="s">
        <v>157</v>
      </c>
      <c r="L148" s="72"/>
      <c r="M148" s="240" t="s">
        <v>22</v>
      </c>
      <c r="N148" s="241" t="s">
        <v>46</v>
      </c>
      <c r="O148" s="47"/>
      <c r="P148" s="242">
        <f>O148*H148</f>
        <v>0</v>
      </c>
      <c r="Q148" s="242">
        <v>5E-05</v>
      </c>
      <c r="R148" s="242">
        <f>Q148*H148</f>
        <v>0.04925</v>
      </c>
      <c r="S148" s="242">
        <v>0</v>
      </c>
      <c r="T148" s="243">
        <f>S148*H148</f>
        <v>0</v>
      </c>
      <c r="AR148" s="24" t="s">
        <v>158</v>
      </c>
      <c r="AT148" s="24" t="s">
        <v>153</v>
      </c>
      <c r="AU148" s="24" t="s">
        <v>83</v>
      </c>
      <c r="AY148" s="24" t="s">
        <v>151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24</v>
      </c>
      <c r="BK148" s="244">
        <f>ROUND(I148*H148,2)</f>
        <v>0</v>
      </c>
      <c r="BL148" s="24" t="s">
        <v>158</v>
      </c>
      <c r="BM148" s="24" t="s">
        <v>495</v>
      </c>
    </row>
    <row r="149" spans="2:51" s="12" customFormat="1" ht="13.5">
      <c r="B149" s="245"/>
      <c r="C149" s="246"/>
      <c r="D149" s="247" t="s">
        <v>160</v>
      </c>
      <c r="E149" s="248" t="s">
        <v>22</v>
      </c>
      <c r="F149" s="249" t="s">
        <v>496</v>
      </c>
      <c r="G149" s="246"/>
      <c r="H149" s="248" t="s">
        <v>22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160</v>
      </c>
      <c r="AU149" s="255" t="s">
        <v>83</v>
      </c>
      <c r="AV149" s="12" t="s">
        <v>24</v>
      </c>
      <c r="AW149" s="12" t="s">
        <v>39</v>
      </c>
      <c r="AX149" s="12" t="s">
        <v>75</v>
      </c>
      <c r="AY149" s="255" t="s">
        <v>151</v>
      </c>
    </row>
    <row r="150" spans="2:51" s="13" customFormat="1" ht="13.5">
      <c r="B150" s="256"/>
      <c r="C150" s="257"/>
      <c r="D150" s="247" t="s">
        <v>160</v>
      </c>
      <c r="E150" s="258" t="s">
        <v>22</v>
      </c>
      <c r="F150" s="259" t="s">
        <v>479</v>
      </c>
      <c r="G150" s="257"/>
      <c r="H150" s="260">
        <v>985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160</v>
      </c>
      <c r="AU150" s="266" t="s">
        <v>83</v>
      </c>
      <c r="AV150" s="13" t="s">
        <v>83</v>
      </c>
      <c r="AW150" s="13" t="s">
        <v>39</v>
      </c>
      <c r="AX150" s="13" t="s">
        <v>75</v>
      </c>
      <c r="AY150" s="266" t="s">
        <v>151</v>
      </c>
    </row>
    <row r="151" spans="2:51" s="14" customFormat="1" ht="13.5">
      <c r="B151" s="267"/>
      <c r="C151" s="268"/>
      <c r="D151" s="247" t="s">
        <v>160</v>
      </c>
      <c r="E151" s="269" t="s">
        <v>22</v>
      </c>
      <c r="F151" s="270" t="s">
        <v>164</v>
      </c>
      <c r="G151" s="268"/>
      <c r="H151" s="271">
        <v>985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AT151" s="277" t="s">
        <v>160</v>
      </c>
      <c r="AU151" s="277" t="s">
        <v>83</v>
      </c>
      <c r="AV151" s="14" t="s">
        <v>158</v>
      </c>
      <c r="AW151" s="14" t="s">
        <v>39</v>
      </c>
      <c r="AX151" s="14" t="s">
        <v>24</v>
      </c>
      <c r="AY151" s="277" t="s">
        <v>151</v>
      </c>
    </row>
    <row r="152" spans="2:65" s="1" customFormat="1" ht="22.8" customHeight="1">
      <c r="B152" s="46"/>
      <c r="C152" s="278" t="s">
        <v>246</v>
      </c>
      <c r="D152" s="278" t="s">
        <v>170</v>
      </c>
      <c r="E152" s="279" t="s">
        <v>247</v>
      </c>
      <c r="F152" s="280" t="s">
        <v>248</v>
      </c>
      <c r="G152" s="281" t="s">
        <v>180</v>
      </c>
      <c r="H152" s="282">
        <v>1970</v>
      </c>
      <c r="I152" s="283"/>
      <c r="J152" s="284">
        <f>ROUND(I152*H152,2)</f>
        <v>0</v>
      </c>
      <c r="K152" s="280" t="s">
        <v>157</v>
      </c>
      <c r="L152" s="285"/>
      <c r="M152" s="286" t="s">
        <v>22</v>
      </c>
      <c r="N152" s="287" t="s">
        <v>46</v>
      </c>
      <c r="O152" s="47"/>
      <c r="P152" s="242">
        <f>O152*H152</f>
        <v>0</v>
      </c>
      <c r="Q152" s="242">
        <v>0.00472</v>
      </c>
      <c r="R152" s="242">
        <f>Q152*H152</f>
        <v>9.2984</v>
      </c>
      <c r="S152" s="242">
        <v>0</v>
      </c>
      <c r="T152" s="243">
        <f>S152*H152</f>
        <v>0</v>
      </c>
      <c r="AR152" s="24" t="s">
        <v>174</v>
      </c>
      <c r="AT152" s="24" t="s">
        <v>170</v>
      </c>
      <c r="AU152" s="24" t="s">
        <v>83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24</v>
      </c>
      <c r="BK152" s="244">
        <f>ROUND(I152*H152,2)</f>
        <v>0</v>
      </c>
      <c r="BL152" s="24" t="s">
        <v>158</v>
      </c>
      <c r="BM152" s="24" t="s">
        <v>497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250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3" customFormat="1" ht="13.5">
      <c r="B154" s="256"/>
      <c r="C154" s="257"/>
      <c r="D154" s="247" t="s">
        <v>160</v>
      </c>
      <c r="E154" s="258" t="s">
        <v>22</v>
      </c>
      <c r="F154" s="259" t="s">
        <v>498</v>
      </c>
      <c r="G154" s="257"/>
      <c r="H154" s="260">
        <v>1970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160</v>
      </c>
      <c r="AU154" s="266" t="s">
        <v>83</v>
      </c>
      <c r="AV154" s="13" t="s">
        <v>83</v>
      </c>
      <c r="AW154" s="13" t="s">
        <v>39</v>
      </c>
      <c r="AX154" s="13" t="s">
        <v>75</v>
      </c>
      <c r="AY154" s="266" t="s">
        <v>151</v>
      </c>
    </row>
    <row r="155" spans="2:51" s="14" customFormat="1" ht="13.5">
      <c r="B155" s="267"/>
      <c r="C155" s="268"/>
      <c r="D155" s="247" t="s">
        <v>160</v>
      </c>
      <c r="E155" s="269" t="s">
        <v>22</v>
      </c>
      <c r="F155" s="270" t="s">
        <v>164</v>
      </c>
      <c r="G155" s="268"/>
      <c r="H155" s="271">
        <v>1970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160</v>
      </c>
      <c r="AU155" s="277" t="s">
        <v>83</v>
      </c>
      <c r="AV155" s="14" t="s">
        <v>158</v>
      </c>
      <c r="AW155" s="14" t="s">
        <v>39</v>
      </c>
      <c r="AX155" s="14" t="s">
        <v>24</v>
      </c>
      <c r="AY155" s="277" t="s">
        <v>151</v>
      </c>
    </row>
    <row r="156" spans="2:65" s="1" customFormat="1" ht="22.8" customHeight="1">
      <c r="B156" s="46"/>
      <c r="C156" s="233" t="s">
        <v>252</v>
      </c>
      <c r="D156" s="233" t="s">
        <v>153</v>
      </c>
      <c r="E156" s="234" t="s">
        <v>253</v>
      </c>
      <c r="F156" s="235" t="s">
        <v>254</v>
      </c>
      <c r="G156" s="236" t="s">
        <v>180</v>
      </c>
      <c r="H156" s="237">
        <v>985</v>
      </c>
      <c r="I156" s="238"/>
      <c r="J156" s="239">
        <f>ROUND(I156*H156,2)</f>
        <v>0</v>
      </c>
      <c r="K156" s="235" t="s">
        <v>157</v>
      </c>
      <c r="L156" s="72"/>
      <c r="M156" s="240" t="s">
        <v>22</v>
      </c>
      <c r="N156" s="241" t="s">
        <v>46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158</v>
      </c>
      <c r="AT156" s="24" t="s">
        <v>153</v>
      </c>
      <c r="AU156" s="24" t="s">
        <v>83</v>
      </c>
      <c r="AY156" s="24" t="s">
        <v>151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24</v>
      </c>
      <c r="BK156" s="244">
        <f>ROUND(I156*H156,2)</f>
        <v>0</v>
      </c>
      <c r="BL156" s="24" t="s">
        <v>158</v>
      </c>
      <c r="BM156" s="24" t="s">
        <v>499</v>
      </c>
    </row>
    <row r="157" spans="2:51" s="12" customFormat="1" ht="13.5">
      <c r="B157" s="245"/>
      <c r="C157" s="246"/>
      <c r="D157" s="247" t="s">
        <v>160</v>
      </c>
      <c r="E157" s="248" t="s">
        <v>22</v>
      </c>
      <c r="F157" s="249" t="s">
        <v>475</v>
      </c>
      <c r="G157" s="246"/>
      <c r="H157" s="248" t="s">
        <v>22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160</v>
      </c>
      <c r="AU157" s="255" t="s">
        <v>83</v>
      </c>
      <c r="AV157" s="12" t="s">
        <v>24</v>
      </c>
      <c r="AW157" s="12" t="s">
        <v>39</v>
      </c>
      <c r="AX157" s="12" t="s">
        <v>75</v>
      </c>
      <c r="AY157" s="255" t="s">
        <v>151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257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3" customFormat="1" ht="13.5">
      <c r="B159" s="256"/>
      <c r="C159" s="257"/>
      <c r="D159" s="247" t="s">
        <v>160</v>
      </c>
      <c r="E159" s="258" t="s">
        <v>22</v>
      </c>
      <c r="F159" s="259" t="s">
        <v>479</v>
      </c>
      <c r="G159" s="257"/>
      <c r="H159" s="260">
        <v>985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160</v>
      </c>
      <c r="AU159" s="266" t="s">
        <v>83</v>
      </c>
      <c r="AV159" s="13" t="s">
        <v>83</v>
      </c>
      <c r="AW159" s="13" t="s">
        <v>39</v>
      </c>
      <c r="AX159" s="13" t="s">
        <v>75</v>
      </c>
      <c r="AY159" s="266" t="s">
        <v>151</v>
      </c>
    </row>
    <row r="160" spans="2:51" s="14" customFormat="1" ht="13.5">
      <c r="B160" s="267"/>
      <c r="C160" s="268"/>
      <c r="D160" s="247" t="s">
        <v>160</v>
      </c>
      <c r="E160" s="269" t="s">
        <v>22</v>
      </c>
      <c r="F160" s="270" t="s">
        <v>164</v>
      </c>
      <c r="G160" s="268"/>
      <c r="H160" s="271">
        <v>985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AT160" s="277" t="s">
        <v>160</v>
      </c>
      <c r="AU160" s="277" t="s">
        <v>83</v>
      </c>
      <c r="AV160" s="14" t="s">
        <v>158</v>
      </c>
      <c r="AW160" s="14" t="s">
        <v>39</v>
      </c>
      <c r="AX160" s="14" t="s">
        <v>24</v>
      </c>
      <c r="AY160" s="277" t="s">
        <v>151</v>
      </c>
    </row>
    <row r="161" spans="2:65" s="1" customFormat="1" ht="22.8" customHeight="1">
      <c r="B161" s="46"/>
      <c r="C161" s="233" t="s">
        <v>258</v>
      </c>
      <c r="D161" s="233" t="s">
        <v>153</v>
      </c>
      <c r="E161" s="234" t="s">
        <v>259</v>
      </c>
      <c r="F161" s="235" t="s">
        <v>260</v>
      </c>
      <c r="G161" s="236" t="s">
        <v>180</v>
      </c>
      <c r="H161" s="237">
        <v>985</v>
      </c>
      <c r="I161" s="238"/>
      <c r="J161" s="239">
        <f>ROUND(I161*H161,2)</f>
        <v>0</v>
      </c>
      <c r="K161" s="235" t="s">
        <v>157</v>
      </c>
      <c r="L161" s="72"/>
      <c r="M161" s="240" t="s">
        <v>22</v>
      </c>
      <c r="N161" s="241" t="s">
        <v>46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24</v>
      </c>
      <c r="BK161" s="244">
        <f>ROUND(I161*H161,2)</f>
        <v>0</v>
      </c>
      <c r="BL161" s="24" t="s">
        <v>158</v>
      </c>
      <c r="BM161" s="24" t="s">
        <v>500</v>
      </c>
    </row>
    <row r="162" spans="2:51" s="12" customFormat="1" ht="13.5">
      <c r="B162" s="245"/>
      <c r="C162" s="246"/>
      <c r="D162" s="247" t="s">
        <v>160</v>
      </c>
      <c r="E162" s="248" t="s">
        <v>22</v>
      </c>
      <c r="F162" s="249" t="s">
        <v>501</v>
      </c>
      <c r="G162" s="246"/>
      <c r="H162" s="248" t="s">
        <v>22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160</v>
      </c>
      <c r="AU162" s="255" t="s">
        <v>83</v>
      </c>
      <c r="AV162" s="12" t="s">
        <v>24</v>
      </c>
      <c r="AW162" s="12" t="s">
        <v>39</v>
      </c>
      <c r="AX162" s="12" t="s">
        <v>75</v>
      </c>
      <c r="AY162" s="255" t="s">
        <v>151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262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3" customFormat="1" ht="13.5">
      <c r="B164" s="256"/>
      <c r="C164" s="257"/>
      <c r="D164" s="247" t="s">
        <v>160</v>
      </c>
      <c r="E164" s="258" t="s">
        <v>22</v>
      </c>
      <c r="F164" s="259" t="s">
        <v>502</v>
      </c>
      <c r="G164" s="257"/>
      <c r="H164" s="260">
        <v>985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AT164" s="266" t="s">
        <v>160</v>
      </c>
      <c r="AU164" s="266" t="s">
        <v>83</v>
      </c>
      <c r="AV164" s="13" t="s">
        <v>83</v>
      </c>
      <c r="AW164" s="13" t="s">
        <v>39</v>
      </c>
      <c r="AX164" s="13" t="s">
        <v>75</v>
      </c>
      <c r="AY164" s="266" t="s">
        <v>151</v>
      </c>
    </row>
    <row r="165" spans="2:51" s="14" customFormat="1" ht="13.5">
      <c r="B165" s="267"/>
      <c r="C165" s="268"/>
      <c r="D165" s="247" t="s">
        <v>160</v>
      </c>
      <c r="E165" s="269" t="s">
        <v>22</v>
      </c>
      <c r="F165" s="270" t="s">
        <v>164</v>
      </c>
      <c r="G165" s="268"/>
      <c r="H165" s="271">
        <v>985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AT165" s="277" t="s">
        <v>160</v>
      </c>
      <c r="AU165" s="277" t="s">
        <v>83</v>
      </c>
      <c r="AV165" s="14" t="s">
        <v>158</v>
      </c>
      <c r="AW165" s="14" t="s">
        <v>39</v>
      </c>
      <c r="AX165" s="14" t="s">
        <v>24</v>
      </c>
      <c r="AY165" s="277" t="s">
        <v>151</v>
      </c>
    </row>
    <row r="166" spans="2:65" s="1" customFormat="1" ht="22.8" customHeight="1">
      <c r="B166" s="46"/>
      <c r="C166" s="233" t="s">
        <v>373</v>
      </c>
      <c r="D166" s="233" t="s">
        <v>153</v>
      </c>
      <c r="E166" s="234" t="s">
        <v>264</v>
      </c>
      <c r="F166" s="235" t="s">
        <v>265</v>
      </c>
      <c r="G166" s="236" t="s">
        <v>180</v>
      </c>
      <c r="H166" s="237">
        <v>985</v>
      </c>
      <c r="I166" s="238"/>
      <c r="J166" s="239">
        <f>ROUND(I166*H166,2)</f>
        <v>0</v>
      </c>
      <c r="K166" s="235" t="s">
        <v>157</v>
      </c>
      <c r="L166" s="72"/>
      <c r="M166" s="240" t="s">
        <v>22</v>
      </c>
      <c r="N166" s="241" t="s">
        <v>46</v>
      </c>
      <c r="O166" s="47"/>
      <c r="P166" s="242">
        <f>O166*H166</f>
        <v>0</v>
      </c>
      <c r="Q166" s="242">
        <v>0.00208</v>
      </c>
      <c r="R166" s="242">
        <f>Q166*H166</f>
        <v>2.0488</v>
      </c>
      <c r="S166" s="242">
        <v>0</v>
      </c>
      <c r="T166" s="243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24</v>
      </c>
      <c r="BK166" s="244">
        <f>ROUND(I166*H166,2)</f>
        <v>0</v>
      </c>
      <c r="BL166" s="24" t="s">
        <v>158</v>
      </c>
      <c r="BM166" s="24" t="s">
        <v>503</v>
      </c>
    </row>
    <row r="167" spans="2:51" s="12" customFormat="1" ht="13.5">
      <c r="B167" s="245"/>
      <c r="C167" s="246"/>
      <c r="D167" s="247" t="s">
        <v>160</v>
      </c>
      <c r="E167" s="248" t="s">
        <v>22</v>
      </c>
      <c r="F167" s="249" t="s">
        <v>475</v>
      </c>
      <c r="G167" s="246"/>
      <c r="H167" s="248" t="s">
        <v>22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160</v>
      </c>
      <c r="AU167" s="255" t="s">
        <v>83</v>
      </c>
      <c r="AV167" s="12" t="s">
        <v>24</v>
      </c>
      <c r="AW167" s="12" t="s">
        <v>39</v>
      </c>
      <c r="AX167" s="12" t="s">
        <v>75</v>
      </c>
      <c r="AY167" s="255" t="s">
        <v>151</v>
      </c>
    </row>
    <row r="168" spans="2:51" s="13" customFormat="1" ht="13.5">
      <c r="B168" s="256"/>
      <c r="C168" s="257"/>
      <c r="D168" s="247" t="s">
        <v>160</v>
      </c>
      <c r="E168" s="258" t="s">
        <v>22</v>
      </c>
      <c r="F168" s="259" t="s">
        <v>479</v>
      </c>
      <c r="G168" s="257"/>
      <c r="H168" s="260">
        <v>985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AT168" s="266" t="s">
        <v>160</v>
      </c>
      <c r="AU168" s="266" t="s">
        <v>83</v>
      </c>
      <c r="AV168" s="13" t="s">
        <v>83</v>
      </c>
      <c r="AW168" s="13" t="s">
        <v>39</v>
      </c>
      <c r="AX168" s="13" t="s">
        <v>75</v>
      </c>
      <c r="AY168" s="266" t="s">
        <v>151</v>
      </c>
    </row>
    <row r="169" spans="2:51" s="14" customFormat="1" ht="13.5">
      <c r="B169" s="267"/>
      <c r="C169" s="268"/>
      <c r="D169" s="247" t="s">
        <v>160</v>
      </c>
      <c r="E169" s="269" t="s">
        <v>22</v>
      </c>
      <c r="F169" s="270" t="s">
        <v>164</v>
      </c>
      <c r="G169" s="268"/>
      <c r="H169" s="271">
        <v>985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AT169" s="277" t="s">
        <v>160</v>
      </c>
      <c r="AU169" s="277" t="s">
        <v>83</v>
      </c>
      <c r="AV169" s="14" t="s">
        <v>158</v>
      </c>
      <c r="AW169" s="14" t="s">
        <v>39</v>
      </c>
      <c r="AX169" s="14" t="s">
        <v>24</v>
      </c>
      <c r="AY169" s="277" t="s">
        <v>151</v>
      </c>
    </row>
    <row r="170" spans="2:65" s="1" customFormat="1" ht="22.8" customHeight="1">
      <c r="B170" s="46"/>
      <c r="C170" s="233" t="s">
        <v>9</v>
      </c>
      <c r="D170" s="233" t="s">
        <v>153</v>
      </c>
      <c r="E170" s="234" t="s">
        <v>268</v>
      </c>
      <c r="F170" s="235" t="s">
        <v>269</v>
      </c>
      <c r="G170" s="236" t="s">
        <v>156</v>
      </c>
      <c r="H170" s="237">
        <v>243.1</v>
      </c>
      <c r="I170" s="238"/>
      <c r="J170" s="239">
        <f>ROUND(I170*H170,2)</f>
        <v>0</v>
      </c>
      <c r="K170" s="235" t="s">
        <v>157</v>
      </c>
      <c r="L170" s="72"/>
      <c r="M170" s="240" t="s">
        <v>22</v>
      </c>
      <c r="N170" s="241" t="s">
        <v>46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158</v>
      </c>
      <c r="AT170" s="24" t="s">
        <v>153</v>
      </c>
      <c r="AU170" s="24" t="s">
        <v>83</v>
      </c>
      <c r="AY170" s="24" t="s">
        <v>151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24</v>
      </c>
      <c r="BK170" s="244">
        <f>ROUND(I170*H170,2)</f>
        <v>0</v>
      </c>
      <c r="BL170" s="24" t="s">
        <v>158</v>
      </c>
      <c r="BM170" s="24" t="s">
        <v>504</v>
      </c>
    </row>
    <row r="171" spans="2:51" s="12" customFormat="1" ht="13.5">
      <c r="B171" s="245"/>
      <c r="C171" s="246"/>
      <c r="D171" s="247" t="s">
        <v>160</v>
      </c>
      <c r="E171" s="248" t="s">
        <v>22</v>
      </c>
      <c r="F171" s="249" t="s">
        <v>501</v>
      </c>
      <c r="G171" s="246"/>
      <c r="H171" s="248" t="s">
        <v>22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AT171" s="255" t="s">
        <v>160</v>
      </c>
      <c r="AU171" s="255" t="s">
        <v>83</v>
      </c>
      <c r="AV171" s="12" t="s">
        <v>24</v>
      </c>
      <c r="AW171" s="12" t="s">
        <v>39</v>
      </c>
      <c r="AX171" s="12" t="s">
        <v>75</v>
      </c>
      <c r="AY171" s="255" t="s">
        <v>151</v>
      </c>
    </row>
    <row r="172" spans="2:51" s="13" customFormat="1" ht="13.5">
      <c r="B172" s="256"/>
      <c r="C172" s="257"/>
      <c r="D172" s="247" t="s">
        <v>160</v>
      </c>
      <c r="E172" s="258" t="s">
        <v>22</v>
      </c>
      <c r="F172" s="259" t="s">
        <v>505</v>
      </c>
      <c r="G172" s="257"/>
      <c r="H172" s="260">
        <v>197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AT172" s="266" t="s">
        <v>160</v>
      </c>
      <c r="AU172" s="266" t="s">
        <v>83</v>
      </c>
      <c r="AV172" s="13" t="s">
        <v>83</v>
      </c>
      <c r="AW172" s="13" t="s">
        <v>39</v>
      </c>
      <c r="AX172" s="13" t="s">
        <v>75</v>
      </c>
      <c r="AY172" s="266" t="s">
        <v>151</v>
      </c>
    </row>
    <row r="173" spans="2:51" s="13" customFormat="1" ht="13.5">
      <c r="B173" s="256"/>
      <c r="C173" s="257"/>
      <c r="D173" s="247" t="s">
        <v>160</v>
      </c>
      <c r="E173" s="258" t="s">
        <v>22</v>
      </c>
      <c r="F173" s="259" t="s">
        <v>506</v>
      </c>
      <c r="G173" s="257"/>
      <c r="H173" s="260">
        <v>46.1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AT173" s="266" t="s">
        <v>160</v>
      </c>
      <c r="AU173" s="266" t="s">
        <v>83</v>
      </c>
      <c r="AV173" s="13" t="s">
        <v>83</v>
      </c>
      <c r="AW173" s="13" t="s">
        <v>39</v>
      </c>
      <c r="AX173" s="13" t="s">
        <v>75</v>
      </c>
      <c r="AY173" s="266" t="s">
        <v>151</v>
      </c>
    </row>
    <row r="174" spans="2:51" s="14" customFormat="1" ht="13.5">
      <c r="B174" s="267"/>
      <c r="C174" s="268"/>
      <c r="D174" s="247" t="s">
        <v>160</v>
      </c>
      <c r="E174" s="269" t="s">
        <v>22</v>
      </c>
      <c r="F174" s="270" t="s">
        <v>164</v>
      </c>
      <c r="G174" s="268"/>
      <c r="H174" s="271">
        <v>243.1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AT174" s="277" t="s">
        <v>160</v>
      </c>
      <c r="AU174" s="277" t="s">
        <v>83</v>
      </c>
      <c r="AV174" s="14" t="s">
        <v>158</v>
      </c>
      <c r="AW174" s="14" t="s">
        <v>39</v>
      </c>
      <c r="AX174" s="14" t="s">
        <v>24</v>
      </c>
      <c r="AY174" s="277" t="s">
        <v>151</v>
      </c>
    </row>
    <row r="175" spans="2:65" s="1" customFormat="1" ht="14.4" customHeight="1">
      <c r="B175" s="46"/>
      <c r="C175" s="278" t="s">
        <v>267</v>
      </c>
      <c r="D175" s="278" t="s">
        <v>170</v>
      </c>
      <c r="E175" s="279" t="s">
        <v>274</v>
      </c>
      <c r="F175" s="280" t="s">
        <v>275</v>
      </c>
      <c r="G175" s="281" t="s">
        <v>276</v>
      </c>
      <c r="H175" s="282">
        <v>36.465</v>
      </c>
      <c r="I175" s="283"/>
      <c r="J175" s="284">
        <f>ROUND(I175*H175,2)</f>
        <v>0</v>
      </c>
      <c r="K175" s="280" t="s">
        <v>157</v>
      </c>
      <c r="L175" s="285"/>
      <c r="M175" s="286" t="s">
        <v>22</v>
      </c>
      <c r="N175" s="287" t="s">
        <v>46</v>
      </c>
      <c r="O175" s="47"/>
      <c r="P175" s="242">
        <f>O175*H175</f>
        <v>0</v>
      </c>
      <c r="Q175" s="242">
        <v>0.2</v>
      </c>
      <c r="R175" s="242">
        <f>Q175*H175</f>
        <v>7.293000000000001</v>
      </c>
      <c r="S175" s="242">
        <v>0</v>
      </c>
      <c r="T175" s="243">
        <f>S175*H175</f>
        <v>0</v>
      </c>
      <c r="AR175" s="24" t="s">
        <v>174</v>
      </c>
      <c r="AT175" s="24" t="s">
        <v>170</v>
      </c>
      <c r="AU175" s="24" t="s">
        <v>83</v>
      </c>
      <c r="AY175" s="24" t="s">
        <v>151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4" t="s">
        <v>24</v>
      </c>
      <c r="BK175" s="244">
        <f>ROUND(I175*H175,2)</f>
        <v>0</v>
      </c>
      <c r="BL175" s="24" t="s">
        <v>158</v>
      </c>
      <c r="BM175" s="24" t="s">
        <v>507</v>
      </c>
    </row>
    <row r="176" spans="2:51" s="12" customFormat="1" ht="13.5">
      <c r="B176" s="245"/>
      <c r="C176" s="246"/>
      <c r="D176" s="247" t="s">
        <v>160</v>
      </c>
      <c r="E176" s="248" t="s">
        <v>22</v>
      </c>
      <c r="F176" s="249" t="s">
        <v>278</v>
      </c>
      <c r="G176" s="246"/>
      <c r="H176" s="248" t="s">
        <v>22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AT176" s="255" t="s">
        <v>160</v>
      </c>
      <c r="AU176" s="255" t="s">
        <v>83</v>
      </c>
      <c r="AV176" s="12" t="s">
        <v>24</v>
      </c>
      <c r="AW176" s="12" t="s">
        <v>39</v>
      </c>
      <c r="AX176" s="12" t="s">
        <v>75</v>
      </c>
      <c r="AY176" s="255" t="s">
        <v>151</v>
      </c>
    </row>
    <row r="177" spans="2:51" s="13" customFormat="1" ht="13.5">
      <c r="B177" s="256"/>
      <c r="C177" s="257"/>
      <c r="D177" s="247" t="s">
        <v>160</v>
      </c>
      <c r="E177" s="258" t="s">
        <v>22</v>
      </c>
      <c r="F177" s="259" t="s">
        <v>508</v>
      </c>
      <c r="G177" s="257"/>
      <c r="H177" s="260">
        <v>36.465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160</v>
      </c>
      <c r="AU177" s="266" t="s">
        <v>83</v>
      </c>
      <c r="AV177" s="13" t="s">
        <v>83</v>
      </c>
      <c r="AW177" s="13" t="s">
        <v>39</v>
      </c>
      <c r="AX177" s="13" t="s">
        <v>75</v>
      </c>
      <c r="AY177" s="266" t="s">
        <v>151</v>
      </c>
    </row>
    <row r="178" spans="2:51" s="14" customFormat="1" ht="13.5">
      <c r="B178" s="267"/>
      <c r="C178" s="268"/>
      <c r="D178" s="247" t="s">
        <v>160</v>
      </c>
      <c r="E178" s="269" t="s">
        <v>22</v>
      </c>
      <c r="F178" s="270" t="s">
        <v>164</v>
      </c>
      <c r="G178" s="268"/>
      <c r="H178" s="271">
        <v>36.465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AT178" s="277" t="s">
        <v>160</v>
      </c>
      <c r="AU178" s="277" t="s">
        <v>83</v>
      </c>
      <c r="AV178" s="14" t="s">
        <v>158</v>
      </c>
      <c r="AW178" s="14" t="s">
        <v>39</v>
      </c>
      <c r="AX178" s="14" t="s">
        <v>24</v>
      </c>
      <c r="AY178" s="277" t="s">
        <v>151</v>
      </c>
    </row>
    <row r="179" spans="2:65" s="1" customFormat="1" ht="14.4" customHeight="1">
      <c r="B179" s="46"/>
      <c r="C179" s="278" t="s">
        <v>273</v>
      </c>
      <c r="D179" s="278" t="s">
        <v>170</v>
      </c>
      <c r="E179" s="279" t="s">
        <v>281</v>
      </c>
      <c r="F179" s="280" t="s">
        <v>282</v>
      </c>
      <c r="G179" s="281" t="s">
        <v>283</v>
      </c>
      <c r="H179" s="282">
        <v>985</v>
      </c>
      <c r="I179" s="283"/>
      <c r="J179" s="284">
        <f>ROUND(I179*H179,2)</f>
        <v>0</v>
      </c>
      <c r="K179" s="280" t="s">
        <v>22</v>
      </c>
      <c r="L179" s="285"/>
      <c r="M179" s="286" t="s">
        <v>22</v>
      </c>
      <c r="N179" s="287" t="s">
        <v>46</v>
      </c>
      <c r="O179" s="47"/>
      <c r="P179" s="242">
        <f>O179*H179</f>
        <v>0</v>
      </c>
      <c r="Q179" s="242">
        <v>0.025</v>
      </c>
      <c r="R179" s="242">
        <f>Q179*H179</f>
        <v>24.625</v>
      </c>
      <c r="S179" s="242">
        <v>0</v>
      </c>
      <c r="T179" s="243">
        <f>S179*H179</f>
        <v>0</v>
      </c>
      <c r="AR179" s="24" t="s">
        <v>174</v>
      </c>
      <c r="AT179" s="24" t="s">
        <v>170</v>
      </c>
      <c r="AU179" s="24" t="s">
        <v>83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24</v>
      </c>
      <c r="BK179" s="244">
        <f>ROUND(I179*H179,2)</f>
        <v>0</v>
      </c>
      <c r="BL179" s="24" t="s">
        <v>158</v>
      </c>
      <c r="BM179" s="24" t="s">
        <v>509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285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479</v>
      </c>
      <c r="G181" s="257"/>
      <c r="H181" s="260">
        <v>985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4" customFormat="1" ht="13.5">
      <c r="B182" s="267"/>
      <c r="C182" s="268"/>
      <c r="D182" s="247" t="s">
        <v>160</v>
      </c>
      <c r="E182" s="269" t="s">
        <v>22</v>
      </c>
      <c r="F182" s="270" t="s">
        <v>164</v>
      </c>
      <c r="G182" s="268"/>
      <c r="H182" s="271">
        <v>985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AT182" s="277" t="s">
        <v>160</v>
      </c>
      <c r="AU182" s="277" t="s">
        <v>83</v>
      </c>
      <c r="AV182" s="14" t="s">
        <v>158</v>
      </c>
      <c r="AW182" s="14" t="s">
        <v>39</v>
      </c>
      <c r="AX182" s="14" t="s">
        <v>24</v>
      </c>
      <c r="AY182" s="277" t="s">
        <v>151</v>
      </c>
    </row>
    <row r="183" spans="2:65" s="1" customFormat="1" ht="14.4" customHeight="1">
      <c r="B183" s="46"/>
      <c r="C183" s="233" t="s">
        <v>280</v>
      </c>
      <c r="D183" s="233" t="s">
        <v>153</v>
      </c>
      <c r="E183" s="234" t="s">
        <v>287</v>
      </c>
      <c r="F183" s="235" t="s">
        <v>288</v>
      </c>
      <c r="G183" s="236" t="s">
        <v>156</v>
      </c>
      <c r="H183" s="237">
        <v>246.25</v>
      </c>
      <c r="I183" s="238"/>
      <c r="J183" s="239">
        <f>ROUND(I183*H183,2)</f>
        <v>0</v>
      </c>
      <c r="K183" s="235" t="s">
        <v>22</v>
      </c>
      <c r="L183" s="72"/>
      <c r="M183" s="240" t="s">
        <v>22</v>
      </c>
      <c r="N183" s="241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158</v>
      </c>
      <c r="AT183" s="24" t="s">
        <v>153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510</v>
      </c>
    </row>
    <row r="184" spans="2:51" s="12" customFormat="1" ht="13.5">
      <c r="B184" s="245"/>
      <c r="C184" s="246"/>
      <c r="D184" s="247" t="s">
        <v>160</v>
      </c>
      <c r="E184" s="248" t="s">
        <v>22</v>
      </c>
      <c r="F184" s="249" t="s">
        <v>475</v>
      </c>
      <c r="G184" s="246"/>
      <c r="H184" s="248" t="s">
        <v>22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160</v>
      </c>
      <c r="AU184" s="255" t="s">
        <v>83</v>
      </c>
      <c r="AV184" s="12" t="s">
        <v>24</v>
      </c>
      <c r="AW184" s="12" t="s">
        <v>39</v>
      </c>
      <c r="AX184" s="12" t="s">
        <v>75</v>
      </c>
      <c r="AY184" s="255" t="s">
        <v>151</v>
      </c>
    </row>
    <row r="185" spans="2:51" s="13" customFormat="1" ht="13.5">
      <c r="B185" s="256"/>
      <c r="C185" s="257"/>
      <c r="D185" s="247" t="s">
        <v>160</v>
      </c>
      <c r="E185" s="258" t="s">
        <v>22</v>
      </c>
      <c r="F185" s="259" t="s">
        <v>511</v>
      </c>
      <c r="G185" s="257"/>
      <c r="H185" s="260">
        <v>246.25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AT185" s="266" t="s">
        <v>160</v>
      </c>
      <c r="AU185" s="266" t="s">
        <v>83</v>
      </c>
      <c r="AV185" s="13" t="s">
        <v>83</v>
      </c>
      <c r="AW185" s="13" t="s">
        <v>39</v>
      </c>
      <c r="AX185" s="13" t="s">
        <v>75</v>
      </c>
      <c r="AY185" s="266" t="s">
        <v>151</v>
      </c>
    </row>
    <row r="186" spans="2:51" s="14" customFormat="1" ht="13.5">
      <c r="B186" s="267"/>
      <c r="C186" s="268"/>
      <c r="D186" s="247" t="s">
        <v>160</v>
      </c>
      <c r="E186" s="269" t="s">
        <v>22</v>
      </c>
      <c r="F186" s="270" t="s">
        <v>164</v>
      </c>
      <c r="G186" s="268"/>
      <c r="H186" s="271">
        <v>246.25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AT186" s="277" t="s">
        <v>160</v>
      </c>
      <c r="AU186" s="277" t="s">
        <v>83</v>
      </c>
      <c r="AV186" s="14" t="s">
        <v>158</v>
      </c>
      <c r="AW186" s="14" t="s">
        <v>39</v>
      </c>
      <c r="AX186" s="14" t="s">
        <v>24</v>
      </c>
      <c r="AY186" s="277" t="s">
        <v>151</v>
      </c>
    </row>
    <row r="187" spans="2:65" s="1" customFormat="1" ht="14.4" customHeight="1">
      <c r="B187" s="46"/>
      <c r="C187" s="278" t="s">
        <v>286</v>
      </c>
      <c r="D187" s="278" t="s">
        <v>170</v>
      </c>
      <c r="E187" s="279" t="s">
        <v>292</v>
      </c>
      <c r="F187" s="280" t="s">
        <v>293</v>
      </c>
      <c r="G187" s="281" t="s">
        <v>180</v>
      </c>
      <c r="H187" s="282">
        <v>4925</v>
      </c>
      <c r="I187" s="283"/>
      <c r="J187" s="284">
        <f>ROUND(I187*H187,2)</f>
        <v>0</v>
      </c>
      <c r="K187" s="280" t="s">
        <v>22</v>
      </c>
      <c r="L187" s="285"/>
      <c r="M187" s="286" t="s">
        <v>22</v>
      </c>
      <c r="N187" s="287" t="s">
        <v>46</v>
      </c>
      <c r="O187" s="47"/>
      <c r="P187" s="242">
        <f>O187*H187</f>
        <v>0</v>
      </c>
      <c r="Q187" s="242">
        <v>0.001</v>
      </c>
      <c r="R187" s="242">
        <f>Q187*H187</f>
        <v>4.925</v>
      </c>
      <c r="S187" s="242">
        <v>0</v>
      </c>
      <c r="T187" s="243">
        <f>S187*H187</f>
        <v>0</v>
      </c>
      <c r="AR187" s="24" t="s">
        <v>174</v>
      </c>
      <c r="AT187" s="24" t="s">
        <v>170</v>
      </c>
      <c r="AU187" s="24" t="s">
        <v>83</v>
      </c>
      <c r="AY187" s="24" t="s">
        <v>151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24</v>
      </c>
      <c r="BK187" s="244">
        <f>ROUND(I187*H187,2)</f>
        <v>0</v>
      </c>
      <c r="BL187" s="24" t="s">
        <v>158</v>
      </c>
      <c r="BM187" s="24" t="s">
        <v>512</v>
      </c>
    </row>
    <row r="188" spans="2:51" s="12" customFormat="1" ht="13.5">
      <c r="B188" s="245"/>
      <c r="C188" s="246"/>
      <c r="D188" s="247" t="s">
        <v>160</v>
      </c>
      <c r="E188" s="248" t="s">
        <v>22</v>
      </c>
      <c r="F188" s="249" t="s">
        <v>295</v>
      </c>
      <c r="G188" s="246"/>
      <c r="H188" s="248" t="s">
        <v>22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AT188" s="255" t="s">
        <v>160</v>
      </c>
      <c r="AU188" s="255" t="s">
        <v>83</v>
      </c>
      <c r="AV188" s="12" t="s">
        <v>24</v>
      </c>
      <c r="AW188" s="12" t="s">
        <v>39</v>
      </c>
      <c r="AX188" s="12" t="s">
        <v>75</v>
      </c>
      <c r="AY188" s="255" t="s">
        <v>151</v>
      </c>
    </row>
    <row r="189" spans="2:51" s="12" customFormat="1" ht="13.5">
      <c r="B189" s="245"/>
      <c r="C189" s="246"/>
      <c r="D189" s="247" t="s">
        <v>160</v>
      </c>
      <c r="E189" s="248" t="s">
        <v>22</v>
      </c>
      <c r="F189" s="249" t="s">
        <v>296</v>
      </c>
      <c r="G189" s="246"/>
      <c r="H189" s="248" t="s">
        <v>22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AT189" s="255" t="s">
        <v>160</v>
      </c>
      <c r="AU189" s="255" t="s">
        <v>83</v>
      </c>
      <c r="AV189" s="12" t="s">
        <v>24</v>
      </c>
      <c r="AW189" s="12" t="s">
        <v>39</v>
      </c>
      <c r="AX189" s="12" t="s">
        <v>75</v>
      </c>
      <c r="AY189" s="255" t="s">
        <v>151</v>
      </c>
    </row>
    <row r="190" spans="2:51" s="13" customFormat="1" ht="13.5">
      <c r="B190" s="256"/>
      <c r="C190" s="257"/>
      <c r="D190" s="247" t="s">
        <v>160</v>
      </c>
      <c r="E190" s="258" t="s">
        <v>22</v>
      </c>
      <c r="F190" s="259" t="s">
        <v>513</v>
      </c>
      <c r="G190" s="257"/>
      <c r="H190" s="260">
        <v>4925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AT190" s="266" t="s">
        <v>160</v>
      </c>
      <c r="AU190" s="266" t="s">
        <v>83</v>
      </c>
      <c r="AV190" s="13" t="s">
        <v>83</v>
      </c>
      <c r="AW190" s="13" t="s">
        <v>39</v>
      </c>
      <c r="AX190" s="13" t="s">
        <v>75</v>
      </c>
      <c r="AY190" s="266" t="s">
        <v>151</v>
      </c>
    </row>
    <row r="191" spans="2:51" s="14" customFormat="1" ht="13.5">
      <c r="B191" s="267"/>
      <c r="C191" s="268"/>
      <c r="D191" s="247" t="s">
        <v>160</v>
      </c>
      <c r="E191" s="269" t="s">
        <v>22</v>
      </c>
      <c r="F191" s="270" t="s">
        <v>164</v>
      </c>
      <c r="G191" s="268"/>
      <c r="H191" s="271">
        <v>4925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AT191" s="277" t="s">
        <v>160</v>
      </c>
      <c r="AU191" s="277" t="s">
        <v>83</v>
      </c>
      <c r="AV191" s="14" t="s">
        <v>158</v>
      </c>
      <c r="AW191" s="14" t="s">
        <v>39</v>
      </c>
      <c r="AX191" s="14" t="s">
        <v>24</v>
      </c>
      <c r="AY191" s="277" t="s">
        <v>151</v>
      </c>
    </row>
    <row r="192" spans="2:65" s="1" customFormat="1" ht="14.4" customHeight="1">
      <c r="B192" s="46"/>
      <c r="C192" s="233" t="s">
        <v>291</v>
      </c>
      <c r="D192" s="233" t="s">
        <v>153</v>
      </c>
      <c r="E192" s="234" t="s">
        <v>299</v>
      </c>
      <c r="F192" s="235" t="s">
        <v>300</v>
      </c>
      <c r="G192" s="236" t="s">
        <v>276</v>
      </c>
      <c r="H192" s="237">
        <v>26.615</v>
      </c>
      <c r="I192" s="238"/>
      <c r="J192" s="239">
        <f>ROUND(I192*H192,2)</f>
        <v>0</v>
      </c>
      <c r="K192" s="235" t="s">
        <v>157</v>
      </c>
      <c r="L192" s="72"/>
      <c r="M192" s="240" t="s">
        <v>22</v>
      </c>
      <c r="N192" s="241" t="s">
        <v>46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158</v>
      </c>
      <c r="AT192" s="24" t="s">
        <v>153</v>
      </c>
      <c r="AU192" s="24" t="s">
        <v>83</v>
      </c>
      <c r="AY192" s="24" t="s">
        <v>151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24</v>
      </c>
      <c r="BK192" s="244">
        <f>ROUND(I192*H192,2)</f>
        <v>0</v>
      </c>
      <c r="BL192" s="24" t="s">
        <v>158</v>
      </c>
      <c r="BM192" s="24" t="s">
        <v>514</v>
      </c>
    </row>
    <row r="193" spans="2:51" s="12" customFormat="1" ht="13.5">
      <c r="B193" s="245"/>
      <c r="C193" s="246"/>
      <c r="D193" s="247" t="s">
        <v>160</v>
      </c>
      <c r="E193" s="248" t="s">
        <v>22</v>
      </c>
      <c r="F193" s="249" t="s">
        <v>256</v>
      </c>
      <c r="G193" s="246"/>
      <c r="H193" s="248" t="s">
        <v>22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AT193" s="255" t="s">
        <v>160</v>
      </c>
      <c r="AU193" s="255" t="s">
        <v>83</v>
      </c>
      <c r="AV193" s="12" t="s">
        <v>24</v>
      </c>
      <c r="AW193" s="12" t="s">
        <v>39</v>
      </c>
      <c r="AX193" s="12" t="s">
        <v>75</v>
      </c>
      <c r="AY193" s="255" t="s">
        <v>151</v>
      </c>
    </row>
    <row r="194" spans="2:51" s="12" customFormat="1" ht="13.5">
      <c r="B194" s="245"/>
      <c r="C194" s="246"/>
      <c r="D194" s="247" t="s">
        <v>160</v>
      </c>
      <c r="E194" s="248" t="s">
        <v>22</v>
      </c>
      <c r="F194" s="249" t="s">
        <v>302</v>
      </c>
      <c r="G194" s="246"/>
      <c r="H194" s="248" t="s">
        <v>22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AT194" s="255" t="s">
        <v>160</v>
      </c>
      <c r="AU194" s="255" t="s">
        <v>83</v>
      </c>
      <c r="AV194" s="12" t="s">
        <v>24</v>
      </c>
      <c r="AW194" s="12" t="s">
        <v>39</v>
      </c>
      <c r="AX194" s="12" t="s">
        <v>75</v>
      </c>
      <c r="AY194" s="255" t="s">
        <v>151</v>
      </c>
    </row>
    <row r="195" spans="2:51" s="13" customFormat="1" ht="13.5">
      <c r="B195" s="256"/>
      <c r="C195" s="257"/>
      <c r="D195" s="247" t="s">
        <v>160</v>
      </c>
      <c r="E195" s="258" t="s">
        <v>22</v>
      </c>
      <c r="F195" s="259" t="s">
        <v>515</v>
      </c>
      <c r="G195" s="257"/>
      <c r="H195" s="260">
        <v>19.7</v>
      </c>
      <c r="I195" s="261"/>
      <c r="J195" s="257"/>
      <c r="K195" s="257"/>
      <c r="L195" s="262"/>
      <c r="M195" s="263"/>
      <c r="N195" s="264"/>
      <c r="O195" s="264"/>
      <c r="P195" s="264"/>
      <c r="Q195" s="264"/>
      <c r="R195" s="264"/>
      <c r="S195" s="264"/>
      <c r="T195" s="265"/>
      <c r="AT195" s="266" t="s">
        <v>160</v>
      </c>
      <c r="AU195" s="266" t="s">
        <v>83</v>
      </c>
      <c r="AV195" s="13" t="s">
        <v>83</v>
      </c>
      <c r="AW195" s="13" t="s">
        <v>39</v>
      </c>
      <c r="AX195" s="13" t="s">
        <v>75</v>
      </c>
      <c r="AY195" s="266" t="s">
        <v>151</v>
      </c>
    </row>
    <row r="196" spans="2:51" s="12" customFormat="1" ht="13.5">
      <c r="B196" s="245"/>
      <c r="C196" s="246"/>
      <c r="D196" s="247" t="s">
        <v>160</v>
      </c>
      <c r="E196" s="248" t="s">
        <v>22</v>
      </c>
      <c r="F196" s="249" t="s">
        <v>304</v>
      </c>
      <c r="G196" s="246"/>
      <c r="H196" s="248" t="s">
        <v>22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AT196" s="255" t="s">
        <v>160</v>
      </c>
      <c r="AU196" s="255" t="s">
        <v>83</v>
      </c>
      <c r="AV196" s="12" t="s">
        <v>24</v>
      </c>
      <c r="AW196" s="12" t="s">
        <v>39</v>
      </c>
      <c r="AX196" s="12" t="s">
        <v>75</v>
      </c>
      <c r="AY196" s="255" t="s">
        <v>151</v>
      </c>
    </row>
    <row r="197" spans="2:51" s="13" customFormat="1" ht="13.5">
      <c r="B197" s="256"/>
      <c r="C197" s="257"/>
      <c r="D197" s="247" t="s">
        <v>160</v>
      </c>
      <c r="E197" s="258" t="s">
        <v>22</v>
      </c>
      <c r="F197" s="259" t="s">
        <v>516</v>
      </c>
      <c r="G197" s="257"/>
      <c r="H197" s="260">
        <v>6.915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AT197" s="266" t="s">
        <v>160</v>
      </c>
      <c r="AU197" s="266" t="s">
        <v>83</v>
      </c>
      <c r="AV197" s="13" t="s">
        <v>83</v>
      </c>
      <c r="AW197" s="13" t="s">
        <v>39</v>
      </c>
      <c r="AX197" s="13" t="s">
        <v>75</v>
      </c>
      <c r="AY197" s="266" t="s">
        <v>151</v>
      </c>
    </row>
    <row r="198" spans="2:51" s="14" customFormat="1" ht="13.5">
      <c r="B198" s="267"/>
      <c r="C198" s="268"/>
      <c r="D198" s="247" t="s">
        <v>160</v>
      </c>
      <c r="E198" s="269" t="s">
        <v>22</v>
      </c>
      <c r="F198" s="270" t="s">
        <v>164</v>
      </c>
      <c r="G198" s="268"/>
      <c r="H198" s="271">
        <v>26.615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AT198" s="277" t="s">
        <v>160</v>
      </c>
      <c r="AU198" s="277" t="s">
        <v>83</v>
      </c>
      <c r="AV198" s="14" t="s">
        <v>158</v>
      </c>
      <c r="AW198" s="14" t="s">
        <v>39</v>
      </c>
      <c r="AX198" s="14" t="s">
        <v>24</v>
      </c>
      <c r="AY198" s="277" t="s">
        <v>151</v>
      </c>
    </row>
    <row r="199" spans="2:65" s="1" customFormat="1" ht="14.4" customHeight="1">
      <c r="B199" s="46"/>
      <c r="C199" s="233" t="s">
        <v>298</v>
      </c>
      <c r="D199" s="233" t="s">
        <v>153</v>
      </c>
      <c r="E199" s="234" t="s">
        <v>307</v>
      </c>
      <c r="F199" s="235" t="s">
        <v>308</v>
      </c>
      <c r="G199" s="236" t="s">
        <v>276</v>
      </c>
      <c r="H199" s="237">
        <v>26.615</v>
      </c>
      <c r="I199" s="238"/>
      <c r="J199" s="239">
        <f>ROUND(I199*H199,2)</f>
        <v>0</v>
      </c>
      <c r="K199" s="235" t="s">
        <v>157</v>
      </c>
      <c r="L199" s="72"/>
      <c r="M199" s="240" t="s">
        <v>22</v>
      </c>
      <c r="N199" s="241" t="s">
        <v>46</v>
      </c>
      <c r="O199" s="47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AR199" s="24" t="s">
        <v>158</v>
      </c>
      <c r="AT199" s="24" t="s">
        <v>153</v>
      </c>
      <c r="AU199" s="24" t="s">
        <v>83</v>
      </c>
      <c r="AY199" s="24" t="s">
        <v>151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24" t="s">
        <v>24</v>
      </c>
      <c r="BK199" s="244">
        <f>ROUND(I199*H199,2)</f>
        <v>0</v>
      </c>
      <c r="BL199" s="24" t="s">
        <v>158</v>
      </c>
      <c r="BM199" s="24" t="s">
        <v>517</v>
      </c>
    </row>
    <row r="200" spans="2:51" s="12" customFormat="1" ht="13.5">
      <c r="B200" s="245"/>
      <c r="C200" s="246"/>
      <c r="D200" s="247" t="s">
        <v>160</v>
      </c>
      <c r="E200" s="248" t="s">
        <v>22</v>
      </c>
      <c r="F200" s="249" t="s">
        <v>475</v>
      </c>
      <c r="G200" s="246"/>
      <c r="H200" s="248" t="s">
        <v>22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AT200" s="255" t="s">
        <v>160</v>
      </c>
      <c r="AU200" s="255" t="s">
        <v>83</v>
      </c>
      <c r="AV200" s="12" t="s">
        <v>24</v>
      </c>
      <c r="AW200" s="12" t="s">
        <v>39</v>
      </c>
      <c r="AX200" s="12" t="s">
        <v>75</v>
      </c>
      <c r="AY200" s="255" t="s">
        <v>151</v>
      </c>
    </row>
    <row r="201" spans="2:51" s="13" customFormat="1" ht="13.5">
      <c r="B201" s="256"/>
      <c r="C201" s="257"/>
      <c r="D201" s="247" t="s">
        <v>160</v>
      </c>
      <c r="E201" s="258" t="s">
        <v>22</v>
      </c>
      <c r="F201" s="259" t="s">
        <v>518</v>
      </c>
      <c r="G201" s="257"/>
      <c r="H201" s="260">
        <v>26.615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160</v>
      </c>
      <c r="AU201" s="266" t="s">
        <v>83</v>
      </c>
      <c r="AV201" s="13" t="s">
        <v>83</v>
      </c>
      <c r="AW201" s="13" t="s">
        <v>39</v>
      </c>
      <c r="AX201" s="13" t="s">
        <v>75</v>
      </c>
      <c r="AY201" s="266" t="s">
        <v>151</v>
      </c>
    </row>
    <row r="202" spans="2:51" s="14" customFormat="1" ht="13.5">
      <c r="B202" s="267"/>
      <c r="C202" s="268"/>
      <c r="D202" s="247" t="s">
        <v>160</v>
      </c>
      <c r="E202" s="269" t="s">
        <v>22</v>
      </c>
      <c r="F202" s="270" t="s">
        <v>164</v>
      </c>
      <c r="G202" s="268"/>
      <c r="H202" s="271">
        <v>26.615</v>
      </c>
      <c r="I202" s="272"/>
      <c r="J202" s="268"/>
      <c r="K202" s="268"/>
      <c r="L202" s="273"/>
      <c r="M202" s="274"/>
      <c r="N202" s="275"/>
      <c r="O202" s="275"/>
      <c r="P202" s="275"/>
      <c r="Q202" s="275"/>
      <c r="R202" s="275"/>
      <c r="S202" s="275"/>
      <c r="T202" s="276"/>
      <c r="AT202" s="277" t="s">
        <v>160</v>
      </c>
      <c r="AU202" s="277" t="s">
        <v>83</v>
      </c>
      <c r="AV202" s="14" t="s">
        <v>158</v>
      </c>
      <c r="AW202" s="14" t="s">
        <v>39</v>
      </c>
      <c r="AX202" s="14" t="s">
        <v>24</v>
      </c>
      <c r="AY202" s="277" t="s">
        <v>151</v>
      </c>
    </row>
    <row r="203" spans="2:63" s="11" customFormat="1" ht="29.85" customHeight="1">
      <c r="B203" s="217"/>
      <c r="C203" s="218"/>
      <c r="D203" s="219" t="s">
        <v>74</v>
      </c>
      <c r="E203" s="231" t="s">
        <v>169</v>
      </c>
      <c r="F203" s="231" t="s">
        <v>316</v>
      </c>
      <c r="G203" s="218"/>
      <c r="H203" s="218"/>
      <c r="I203" s="221"/>
      <c r="J203" s="232">
        <f>BK203</f>
        <v>0</v>
      </c>
      <c r="K203" s="218"/>
      <c r="L203" s="223"/>
      <c r="M203" s="224"/>
      <c r="N203" s="225"/>
      <c r="O203" s="225"/>
      <c r="P203" s="226">
        <f>SUM(P204:P207)</f>
        <v>0</v>
      </c>
      <c r="Q203" s="225"/>
      <c r="R203" s="226">
        <f>SUM(R204:R207)</f>
        <v>10.633479999999999</v>
      </c>
      <c r="S203" s="225"/>
      <c r="T203" s="227">
        <f>SUM(T204:T207)</f>
        <v>0</v>
      </c>
      <c r="AR203" s="228" t="s">
        <v>24</v>
      </c>
      <c r="AT203" s="229" t="s">
        <v>74</v>
      </c>
      <c r="AU203" s="229" t="s">
        <v>24</v>
      </c>
      <c r="AY203" s="228" t="s">
        <v>151</v>
      </c>
      <c r="BK203" s="230">
        <f>SUM(BK204:BK207)</f>
        <v>0</v>
      </c>
    </row>
    <row r="204" spans="2:65" s="1" customFormat="1" ht="34.2" customHeight="1">
      <c r="B204" s="46"/>
      <c r="C204" s="233" t="s">
        <v>306</v>
      </c>
      <c r="D204" s="233" t="s">
        <v>153</v>
      </c>
      <c r="E204" s="234" t="s">
        <v>318</v>
      </c>
      <c r="F204" s="235" t="s">
        <v>319</v>
      </c>
      <c r="G204" s="236" t="s">
        <v>283</v>
      </c>
      <c r="H204" s="237">
        <v>2197</v>
      </c>
      <c r="I204" s="238"/>
      <c r="J204" s="239">
        <f>ROUND(I204*H204,2)</f>
        <v>0</v>
      </c>
      <c r="K204" s="235" t="s">
        <v>157</v>
      </c>
      <c r="L204" s="72"/>
      <c r="M204" s="240" t="s">
        <v>22</v>
      </c>
      <c r="N204" s="241" t="s">
        <v>46</v>
      </c>
      <c r="O204" s="47"/>
      <c r="P204" s="242">
        <f>O204*H204</f>
        <v>0</v>
      </c>
      <c r="Q204" s="242">
        <v>0.00484</v>
      </c>
      <c r="R204" s="242">
        <f>Q204*H204</f>
        <v>10.633479999999999</v>
      </c>
      <c r="S204" s="242">
        <v>0</v>
      </c>
      <c r="T204" s="243">
        <f>S204*H204</f>
        <v>0</v>
      </c>
      <c r="AR204" s="24" t="s">
        <v>158</v>
      </c>
      <c r="AT204" s="24" t="s">
        <v>153</v>
      </c>
      <c r="AU204" s="24" t="s">
        <v>83</v>
      </c>
      <c r="AY204" s="24" t="s">
        <v>151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24" t="s">
        <v>24</v>
      </c>
      <c r="BK204" s="244">
        <f>ROUND(I204*H204,2)</f>
        <v>0</v>
      </c>
      <c r="BL204" s="24" t="s">
        <v>158</v>
      </c>
      <c r="BM204" s="24" t="s">
        <v>519</v>
      </c>
    </row>
    <row r="205" spans="2:51" s="12" customFormat="1" ht="13.5">
      <c r="B205" s="245"/>
      <c r="C205" s="246"/>
      <c r="D205" s="247" t="s">
        <v>160</v>
      </c>
      <c r="E205" s="248" t="s">
        <v>22</v>
      </c>
      <c r="F205" s="249" t="s">
        <v>475</v>
      </c>
      <c r="G205" s="246"/>
      <c r="H205" s="248" t="s">
        <v>22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160</v>
      </c>
      <c r="AU205" s="255" t="s">
        <v>83</v>
      </c>
      <c r="AV205" s="12" t="s">
        <v>24</v>
      </c>
      <c r="AW205" s="12" t="s">
        <v>39</v>
      </c>
      <c r="AX205" s="12" t="s">
        <v>75</v>
      </c>
      <c r="AY205" s="255" t="s">
        <v>151</v>
      </c>
    </row>
    <row r="206" spans="2:51" s="13" customFormat="1" ht="13.5">
      <c r="B206" s="256"/>
      <c r="C206" s="257"/>
      <c r="D206" s="247" t="s">
        <v>160</v>
      </c>
      <c r="E206" s="258" t="s">
        <v>22</v>
      </c>
      <c r="F206" s="259" t="s">
        <v>520</v>
      </c>
      <c r="G206" s="257"/>
      <c r="H206" s="260">
        <v>2197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AT206" s="266" t="s">
        <v>160</v>
      </c>
      <c r="AU206" s="266" t="s">
        <v>83</v>
      </c>
      <c r="AV206" s="13" t="s">
        <v>83</v>
      </c>
      <c r="AW206" s="13" t="s">
        <v>39</v>
      </c>
      <c r="AX206" s="13" t="s">
        <v>75</v>
      </c>
      <c r="AY206" s="266" t="s">
        <v>151</v>
      </c>
    </row>
    <row r="207" spans="2:51" s="14" customFormat="1" ht="13.5">
      <c r="B207" s="267"/>
      <c r="C207" s="268"/>
      <c r="D207" s="247" t="s">
        <v>160</v>
      </c>
      <c r="E207" s="269" t="s">
        <v>22</v>
      </c>
      <c r="F207" s="270" t="s">
        <v>164</v>
      </c>
      <c r="G207" s="268"/>
      <c r="H207" s="271">
        <v>2197</v>
      </c>
      <c r="I207" s="272"/>
      <c r="J207" s="268"/>
      <c r="K207" s="268"/>
      <c r="L207" s="273"/>
      <c r="M207" s="274"/>
      <c r="N207" s="275"/>
      <c r="O207" s="275"/>
      <c r="P207" s="275"/>
      <c r="Q207" s="275"/>
      <c r="R207" s="275"/>
      <c r="S207" s="275"/>
      <c r="T207" s="276"/>
      <c r="AT207" s="277" t="s">
        <v>160</v>
      </c>
      <c r="AU207" s="277" t="s">
        <v>83</v>
      </c>
      <c r="AV207" s="14" t="s">
        <v>158</v>
      </c>
      <c r="AW207" s="14" t="s">
        <v>39</v>
      </c>
      <c r="AX207" s="14" t="s">
        <v>24</v>
      </c>
      <c r="AY207" s="277" t="s">
        <v>151</v>
      </c>
    </row>
    <row r="208" spans="2:63" s="11" customFormat="1" ht="29.85" customHeight="1">
      <c r="B208" s="217"/>
      <c r="C208" s="218"/>
      <c r="D208" s="219" t="s">
        <v>74</v>
      </c>
      <c r="E208" s="231" t="s">
        <v>210</v>
      </c>
      <c r="F208" s="231" t="s">
        <v>322</v>
      </c>
      <c r="G208" s="218"/>
      <c r="H208" s="218"/>
      <c r="I208" s="221"/>
      <c r="J208" s="232">
        <f>BK208</f>
        <v>0</v>
      </c>
      <c r="K208" s="218"/>
      <c r="L208" s="223"/>
      <c r="M208" s="224"/>
      <c r="N208" s="225"/>
      <c r="O208" s="225"/>
      <c r="P208" s="226">
        <f>P209</f>
        <v>0</v>
      </c>
      <c r="Q208" s="225"/>
      <c r="R208" s="226">
        <f>R209</f>
        <v>0</v>
      </c>
      <c r="S208" s="225"/>
      <c r="T208" s="227">
        <f>T209</f>
        <v>0</v>
      </c>
      <c r="AR208" s="228" t="s">
        <v>24</v>
      </c>
      <c r="AT208" s="229" t="s">
        <v>74</v>
      </c>
      <c r="AU208" s="229" t="s">
        <v>24</v>
      </c>
      <c r="AY208" s="228" t="s">
        <v>151</v>
      </c>
      <c r="BK208" s="230">
        <f>BK209</f>
        <v>0</v>
      </c>
    </row>
    <row r="209" spans="2:63" s="11" customFormat="1" ht="14.85" customHeight="1">
      <c r="B209" s="217"/>
      <c r="C209" s="218"/>
      <c r="D209" s="219" t="s">
        <v>74</v>
      </c>
      <c r="E209" s="231" t="s">
        <v>323</v>
      </c>
      <c r="F209" s="231" t="s">
        <v>324</v>
      </c>
      <c r="G209" s="218"/>
      <c r="H209" s="218"/>
      <c r="I209" s="221"/>
      <c r="J209" s="232">
        <f>BK209</f>
        <v>0</v>
      </c>
      <c r="K209" s="218"/>
      <c r="L209" s="223"/>
      <c r="M209" s="224"/>
      <c r="N209" s="225"/>
      <c r="O209" s="225"/>
      <c r="P209" s="226">
        <f>P210</f>
        <v>0</v>
      </c>
      <c r="Q209" s="225"/>
      <c r="R209" s="226">
        <f>R210</f>
        <v>0</v>
      </c>
      <c r="S209" s="225"/>
      <c r="T209" s="227">
        <f>T210</f>
        <v>0</v>
      </c>
      <c r="AR209" s="228" t="s">
        <v>24</v>
      </c>
      <c r="AT209" s="229" t="s">
        <v>74</v>
      </c>
      <c r="AU209" s="229" t="s">
        <v>83</v>
      </c>
      <c r="AY209" s="228" t="s">
        <v>151</v>
      </c>
      <c r="BK209" s="230">
        <f>BK210</f>
        <v>0</v>
      </c>
    </row>
    <row r="210" spans="2:65" s="1" customFormat="1" ht="22.8" customHeight="1">
      <c r="B210" s="46"/>
      <c r="C210" s="233" t="s">
        <v>311</v>
      </c>
      <c r="D210" s="233" t="s">
        <v>153</v>
      </c>
      <c r="E210" s="234" t="s">
        <v>326</v>
      </c>
      <c r="F210" s="235" t="s">
        <v>327</v>
      </c>
      <c r="G210" s="236" t="s">
        <v>328</v>
      </c>
      <c r="H210" s="237">
        <v>63.498</v>
      </c>
      <c r="I210" s="238"/>
      <c r="J210" s="239">
        <f>ROUND(I210*H210,2)</f>
        <v>0</v>
      </c>
      <c r="K210" s="235" t="s">
        <v>157</v>
      </c>
      <c r="L210" s="72"/>
      <c r="M210" s="240" t="s">
        <v>22</v>
      </c>
      <c r="N210" s="288" t="s">
        <v>46</v>
      </c>
      <c r="O210" s="289"/>
      <c r="P210" s="290">
        <f>O210*H210</f>
        <v>0</v>
      </c>
      <c r="Q210" s="290">
        <v>0</v>
      </c>
      <c r="R210" s="290">
        <f>Q210*H210</f>
        <v>0</v>
      </c>
      <c r="S210" s="290">
        <v>0</v>
      </c>
      <c r="T210" s="291">
        <f>S210*H210</f>
        <v>0</v>
      </c>
      <c r="AR210" s="24" t="s">
        <v>158</v>
      </c>
      <c r="AT210" s="24" t="s">
        <v>153</v>
      </c>
      <c r="AU210" s="24" t="s">
        <v>169</v>
      </c>
      <c r="AY210" s="24" t="s">
        <v>151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24</v>
      </c>
      <c r="BK210" s="244">
        <f>ROUND(I210*H210,2)</f>
        <v>0</v>
      </c>
      <c r="BL210" s="24" t="s">
        <v>158</v>
      </c>
      <c r="BM210" s="24" t="s">
        <v>521</v>
      </c>
    </row>
    <row r="211" spans="2:12" s="1" customFormat="1" ht="6.95" customHeight="1">
      <c r="B211" s="67"/>
      <c r="C211" s="68"/>
      <c r="D211" s="68"/>
      <c r="E211" s="68"/>
      <c r="F211" s="68"/>
      <c r="G211" s="68"/>
      <c r="H211" s="68"/>
      <c r="I211" s="178"/>
      <c r="J211" s="68"/>
      <c r="K211" s="68"/>
      <c r="L211" s="72"/>
    </row>
  </sheetData>
  <sheetProtection password="CC35" sheet="1" objects="1" scenarios="1" formatColumns="0" formatRows="0" autoFilter="0"/>
  <autoFilter ref="C80:K210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462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522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ROUND(SUM(BE86:BE189),2)</f>
        <v>0</v>
      </c>
      <c r="G32" s="47"/>
      <c r="H32" s="47"/>
      <c r="I32" s="170">
        <v>0.21</v>
      </c>
      <c r="J32" s="169">
        <f>ROUND(ROUND((SUM(BE86:BE189)),2)*I32,2)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ROUND(SUM(BF86:BF189),2)</f>
        <v>0</v>
      </c>
      <c r="G33" s="47"/>
      <c r="H33" s="47"/>
      <c r="I33" s="170">
        <v>0.15</v>
      </c>
      <c r="J33" s="169">
        <f>ROUND(ROUND((SUM(BF86:BF189)),2)*I33,2)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ROUND(SUM(BG86:BG189),2)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ROUND(SUM(BH86:BH189),2)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ROUND(SUM(BI86:BI189),2)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462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06.1 - Následná péče 1.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J187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J188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462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06.1 - Následná péče 1.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0.48650000000000004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P88+P187</f>
        <v>0</v>
      </c>
      <c r="Q87" s="225"/>
      <c r="R87" s="226">
        <f>R88+R187</f>
        <v>0.48650000000000004</v>
      </c>
      <c r="S87" s="225"/>
      <c r="T87" s="227">
        <f>T88+T187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BK88+BK187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SUM(P89:P186)</f>
        <v>0</v>
      </c>
      <c r="Q88" s="225"/>
      <c r="R88" s="226">
        <f>SUM(R89:R186)</f>
        <v>0.48650000000000004</v>
      </c>
      <c r="S88" s="225"/>
      <c r="T88" s="227">
        <f>SUM(T89:T186)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SUM(BK89:BK186)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23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523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524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525</v>
      </c>
      <c r="G92" s="257"/>
      <c r="H92" s="260">
        <v>23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23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50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526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527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528</v>
      </c>
      <c r="G97" s="257"/>
      <c r="H97" s="260">
        <v>50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50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50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529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478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432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530</v>
      </c>
      <c r="G102" s="257"/>
      <c r="H102" s="260">
        <v>50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50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480</v>
      </c>
      <c r="G104" s="281" t="s">
        <v>180</v>
      </c>
      <c r="H104" s="282">
        <v>17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0.085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531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344</v>
      </c>
      <c r="G106" s="257"/>
      <c r="H106" s="260">
        <v>17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17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483</v>
      </c>
      <c r="G108" s="281" t="s">
        <v>180</v>
      </c>
      <c r="H108" s="282">
        <v>10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0.05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532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533</v>
      </c>
      <c r="G110" s="257"/>
      <c r="H110" s="260">
        <v>10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10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486</v>
      </c>
      <c r="G112" s="281" t="s">
        <v>180</v>
      </c>
      <c r="H112" s="282">
        <v>13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0.065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534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535</v>
      </c>
      <c r="G114" s="257"/>
      <c r="H114" s="260">
        <v>13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13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10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0.01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536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533</v>
      </c>
      <c r="G118" s="257"/>
      <c r="H118" s="260">
        <v>10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10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23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537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432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3" customFormat="1" ht="13.5">
      <c r="B123" s="256"/>
      <c r="C123" s="257"/>
      <c r="D123" s="247" t="s">
        <v>160</v>
      </c>
      <c r="E123" s="258" t="s">
        <v>22</v>
      </c>
      <c r="F123" s="259" t="s">
        <v>538</v>
      </c>
      <c r="G123" s="257"/>
      <c r="H123" s="260">
        <v>23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160</v>
      </c>
      <c r="AU123" s="266" t="s">
        <v>83</v>
      </c>
      <c r="AV123" s="13" t="s">
        <v>83</v>
      </c>
      <c r="AW123" s="13" t="s">
        <v>39</v>
      </c>
      <c r="AX123" s="13" t="s">
        <v>75</v>
      </c>
      <c r="AY123" s="266" t="s">
        <v>151</v>
      </c>
    </row>
    <row r="124" spans="2:51" s="14" customFormat="1" ht="13.5">
      <c r="B124" s="267"/>
      <c r="C124" s="268"/>
      <c r="D124" s="247" t="s">
        <v>160</v>
      </c>
      <c r="E124" s="269" t="s">
        <v>22</v>
      </c>
      <c r="F124" s="270" t="s">
        <v>164</v>
      </c>
      <c r="G124" s="268"/>
      <c r="H124" s="271">
        <v>23</v>
      </c>
      <c r="I124" s="272"/>
      <c r="J124" s="268"/>
      <c r="K124" s="268"/>
      <c r="L124" s="273"/>
      <c r="M124" s="274"/>
      <c r="N124" s="275"/>
      <c r="O124" s="275"/>
      <c r="P124" s="275"/>
      <c r="Q124" s="275"/>
      <c r="R124" s="275"/>
      <c r="S124" s="275"/>
      <c r="T124" s="276"/>
      <c r="AT124" s="277" t="s">
        <v>160</v>
      </c>
      <c r="AU124" s="277" t="s">
        <v>83</v>
      </c>
      <c r="AV124" s="14" t="s">
        <v>158</v>
      </c>
      <c r="AW124" s="14" t="s">
        <v>39</v>
      </c>
      <c r="AX124" s="14" t="s">
        <v>24</v>
      </c>
      <c r="AY124" s="277" t="s">
        <v>151</v>
      </c>
    </row>
    <row r="125" spans="2:65" s="1" customFormat="1" ht="14.4" customHeight="1">
      <c r="B125" s="46"/>
      <c r="C125" s="278" t="s">
        <v>210</v>
      </c>
      <c r="D125" s="278" t="s">
        <v>170</v>
      </c>
      <c r="E125" s="279" t="s">
        <v>228</v>
      </c>
      <c r="F125" s="280" t="s">
        <v>229</v>
      </c>
      <c r="G125" s="281" t="s">
        <v>180</v>
      </c>
      <c r="H125" s="282">
        <v>7</v>
      </c>
      <c r="I125" s="283"/>
      <c r="J125" s="284">
        <f>ROUND(I125*H125,2)</f>
        <v>0</v>
      </c>
      <c r="K125" s="280" t="s">
        <v>22</v>
      </c>
      <c r="L125" s="285"/>
      <c r="M125" s="286" t="s">
        <v>22</v>
      </c>
      <c r="N125" s="287" t="s">
        <v>46</v>
      </c>
      <c r="O125" s="47"/>
      <c r="P125" s="242">
        <f>O125*H125</f>
        <v>0</v>
      </c>
      <c r="Q125" s="242">
        <v>0.001</v>
      </c>
      <c r="R125" s="242">
        <f>Q125*H125</f>
        <v>0.007</v>
      </c>
      <c r="S125" s="242">
        <v>0</v>
      </c>
      <c r="T125" s="243">
        <f>S125*H125</f>
        <v>0</v>
      </c>
      <c r="AR125" s="24" t="s">
        <v>174</v>
      </c>
      <c r="AT125" s="24" t="s">
        <v>170</v>
      </c>
      <c r="AU125" s="24" t="s">
        <v>83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24</v>
      </c>
      <c r="BK125" s="244">
        <f>ROUND(I125*H125,2)</f>
        <v>0</v>
      </c>
      <c r="BL125" s="24" t="s">
        <v>158</v>
      </c>
      <c r="BM125" s="24" t="s">
        <v>539</v>
      </c>
    </row>
    <row r="126" spans="2:51" s="12" customFormat="1" ht="13.5">
      <c r="B126" s="245"/>
      <c r="C126" s="246"/>
      <c r="D126" s="247" t="s">
        <v>160</v>
      </c>
      <c r="E126" s="248" t="s">
        <v>22</v>
      </c>
      <c r="F126" s="249" t="s">
        <v>231</v>
      </c>
      <c r="G126" s="246"/>
      <c r="H126" s="248" t="s">
        <v>22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160</v>
      </c>
      <c r="AU126" s="255" t="s">
        <v>83</v>
      </c>
      <c r="AV126" s="12" t="s">
        <v>24</v>
      </c>
      <c r="AW126" s="12" t="s">
        <v>39</v>
      </c>
      <c r="AX126" s="12" t="s">
        <v>75</v>
      </c>
      <c r="AY126" s="255" t="s">
        <v>151</v>
      </c>
    </row>
    <row r="127" spans="2:51" s="13" customFormat="1" ht="13.5">
      <c r="B127" s="256"/>
      <c r="C127" s="257"/>
      <c r="D127" s="247" t="s">
        <v>160</v>
      </c>
      <c r="E127" s="258" t="s">
        <v>22</v>
      </c>
      <c r="F127" s="259" t="s">
        <v>199</v>
      </c>
      <c r="G127" s="257"/>
      <c r="H127" s="260">
        <v>7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AT127" s="266" t="s">
        <v>160</v>
      </c>
      <c r="AU127" s="266" t="s">
        <v>83</v>
      </c>
      <c r="AV127" s="13" t="s">
        <v>83</v>
      </c>
      <c r="AW127" s="13" t="s">
        <v>39</v>
      </c>
      <c r="AX127" s="13" t="s">
        <v>75</v>
      </c>
      <c r="AY127" s="266" t="s">
        <v>151</v>
      </c>
    </row>
    <row r="128" spans="2:51" s="14" customFormat="1" ht="13.5">
      <c r="B128" s="267"/>
      <c r="C128" s="268"/>
      <c r="D128" s="247" t="s">
        <v>160</v>
      </c>
      <c r="E128" s="269" t="s">
        <v>22</v>
      </c>
      <c r="F128" s="270" t="s">
        <v>164</v>
      </c>
      <c r="G128" s="268"/>
      <c r="H128" s="271">
        <v>7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AT128" s="277" t="s">
        <v>160</v>
      </c>
      <c r="AU128" s="277" t="s">
        <v>83</v>
      </c>
      <c r="AV128" s="14" t="s">
        <v>158</v>
      </c>
      <c r="AW128" s="14" t="s">
        <v>39</v>
      </c>
      <c r="AX128" s="14" t="s">
        <v>24</v>
      </c>
      <c r="AY128" s="277" t="s">
        <v>151</v>
      </c>
    </row>
    <row r="129" spans="2:65" s="1" customFormat="1" ht="14.4" customHeight="1">
      <c r="B129" s="46"/>
      <c r="C129" s="278" t="s">
        <v>29</v>
      </c>
      <c r="D129" s="278" t="s">
        <v>170</v>
      </c>
      <c r="E129" s="279" t="s">
        <v>234</v>
      </c>
      <c r="F129" s="280" t="s">
        <v>235</v>
      </c>
      <c r="G129" s="281" t="s">
        <v>180</v>
      </c>
      <c r="H129" s="282">
        <v>9</v>
      </c>
      <c r="I129" s="283"/>
      <c r="J129" s="284">
        <f>ROUND(I129*H129,2)</f>
        <v>0</v>
      </c>
      <c r="K129" s="280" t="s">
        <v>22</v>
      </c>
      <c r="L129" s="285"/>
      <c r="M129" s="286" t="s">
        <v>22</v>
      </c>
      <c r="N129" s="287" t="s">
        <v>46</v>
      </c>
      <c r="O129" s="47"/>
      <c r="P129" s="242">
        <f>O129*H129</f>
        <v>0</v>
      </c>
      <c r="Q129" s="242">
        <v>0.001</v>
      </c>
      <c r="R129" s="242">
        <f>Q129*H129</f>
        <v>0.009000000000000001</v>
      </c>
      <c r="S129" s="242">
        <v>0</v>
      </c>
      <c r="T129" s="243">
        <f>S129*H129</f>
        <v>0</v>
      </c>
      <c r="AR129" s="24" t="s">
        <v>174</v>
      </c>
      <c r="AT129" s="24" t="s">
        <v>170</v>
      </c>
      <c r="AU129" s="24" t="s">
        <v>83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24</v>
      </c>
      <c r="BK129" s="244">
        <f>ROUND(I129*H129,2)</f>
        <v>0</v>
      </c>
      <c r="BL129" s="24" t="s">
        <v>158</v>
      </c>
      <c r="BM129" s="24" t="s">
        <v>540</v>
      </c>
    </row>
    <row r="130" spans="2:51" s="12" customFormat="1" ht="13.5">
      <c r="B130" s="245"/>
      <c r="C130" s="246"/>
      <c r="D130" s="247" t="s">
        <v>160</v>
      </c>
      <c r="E130" s="248" t="s">
        <v>22</v>
      </c>
      <c r="F130" s="249" t="s">
        <v>231</v>
      </c>
      <c r="G130" s="246"/>
      <c r="H130" s="248" t="s">
        <v>22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160</v>
      </c>
      <c r="AU130" s="255" t="s">
        <v>83</v>
      </c>
      <c r="AV130" s="12" t="s">
        <v>24</v>
      </c>
      <c r="AW130" s="12" t="s">
        <v>39</v>
      </c>
      <c r="AX130" s="12" t="s">
        <v>75</v>
      </c>
      <c r="AY130" s="255" t="s">
        <v>151</v>
      </c>
    </row>
    <row r="131" spans="2:51" s="13" customFormat="1" ht="13.5">
      <c r="B131" s="256"/>
      <c r="C131" s="257"/>
      <c r="D131" s="247" t="s">
        <v>160</v>
      </c>
      <c r="E131" s="258" t="s">
        <v>22</v>
      </c>
      <c r="F131" s="259" t="s">
        <v>210</v>
      </c>
      <c r="G131" s="257"/>
      <c r="H131" s="260">
        <v>9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AT131" s="266" t="s">
        <v>160</v>
      </c>
      <c r="AU131" s="266" t="s">
        <v>83</v>
      </c>
      <c r="AV131" s="13" t="s">
        <v>83</v>
      </c>
      <c r="AW131" s="13" t="s">
        <v>39</v>
      </c>
      <c r="AX131" s="13" t="s">
        <v>75</v>
      </c>
      <c r="AY131" s="266" t="s">
        <v>151</v>
      </c>
    </row>
    <row r="132" spans="2:51" s="14" customFormat="1" ht="13.5">
      <c r="B132" s="267"/>
      <c r="C132" s="268"/>
      <c r="D132" s="247" t="s">
        <v>160</v>
      </c>
      <c r="E132" s="269" t="s">
        <v>22</v>
      </c>
      <c r="F132" s="270" t="s">
        <v>164</v>
      </c>
      <c r="G132" s="268"/>
      <c r="H132" s="271">
        <v>9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AT132" s="277" t="s">
        <v>160</v>
      </c>
      <c r="AU132" s="277" t="s">
        <v>83</v>
      </c>
      <c r="AV132" s="14" t="s">
        <v>158</v>
      </c>
      <c r="AW132" s="14" t="s">
        <v>39</v>
      </c>
      <c r="AX132" s="14" t="s">
        <v>24</v>
      </c>
      <c r="AY132" s="277" t="s">
        <v>151</v>
      </c>
    </row>
    <row r="133" spans="2:65" s="1" customFormat="1" ht="14.4" customHeight="1">
      <c r="B133" s="46"/>
      <c r="C133" s="278" t="s">
        <v>219</v>
      </c>
      <c r="D133" s="278" t="s">
        <v>170</v>
      </c>
      <c r="E133" s="279" t="s">
        <v>237</v>
      </c>
      <c r="F133" s="280" t="s">
        <v>238</v>
      </c>
      <c r="G133" s="281" t="s">
        <v>180</v>
      </c>
      <c r="H133" s="282">
        <v>7</v>
      </c>
      <c r="I133" s="283"/>
      <c r="J133" s="284">
        <f>ROUND(I133*H133,2)</f>
        <v>0</v>
      </c>
      <c r="K133" s="280" t="s">
        <v>22</v>
      </c>
      <c r="L133" s="285"/>
      <c r="M133" s="286" t="s">
        <v>22</v>
      </c>
      <c r="N133" s="287" t="s">
        <v>46</v>
      </c>
      <c r="O133" s="47"/>
      <c r="P133" s="242">
        <f>O133*H133</f>
        <v>0</v>
      </c>
      <c r="Q133" s="242">
        <v>0.001</v>
      </c>
      <c r="R133" s="242">
        <f>Q133*H133</f>
        <v>0.007</v>
      </c>
      <c r="S133" s="242">
        <v>0</v>
      </c>
      <c r="T133" s="243">
        <f>S133*H133</f>
        <v>0</v>
      </c>
      <c r="AR133" s="24" t="s">
        <v>174</v>
      </c>
      <c r="AT133" s="24" t="s">
        <v>170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541</v>
      </c>
    </row>
    <row r="134" spans="2:51" s="12" customFormat="1" ht="13.5">
      <c r="B134" s="245"/>
      <c r="C134" s="246"/>
      <c r="D134" s="247" t="s">
        <v>160</v>
      </c>
      <c r="E134" s="248" t="s">
        <v>22</v>
      </c>
      <c r="F134" s="249" t="s">
        <v>240</v>
      </c>
      <c r="G134" s="246"/>
      <c r="H134" s="248" t="s">
        <v>22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160</v>
      </c>
      <c r="AU134" s="255" t="s">
        <v>83</v>
      </c>
      <c r="AV134" s="12" t="s">
        <v>24</v>
      </c>
      <c r="AW134" s="12" t="s">
        <v>39</v>
      </c>
      <c r="AX134" s="12" t="s">
        <v>75</v>
      </c>
      <c r="AY134" s="255" t="s">
        <v>151</v>
      </c>
    </row>
    <row r="135" spans="2:51" s="13" customFormat="1" ht="13.5">
      <c r="B135" s="256"/>
      <c r="C135" s="257"/>
      <c r="D135" s="247" t="s">
        <v>160</v>
      </c>
      <c r="E135" s="258" t="s">
        <v>22</v>
      </c>
      <c r="F135" s="259" t="s">
        <v>199</v>
      </c>
      <c r="G135" s="257"/>
      <c r="H135" s="260">
        <v>7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160</v>
      </c>
      <c r="AU135" s="266" t="s">
        <v>83</v>
      </c>
      <c r="AV135" s="13" t="s">
        <v>83</v>
      </c>
      <c r="AW135" s="13" t="s">
        <v>39</v>
      </c>
      <c r="AX135" s="13" t="s">
        <v>75</v>
      </c>
      <c r="AY135" s="266" t="s">
        <v>151</v>
      </c>
    </row>
    <row r="136" spans="2:51" s="14" customFormat="1" ht="13.5">
      <c r="B136" s="267"/>
      <c r="C136" s="268"/>
      <c r="D136" s="247" t="s">
        <v>160</v>
      </c>
      <c r="E136" s="269" t="s">
        <v>22</v>
      </c>
      <c r="F136" s="270" t="s">
        <v>164</v>
      </c>
      <c r="G136" s="268"/>
      <c r="H136" s="271">
        <v>7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AT136" s="277" t="s">
        <v>160</v>
      </c>
      <c r="AU136" s="277" t="s">
        <v>83</v>
      </c>
      <c r="AV136" s="14" t="s">
        <v>158</v>
      </c>
      <c r="AW136" s="14" t="s">
        <v>39</v>
      </c>
      <c r="AX136" s="14" t="s">
        <v>24</v>
      </c>
      <c r="AY136" s="277" t="s">
        <v>151</v>
      </c>
    </row>
    <row r="137" spans="2:65" s="1" customFormat="1" ht="14.4" customHeight="1">
      <c r="B137" s="46"/>
      <c r="C137" s="233" t="s">
        <v>223</v>
      </c>
      <c r="D137" s="233" t="s">
        <v>153</v>
      </c>
      <c r="E137" s="234" t="s">
        <v>242</v>
      </c>
      <c r="F137" s="235" t="s">
        <v>243</v>
      </c>
      <c r="G137" s="236" t="s">
        <v>180</v>
      </c>
      <c r="H137" s="237">
        <v>50</v>
      </c>
      <c r="I137" s="238"/>
      <c r="J137" s="239">
        <f>ROUND(I137*H137,2)</f>
        <v>0</v>
      </c>
      <c r="K137" s="235" t="s">
        <v>157</v>
      </c>
      <c r="L137" s="72"/>
      <c r="M137" s="240" t="s">
        <v>22</v>
      </c>
      <c r="N137" s="241" t="s">
        <v>46</v>
      </c>
      <c r="O137" s="47"/>
      <c r="P137" s="242">
        <f>O137*H137</f>
        <v>0</v>
      </c>
      <c r="Q137" s="242">
        <v>5E-05</v>
      </c>
      <c r="R137" s="242">
        <f>Q137*H137</f>
        <v>0.0025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83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24</v>
      </c>
      <c r="BK137" s="244">
        <f>ROUND(I137*H137,2)</f>
        <v>0</v>
      </c>
      <c r="BL137" s="24" t="s">
        <v>158</v>
      </c>
      <c r="BM137" s="24" t="s">
        <v>542</v>
      </c>
    </row>
    <row r="138" spans="2:51" s="12" customFormat="1" ht="13.5">
      <c r="B138" s="245"/>
      <c r="C138" s="246"/>
      <c r="D138" s="247" t="s">
        <v>160</v>
      </c>
      <c r="E138" s="248" t="s">
        <v>22</v>
      </c>
      <c r="F138" s="249" t="s">
        <v>496</v>
      </c>
      <c r="G138" s="246"/>
      <c r="H138" s="248" t="s">
        <v>22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160</v>
      </c>
      <c r="AU138" s="255" t="s">
        <v>83</v>
      </c>
      <c r="AV138" s="12" t="s">
        <v>24</v>
      </c>
      <c r="AW138" s="12" t="s">
        <v>39</v>
      </c>
      <c r="AX138" s="12" t="s">
        <v>75</v>
      </c>
      <c r="AY138" s="255" t="s">
        <v>151</v>
      </c>
    </row>
    <row r="139" spans="2:51" s="12" customFormat="1" ht="13.5">
      <c r="B139" s="245"/>
      <c r="C139" s="246"/>
      <c r="D139" s="247" t="s">
        <v>160</v>
      </c>
      <c r="E139" s="248" t="s">
        <v>22</v>
      </c>
      <c r="F139" s="249" t="s">
        <v>359</v>
      </c>
      <c r="G139" s="246"/>
      <c r="H139" s="248" t="s">
        <v>22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160</v>
      </c>
      <c r="AU139" s="255" t="s">
        <v>83</v>
      </c>
      <c r="AV139" s="12" t="s">
        <v>24</v>
      </c>
      <c r="AW139" s="12" t="s">
        <v>39</v>
      </c>
      <c r="AX139" s="12" t="s">
        <v>75</v>
      </c>
      <c r="AY139" s="255" t="s">
        <v>151</v>
      </c>
    </row>
    <row r="140" spans="2:51" s="13" customFormat="1" ht="13.5">
      <c r="B140" s="256"/>
      <c r="C140" s="257"/>
      <c r="D140" s="247" t="s">
        <v>160</v>
      </c>
      <c r="E140" s="258" t="s">
        <v>22</v>
      </c>
      <c r="F140" s="259" t="s">
        <v>530</v>
      </c>
      <c r="G140" s="257"/>
      <c r="H140" s="260">
        <v>50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160</v>
      </c>
      <c r="AU140" s="266" t="s">
        <v>83</v>
      </c>
      <c r="AV140" s="13" t="s">
        <v>83</v>
      </c>
      <c r="AW140" s="13" t="s">
        <v>39</v>
      </c>
      <c r="AX140" s="13" t="s">
        <v>75</v>
      </c>
      <c r="AY140" s="266" t="s">
        <v>151</v>
      </c>
    </row>
    <row r="141" spans="2:51" s="14" customFormat="1" ht="13.5">
      <c r="B141" s="267"/>
      <c r="C141" s="268"/>
      <c r="D141" s="247" t="s">
        <v>160</v>
      </c>
      <c r="E141" s="269" t="s">
        <v>22</v>
      </c>
      <c r="F141" s="270" t="s">
        <v>164</v>
      </c>
      <c r="G141" s="268"/>
      <c r="H141" s="271">
        <v>50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AT141" s="277" t="s">
        <v>160</v>
      </c>
      <c r="AU141" s="277" t="s">
        <v>83</v>
      </c>
      <c r="AV141" s="14" t="s">
        <v>158</v>
      </c>
      <c r="AW141" s="14" t="s">
        <v>39</v>
      </c>
      <c r="AX141" s="14" t="s">
        <v>24</v>
      </c>
      <c r="AY141" s="277" t="s">
        <v>151</v>
      </c>
    </row>
    <row r="142" spans="2:65" s="1" customFormat="1" ht="22.8" customHeight="1">
      <c r="B142" s="46"/>
      <c r="C142" s="233" t="s">
        <v>227</v>
      </c>
      <c r="D142" s="233" t="s">
        <v>153</v>
      </c>
      <c r="E142" s="234" t="s">
        <v>259</v>
      </c>
      <c r="F142" s="235" t="s">
        <v>260</v>
      </c>
      <c r="G142" s="236" t="s">
        <v>180</v>
      </c>
      <c r="H142" s="237">
        <v>922</v>
      </c>
      <c r="I142" s="238"/>
      <c r="J142" s="239">
        <f>ROUND(I142*H142,2)</f>
        <v>0</v>
      </c>
      <c r="K142" s="235" t="s">
        <v>157</v>
      </c>
      <c r="L142" s="72"/>
      <c r="M142" s="240" t="s">
        <v>22</v>
      </c>
      <c r="N142" s="241" t="s">
        <v>46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83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24</v>
      </c>
      <c r="BK142" s="244">
        <f>ROUND(I142*H142,2)</f>
        <v>0</v>
      </c>
      <c r="BL142" s="24" t="s">
        <v>158</v>
      </c>
      <c r="BM142" s="24" t="s">
        <v>543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501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2" customFormat="1" ht="13.5">
      <c r="B144" s="245"/>
      <c r="C144" s="246"/>
      <c r="D144" s="247" t="s">
        <v>160</v>
      </c>
      <c r="E144" s="248" t="s">
        <v>22</v>
      </c>
      <c r="F144" s="249" t="s">
        <v>356</v>
      </c>
      <c r="G144" s="246"/>
      <c r="H144" s="248" t="s">
        <v>22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160</v>
      </c>
      <c r="AU144" s="255" t="s">
        <v>83</v>
      </c>
      <c r="AV144" s="12" t="s">
        <v>24</v>
      </c>
      <c r="AW144" s="12" t="s">
        <v>39</v>
      </c>
      <c r="AX144" s="12" t="s">
        <v>75</v>
      </c>
      <c r="AY144" s="255" t="s">
        <v>151</v>
      </c>
    </row>
    <row r="145" spans="2:51" s="13" customFormat="1" ht="13.5">
      <c r="B145" s="256"/>
      <c r="C145" s="257"/>
      <c r="D145" s="247" t="s">
        <v>160</v>
      </c>
      <c r="E145" s="258" t="s">
        <v>22</v>
      </c>
      <c r="F145" s="259" t="s">
        <v>544</v>
      </c>
      <c r="G145" s="257"/>
      <c r="H145" s="260">
        <v>922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160</v>
      </c>
      <c r="AU145" s="266" t="s">
        <v>83</v>
      </c>
      <c r="AV145" s="13" t="s">
        <v>83</v>
      </c>
      <c r="AW145" s="13" t="s">
        <v>39</v>
      </c>
      <c r="AX145" s="13" t="s">
        <v>75</v>
      </c>
      <c r="AY145" s="266" t="s">
        <v>151</v>
      </c>
    </row>
    <row r="146" spans="2:51" s="14" customFormat="1" ht="13.5">
      <c r="B146" s="267"/>
      <c r="C146" s="268"/>
      <c r="D146" s="247" t="s">
        <v>160</v>
      </c>
      <c r="E146" s="269" t="s">
        <v>22</v>
      </c>
      <c r="F146" s="270" t="s">
        <v>164</v>
      </c>
      <c r="G146" s="268"/>
      <c r="H146" s="271">
        <v>922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AT146" s="277" t="s">
        <v>160</v>
      </c>
      <c r="AU146" s="277" t="s">
        <v>83</v>
      </c>
      <c r="AV146" s="14" t="s">
        <v>158</v>
      </c>
      <c r="AW146" s="14" t="s">
        <v>39</v>
      </c>
      <c r="AX146" s="14" t="s">
        <v>24</v>
      </c>
      <c r="AY146" s="277" t="s">
        <v>151</v>
      </c>
    </row>
    <row r="147" spans="2:65" s="1" customFormat="1" ht="22.8" customHeight="1">
      <c r="B147" s="46"/>
      <c r="C147" s="233" t="s">
        <v>233</v>
      </c>
      <c r="D147" s="233" t="s">
        <v>153</v>
      </c>
      <c r="E147" s="234" t="s">
        <v>360</v>
      </c>
      <c r="F147" s="235" t="s">
        <v>361</v>
      </c>
      <c r="G147" s="236" t="s">
        <v>180</v>
      </c>
      <c r="H147" s="237">
        <v>985</v>
      </c>
      <c r="I147" s="238"/>
      <c r="J147" s="239">
        <f>ROUND(I147*H147,2)</f>
        <v>0</v>
      </c>
      <c r="K147" s="235" t="s">
        <v>157</v>
      </c>
      <c r="L147" s="72"/>
      <c r="M147" s="240" t="s">
        <v>22</v>
      </c>
      <c r="N147" s="241" t="s">
        <v>46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83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24</v>
      </c>
      <c r="BK147" s="244">
        <f>ROUND(I147*H147,2)</f>
        <v>0</v>
      </c>
      <c r="BL147" s="24" t="s">
        <v>158</v>
      </c>
      <c r="BM147" s="24" t="s">
        <v>545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475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2" customFormat="1" ht="13.5">
      <c r="B149" s="245"/>
      <c r="C149" s="246"/>
      <c r="D149" s="247" t="s">
        <v>160</v>
      </c>
      <c r="E149" s="248" t="s">
        <v>22</v>
      </c>
      <c r="F149" s="249" t="s">
        <v>546</v>
      </c>
      <c r="G149" s="246"/>
      <c r="H149" s="248" t="s">
        <v>22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160</v>
      </c>
      <c r="AU149" s="255" t="s">
        <v>83</v>
      </c>
      <c r="AV149" s="12" t="s">
        <v>24</v>
      </c>
      <c r="AW149" s="12" t="s">
        <v>39</v>
      </c>
      <c r="AX149" s="12" t="s">
        <v>75</v>
      </c>
      <c r="AY149" s="255" t="s">
        <v>151</v>
      </c>
    </row>
    <row r="150" spans="2:51" s="13" customFormat="1" ht="13.5">
      <c r="B150" s="256"/>
      <c r="C150" s="257"/>
      <c r="D150" s="247" t="s">
        <v>160</v>
      </c>
      <c r="E150" s="258" t="s">
        <v>22</v>
      </c>
      <c r="F150" s="259" t="s">
        <v>547</v>
      </c>
      <c r="G150" s="257"/>
      <c r="H150" s="260">
        <v>985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160</v>
      </c>
      <c r="AU150" s="266" t="s">
        <v>83</v>
      </c>
      <c r="AV150" s="13" t="s">
        <v>83</v>
      </c>
      <c r="AW150" s="13" t="s">
        <v>39</v>
      </c>
      <c r="AX150" s="13" t="s">
        <v>75</v>
      </c>
      <c r="AY150" s="266" t="s">
        <v>151</v>
      </c>
    </row>
    <row r="151" spans="2:51" s="14" customFormat="1" ht="13.5">
      <c r="B151" s="267"/>
      <c r="C151" s="268"/>
      <c r="D151" s="247" t="s">
        <v>160</v>
      </c>
      <c r="E151" s="269" t="s">
        <v>22</v>
      </c>
      <c r="F151" s="270" t="s">
        <v>164</v>
      </c>
      <c r="G151" s="268"/>
      <c r="H151" s="271">
        <v>985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AT151" s="277" t="s">
        <v>160</v>
      </c>
      <c r="AU151" s="277" t="s">
        <v>83</v>
      </c>
      <c r="AV151" s="14" t="s">
        <v>158</v>
      </c>
      <c r="AW151" s="14" t="s">
        <v>39</v>
      </c>
      <c r="AX151" s="14" t="s">
        <v>24</v>
      </c>
      <c r="AY151" s="277" t="s">
        <v>151</v>
      </c>
    </row>
    <row r="152" spans="2:65" s="1" customFormat="1" ht="14.4" customHeight="1">
      <c r="B152" s="46"/>
      <c r="C152" s="233" t="s">
        <v>10</v>
      </c>
      <c r="D152" s="233" t="s">
        <v>153</v>
      </c>
      <c r="E152" s="234" t="s">
        <v>364</v>
      </c>
      <c r="F152" s="235" t="s">
        <v>365</v>
      </c>
      <c r="G152" s="236" t="s">
        <v>180</v>
      </c>
      <c r="H152" s="237">
        <v>50</v>
      </c>
      <c r="I152" s="238"/>
      <c r="J152" s="239">
        <f>ROUND(I152*H152,2)</f>
        <v>0</v>
      </c>
      <c r="K152" s="235" t="s">
        <v>157</v>
      </c>
      <c r="L152" s="72"/>
      <c r="M152" s="240" t="s">
        <v>22</v>
      </c>
      <c r="N152" s="241" t="s">
        <v>46</v>
      </c>
      <c r="O152" s="47"/>
      <c r="P152" s="242">
        <f>O152*H152</f>
        <v>0</v>
      </c>
      <c r="Q152" s="242">
        <v>2E-05</v>
      </c>
      <c r="R152" s="242">
        <f>Q152*H152</f>
        <v>0.001</v>
      </c>
      <c r="S152" s="242">
        <v>0</v>
      </c>
      <c r="T152" s="243">
        <f>S152*H152</f>
        <v>0</v>
      </c>
      <c r="AR152" s="24" t="s">
        <v>158</v>
      </c>
      <c r="AT152" s="24" t="s">
        <v>153</v>
      </c>
      <c r="AU152" s="24" t="s">
        <v>83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24</v>
      </c>
      <c r="BK152" s="244">
        <f>ROUND(I152*H152,2)</f>
        <v>0</v>
      </c>
      <c r="BL152" s="24" t="s">
        <v>158</v>
      </c>
      <c r="BM152" s="24" t="s">
        <v>548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475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2" customFormat="1" ht="13.5">
      <c r="B154" s="245"/>
      <c r="C154" s="246"/>
      <c r="D154" s="247" t="s">
        <v>160</v>
      </c>
      <c r="E154" s="248" t="s">
        <v>22</v>
      </c>
      <c r="F154" s="249" t="s">
        <v>359</v>
      </c>
      <c r="G154" s="246"/>
      <c r="H154" s="248" t="s">
        <v>22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AT154" s="255" t="s">
        <v>160</v>
      </c>
      <c r="AU154" s="255" t="s">
        <v>83</v>
      </c>
      <c r="AV154" s="12" t="s">
        <v>24</v>
      </c>
      <c r="AW154" s="12" t="s">
        <v>39</v>
      </c>
      <c r="AX154" s="12" t="s">
        <v>75</v>
      </c>
      <c r="AY154" s="255" t="s">
        <v>151</v>
      </c>
    </row>
    <row r="155" spans="2:51" s="13" customFormat="1" ht="13.5">
      <c r="B155" s="256"/>
      <c r="C155" s="257"/>
      <c r="D155" s="247" t="s">
        <v>160</v>
      </c>
      <c r="E155" s="258" t="s">
        <v>22</v>
      </c>
      <c r="F155" s="259" t="s">
        <v>530</v>
      </c>
      <c r="G155" s="257"/>
      <c r="H155" s="260">
        <v>50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AT155" s="266" t="s">
        <v>160</v>
      </c>
      <c r="AU155" s="266" t="s">
        <v>83</v>
      </c>
      <c r="AV155" s="13" t="s">
        <v>83</v>
      </c>
      <c r="AW155" s="13" t="s">
        <v>39</v>
      </c>
      <c r="AX155" s="13" t="s">
        <v>75</v>
      </c>
      <c r="AY155" s="266" t="s">
        <v>151</v>
      </c>
    </row>
    <row r="156" spans="2:51" s="14" customFormat="1" ht="13.5">
      <c r="B156" s="267"/>
      <c r="C156" s="268"/>
      <c r="D156" s="247" t="s">
        <v>160</v>
      </c>
      <c r="E156" s="269" t="s">
        <v>22</v>
      </c>
      <c r="F156" s="270" t="s">
        <v>164</v>
      </c>
      <c r="G156" s="268"/>
      <c r="H156" s="271">
        <v>50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AT156" s="277" t="s">
        <v>160</v>
      </c>
      <c r="AU156" s="277" t="s">
        <v>83</v>
      </c>
      <c r="AV156" s="14" t="s">
        <v>158</v>
      </c>
      <c r="AW156" s="14" t="s">
        <v>39</v>
      </c>
      <c r="AX156" s="14" t="s">
        <v>24</v>
      </c>
      <c r="AY156" s="277" t="s">
        <v>151</v>
      </c>
    </row>
    <row r="157" spans="2:65" s="1" customFormat="1" ht="14.4" customHeight="1">
      <c r="B157" s="46"/>
      <c r="C157" s="233" t="s">
        <v>241</v>
      </c>
      <c r="D157" s="233" t="s">
        <v>153</v>
      </c>
      <c r="E157" s="234" t="s">
        <v>287</v>
      </c>
      <c r="F157" s="235" t="s">
        <v>288</v>
      </c>
      <c r="G157" s="236" t="s">
        <v>156</v>
      </c>
      <c r="H157" s="237">
        <v>12.5</v>
      </c>
      <c r="I157" s="238"/>
      <c r="J157" s="239">
        <f>ROUND(I157*H157,2)</f>
        <v>0</v>
      </c>
      <c r="K157" s="235" t="s">
        <v>22</v>
      </c>
      <c r="L157" s="72"/>
      <c r="M157" s="240" t="s">
        <v>22</v>
      </c>
      <c r="N157" s="241" t="s">
        <v>46</v>
      </c>
      <c r="O157" s="47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AR157" s="24" t="s">
        <v>158</v>
      </c>
      <c r="AT157" s="24" t="s">
        <v>153</v>
      </c>
      <c r="AU157" s="24" t="s">
        <v>83</v>
      </c>
      <c r="AY157" s="24" t="s">
        <v>151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24</v>
      </c>
      <c r="BK157" s="244">
        <f>ROUND(I157*H157,2)</f>
        <v>0</v>
      </c>
      <c r="BL157" s="24" t="s">
        <v>158</v>
      </c>
      <c r="BM157" s="24" t="s">
        <v>549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475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2" customFormat="1" ht="13.5">
      <c r="B159" s="245"/>
      <c r="C159" s="246"/>
      <c r="D159" s="247" t="s">
        <v>160</v>
      </c>
      <c r="E159" s="248" t="s">
        <v>22</v>
      </c>
      <c r="F159" s="249" t="s">
        <v>359</v>
      </c>
      <c r="G159" s="246"/>
      <c r="H159" s="248" t="s">
        <v>22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AT159" s="255" t="s">
        <v>160</v>
      </c>
      <c r="AU159" s="255" t="s">
        <v>83</v>
      </c>
      <c r="AV159" s="12" t="s">
        <v>24</v>
      </c>
      <c r="AW159" s="12" t="s">
        <v>39</v>
      </c>
      <c r="AX159" s="12" t="s">
        <v>75</v>
      </c>
      <c r="AY159" s="255" t="s">
        <v>151</v>
      </c>
    </row>
    <row r="160" spans="2:51" s="13" customFormat="1" ht="13.5">
      <c r="B160" s="256"/>
      <c r="C160" s="257"/>
      <c r="D160" s="247" t="s">
        <v>160</v>
      </c>
      <c r="E160" s="258" t="s">
        <v>22</v>
      </c>
      <c r="F160" s="259" t="s">
        <v>550</v>
      </c>
      <c r="G160" s="257"/>
      <c r="H160" s="260">
        <v>12.5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AT160" s="266" t="s">
        <v>160</v>
      </c>
      <c r="AU160" s="266" t="s">
        <v>83</v>
      </c>
      <c r="AV160" s="13" t="s">
        <v>83</v>
      </c>
      <c r="AW160" s="13" t="s">
        <v>39</v>
      </c>
      <c r="AX160" s="13" t="s">
        <v>75</v>
      </c>
      <c r="AY160" s="266" t="s">
        <v>151</v>
      </c>
    </row>
    <row r="161" spans="2:51" s="14" customFormat="1" ht="13.5">
      <c r="B161" s="267"/>
      <c r="C161" s="268"/>
      <c r="D161" s="247" t="s">
        <v>160</v>
      </c>
      <c r="E161" s="269" t="s">
        <v>22</v>
      </c>
      <c r="F161" s="270" t="s">
        <v>164</v>
      </c>
      <c r="G161" s="268"/>
      <c r="H161" s="271">
        <v>12.5</v>
      </c>
      <c r="I161" s="272"/>
      <c r="J161" s="268"/>
      <c r="K161" s="268"/>
      <c r="L161" s="273"/>
      <c r="M161" s="274"/>
      <c r="N161" s="275"/>
      <c r="O161" s="275"/>
      <c r="P161" s="275"/>
      <c r="Q161" s="275"/>
      <c r="R161" s="275"/>
      <c r="S161" s="275"/>
      <c r="T161" s="276"/>
      <c r="AT161" s="277" t="s">
        <v>160</v>
      </c>
      <c r="AU161" s="277" t="s">
        <v>83</v>
      </c>
      <c r="AV161" s="14" t="s">
        <v>158</v>
      </c>
      <c r="AW161" s="14" t="s">
        <v>39</v>
      </c>
      <c r="AX161" s="14" t="s">
        <v>24</v>
      </c>
      <c r="AY161" s="277" t="s">
        <v>151</v>
      </c>
    </row>
    <row r="162" spans="2:65" s="1" customFormat="1" ht="14.4" customHeight="1">
      <c r="B162" s="46"/>
      <c r="C162" s="278" t="s">
        <v>246</v>
      </c>
      <c r="D162" s="278" t="s">
        <v>170</v>
      </c>
      <c r="E162" s="279" t="s">
        <v>292</v>
      </c>
      <c r="F162" s="280" t="s">
        <v>293</v>
      </c>
      <c r="G162" s="281" t="s">
        <v>180</v>
      </c>
      <c r="H162" s="282">
        <v>250</v>
      </c>
      <c r="I162" s="283"/>
      <c r="J162" s="284">
        <f>ROUND(I162*H162,2)</f>
        <v>0</v>
      </c>
      <c r="K162" s="280" t="s">
        <v>22</v>
      </c>
      <c r="L162" s="285"/>
      <c r="M162" s="286" t="s">
        <v>22</v>
      </c>
      <c r="N162" s="287" t="s">
        <v>46</v>
      </c>
      <c r="O162" s="47"/>
      <c r="P162" s="242">
        <f>O162*H162</f>
        <v>0</v>
      </c>
      <c r="Q162" s="242">
        <v>0.001</v>
      </c>
      <c r="R162" s="242">
        <f>Q162*H162</f>
        <v>0.25</v>
      </c>
      <c r="S162" s="242">
        <v>0</v>
      </c>
      <c r="T162" s="243">
        <f>S162*H162</f>
        <v>0</v>
      </c>
      <c r="AR162" s="24" t="s">
        <v>174</v>
      </c>
      <c r="AT162" s="24" t="s">
        <v>170</v>
      </c>
      <c r="AU162" s="24" t="s">
        <v>83</v>
      </c>
      <c r="AY162" s="24" t="s">
        <v>151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24</v>
      </c>
      <c r="BK162" s="244">
        <f>ROUND(I162*H162,2)</f>
        <v>0</v>
      </c>
      <c r="BL162" s="24" t="s">
        <v>158</v>
      </c>
      <c r="BM162" s="24" t="s">
        <v>551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295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2" customFormat="1" ht="13.5">
      <c r="B164" s="245"/>
      <c r="C164" s="246"/>
      <c r="D164" s="247" t="s">
        <v>160</v>
      </c>
      <c r="E164" s="248" t="s">
        <v>22</v>
      </c>
      <c r="F164" s="249" t="s">
        <v>296</v>
      </c>
      <c r="G164" s="246"/>
      <c r="H164" s="248" t="s">
        <v>22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160</v>
      </c>
      <c r="AU164" s="255" t="s">
        <v>83</v>
      </c>
      <c r="AV164" s="12" t="s">
        <v>24</v>
      </c>
      <c r="AW164" s="12" t="s">
        <v>39</v>
      </c>
      <c r="AX164" s="12" t="s">
        <v>75</v>
      </c>
      <c r="AY164" s="255" t="s">
        <v>151</v>
      </c>
    </row>
    <row r="165" spans="2:51" s="13" customFormat="1" ht="13.5">
      <c r="B165" s="256"/>
      <c r="C165" s="257"/>
      <c r="D165" s="247" t="s">
        <v>160</v>
      </c>
      <c r="E165" s="258" t="s">
        <v>22</v>
      </c>
      <c r="F165" s="259" t="s">
        <v>552</v>
      </c>
      <c r="G165" s="257"/>
      <c r="H165" s="260">
        <v>250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AT165" s="266" t="s">
        <v>160</v>
      </c>
      <c r="AU165" s="266" t="s">
        <v>83</v>
      </c>
      <c r="AV165" s="13" t="s">
        <v>83</v>
      </c>
      <c r="AW165" s="13" t="s">
        <v>39</v>
      </c>
      <c r="AX165" s="13" t="s">
        <v>75</v>
      </c>
      <c r="AY165" s="266" t="s">
        <v>151</v>
      </c>
    </row>
    <row r="166" spans="2:51" s="14" customFormat="1" ht="13.5">
      <c r="B166" s="267"/>
      <c r="C166" s="268"/>
      <c r="D166" s="247" t="s">
        <v>160</v>
      </c>
      <c r="E166" s="269" t="s">
        <v>22</v>
      </c>
      <c r="F166" s="270" t="s">
        <v>164</v>
      </c>
      <c r="G166" s="268"/>
      <c r="H166" s="271">
        <v>250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AT166" s="277" t="s">
        <v>160</v>
      </c>
      <c r="AU166" s="277" t="s">
        <v>83</v>
      </c>
      <c r="AV166" s="14" t="s">
        <v>158</v>
      </c>
      <c r="AW166" s="14" t="s">
        <v>39</v>
      </c>
      <c r="AX166" s="14" t="s">
        <v>24</v>
      </c>
      <c r="AY166" s="277" t="s">
        <v>151</v>
      </c>
    </row>
    <row r="167" spans="2:65" s="1" customFormat="1" ht="14.4" customHeight="1">
      <c r="B167" s="46"/>
      <c r="C167" s="233" t="s">
        <v>252</v>
      </c>
      <c r="D167" s="233" t="s">
        <v>153</v>
      </c>
      <c r="E167" s="234" t="s">
        <v>374</v>
      </c>
      <c r="F167" s="235" t="s">
        <v>375</v>
      </c>
      <c r="G167" s="236" t="s">
        <v>156</v>
      </c>
      <c r="H167" s="237">
        <v>39330</v>
      </c>
      <c r="I167" s="238"/>
      <c r="J167" s="239">
        <f>ROUND(I167*H167,2)</f>
        <v>0</v>
      </c>
      <c r="K167" s="235" t="s">
        <v>157</v>
      </c>
      <c r="L167" s="72"/>
      <c r="M167" s="240" t="s">
        <v>22</v>
      </c>
      <c r="N167" s="241" t="s">
        <v>46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158</v>
      </c>
      <c r="AT167" s="24" t="s">
        <v>153</v>
      </c>
      <c r="AU167" s="24" t="s">
        <v>83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24</v>
      </c>
      <c r="BK167" s="244">
        <f>ROUND(I167*H167,2)</f>
        <v>0</v>
      </c>
      <c r="BL167" s="24" t="s">
        <v>158</v>
      </c>
      <c r="BM167" s="24" t="s">
        <v>553</v>
      </c>
    </row>
    <row r="168" spans="2:51" s="12" customFormat="1" ht="13.5">
      <c r="B168" s="245"/>
      <c r="C168" s="246"/>
      <c r="D168" s="247" t="s">
        <v>160</v>
      </c>
      <c r="E168" s="248" t="s">
        <v>22</v>
      </c>
      <c r="F168" s="249" t="s">
        <v>501</v>
      </c>
      <c r="G168" s="246"/>
      <c r="H168" s="248" t="s">
        <v>22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160</v>
      </c>
      <c r="AU168" s="255" t="s">
        <v>83</v>
      </c>
      <c r="AV168" s="12" t="s">
        <v>24</v>
      </c>
      <c r="AW168" s="12" t="s">
        <v>39</v>
      </c>
      <c r="AX168" s="12" t="s">
        <v>75</v>
      </c>
      <c r="AY168" s="255" t="s">
        <v>151</v>
      </c>
    </row>
    <row r="169" spans="2:51" s="12" customFormat="1" ht="13.5">
      <c r="B169" s="245"/>
      <c r="C169" s="246"/>
      <c r="D169" s="247" t="s">
        <v>160</v>
      </c>
      <c r="E169" s="248" t="s">
        <v>22</v>
      </c>
      <c r="F169" s="249" t="s">
        <v>377</v>
      </c>
      <c r="G169" s="246"/>
      <c r="H169" s="248" t="s">
        <v>22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160</v>
      </c>
      <c r="AU169" s="255" t="s">
        <v>83</v>
      </c>
      <c r="AV169" s="12" t="s">
        <v>24</v>
      </c>
      <c r="AW169" s="12" t="s">
        <v>39</v>
      </c>
      <c r="AX169" s="12" t="s">
        <v>75</v>
      </c>
      <c r="AY169" s="255" t="s">
        <v>151</v>
      </c>
    </row>
    <row r="170" spans="2:51" s="13" customFormat="1" ht="13.5">
      <c r="B170" s="256"/>
      <c r="C170" s="257"/>
      <c r="D170" s="247" t="s">
        <v>160</v>
      </c>
      <c r="E170" s="258" t="s">
        <v>22</v>
      </c>
      <c r="F170" s="259" t="s">
        <v>554</v>
      </c>
      <c r="G170" s="257"/>
      <c r="H170" s="260">
        <v>39330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AT170" s="266" t="s">
        <v>160</v>
      </c>
      <c r="AU170" s="266" t="s">
        <v>83</v>
      </c>
      <c r="AV170" s="13" t="s">
        <v>83</v>
      </c>
      <c r="AW170" s="13" t="s">
        <v>39</v>
      </c>
      <c r="AX170" s="13" t="s">
        <v>75</v>
      </c>
      <c r="AY170" s="266" t="s">
        <v>151</v>
      </c>
    </row>
    <row r="171" spans="2:51" s="14" customFormat="1" ht="13.5">
      <c r="B171" s="267"/>
      <c r="C171" s="268"/>
      <c r="D171" s="247" t="s">
        <v>160</v>
      </c>
      <c r="E171" s="269" t="s">
        <v>22</v>
      </c>
      <c r="F171" s="270" t="s">
        <v>164</v>
      </c>
      <c r="G171" s="268"/>
      <c r="H171" s="271">
        <v>39330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AT171" s="277" t="s">
        <v>160</v>
      </c>
      <c r="AU171" s="277" t="s">
        <v>83</v>
      </c>
      <c r="AV171" s="14" t="s">
        <v>158</v>
      </c>
      <c r="AW171" s="14" t="s">
        <v>39</v>
      </c>
      <c r="AX171" s="14" t="s">
        <v>24</v>
      </c>
      <c r="AY171" s="277" t="s">
        <v>151</v>
      </c>
    </row>
    <row r="172" spans="2:65" s="1" customFormat="1" ht="14.4" customHeight="1">
      <c r="B172" s="46"/>
      <c r="C172" s="233" t="s">
        <v>258</v>
      </c>
      <c r="D172" s="233" t="s">
        <v>153</v>
      </c>
      <c r="E172" s="234" t="s">
        <v>299</v>
      </c>
      <c r="F172" s="235" t="s">
        <v>300</v>
      </c>
      <c r="G172" s="236" t="s">
        <v>276</v>
      </c>
      <c r="H172" s="237">
        <v>26.615</v>
      </c>
      <c r="I172" s="238"/>
      <c r="J172" s="239">
        <f>ROUND(I172*H172,2)</f>
        <v>0</v>
      </c>
      <c r="K172" s="235" t="s">
        <v>157</v>
      </c>
      <c r="L172" s="72"/>
      <c r="M172" s="240" t="s">
        <v>22</v>
      </c>
      <c r="N172" s="241" t="s">
        <v>46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24</v>
      </c>
      <c r="BK172" s="244">
        <f>ROUND(I172*H172,2)</f>
        <v>0</v>
      </c>
      <c r="BL172" s="24" t="s">
        <v>158</v>
      </c>
      <c r="BM172" s="24" t="s">
        <v>555</v>
      </c>
    </row>
    <row r="173" spans="2:51" s="12" customFormat="1" ht="13.5">
      <c r="B173" s="245"/>
      <c r="C173" s="246"/>
      <c r="D173" s="247" t="s">
        <v>160</v>
      </c>
      <c r="E173" s="248" t="s">
        <v>22</v>
      </c>
      <c r="F173" s="249" t="s">
        <v>256</v>
      </c>
      <c r="G173" s="246"/>
      <c r="H173" s="248" t="s">
        <v>22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160</v>
      </c>
      <c r="AU173" s="255" t="s">
        <v>83</v>
      </c>
      <c r="AV173" s="12" t="s">
        <v>24</v>
      </c>
      <c r="AW173" s="12" t="s">
        <v>39</v>
      </c>
      <c r="AX173" s="12" t="s">
        <v>75</v>
      </c>
      <c r="AY173" s="255" t="s">
        <v>151</v>
      </c>
    </row>
    <row r="174" spans="2:51" s="12" customFormat="1" ht="13.5">
      <c r="B174" s="245"/>
      <c r="C174" s="246"/>
      <c r="D174" s="247" t="s">
        <v>160</v>
      </c>
      <c r="E174" s="248" t="s">
        <v>22</v>
      </c>
      <c r="F174" s="249" t="s">
        <v>302</v>
      </c>
      <c r="G174" s="246"/>
      <c r="H174" s="248" t="s">
        <v>22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160</v>
      </c>
      <c r="AU174" s="255" t="s">
        <v>83</v>
      </c>
      <c r="AV174" s="12" t="s">
        <v>24</v>
      </c>
      <c r="AW174" s="12" t="s">
        <v>39</v>
      </c>
      <c r="AX174" s="12" t="s">
        <v>75</v>
      </c>
      <c r="AY174" s="255" t="s">
        <v>151</v>
      </c>
    </row>
    <row r="175" spans="2:51" s="13" customFormat="1" ht="13.5">
      <c r="B175" s="256"/>
      <c r="C175" s="257"/>
      <c r="D175" s="247" t="s">
        <v>160</v>
      </c>
      <c r="E175" s="258" t="s">
        <v>22</v>
      </c>
      <c r="F175" s="259" t="s">
        <v>556</v>
      </c>
      <c r="G175" s="257"/>
      <c r="H175" s="260">
        <v>19.7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160</v>
      </c>
      <c r="AU175" s="266" t="s">
        <v>83</v>
      </c>
      <c r="AV175" s="13" t="s">
        <v>83</v>
      </c>
      <c r="AW175" s="13" t="s">
        <v>39</v>
      </c>
      <c r="AX175" s="13" t="s">
        <v>75</v>
      </c>
      <c r="AY175" s="266" t="s">
        <v>151</v>
      </c>
    </row>
    <row r="176" spans="2:51" s="12" customFormat="1" ht="13.5">
      <c r="B176" s="245"/>
      <c r="C176" s="246"/>
      <c r="D176" s="247" t="s">
        <v>160</v>
      </c>
      <c r="E176" s="248" t="s">
        <v>22</v>
      </c>
      <c r="F176" s="249" t="s">
        <v>304</v>
      </c>
      <c r="G176" s="246"/>
      <c r="H176" s="248" t="s">
        <v>22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AT176" s="255" t="s">
        <v>160</v>
      </c>
      <c r="AU176" s="255" t="s">
        <v>83</v>
      </c>
      <c r="AV176" s="12" t="s">
        <v>24</v>
      </c>
      <c r="AW176" s="12" t="s">
        <v>39</v>
      </c>
      <c r="AX176" s="12" t="s">
        <v>75</v>
      </c>
      <c r="AY176" s="255" t="s">
        <v>151</v>
      </c>
    </row>
    <row r="177" spans="2:51" s="13" customFormat="1" ht="13.5">
      <c r="B177" s="256"/>
      <c r="C177" s="257"/>
      <c r="D177" s="247" t="s">
        <v>160</v>
      </c>
      <c r="E177" s="258" t="s">
        <v>22</v>
      </c>
      <c r="F177" s="259" t="s">
        <v>557</v>
      </c>
      <c r="G177" s="257"/>
      <c r="H177" s="260">
        <v>6.915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160</v>
      </c>
      <c r="AU177" s="266" t="s">
        <v>83</v>
      </c>
      <c r="AV177" s="13" t="s">
        <v>83</v>
      </c>
      <c r="AW177" s="13" t="s">
        <v>39</v>
      </c>
      <c r="AX177" s="13" t="s">
        <v>75</v>
      </c>
      <c r="AY177" s="266" t="s">
        <v>151</v>
      </c>
    </row>
    <row r="178" spans="2:51" s="14" customFormat="1" ht="13.5">
      <c r="B178" s="267"/>
      <c r="C178" s="268"/>
      <c r="D178" s="247" t="s">
        <v>160</v>
      </c>
      <c r="E178" s="269" t="s">
        <v>22</v>
      </c>
      <c r="F178" s="270" t="s">
        <v>164</v>
      </c>
      <c r="G178" s="268"/>
      <c r="H178" s="271">
        <v>26.615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AT178" s="277" t="s">
        <v>160</v>
      </c>
      <c r="AU178" s="277" t="s">
        <v>83</v>
      </c>
      <c r="AV178" s="14" t="s">
        <v>158</v>
      </c>
      <c r="AW178" s="14" t="s">
        <v>39</v>
      </c>
      <c r="AX178" s="14" t="s">
        <v>24</v>
      </c>
      <c r="AY178" s="277" t="s">
        <v>151</v>
      </c>
    </row>
    <row r="179" spans="2:65" s="1" customFormat="1" ht="14.4" customHeight="1">
      <c r="B179" s="46"/>
      <c r="C179" s="233" t="s">
        <v>373</v>
      </c>
      <c r="D179" s="233" t="s">
        <v>153</v>
      </c>
      <c r="E179" s="234" t="s">
        <v>307</v>
      </c>
      <c r="F179" s="235" t="s">
        <v>308</v>
      </c>
      <c r="G179" s="236" t="s">
        <v>276</v>
      </c>
      <c r="H179" s="237">
        <v>26.615</v>
      </c>
      <c r="I179" s="238"/>
      <c r="J179" s="239">
        <f>ROUND(I179*H179,2)</f>
        <v>0</v>
      </c>
      <c r="K179" s="235" t="s">
        <v>157</v>
      </c>
      <c r="L179" s="72"/>
      <c r="M179" s="240" t="s">
        <v>22</v>
      </c>
      <c r="N179" s="241" t="s">
        <v>46</v>
      </c>
      <c r="O179" s="47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4" t="s">
        <v>158</v>
      </c>
      <c r="AT179" s="24" t="s">
        <v>153</v>
      </c>
      <c r="AU179" s="24" t="s">
        <v>83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24</v>
      </c>
      <c r="BK179" s="244">
        <f>ROUND(I179*H179,2)</f>
        <v>0</v>
      </c>
      <c r="BL179" s="24" t="s">
        <v>158</v>
      </c>
      <c r="BM179" s="24" t="s">
        <v>558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475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518</v>
      </c>
      <c r="G181" s="257"/>
      <c r="H181" s="260">
        <v>26.615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4" customFormat="1" ht="13.5">
      <c r="B182" s="267"/>
      <c r="C182" s="268"/>
      <c r="D182" s="247" t="s">
        <v>160</v>
      </c>
      <c r="E182" s="269" t="s">
        <v>22</v>
      </c>
      <c r="F182" s="270" t="s">
        <v>164</v>
      </c>
      <c r="G182" s="268"/>
      <c r="H182" s="271">
        <v>26.615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AT182" s="277" t="s">
        <v>160</v>
      </c>
      <c r="AU182" s="277" t="s">
        <v>83</v>
      </c>
      <c r="AV182" s="14" t="s">
        <v>158</v>
      </c>
      <c r="AW182" s="14" t="s">
        <v>39</v>
      </c>
      <c r="AX182" s="14" t="s">
        <v>24</v>
      </c>
      <c r="AY182" s="277" t="s">
        <v>151</v>
      </c>
    </row>
    <row r="183" spans="2:65" s="1" customFormat="1" ht="22.8" customHeight="1">
      <c r="B183" s="46"/>
      <c r="C183" s="278" t="s">
        <v>9</v>
      </c>
      <c r="D183" s="278" t="s">
        <v>170</v>
      </c>
      <c r="E183" s="279" t="s">
        <v>312</v>
      </c>
      <c r="F183" s="280" t="s">
        <v>313</v>
      </c>
      <c r="G183" s="281" t="s">
        <v>276</v>
      </c>
      <c r="H183" s="282">
        <v>26.615</v>
      </c>
      <c r="I183" s="283"/>
      <c r="J183" s="284">
        <f>ROUND(I183*H183,2)</f>
        <v>0</v>
      </c>
      <c r="K183" s="280" t="s">
        <v>157</v>
      </c>
      <c r="L183" s="285"/>
      <c r="M183" s="286" t="s">
        <v>22</v>
      </c>
      <c r="N183" s="287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174</v>
      </c>
      <c r="AT183" s="24" t="s">
        <v>170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559</v>
      </c>
    </row>
    <row r="184" spans="2:51" s="12" customFormat="1" ht="13.5">
      <c r="B184" s="245"/>
      <c r="C184" s="246"/>
      <c r="D184" s="247" t="s">
        <v>160</v>
      </c>
      <c r="E184" s="248" t="s">
        <v>22</v>
      </c>
      <c r="F184" s="249" t="s">
        <v>315</v>
      </c>
      <c r="G184" s="246"/>
      <c r="H184" s="248" t="s">
        <v>22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160</v>
      </c>
      <c r="AU184" s="255" t="s">
        <v>83</v>
      </c>
      <c r="AV184" s="12" t="s">
        <v>24</v>
      </c>
      <c r="AW184" s="12" t="s">
        <v>39</v>
      </c>
      <c r="AX184" s="12" t="s">
        <v>75</v>
      </c>
      <c r="AY184" s="255" t="s">
        <v>151</v>
      </c>
    </row>
    <row r="185" spans="2:51" s="13" customFormat="1" ht="13.5">
      <c r="B185" s="256"/>
      <c r="C185" s="257"/>
      <c r="D185" s="247" t="s">
        <v>160</v>
      </c>
      <c r="E185" s="258" t="s">
        <v>22</v>
      </c>
      <c r="F185" s="259" t="s">
        <v>518</v>
      </c>
      <c r="G185" s="257"/>
      <c r="H185" s="260">
        <v>26.615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AT185" s="266" t="s">
        <v>160</v>
      </c>
      <c r="AU185" s="266" t="s">
        <v>83</v>
      </c>
      <c r="AV185" s="13" t="s">
        <v>83</v>
      </c>
      <c r="AW185" s="13" t="s">
        <v>39</v>
      </c>
      <c r="AX185" s="13" t="s">
        <v>75</v>
      </c>
      <c r="AY185" s="266" t="s">
        <v>151</v>
      </c>
    </row>
    <row r="186" spans="2:51" s="14" customFormat="1" ht="13.5">
      <c r="B186" s="267"/>
      <c r="C186" s="268"/>
      <c r="D186" s="247" t="s">
        <v>160</v>
      </c>
      <c r="E186" s="269" t="s">
        <v>22</v>
      </c>
      <c r="F186" s="270" t="s">
        <v>164</v>
      </c>
      <c r="G186" s="268"/>
      <c r="H186" s="271">
        <v>26.615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AT186" s="277" t="s">
        <v>160</v>
      </c>
      <c r="AU186" s="277" t="s">
        <v>83</v>
      </c>
      <c r="AV186" s="14" t="s">
        <v>158</v>
      </c>
      <c r="AW186" s="14" t="s">
        <v>39</v>
      </c>
      <c r="AX186" s="14" t="s">
        <v>24</v>
      </c>
      <c r="AY186" s="277" t="s">
        <v>151</v>
      </c>
    </row>
    <row r="187" spans="2:63" s="11" customFormat="1" ht="29.85" customHeight="1">
      <c r="B187" s="217"/>
      <c r="C187" s="218"/>
      <c r="D187" s="219" t="s">
        <v>74</v>
      </c>
      <c r="E187" s="231" t="s">
        <v>210</v>
      </c>
      <c r="F187" s="231" t="s">
        <v>322</v>
      </c>
      <c r="G187" s="218"/>
      <c r="H187" s="218"/>
      <c r="I187" s="221"/>
      <c r="J187" s="232">
        <f>BK187</f>
        <v>0</v>
      </c>
      <c r="K187" s="218"/>
      <c r="L187" s="223"/>
      <c r="M187" s="224"/>
      <c r="N187" s="225"/>
      <c r="O187" s="225"/>
      <c r="P187" s="226">
        <f>P188</f>
        <v>0</v>
      </c>
      <c r="Q187" s="225"/>
      <c r="R187" s="226">
        <f>R188</f>
        <v>0</v>
      </c>
      <c r="S187" s="225"/>
      <c r="T187" s="227">
        <f>T188</f>
        <v>0</v>
      </c>
      <c r="AR187" s="228" t="s">
        <v>24</v>
      </c>
      <c r="AT187" s="229" t="s">
        <v>74</v>
      </c>
      <c r="AU187" s="229" t="s">
        <v>24</v>
      </c>
      <c r="AY187" s="228" t="s">
        <v>151</v>
      </c>
      <c r="BK187" s="230">
        <f>BK188</f>
        <v>0</v>
      </c>
    </row>
    <row r="188" spans="2:63" s="11" customFormat="1" ht="14.85" customHeight="1">
      <c r="B188" s="217"/>
      <c r="C188" s="218"/>
      <c r="D188" s="219" t="s">
        <v>74</v>
      </c>
      <c r="E188" s="231" t="s">
        <v>323</v>
      </c>
      <c r="F188" s="231" t="s">
        <v>324</v>
      </c>
      <c r="G188" s="218"/>
      <c r="H188" s="218"/>
      <c r="I188" s="221"/>
      <c r="J188" s="232">
        <f>BK188</f>
        <v>0</v>
      </c>
      <c r="K188" s="218"/>
      <c r="L188" s="223"/>
      <c r="M188" s="224"/>
      <c r="N188" s="225"/>
      <c r="O188" s="225"/>
      <c r="P188" s="226">
        <f>P189</f>
        <v>0</v>
      </c>
      <c r="Q188" s="225"/>
      <c r="R188" s="226">
        <f>R189</f>
        <v>0</v>
      </c>
      <c r="S188" s="225"/>
      <c r="T188" s="227">
        <f>T189</f>
        <v>0</v>
      </c>
      <c r="AR188" s="228" t="s">
        <v>24</v>
      </c>
      <c r="AT188" s="229" t="s">
        <v>74</v>
      </c>
      <c r="AU188" s="229" t="s">
        <v>83</v>
      </c>
      <c r="AY188" s="228" t="s">
        <v>151</v>
      </c>
      <c r="BK188" s="230">
        <f>BK189</f>
        <v>0</v>
      </c>
    </row>
    <row r="189" spans="2:65" s="1" customFormat="1" ht="22.8" customHeight="1">
      <c r="B189" s="46"/>
      <c r="C189" s="233" t="s">
        <v>267</v>
      </c>
      <c r="D189" s="233" t="s">
        <v>153</v>
      </c>
      <c r="E189" s="234" t="s">
        <v>326</v>
      </c>
      <c r="F189" s="235" t="s">
        <v>327</v>
      </c>
      <c r="G189" s="236" t="s">
        <v>328</v>
      </c>
      <c r="H189" s="237">
        <v>0.487</v>
      </c>
      <c r="I189" s="238"/>
      <c r="J189" s="239">
        <f>ROUND(I189*H189,2)</f>
        <v>0</v>
      </c>
      <c r="K189" s="235" t="s">
        <v>157</v>
      </c>
      <c r="L189" s="72"/>
      <c r="M189" s="240" t="s">
        <v>22</v>
      </c>
      <c r="N189" s="288" t="s">
        <v>46</v>
      </c>
      <c r="O189" s="289"/>
      <c r="P189" s="290">
        <f>O189*H189</f>
        <v>0</v>
      </c>
      <c r="Q189" s="290">
        <v>0</v>
      </c>
      <c r="R189" s="290">
        <f>Q189*H189</f>
        <v>0</v>
      </c>
      <c r="S189" s="290">
        <v>0</v>
      </c>
      <c r="T189" s="291">
        <f>S189*H189</f>
        <v>0</v>
      </c>
      <c r="AR189" s="24" t="s">
        <v>158</v>
      </c>
      <c r="AT189" s="24" t="s">
        <v>153</v>
      </c>
      <c r="AU189" s="24" t="s">
        <v>169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24</v>
      </c>
      <c r="BK189" s="244">
        <f>ROUND(I189*H189,2)</f>
        <v>0</v>
      </c>
      <c r="BL189" s="24" t="s">
        <v>158</v>
      </c>
      <c r="BM189" s="24" t="s">
        <v>560</v>
      </c>
    </row>
    <row r="190" spans="2:12" s="1" customFormat="1" ht="6.95" customHeight="1">
      <c r="B190" s="67"/>
      <c r="C190" s="68"/>
      <c r="D190" s="68"/>
      <c r="E190" s="68"/>
      <c r="F190" s="68"/>
      <c r="G190" s="68"/>
      <c r="H190" s="68"/>
      <c r="I190" s="178"/>
      <c r="J190" s="68"/>
      <c r="K190" s="68"/>
      <c r="L190" s="72"/>
    </row>
  </sheetData>
  <sheetProtection password="CC35" sheet="1" objects="1" scenarios="1" formatColumns="0" formatRows="0" autoFilter="0"/>
  <autoFilter ref="C85:K18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462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561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ROUND(SUM(BE86:BE189),2)</f>
        <v>0</v>
      </c>
      <c r="G32" s="47"/>
      <c r="H32" s="47"/>
      <c r="I32" s="170">
        <v>0.21</v>
      </c>
      <c r="J32" s="169">
        <f>ROUND(ROUND((SUM(BE86:BE189)),2)*I32,2)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ROUND(SUM(BF86:BF189),2)</f>
        <v>0</v>
      </c>
      <c r="G33" s="47"/>
      <c r="H33" s="47"/>
      <c r="I33" s="170">
        <v>0.15</v>
      </c>
      <c r="J33" s="169">
        <f>ROUND(ROUND((SUM(BF86:BF189)),2)*I33,2)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ROUND(SUM(BG86:BG189),2)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ROUND(SUM(BH86:BH189),2)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ROUND(SUM(BI86:BI189),2)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462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06.2 - Následná péče 2.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J187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J188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462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06.2 - Následná péče 2.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0.48650000000000004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P88+P187</f>
        <v>0</v>
      </c>
      <c r="Q87" s="225"/>
      <c r="R87" s="226">
        <f>R88+R187</f>
        <v>0.48650000000000004</v>
      </c>
      <c r="S87" s="225"/>
      <c r="T87" s="227">
        <f>T88+T187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BK88+BK187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SUM(P89:P186)</f>
        <v>0</v>
      </c>
      <c r="Q88" s="225"/>
      <c r="R88" s="226">
        <f>SUM(R89:R186)</f>
        <v>0.48650000000000004</v>
      </c>
      <c r="S88" s="225"/>
      <c r="T88" s="227">
        <f>SUM(T89:T186)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SUM(BK89:BK186)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23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562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524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563</v>
      </c>
      <c r="G92" s="257"/>
      <c r="H92" s="260">
        <v>23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23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50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564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527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565</v>
      </c>
      <c r="G97" s="257"/>
      <c r="H97" s="260">
        <v>50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50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50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566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478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432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567</v>
      </c>
      <c r="G102" s="257"/>
      <c r="H102" s="260">
        <v>50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50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480</v>
      </c>
      <c r="G104" s="281" t="s">
        <v>180</v>
      </c>
      <c r="H104" s="282">
        <v>17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0.085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568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344</v>
      </c>
      <c r="G106" s="257"/>
      <c r="H106" s="260">
        <v>17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17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483</v>
      </c>
      <c r="G108" s="281" t="s">
        <v>180</v>
      </c>
      <c r="H108" s="282">
        <v>10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0.05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569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533</v>
      </c>
      <c r="G110" s="257"/>
      <c r="H110" s="260">
        <v>10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10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486</v>
      </c>
      <c r="G112" s="281" t="s">
        <v>180</v>
      </c>
      <c r="H112" s="282">
        <v>13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0.065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570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535</v>
      </c>
      <c r="G114" s="257"/>
      <c r="H114" s="260">
        <v>13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13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10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0.01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571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533</v>
      </c>
      <c r="G118" s="257"/>
      <c r="H118" s="260">
        <v>10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10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23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572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432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3" customFormat="1" ht="13.5">
      <c r="B123" s="256"/>
      <c r="C123" s="257"/>
      <c r="D123" s="247" t="s">
        <v>160</v>
      </c>
      <c r="E123" s="258" t="s">
        <v>22</v>
      </c>
      <c r="F123" s="259" t="s">
        <v>573</v>
      </c>
      <c r="G123" s="257"/>
      <c r="H123" s="260">
        <v>23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160</v>
      </c>
      <c r="AU123" s="266" t="s">
        <v>83</v>
      </c>
      <c r="AV123" s="13" t="s">
        <v>83</v>
      </c>
      <c r="AW123" s="13" t="s">
        <v>39</v>
      </c>
      <c r="AX123" s="13" t="s">
        <v>75</v>
      </c>
      <c r="AY123" s="266" t="s">
        <v>151</v>
      </c>
    </row>
    <row r="124" spans="2:51" s="14" customFormat="1" ht="13.5">
      <c r="B124" s="267"/>
      <c r="C124" s="268"/>
      <c r="D124" s="247" t="s">
        <v>160</v>
      </c>
      <c r="E124" s="269" t="s">
        <v>22</v>
      </c>
      <c r="F124" s="270" t="s">
        <v>164</v>
      </c>
      <c r="G124" s="268"/>
      <c r="H124" s="271">
        <v>23</v>
      </c>
      <c r="I124" s="272"/>
      <c r="J124" s="268"/>
      <c r="K124" s="268"/>
      <c r="L124" s="273"/>
      <c r="M124" s="274"/>
      <c r="N124" s="275"/>
      <c r="O124" s="275"/>
      <c r="P124" s="275"/>
      <c r="Q124" s="275"/>
      <c r="R124" s="275"/>
      <c r="S124" s="275"/>
      <c r="T124" s="276"/>
      <c r="AT124" s="277" t="s">
        <v>160</v>
      </c>
      <c r="AU124" s="277" t="s">
        <v>83</v>
      </c>
      <c r="AV124" s="14" t="s">
        <v>158</v>
      </c>
      <c r="AW124" s="14" t="s">
        <v>39</v>
      </c>
      <c r="AX124" s="14" t="s">
        <v>24</v>
      </c>
      <c r="AY124" s="277" t="s">
        <v>151</v>
      </c>
    </row>
    <row r="125" spans="2:65" s="1" customFormat="1" ht="14.4" customHeight="1">
      <c r="B125" s="46"/>
      <c r="C125" s="278" t="s">
        <v>210</v>
      </c>
      <c r="D125" s="278" t="s">
        <v>170</v>
      </c>
      <c r="E125" s="279" t="s">
        <v>228</v>
      </c>
      <c r="F125" s="280" t="s">
        <v>229</v>
      </c>
      <c r="G125" s="281" t="s">
        <v>180</v>
      </c>
      <c r="H125" s="282">
        <v>7</v>
      </c>
      <c r="I125" s="283"/>
      <c r="J125" s="284">
        <f>ROUND(I125*H125,2)</f>
        <v>0</v>
      </c>
      <c r="K125" s="280" t="s">
        <v>22</v>
      </c>
      <c r="L125" s="285"/>
      <c r="M125" s="286" t="s">
        <v>22</v>
      </c>
      <c r="N125" s="287" t="s">
        <v>46</v>
      </c>
      <c r="O125" s="47"/>
      <c r="P125" s="242">
        <f>O125*H125</f>
        <v>0</v>
      </c>
      <c r="Q125" s="242">
        <v>0.001</v>
      </c>
      <c r="R125" s="242">
        <f>Q125*H125</f>
        <v>0.007</v>
      </c>
      <c r="S125" s="242">
        <v>0</v>
      </c>
      <c r="T125" s="243">
        <f>S125*H125</f>
        <v>0</v>
      </c>
      <c r="AR125" s="24" t="s">
        <v>174</v>
      </c>
      <c r="AT125" s="24" t="s">
        <v>170</v>
      </c>
      <c r="AU125" s="24" t="s">
        <v>83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24</v>
      </c>
      <c r="BK125" s="244">
        <f>ROUND(I125*H125,2)</f>
        <v>0</v>
      </c>
      <c r="BL125" s="24" t="s">
        <v>158</v>
      </c>
      <c r="BM125" s="24" t="s">
        <v>574</v>
      </c>
    </row>
    <row r="126" spans="2:51" s="12" customFormat="1" ht="13.5">
      <c r="B126" s="245"/>
      <c r="C126" s="246"/>
      <c r="D126" s="247" t="s">
        <v>160</v>
      </c>
      <c r="E126" s="248" t="s">
        <v>22</v>
      </c>
      <c r="F126" s="249" t="s">
        <v>231</v>
      </c>
      <c r="G126" s="246"/>
      <c r="H126" s="248" t="s">
        <v>22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160</v>
      </c>
      <c r="AU126" s="255" t="s">
        <v>83</v>
      </c>
      <c r="AV126" s="12" t="s">
        <v>24</v>
      </c>
      <c r="AW126" s="12" t="s">
        <v>39</v>
      </c>
      <c r="AX126" s="12" t="s">
        <v>75</v>
      </c>
      <c r="AY126" s="255" t="s">
        <v>151</v>
      </c>
    </row>
    <row r="127" spans="2:51" s="13" customFormat="1" ht="13.5">
      <c r="B127" s="256"/>
      <c r="C127" s="257"/>
      <c r="D127" s="247" t="s">
        <v>160</v>
      </c>
      <c r="E127" s="258" t="s">
        <v>22</v>
      </c>
      <c r="F127" s="259" t="s">
        <v>199</v>
      </c>
      <c r="G127" s="257"/>
      <c r="H127" s="260">
        <v>7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AT127" s="266" t="s">
        <v>160</v>
      </c>
      <c r="AU127" s="266" t="s">
        <v>83</v>
      </c>
      <c r="AV127" s="13" t="s">
        <v>83</v>
      </c>
      <c r="AW127" s="13" t="s">
        <v>39</v>
      </c>
      <c r="AX127" s="13" t="s">
        <v>75</v>
      </c>
      <c r="AY127" s="266" t="s">
        <v>151</v>
      </c>
    </row>
    <row r="128" spans="2:51" s="14" customFormat="1" ht="13.5">
      <c r="B128" s="267"/>
      <c r="C128" s="268"/>
      <c r="D128" s="247" t="s">
        <v>160</v>
      </c>
      <c r="E128" s="269" t="s">
        <v>22</v>
      </c>
      <c r="F128" s="270" t="s">
        <v>164</v>
      </c>
      <c r="G128" s="268"/>
      <c r="H128" s="271">
        <v>7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AT128" s="277" t="s">
        <v>160</v>
      </c>
      <c r="AU128" s="277" t="s">
        <v>83</v>
      </c>
      <c r="AV128" s="14" t="s">
        <v>158</v>
      </c>
      <c r="AW128" s="14" t="s">
        <v>39</v>
      </c>
      <c r="AX128" s="14" t="s">
        <v>24</v>
      </c>
      <c r="AY128" s="277" t="s">
        <v>151</v>
      </c>
    </row>
    <row r="129" spans="2:65" s="1" customFormat="1" ht="14.4" customHeight="1">
      <c r="B129" s="46"/>
      <c r="C129" s="278" t="s">
        <v>29</v>
      </c>
      <c r="D129" s="278" t="s">
        <v>170</v>
      </c>
      <c r="E129" s="279" t="s">
        <v>234</v>
      </c>
      <c r="F129" s="280" t="s">
        <v>235</v>
      </c>
      <c r="G129" s="281" t="s">
        <v>180</v>
      </c>
      <c r="H129" s="282">
        <v>9</v>
      </c>
      <c r="I129" s="283"/>
      <c r="J129" s="284">
        <f>ROUND(I129*H129,2)</f>
        <v>0</v>
      </c>
      <c r="K129" s="280" t="s">
        <v>22</v>
      </c>
      <c r="L129" s="285"/>
      <c r="M129" s="286" t="s">
        <v>22</v>
      </c>
      <c r="N129" s="287" t="s">
        <v>46</v>
      </c>
      <c r="O129" s="47"/>
      <c r="P129" s="242">
        <f>O129*H129</f>
        <v>0</v>
      </c>
      <c r="Q129" s="242">
        <v>0.001</v>
      </c>
      <c r="R129" s="242">
        <f>Q129*H129</f>
        <v>0.009000000000000001</v>
      </c>
      <c r="S129" s="242">
        <v>0</v>
      </c>
      <c r="T129" s="243">
        <f>S129*H129</f>
        <v>0</v>
      </c>
      <c r="AR129" s="24" t="s">
        <v>174</v>
      </c>
      <c r="AT129" s="24" t="s">
        <v>170</v>
      </c>
      <c r="AU129" s="24" t="s">
        <v>83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24</v>
      </c>
      <c r="BK129" s="244">
        <f>ROUND(I129*H129,2)</f>
        <v>0</v>
      </c>
      <c r="BL129" s="24" t="s">
        <v>158</v>
      </c>
      <c r="BM129" s="24" t="s">
        <v>575</v>
      </c>
    </row>
    <row r="130" spans="2:51" s="12" customFormat="1" ht="13.5">
      <c r="B130" s="245"/>
      <c r="C130" s="246"/>
      <c r="D130" s="247" t="s">
        <v>160</v>
      </c>
      <c r="E130" s="248" t="s">
        <v>22</v>
      </c>
      <c r="F130" s="249" t="s">
        <v>231</v>
      </c>
      <c r="G130" s="246"/>
      <c r="H130" s="248" t="s">
        <v>22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160</v>
      </c>
      <c r="AU130" s="255" t="s">
        <v>83</v>
      </c>
      <c r="AV130" s="12" t="s">
        <v>24</v>
      </c>
      <c r="AW130" s="12" t="s">
        <v>39</v>
      </c>
      <c r="AX130" s="12" t="s">
        <v>75</v>
      </c>
      <c r="AY130" s="255" t="s">
        <v>151</v>
      </c>
    </row>
    <row r="131" spans="2:51" s="13" customFormat="1" ht="13.5">
      <c r="B131" s="256"/>
      <c r="C131" s="257"/>
      <c r="D131" s="247" t="s">
        <v>160</v>
      </c>
      <c r="E131" s="258" t="s">
        <v>22</v>
      </c>
      <c r="F131" s="259" t="s">
        <v>210</v>
      </c>
      <c r="G131" s="257"/>
      <c r="H131" s="260">
        <v>9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AT131" s="266" t="s">
        <v>160</v>
      </c>
      <c r="AU131" s="266" t="s">
        <v>83</v>
      </c>
      <c r="AV131" s="13" t="s">
        <v>83</v>
      </c>
      <c r="AW131" s="13" t="s">
        <v>39</v>
      </c>
      <c r="AX131" s="13" t="s">
        <v>75</v>
      </c>
      <c r="AY131" s="266" t="s">
        <v>151</v>
      </c>
    </row>
    <row r="132" spans="2:51" s="14" customFormat="1" ht="13.5">
      <c r="B132" s="267"/>
      <c r="C132" s="268"/>
      <c r="D132" s="247" t="s">
        <v>160</v>
      </c>
      <c r="E132" s="269" t="s">
        <v>22</v>
      </c>
      <c r="F132" s="270" t="s">
        <v>164</v>
      </c>
      <c r="G132" s="268"/>
      <c r="H132" s="271">
        <v>9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AT132" s="277" t="s">
        <v>160</v>
      </c>
      <c r="AU132" s="277" t="s">
        <v>83</v>
      </c>
      <c r="AV132" s="14" t="s">
        <v>158</v>
      </c>
      <c r="AW132" s="14" t="s">
        <v>39</v>
      </c>
      <c r="AX132" s="14" t="s">
        <v>24</v>
      </c>
      <c r="AY132" s="277" t="s">
        <v>151</v>
      </c>
    </row>
    <row r="133" spans="2:65" s="1" customFormat="1" ht="14.4" customHeight="1">
      <c r="B133" s="46"/>
      <c r="C133" s="278" t="s">
        <v>219</v>
      </c>
      <c r="D133" s="278" t="s">
        <v>170</v>
      </c>
      <c r="E133" s="279" t="s">
        <v>237</v>
      </c>
      <c r="F133" s="280" t="s">
        <v>238</v>
      </c>
      <c r="G133" s="281" t="s">
        <v>180</v>
      </c>
      <c r="H133" s="282">
        <v>7</v>
      </c>
      <c r="I133" s="283"/>
      <c r="J133" s="284">
        <f>ROUND(I133*H133,2)</f>
        <v>0</v>
      </c>
      <c r="K133" s="280" t="s">
        <v>22</v>
      </c>
      <c r="L133" s="285"/>
      <c r="M133" s="286" t="s">
        <v>22</v>
      </c>
      <c r="N133" s="287" t="s">
        <v>46</v>
      </c>
      <c r="O133" s="47"/>
      <c r="P133" s="242">
        <f>O133*H133</f>
        <v>0</v>
      </c>
      <c r="Q133" s="242">
        <v>0.001</v>
      </c>
      <c r="R133" s="242">
        <f>Q133*H133</f>
        <v>0.007</v>
      </c>
      <c r="S133" s="242">
        <v>0</v>
      </c>
      <c r="T133" s="243">
        <f>S133*H133</f>
        <v>0</v>
      </c>
      <c r="AR133" s="24" t="s">
        <v>174</v>
      </c>
      <c r="AT133" s="24" t="s">
        <v>170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576</v>
      </c>
    </row>
    <row r="134" spans="2:51" s="12" customFormat="1" ht="13.5">
      <c r="B134" s="245"/>
      <c r="C134" s="246"/>
      <c r="D134" s="247" t="s">
        <v>160</v>
      </c>
      <c r="E134" s="248" t="s">
        <v>22</v>
      </c>
      <c r="F134" s="249" t="s">
        <v>240</v>
      </c>
      <c r="G134" s="246"/>
      <c r="H134" s="248" t="s">
        <v>22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160</v>
      </c>
      <c r="AU134" s="255" t="s">
        <v>83</v>
      </c>
      <c r="AV134" s="12" t="s">
        <v>24</v>
      </c>
      <c r="AW134" s="12" t="s">
        <v>39</v>
      </c>
      <c r="AX134" s="12" t="s">
        <v>75</v>
      </c>
      <c r="AY134" s="255" t="s">
        <v>151</v>
      </c>
    </row>
    <row r="135" spans="2:51" s="13" customFormat="1" ht="13.5">
      <c r="B135" s="256"/>
      <c r="C135" s="257"/>
      <c r="D135" s="247" t="s">
        <v>160</v>
      </c>
      <c r="E135" s="258" t="s">
        <v>22</v>
      </c>
      <c r="F135" s="259" t="s">
        <v>199</v>
      </c>
      <c r="G135" s="257"/>
      <c r="H135" s="260">
        <v>7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160</v>
      </c>
      <c r="AU135" s="266" t="s">
        <v>83</v>
      </c>
      <c r="AV135" s="13" t="s">
        <v>83</v>
      </c>
      <c r="AW135" s="13" t="s">
        <v>39</v>
      </c>
      <c r="AX135" s="13" t="s">
        <v>75</v>
      </c>
      <c r="AY135" s="266" t="s">
        <v>151</v>
      </c>
    </row>
    <row r="136" spans="2:51" s="14" customFormat="1" ht="13.5">
      <c r="B136" s="267"/>
      <c r="C136" s="268"/>
      <c r="D136" s="247" t="s">
        <v>160</v>
      </c>
      <c r="E136" s="269" t="s">
        <v>22</v>
      </c>
      <c r="F136" s="270" t="s">
        <v>164</v>
      </c>
      <c r="G136" s="268"/>
      <c r="H136" s="271">
        <v>7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AT136" s="277" t="s">
        <v>160</v>
      </c>
      <c r="AU136" s="277" t="s">
        <v>83</v>
      </c>
      <c r="AV136" s="14" t="s">
        <v>158</v>
      </c>
      <c r="AW136" s="14" t="s">
        <v>39</v>
      </c>
      <c r="AX136" s="14" t="s">
        <v>24</v>
      </c>
      <c r="AY136" s="277" t="s">
        <v>151</v>
      </c>
    </row>
    <row r="137" spans="2:65" s="1" customFormat="1" ht="14.4" customHeight="1">
      <c r="B137" s="46"/>
      <c r="C137" s="233" t="s">
        <v>223</v>
      </c>
      <c r="D137" s="233" t="s">
        <v>153</v>
      </c>
      <c r="E137" s="234" t="s">
        <v>242</v>
      </c>
      <c r="F137" s="235" t="s">
        <v>243</v>
      </c>
      <c r="G137" s="236" t="s">
        <v>180</v>
      </c>
      <c r="H137" s="237">
        <v>50</v>
      </c>
      <c r="I137" s="238"/>
      <c r="J137" s="239">
        <f>ROUND(I137*H137,2)</f>
        <v>0</v>
      </c>
      <c r="K137" s="235" t="s">
        <v>157</v>
      </c>
      <c r="L137" s="72"/>
      <c r="M137" s="240" t="s">
        <v>22</v>
      </c>
      <c r="N137" s="241" t="s">
        <v>46</v>
      </c>
      <c r="O137" s="47"/>
      <c r="P137" s="242">
        <f>O137*H137</f>
        <v>0</v>
      </c>
      <c r="Q137" s="242">
        <v>5E-05</v>
      </c>
      <c r="R137" s="242">
        <f>Q137*H137</f>
        <v>0.0025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83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24</v>
      </c>
      <c r="BK137" s="244">
        <f>ROUND(I137*H137,2)</f>
        <v>0</v>
      </c>
      <c r="BL137" s="24" t="s">
        <v>158</v>
      </c>
      <c r="BM137" s="24" t="s">
        <v>577</v>
      </c>
    </row>
    <row r="138" spans="2:51" s="12" customFormat="1" ht="13.5">
      <c r="B138" s="245"/>
      <c r="C138" s="246"/>
      <c r="D138" s="247" t="s">
        <v>160</v>
      </c>
      <c r="E138" s="248" t="s">
        <v>22</v>
      </c>
      <c r="F138" s="249" t="s">
        <v>496</v>
      </c>
      <c r="G138" s="246"/>
      <c r="H138" s="248" t="s">
        <v>22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160</v>
      </c>
      <c r="AU138" s="255" t="s">
        <v>83</v>
      </c>
      <c r="AV138" s="12" t="s">
        <v>24</v>
      </c>
      <c r="AW138" s="12" t="s">
        <v>39</v>
      </c>
      <c r="AX138" s="12" t="s">
        <v>75</v>
      </c>
      <c r="AY138" s="255" t="s">
        <v>151</v>
      </c>
    </row>
    <row r="139" spans="2:51" s="12" customFormat="1" ht="13.5">
      <c r="B139" s="245"/>
      <c r="C139" s="246"/>
      <c r="D139" s="247" t="s">
        <v>160</v>
      </c>
      <c r="E139" s="248" t="s">
        <v>22</v>
      </c>
      <c r="F139" s="249" t="s">
        <v>359</v>
      </c>
      <c r="G139" s="246"/>
      <c r="H139" s="248" t="s">
        <v>22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160</v>
      </c>
      <c r="AU139" s="255" t="s">
        <v>83</v>
      </c>
      <c r="AV139" s="12" t="s">
        <v>24</v>
      </c>
      <c r="AW139" s="12" t="s">
        <v>39</v>
      </c>
      <c r="AX139" s="12" t="s">
        <v>75</v>
      </c>
      <c r="AY139" s="255" t="s">
        <v>151</v>
      </c>
    </row>
    <row r="140" spans="2:51" s="13" customFormat="1" ht="13.5">
      <c r="B140" s="256"/>
      <c r="C140" s="257"/>
      <c r="D140" s="247" t="s">
        <v>160</v>
      </c>
      <c r="E140" s="258" t="s">
        <v>22</v>
      </c>
      <c r="F140" s="259" t="s">
        <v>530</v>
      </c>
      <c r="G140" s="257"/>
      <c r="H140" s="260">
        <v>50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160</v>
      </c>
      <c r="AU140" s="266" t="s">
        <v>83</v>
      </c>
      <c r="AV140" s="13" t="s">
        <v>83</v>
      </c>
      <c r="AW140" s="13" t="s">
        <v>39</v>
      </c>
      <c r="AX140" s="13" t="s">
        <v>75</v>
      </c>
      <c r="AY140" s="266" t="s">
        <v>151</v>
      </c>
    </row>
    <row r="141" spans="2:51" s="14" customFormat="1" ht="13.5">
      <c r="B141" s="267"/>
      <c r="C141" s="268"/>
      <c r="D141" s="247" t="s">
        <v>160</v>
      </c>
      <c r="E141" s="269" t="s">
        <v>22</v>
      </c>
      <c r="F141" s="270" t="s">
        <v>164</v>
      </c>
      <c r="G141" s="268"/>
      <c r="H141" s="271">
        <v>50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AT141" s="277" t="s">
        <v>160</v>
      </c>
      <c r="AU141" s="277" t="s">
        <v>83</v>
      </c>
      <c r="AV141" s="14" t="s">
        <v>158</v>
      </c>
      <c r="AW141" s="14" t="s">
        <v>39</v>
      </c>
      <c r="AX141" s="14" t="s">
        <v>24</v>
      </c>
      <c r="AY141" s="277" t="s">
        <v>151</v>
      </c>
    </row>
    <row r="142" spans="2:65" s="1" customFormat="1" ht="22.8" customHeight="1">
      <c r="B142" s="46"/>
      <c r="C142" s="233" t="s">
        <v>227</v>
      </c>
      <c r="D142" s="233" t="s">
        <v>153</v>
      </c>
      <c r="E142" s="234" t="s">
        <v>259</v>
      </c>
      <c r="F142" s="235" t="s">
        <v>260</v>
      </c>
      <c r="G142" s="236" t="s">
        <v>180</v>
      </c>
      <c r="H142" s="237">
        <v>922</v>
      </c>
      <c r="I142" s="238"/>
      <c r="J142" s="239">
        <f>ROUND(I142*H142,2)</f>
        <v>0</v>
      </c>
      <c r="K142" s="235" t="s">
        <v>157</v>
      </c>
      <c r="L142" s="72"/>
      <c r="M142" s="240" t="s">
        <v>22</v>
      </c>
      <c r="N142" s="241" t="s">
        <v>46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83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24</v>
      </c>
      <c r="BK142" s="244">
        <f>ROUND(I142*H142,2)</f>
        <v>0</v>
      </c>
      <c r="BL142" s="24" t="s">
        <v>158</v>
      </c>
      <c r="BM142" s="24" t="s">
        <v>578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501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2" customFormat="1" ht="13.5">
      <c r="B144" s="245"/>
      <c r="C144" s="246"/>
      <c r="D144" s="247" t="s">
        <v>160</v>
      </c>
      <c r="E144" s="248" t="s">
        <v>22</v>
      </c>
      <c r="F144" s="249" t="s">
        <v>356</v>
      </c>
      <c r="G144" s="246"/>
      <c r="H144" s="248" t="s">
        <v>22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160</v>
      </c>
      <c r="AU144" s="255" t="s">
        <v>83</v>
      </c>
      <c r="AV144" s="12" t="s">
        <v>24</v>
      </c>
      <c r="AW144" s="12" t="s">
        <v>39</v>
      </c>
      <c r="AX144" s="12" t="s">
        <v>75</v>
      </c>
      <c r="AY144" s="255" t="s">
        <v>151</v>
      </c>
    </row>
    <row r="145" spans="2:51" s="13" customFormat="1" ht="13.5">
      <c r="B145" s="256"/>
      <c r="C145" s="257"/>
      <c r="D145" s="247" t="s">
        <v>160</v>
      </c>
      <c r="E145" s="258" t="s">
        <v>22</v>
      </c>
      <c r="F145" s="259" t="s">
        <v>579</v>
      </c>
      <c r="G145" s="257"/>
      <c r="H145" s="260">
        <v>922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160</v>
      </c>
      <c r="AU145" s="266" t="s">
        <v>83</v>
      </c>
      <c r="AV145" s="13" t="s">
        <v>83</v>
      </c>
      <c r="AW145" s="13" t="s">
        <v>39</v>
      </c>
      <c r="AX145" s="13" t="s">
        <v>75</v>
      </c>
      <c r="AY145" s="266" t="s">
        <v>151</v>
      </c>
    </row>
    <row r="146" spans="2:51" s="14" customFormat="1" ht="13.5">
      <c r="B146" s="267"/>
      <c r="C146" s="268"/>
      <c r="D146" s="247" t="s">
        <v>160</v>
      </c>
      <c r="E146" s="269" t="s">
        <v>22</v>
      </c>
      <c r="F146" s="270" t="s">
        <v>164</v>
      </c>
      <c r="G146" s="268"/>
      <c r="H146" s="271">
        <v>922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AT146" s="277" t="s">
        <v>160</v>
      </c>
      <c r="AU146" s="277" t="s">
        <v>83</v>
      </c>
      <c r="AV146" s="14" t="s">
        <v>158</v>
      </c>
      <c r="AW146" s="14" t="s">
        <v>39</v>
      </c>
      <c r="AX146" s="14" t="s">
        <v>24</v>
      </c>
      <c r="AY146" s="277" t="s">
        <v>151</v>
      </c>
    </row>
    <row r="147" spans="2:65" s="1" customFormat="1" ht="22.8" customHeight="1">
      <c r="B147" s="46"/>
      <c r="C147" s="233" t="s">
        <v>233</v>
      </c>
      <c r="D147" s="233" t="s">
        <v>153</v>
      </c>
      <c r="E147" s="234" t="s">
        <v>360</v>
      </c>
      <c r="F147" s="235" t="s">
        <v>361</v>
      </c>
      <c r="G147" s="236" t="s">
        <v>180</v>
      </c>
      <c r="H147" s="237">
        <v>985</v>
      </c>
      <c r="I147" s="238"/>
      <c r="J147" s="239">
        <f>ROUND(I147*H147,2)</f>
        <v>0</v>
      </c>
      <c r="K147" s="235" t="s">
        <v>157</v>
      </c>
      <c r="L147" s="72"/>
      <c r="M147" s="240" t="s">
        <v>22</v>
      </c>
      <c r="N147" s="241" t="s">
        <v>46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83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24</v>
      </c>
      <c r="BK147" s="244">
        <f>ROUND(I147*H147,2)</f>
        <v>0</v>
      </c>
      <c r="BL147" s="24" t="s">
        <v>158</v>
      </c>
      <c r="BM147" s="24" t="s">
        <v>580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475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2" customFormat="1" ht="13.5">
      <c r="B149" s="245"/>
      <c r="C149" s="246"/>
      <c r="D149" s="247" t="s">
        <v>160</v>
      </c>
      <c r="E149" s="248" t="s">
        <v>22</v>
      </c>
      <c r="F149" s="249" t="s">
        <v>546</v>
      </c>
      <c r="G149" s="246"/>
      <c r="H149" s="248" t="s">
        <v>22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160</v>
      </c>
      <c r="AU149" s="255" t="s">
        <v>83</v>
      </c>
      <c r="AV149" s="12" t="s">
        <v>24</v>
      </c>
      <c r="AW149" s="12" t="s">
        <v>39</v>
      </c>
      <c r="AX149" s="12" t="s">
        <v>75</v>
      </c>
      <c r="AY149" s="255" t="s">
        <v>151</v>
      </c>
    </row>
    <row r="150" spans="2:51" s="13" customFormat="1" ht="13.5">
      <c r="B150" s="256"/>
      <c r="C150" s="257"/>
      <c r="D150" s="247" t="s">
        <v>160</v>
      </c>
      <c r="E150" s="258" t="s">
        <v>22</v>
      </c>
      <c r="F150" s="259" t="s">
        <v>581</v>
      </c>
      <c r="G150" s="257"/>
      <c r="H150" s="260">
        <v>985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160</v>
      </c>
      <c r="AU150" s="266" t="s">
        <v>83</v>
      </c>
      <c r="AV150" s="13" t="s">
        <v>83</v>
      </c>
      <c r="AW150" s="13" t="s">
        <v>39</v>
      </c>
      <c r="AX150" s="13" t="s">
        <v>75</v>
      </c>
      <c r="AY150" s="266" t="s">
        <v>151</v>
      </c>
    </row>
    <row r="151" spans="2:51" s="14" customFormat="1" ht="13.5">
      <c r="B151" s="267"/>
      <c r="C151" s="268"/>
      <c r="D151" s="247" t="s">
        <v>160</v>
      </c>
      <c r="E151" s="269" t="s">
        <v>22</v>
      </c>
      <c r="F151" s="270" t="s">
        <v>164</v>
      </c>
      <c r="G151" s="268"/>
      <c r="H151" s="271">
        <v>985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AT151" s="277" t="s">
        <v>160</v>
      </c>
      <c r="AU151" s="277" t="s">
        <v>83</v>
      </c>
      <c r="AV151" s="14" t="s">
        <v>158</v>
      </c>
      <c r="AW151" s="14" t="s">
        <v>39</v>
      </c>
      <c r="AX151" s="14" t="s">
        <v>24</v>
      </c>
      <c r="AY151" s="277" t="s">
        <v>151</v>
      </c>
    </row>
    <row r="152" spans="2:65" s="1" customFormat="1" ht="14.4" customHeight="1">
      <c r="B152" s="46"/>
      <c r="C152" s="233" t="s">
        <v>10</v>
      </c>
      <c r="D152" s="233" t="s">
        <v>153</v>
      </c>
      <c r="E152" s="234" t="s">
        <v>364</v>
      </c>
      <c r="F152" s="235" t="s">
        <v>365</v>
      </c>
      <c r="G152" s="236" t="s">
        <v>180</v>
      </c>
      <c r="H152" s="237">
        <v>50</v>
      </c>
      <c r="I152" s="238"/>
      <c r="J152" s="239">
        <f>ROUND(I152*H152,2)</f>
        <v>0</v>
      </c>
      <c r="K152" s="235" t="s">
        <v>157</v>
      </c>
      <c r="L152" s="72"/>
      <c r="M152" s="240" t="s">
        <v>22</v>
      </c>
      <c r="N152" s="241" t="s">
        <v>46</v>
      </c>
      <c r="O152" s="47"/>
      <c r="P152" s="242">
        <f>O152*H152</f>
        <v>0</v>
      </c>
      <c r="Q152" s="242">
        <v>2E-05</v>
      </c>
      <c r="R152" s="242">
        <f>Q152*H152</f>
        <v>0.001</v>
      </c>
      <c r="S152" s="242">
        <v>0</v>
      </c>
      <c r="T152" s="243">
        <f>S152*H152</f>
        <v>0</v>
      </c>
      <c r="AR152" s="24" t="s">
        <v>158</v>
      </c>
      <c r="AT152" s="24" t="s">
        <v>153</v>
      </c>
      <c r="AU152" s="24" t="s">
        <v>83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24</v>
      </c>
      <c r="BK152" s="244">
        <f>ROUND(I152*H152,2)</f>
        <v>0</v>
      </c>
      <c r="BL152" s="24" t="s">
        <v>158</v>
      </c>
      <c r="BM152" s="24" t="s">
        <v>582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475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2" customFormat="1" ht="13.5">
      <c r="B154" s="245"/>
      <c r="C154" s="246"/>
      <c r="D154" s="247" t="s">
        <v>160</v>
      </c>
      <c r="E154" s="248" t="s">
        <v>22</v>
      </c>
      <c r="F154" s="249" t="s">
        <v>359</v>
      </c>
      <c r="G154" s="246"/>
      <c r="H154" s="248" t="s">
        <v>22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AT154" s="255" t="s">
        <v>160</v>
      </c>
      <c r="AU154" s="255" t="s">
        <v>83</v>
      </c>
      <c r="AV154" s="12" t="s">
        <v>24</v>
      </c>
      <c r="AW154" s="12" t="s">
        <v>39</v>
      </c>
      <c r="AX154" s="12" t="s">
        <v>75</v>
      </c>
      <c r="AY154" s="255" t="s">
        <v>151</v>
      </c>
    </row>
    <row r="155" spans="2:51" s="13" customFormat="1" ht="13.5">
      <c r="B155" s="256"/>
      <c r="C155" s="257"/>
      <c r="D155" s="247" t="s">
        <v>160</v>
      </c>
      <c r="E155" s="258" t="s">
        <v>22</v>
      </c>
      <c r="F155" s="259" t="s">
        <v>567</v>
      </c>
      <c r="G155" s="257"/>
      <c r="H155" s="260">
        <v>50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AT155" s="266" t="s">
        <v>160</v>
      </c>
      <c r="AU155" s="266" t="s">
        <v>83</v>
      </c>
      <c r="AV155" s="13" t="s">
        <v>83</v>
      </c>
      <c r="AW155" s="13" t="s">
        <v>39</v>
      </c>
      <c r="AX155" s="13" t="s">
        <v>75</v>
      </c>
      <c r="AY155" s="266" t="s">
        <v>151</v>
      </c>
    </row>
    <row r="156" spans="2:51" s="14" customFormat="1" ht="13.5">
      <c r="B156" s="267"/>
      <c r="C156" s="268"/>
      <c r="D156" s="247" t="s">
        <v>160</v>
      </c>
      <c r="E156" s="269" t="s">
        <v>22</v>
      </c>
      <c r="F156" s="270" t="s">
        <v>164</v>
      </c>
      <c r="G156" s="268"/>
      <c r="H156" s="271">
        <v>50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AT156" s="277" t="s">
        <v>160</v>
      </c>
      <c r="AU156" s="277" t="s">
        <v>83</v>
      </c>
      <c r="AV156" s="14" t="s">
        <v>158</v>
      </c>
      <c r="AW156" s="14" t="s">
        <v>39</v>
      </c>
      <c r="AX156" s="14" t="s">
        <v>24</v>
      </c>
      <c r="AY156" s="277" t="s">
        <v>151</v>
      </c>
    </row>
    <row r="157" spans="2:65" s="1" customFormat="1" ht="14.4" customHeight="1">
      <c r="B157" s="46"/>
      <c r="C157" s="233" t="s">
        <v>241</v>
      </c>
      <c r="D157" s="233" t="s">
        <v>153</v>
      </c>
      <c r="E157" s="234" t="s">
        <v>287</v>
      </c>
      <c r="F157" s="235" t="s">
        <v>288</v>
      </c>
      <c r="G157" s="236" t="s">
        <v>156</v>
      </c>
      <c r="H157" s="237">
        <v>12.5</v>
      </c>
      <c r="I157" s="238"/>
      <c r="J157" s="239">
        <f>ROUND(I157*H157,2)</f>
        <v>0</v>
      </c>
      <c r="K157" s="235" t="s">
        <v>22</v>
      </c>
      <c r="L157" s="72"/>
      <c r="M157" s="240" t="s">
        <v>22</v>
      </c>
      <c r="N157" s="241" t="s">
        <v>46</v>
      </c>
      <c r="O157" s="47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AR157" s="24" t="s">
        <v>158</v>
      </c>
      <c r="AT157" s="24" t="s">
        <v>153</v>
      </c>
      <c r="AU157" s="24" t="s">
        <v>83</v>
      </c>
      <c r="AY157" s="24" t="s">
        <v>151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24</v>
      </c>
      <c r="BK157" s="244">
        <f>ROUND(I157*H157,2)</f>
        <v>0</v>
      </c>
      <c r="BL157" s="24" t="s">
        <v>158</v>
      </c>
      <c r="BM157" s="24" t="s">
        <v>583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475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2" customFormat="1" ht="13.5">
      <c r="B159" s="245"/>
      <c r="C159" s="246"/>
      <c r="D159" s="247" t="s">
        <v>160</v>
      </c>
      <c r="E159" s="248" t="s">
        <v>22</v>
      </c>
      <c r="F159" s="249" t="s">
        <v>359</v>
      </c>
      <c r="G159" s="246"/>
      <c r="H159" s="248" t="s">
        <v>22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AT159" s="255" t="s">
        <v>160</v>
      </c>
      <c r="AU159" s="255" t="s">
        <v>83</v>
      </c>
      <c r="AV159" s="12" t="s">
        <v>24</v>
      </c>
      <c r="AW159" s="12" t="s">
        <v>39</v>
      </c>
      <c r="AX159" s="12" t="s">
        <v>75</v>
      </c>
      <c r="AY159" s="255" t="s">
        <v>151</v>
      </c>
    </row>
    <row r="160" spans="2:51" s="13" customFormat="1" ht="13.5">
      <c r="B160" s="256"/>
      <c r="C160" s="257"/>
      <c r="D160" s="247" t="s">
        <v>160</v>
      </c>
      <c r="E160" s="258" t="s">
        <v>22</v>
      </c>
      <c r="F160" s="259" t="s">
        <v>584</v>
      </c>
      <c r="G160" s="257"/>
      <c r="H160" s="260">
        <v>12.5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AT160" s="266" t="s">
        <v>160</v>
      </c>
      <c r="AU160" s="266" t="s">
        <v>83</v>
      </c>
      <c r="AV160" s="13" t="s">
        <v>83</v>
      </c>
      <c r="AW160" s="13" t="s">
        <v>39</v>
      </c>
      <c r="AX160" s="13" t="s">
        <v>75</v>
      </c>
      <c r="AY160" s="266" t="s">
        <v>151</v>
      </c>
    </row>
    <row r="161" spans="2:51" s="14" customFormat="1" ht="13.5">
      <c r="B161" s="267"/>
      <c r="C161" s="268"/>
      <c r="D161" s="247" t="s">
        <v>160</v>
      </c>
      <c r="E161" s="269" t="s">
        <v>22</v>
      </c>
      <c r="F161" s="270" t="s">
        <v>164</v>
      </c>
      <c r="G161" s="268"/>
      <c r="H161" s="271">
        <v>12.5</v>
      </c>
      <c r="I161" s="272"/>
      <c r="J161" s="268"/>
      <c r="K161" s="268"/>
      <c r="L161" s="273"/>
      <c r="M161" s="274"/>
      <c r="N161" s="275"/>
      <c r="O161" s="275"/>
      <c r="P161" s="275"/>
      <c r="Q161" s="275"/>
      <c r="R161" s="275"/>
      <c r="S161" s="275"/>
      <c r="T161" s="276"/>
      <c r="AT161" s="277" t="s">
        <v>160</v>
      </c>
      <c r="AU161" s="277" t="s">
        <v>83</v>
      </c>
      <c r="AV161" s="14" t="s">
        <v>158</v>
      </c>
      <c r="AW161" s="14" t="s">
        <v>39</v>
      </c>
      <c r="AX161" s="14" t="s">
        <v>24</v>
      </c>
      <c r="AY161" s="277" t="s">
        <v>151</v>
      </c>
    </row>
    <row r="162" spans="2:65" s="1" customFormat="1" ht="14.4" customHeight="1">
      <c r="B162" s="46"/>
      <c r="C162" s="278" t="s">
        <v>246</v>
      </c>
      <c r="D162" s="278" t="s">
        <v>170</v>
      </c>
      <c r="E162" s="279" t="s">
        <v>292</v>
      </c>
      <c r="F162" s="280" t="s">
        <v>293</v>
      </c>
      <c r="G162" s="281" t="s">
        <v>180</v>
      </c>
      <c r="H162" s="282">
        <v>250</v>
      </c>
      <c r="I162" s="283"/>
      <c r="J162" s="284">
        <f>ROUND(I162*H162,2)</f>
        <v>0</v>
      </c>
      <c r="K162" s="280" t="s">
        <v>22</v>
      </c>
      <c r="L162" s="285"/>
      <c r="M162" s="286" t="s">
        <v>22</v>
      </c>
      <c r="N162" s="287" t="s">
        <v>46</v>
      </c>
      <c r="O162" s="47"/>
      <c r="P162" s="242">
        <f>O162*H162</f>
        <v>0</v>
      </c>
      <c r="Q162" s="242">
        <v>0.001</v>
      </c>
      <c r="R162" s="242">
        <f>Q162*H162</f>
        <v>0.25</v>
      </c>
      <c r="S162" s="242">
        <v>0</v>
      </c>
      <c r="T162" s="243">
        <f>S162*H162</f>
        <v>0</v>
      </c>
      <c r="AR162" s="24" t="s">
        <v>174</v>
      </c>
      <c r="AT162" s="24" t="s">
        <v>170</v>
      </c>
      <c r="AU162" s="24" t="s">
        <v>83</v>
      </c>
      <c r="AY162" s="24" t="s">
        <v>151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24</v>
      </c>
      <c r="BK162" s="244">
        <f>ROUND(I162*H162,2)</f>
        <v>0</v>
      </c>
      <c r="BL162" s="24" t="s">
        <v>158</v>
      </c>
      <c r="BM162" s="24" t="s">
        <v>585</v>
      </c>
    </row>
    <row r="163" spans="2:51" s="12" customFormat="1" ht="13.5">
      <c r="B163" s="245"/>
      <c r="C163" s="246"/>
      <c r="D163" s="247" t="s">
        <v>160</v>
      </c>
      <c r="E163" s="248" t="s">
        <v>22</v>
      </c>
      <c r="F163" s="249" t="s">
        <v>295</v>
      </c>
      <c r="G163" s="246"/>
      <c r="H163" s="248" t="s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160</v>
      </c>
      <c r="AU163" s="255" t="s">
        <v>83</v>
      </c>
      <c r="AV163" s="12" t="s">
        <v>24</v>
      </c>
      <c r="AW163" s="12" t="s">
        <v>39</v>
      </c>
      <c r="AX163" s="12" t="s">
        <v>75</v>
      </c>
      <c r="AY163" s="255" t="s">
        <v>151</v>
      </c>
    </row>
    <row r="164" spans="2:51" s="12" customFormat="1" ht="13.5">
      <c r="B164" s="245"/>
      <c r="C164" s="246"/>
      <c r="D164" s="247" t="s">
        <v>160</v>
      </c>
      <c r="E164" s="248" t="s">
        <v>22</v>
      </c>
      <c r="F164" s="249" t="s">
        <v>296</v>
      </c>
      <c r="G164" s="246"/>
      <c r="H164" s="248" t="s">
        <v>22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160</v>
      </c>
      <c r="AU164" s="255" t="s">
        <v>83</v>
      </c>
      <c r="AV164" s="12" t="s">
        <v>24</v>
      </c>
      <c r="AW164" s="12" t="s">
        <v>39</v>
      </c>
      <c r="AX164" s="12" t="s">
        <v>75</v>
      </c>
      <c r="AY164" s="255" t="s">
        <v>151</v>
      </c>
    </row>
    <row r="165" spans="2:51" s="13" customFormat="1" ht="13.5">
      <c r="B165" s="256"/>
      <c r="C165" s="257"/>
      <c r="D165" s="247" t="s">
        <v>160</v>
      </c>
      <c r="E165" s="258" t="s">
        <v>22</v>
      </c>
      <c r="F165" s="259" t="s">
        <v>552</v>
      </c>
      <c r="G165" s="257"/>
      <c r="H165" s="260">
        <v>250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AT165" s="266" t="s">
        <v>160</v>
      </c>
      <c r="AU165" s="266" t="s">
        <v>83</v>
      </c>
      <c r="AV165" s="13" t="s">
        <v>83</v>
      </c>
      <c r="AW165" s="13" t="s">
        <v>39</v>
      </c>
      <c r="AX165" s="13" t="s">
        <v>75</v>
      </c>
      <c r="AY165" s="266" t="s">
        <v>151</v>
      </c>
    </row>
    <row r="166" spans="2:51" s="14" customFormat="1" ht="13.5">
      <c r="B166" s="267"/>
      <c r="C166" s="268"/>
      <c r="D166" s="247" t="s">
        <v>160</v>
      </c>
      <c r="E166" s="269" t="s">
        <v>22</v>
      </c>
      <c r="F166" s="270" t="s">
        <v>164</v>
      </c>
      <c r="G166" s="268"/>
      <c r="H166" s="271">
        <v>250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AT166" s="277" t="s">
        <v>160</v>
      </c>
      <c r="AU166" s="277" t="s">
        <v>83</v>
      </c>
      <c r="AV166" s="14" t="s">
        <v>158</v>
      </c>
      <c r="AW166" s="14" t="s">
        <v>39</v>
      </c>
      <c r="AX166" s="14" t="s">
        <v>24</v>
      </c>
      <c r="AY166" s="277" t="s">
        <v>151</v>
      </c>
    </row>
    <row r="167" spans="2:65" s="1" customFormat="1" ht="14.4" customHeight="1">
      <c r="B167" s="46"/>
      <c r="C167" s="233" t="s">
        <v>252</v>
      </c>
      <c r="D167" s="233" t="s">
        <v>153</v>
      </c>
      <c r="E167" s="234" t="s">
        <v>374</v>
      </c>
      <c r="F167" s="235" t="s">
        <v>375</v>
      </c>
      <c r="G167" s="236" t="s">
        <v>156</v>
      </c>
      <c r="H167" s="237">
        <v>26220</v>
      </c>
      <c r="I167" s="238"/>
      <c r="J167" s="239">
        <f>ROUND(I167*H167,2)</f>
        <v>0</v>
      </c>
      <c r="K167" s="235" t="s">
        <v>157</v>
      </c>
      <c r="L167" s="72"/>
      <c r="M167" s="240" t="s">
        <v>22</v>
      </c>
      <c r="N167" s="241" t="s">
        <v>46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158</v>
      </c>
      <c r="AT167" s="24" t="s">
        <v>153</v>
      </c>
      <c r="AU167" s="24" t="s">
        <v>83</v>
      </c>
      <c r="AY167" s="24" t="s">
        <v>151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24</v>
      </c>
      <c r="BK167" s="244">
        <f>ROUND(I167*H167,2)</f>
        <v>0</v>
      </c>
      <c r="BL167" s="24" t="s">
        <v>158</v>
      </c>
      <c r="BM167" s="24" t="s">
        <v>586</v>
      </c>
    </row>
    <row r="168" spans="2:51" s="12" customFormat="1" ht="13.5">
      <c r="B168" s="245"/>
      <c r="C168" s="246"/>
      <c r="D168" s="247" t="s">
        <v>160</v>
      </c>
      <c r="E168" s="248" t="s">
        <v>22</v>
      </c>
      <c r="F168" s="249" t="s">
        <v>501</v>
      </c>
      <c r="G168" s="246"/>
      <c r="H168" s="248" t="s">
        <v>22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AT168" s="255" t="s">
        <v>160</v>
      </c>
      <c r="AU168" s="255" t="s">
        <v>83</v>
      </c>
      <c r="AV168" s="12" t="s">
        <v>24</v>
      </c>
      <c r="AW168" s="12" t="s">
        <v>39</v>
      </c>
      <c r="AX168" s="12" t="s">
        <v>75</v>
      </c>
      <c r="AY168" s="255" t="s">
        <v>151</v>
      </c>
    </row>
    <row r="169" spans="2:51" s="12" customFormat="1" ht="13.5">
      <c r="B169" s="245"/>
      <c r="C169" s="246"/>
      <c r="D169" s="247" t="s">
        <v>160</v>
      </c>
      <c r="E169" s="248" t="s">
        <v>22</v>
      </c>
      <c r="F169" s="249" t="s">
        <v>412</v>
      </c>
      <c r="G169" s="246"/>
      <c r="H169" s="248" t="s">
        <v>22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160</v>
      </c>
      <c r="AU169" s="255" t="s">
        <v>83</v>
      </c>
      <c r="AV169" s="12" t="s">
        <v>24</v>
      </c>
      <c r="AW169" s="12" t="s">
        <v>39</v>
      </c>
      <c r="AX169" s="12" t="s">
        <v>75</v>
      </c>
      <c r="AY169" s="255" t="s">
        <v>151</v>
      </c>
    </row>
    <row r="170" spans="2:51" s="13" customFormat="1" ht="13.5">
      <c r="B170" s="256"/>
      <c r="C170" s="257"/>
      <c r="D170" s="247" t="s">
        <v>160</v>
      </c>
      <c r="E170" s="258" t="s">
        <v>22</v>
      </c>
      <c r="F170" s="259" t="s">
        <v>587</v>
      </c>
      <c r="G170" s="257"/>
      <c r="H170" s="260">
        <v>26220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AT170" s="266" t="s">
        <v>160</v>
      </c>
      <c r="AU170" s="266" t="s">
        <v>83</v>
      </c>
      <c r="AV170" s="13" t="s">
        <v>83</v>
      </c>
      <c r="AW170" s="13" t="s">
        <v>39</v>
      </c>
      <c r="AX170" s="13" t="s">
        <v>75</v>
      </c>
      <c r="AY170" s="266" t="s">
        <v>151</v>
      </c>
    </row>
    <row r="171" spans="2:51" s="14" customFormat="1" ht="13.5">
      <c r="B171" s="267"/>
      <c r="C171" s="268"/>
      <c r="D171" s="247" t="s">
        <v>160</v>
      </c>
      <c r="E171" s="269" t="s">
        <v>22</v>
      </c>
      <c r="F171" s="270" t="s">
        <v>164</v>
      </c>
      <c r="G171" s="268"/>
      <c r="H171" s="271">
        <v>26220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AT171" s="277" t="s">
        <v>160</v>
      </c>
      <c r="AU171" s="277" t="s">
        <v>83</v>
      </c>
      <c r="AV171" s="14" t="s">
        <v>158</v>
      </c>
      <c r="AW171" s="14" t="s">
        <v>39</v>
      </c>
      <c r="AX171" s="14" t="s">
        <v>24</v>
      </c>
      <c r="AY171" s="277" t="s">
        <v>151</v>
      </c>
    </row>
    <row r="172" spans="2:65" s="1" customFormat="1" ht="14.4" customHeight="1">
      <c r="B172" s="46"/>
      <c r="C172" s="233" t="s">
        <v>258</v>
      </c>
      <c r="D172" s="233" t="s">
        <v>153</v>
      </c>
      <c r="E172" s="234" t="s">
        <v>299</v>
      </c>
      <c r="F172" s="235" t="s">
        <v>300</v>
      </c>
      <c r="G172" s="236" t="s">
        <v>276</v>
      </c>
      <c r="H172" s="237">
        <v>26.615</v>
      </c>
      <c r="I172" s="238"/>
      <c r="J172" s="239">
        <f>ROUND(I172*H172,2)</f>
        <v>0</v>
      </c>
      <c r="K172" s="235" t="s">
        <v>157</v>
      </c>
      <c r="L172" s="72"/>
      <c r="M172" s="240" t="s">
        <v>22</v>
      </c>
      <c r="N172" s="241" t="s">
        <v>46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24</v>
      </c>
      <c r="BK172" s="244">
        <f>ROUND(I172*H172,2)</f>
        <v>0</v>
      </c>
      <c r="BL172" s="24" t="s">
        <v>158</v>
      </c>
      <c r="BM172" s="24" t="s">
        <v>588</v>
      </c>
    </row>
    <row r="173" spans="2:51" s="12" customFormat="1" ht="13.5">
      <c r="B173" s="245"/>
      <c r="C173" s="246"/>
      <c r="D173" s="247" t="s">
        <v>160</v>
      </c>
      <c r="E173" s="248" t="s">
        <v>22</v>
      </c>
      <c r="F173" s="249" t="s">
        <v>256</v>
      </c>
      <c r="G173" s="246"/>
      <c r="H173" s="248" t="s">
        <v>22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160</v>
      </c>
      <c r="AU173" s="255" t="s">
        <v>83</v>
      </c>
      <c r="AV173" s="12" t="s">
        <v>24</v>
      </c>
      <c r="AW173" s="12" t="s">
        <v>39</v>
      </c>
      <c r="AX173" s="12" t="s">
        <v>75</v>
      </c>
      <c r="AY173" s="255" t="s">
        <v>151</v>
      </c>
    </row>
    <row r="174" spans="2:51" s="12" customFormat="1" ht="13.5">
      <c r="B174" s="245"/>
      <c r="C174" s="246"/>
      <c r="D174" s="247" t="s">
        <v>160</v>
      </c>
      <c r="E174" s="248" t="s">
        <v>22</v>
      </c>
      <c r="F174" s="249" t="s">
        <v>302</v>
      </c>
      <c r="G174" s="246"/>
      <c r="H174" s="248" t="s">
        <v>22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160</v>
      </c>
      <c r="AU174" s="255" t="s">
        <v>83</v>
      </c>
      <c r="AV174" s="12" t="s">
        <v>24</v>
      </c>
      <c r="AW174" s="12" t="s">
        <v>39</v>
      </c>
      <c r="AX174" s="12" t="s">
        <v>75</v>
      </c>
      <c r="AY174" s="255" t="s">
        <v>151</v>
      </c>
    </row>
    <row r="175" spans="2:51" s="13" customFormat="1" ht="13.5">
      <c r="B175" s="256"/>
      <c r="C175" s="257"/>
      <c r="D175" s="247" t="s">
        <v>160</v>
      </c>
      <c r="E175" s="258" t="s">
        <v>22</v>
      </c>
      <c r="F175" s="259" t="s">
        <v>589</v>
      </c>
      <c r="G175" s="257"/>
      <c r="H175" s="260">
        <v>19.7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160</v>
      </c>
      <c r="AU175" s="266" t="s">
        <v>83</v>
      </c>
      <c r="AV175" s="13" t="s">
        <v>83</v>
      </c>
      <c r="AW175" s="13" t="s">
        <v>39</v>
      </c>
      <c r="AX175" s="13" t="s">
        <v>75</v>
      </c>
      <c r="AY175" s="266" t="s">
        <v>151</v>
      </c>
    </row>
    <row r="176" spans="2:51" s="12" customFormat="1" ht="13.5">
      <c r="B176" s="245"/>
      <c r="C176" s="246"/>
      <c r="D176" s="247" t="s">
        <v>160</v>
      </c>
      <c r="E176" s="248" t="s">
        <v>22</v>
      </c>
      <c r="F176" s="249" t="s">
        <v>304</v>
      </c>
      <c r="G176" s="246"/>
      <c r="H176" s="248" t="s">
        <v>22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AT176" s="255" t="s">
        <v>160</v>
      </c>
      <c r="AU176" s="255" t="s">
        <v>83</v>
      </c>
      <c r="AV176" s="12" t="s">
        <v>24</v>
      </c>
      <c r="AW176" s="12" t="s">
        <v>39</v>
      </c>
      <c r="AX176" s="12" t="s">
        <v>75</v>
      </c>
      <c r="AY176" s="255" t="s">
        <v>151</v>
      </c>
    </row>
    <row r="177" spans="2:51" s="13" customFormat="1" ht="13.5">
      <c r="B177" s="256"/>
      <c r="C177" s="257"/>
      <c r="D177" s="247" t="s">
        <v>160</v>
      </c>
      <c r="E177" s="258" t="s">
        <v>22</v>
      </c>
      <c r="F177" s="259" t="s">
        <v>590</v>
      </c>
      <c r="G177" s="257"/>
      <c r="H177" s="260">
        <v>6.915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160</v>
      </c>
      <c r="AU177" s="266" t="s">
        <v>83</v>
      </c>
      <c r="AV177" s="13" t="s">
        <v>83</v>
      </c>
      <c r="AW177" s="13" t="s">
        <v>39</v>
      </c>
      <c r="AX177" s="13" t="s">
        <v>75</v>
      </c>
      <c r="AY177" s="266" t="s">
        <v>151</v>
      </c>
    </row>
    <row r="178" spans="2:51" s="14" customFormat="1" ht="13.5">
      <c r="B178" s="267"/>
      <c r="C178" s="268"/>
      <c r="D178" s="247" t="s">
        <v>160</v>
      </c>
      <c r="E178" s="269" t="s">
        <v>22</v>
      </c>
      <c r="F178" s="270" t="s">
        <v>164</v>
      </c>
      <c r="G178" s="268"/>
      <c r="H178" s="271">
        <v>26.615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AT178" s="277" t="s">
        <v>160</v>
      </c>
      <c r="AU178" s="277" t="s">
        <v>83</v>
      </c>
      <c r="AV178" s="14" t="s">
        <v>158</v>
      </c>
      <c r="AW178" s="14" t="s">
        <v>39</v>
      </c>
      <c r="AX178" s="14" t="s">
        <v>24</v>
      </c>
      <c r="AY178" s="277" t="s">
        <v>151</v>
      </c>
    </row>
    <row r="179" spans="2:65" s="1" customFormat="1" ht="14.4" customHeight="1">
      <c r="B179" s="46"/>
      <c r="C179" s="233" t="s">
        <v>373</v>
      </c>
      <c r="D179" s="233" t="s">
        <v>153</v>
      </c>
      <c r="E179" s="234" t="s">
        <v>307</v>
      </c>
      <c r="F179" s="235" t="s">
        <v>308</v>
      </c>
      <c r="G179" s="236" t="s">
        <v>276</v>
      </c>
      <c r="H179" s="237">
        <v>26.615</v>
      </c>
      <c r="I179" s="238"/>
      <c r="J179" s="239">
        <f>ROUND(I179*H179,2)</f>
        <v>0</v>
      </c>
      <c r="K179" s="235" t="s">
        <v>157</v>
      </c>
      <c r="L179" s="72"/>
      <c r="M179" s="240" t="s">
        <v>22</v>
      </c>
      <c r="N179" s="241" t="s">
        <v>46</v>
      </c>
      <c r="O179" s="47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4" t="s">
        <v>158</v>
      </c>
      <c r="AT179" s="24" t="s">
        <v>153</v>
      </c>
      <c r="AU179" s="24" t="s">
        <v>83</v>
      </c>
      <c r="AY179" s="24" t="s">
        <v>151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24</v>
      </c>
      <c r="BK179" s="244">
        <f>ROUND(I179*H179,2)</f>
        <v>0</v>
      </c>
      <c r="BL179" s="24" t="s">
        <v>158</v>
      </c>
      <c r="BM179" s="24" t="s">
        <v>591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475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518</v>
      </c>
      <c r="G181" s="257"/>
      <c r="H181" s="260">
        <v>26.615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4" customFormat="1" ht="13.5">
      <c r="B182" s="267"/>
      <c r="C182" s="268"/>
      <c r="D182" s="247" t="s">
        <v>160</v>
      </c>
      <c r="E182" s="269" t="s">
        <v>22</v>
      </c>
      <c r="F182" s="270" t="s">
        <v>164</v>
      </c>
      <c r="G182" s="268"/>
      <c r="H182" s="271">
        <v>26.615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AT182" s="277" t="s">
        <v>160</v>
      </c>
      <c r="AU182" s="277" t="s">
        <v>83</v>
      </c>
      <c r="AV182" s="14" t="s">
        <v>158</v>
      </c>
      <c r="AW182" s="14" t="s">
        <v>39</v>
      </c>
      <c r="AX182" s="14" t="s">
        <v>24</v>
      </c>
      <c r="AY182" s="277" t="s">
        <v>151</v>
      </c>
    </row>
    <row r="183" spans="2:65" s="1" customFormat="1" ht="22.8" customHeight="1">
      <c r="B183" s="46"/>
      <c r="C183" s="278" t="s">
        <v>9</v>
      </c>
      <c r="D183" s="278" t="s">
        <v>170</v>
      </c>
      <c r="E183" s="279" t="s">
        <v>312</v>
      </c>
      <c r="F183" s="280" t="s">
        <v>313</v>
      </c>
      <c r="G183" s="281" t="s">
        <v>276</v>
      </c>
      <c r="H183" s="282">
        <v>26.615</v>
      </c>
      <c r="I183" s="283"/>
      <c r="J183" s="284">
        <f>ROUND(I183*H183,2)</f>
        <v>0</v>
      </c>
      <c r="K183" s="280" t="s">
        <v>157</v>
      </c>
      <c r="L183" s="285"/>
      <c r="M183" s="286" t="s">
        <v>22</v>
      </c>
      <c r="N183" s="287" t="s">
        <v>46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174</v>
      </c>
      <c r="AT183" s="24" t="s">
        <v>170</v>
      </c>
      <c r="AU183" s="24" t="s">
        <v>83</v>
      </c>
      <c r="AY183" s="24" t="s">
        <v>151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24</v>
      </c>
      <c r="BK183" s="244">
        <f>ROUND(I183*H183,2)</f>
        <v>0</v>
      </c>
      <c r="BL183" s="24" t="s">
        <v>158</v>
      </c>
      <c r="BM183" s="24" t="s">
        <v>592</v>
      </c>
    </row>
    <row r="184" spans="2:51" s="12" customFormat="1" ht="13.5">
      <c r="B184" s="245"/>
      <c r="C184" s="246"/>
      <c r="D184" s="247" t="s">
        <v>160</v>
      </c>
      <c r="E184" s="248" t="s">
        <v>22</v>
      </c>
      <c r="F184" s="249" t="s">
        <v>315</v>
      </c>
      <c r="G184" s="246"/>
      <c r="H184" s="248" t="s">
        <v>22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160</v>
      </c>
      <c r="AU184" s="255" t="s">
        <v>83</v>
      </c>
      <c r="AV184" s="12" t="s">
        <v>24</v>
      </c>
      <c r="AW184" s="12" t="s">
        <v>39</v>
      </c>
      <c r="AX184" s="12" t="s">
        <v>75</v>
      </c>
      <c r="AY184" s="255" t="s">
        <v>151</v>
      </c>
    </row>
    <row r="185" spans="2:51" s="13" customFormat="1" ht="13.5">
      <c r="B185" s="256"/>
      <c r="C185" s="257"/>
      <c r="D185" s="247" t="s">
        <v>160</v>
      </c>
      <c r="E185" s="258" t="s">
        <v>22</v>
      </c>
      <c r="F185" s="259" t="s">
        <v>518</v>
      </c>
      <c r="G185" s="257"/>
      <c r="H185" s="260">
        <v>26.615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AT185" s="266" t="s">
        <v>160</v>
      </c>
      <c r="AU185" s="266" t="s">
        <v>83</v>
      </c>
      <c r="AV185" s="13" t="s">
        <v>83</v>
      </c>
      <c r="AW185" s="13" t="s">
        <v>39</v>
      </c>
      <c r="AX185" s="13" t="s">
        <v>75</v>
      </c>
      <c r="AY185" s="266" t="s">
        <v>151</v>
      </c>
    </row>
    <row r="186" spans="2:51" s="14" customFormat="1" ht="13.5">
      <c r="B186" s="267"/>
      <c r="C186" s="268"/>
      <c r="D186" s="247" t="s">
        <v>160</v>
      </c>
      <c r="E186" s="269" t="s">
        <v>22</v>
      </c>
      <c r="F186" s="270" t="s">
        <v>164</v>
      </c>
      <c r="G186" s="268"/>
      <c r="H186" s="271">
        <v>26.615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AT186" s="277" t="s">
        <v>160</v>
      </c>
      <c r="AU186" s="277" t="s">
        <v>83</v>
      </c>
      <c r="AV186" s="14" t="s">
        <v>158</v>
      </c>
      <c r="AW186" s="14" t="s">
        <v>39</v>
      </c>
      <c r="AX186" s="14" t="s">
        <v>24</v>
      </c>
      <c r="AY186" s="277" t="s">
        <v>151</v>
      </c>
    </row>
    <row r="187" spans="2:63" s="11" customFormat="1" ht="29.85" customHeight="1">
      <c r="B187" s="217"/>
      <c r="C187" s="218"/>
      <c r="D187" s="219" t="s">
        <v>74</v>
      </c>
      <c r="E187" s="231" t="s">
        <v>210</v>
      </c>
      <c r="F187" s="231" t="s">
        <v>322</v>
      </c>
      <c r="G187" s="218"/>
      <c r="H187" s="218"/>
      <c r="I187" s="221"/>
      <c r="J187" s="232">
        <f>BK187</f>
        <v>0</v>
      </c>
      <c r="K187" s="218"/>
      <c r="L187" s="223"/>
      <c r="M187" s="224"/>
      <c r="N187" s="225"/>
      <c r="O187" s="225"/>
      <c r="P187" s="226">
        <f>P188</f>
        <v>0</v>
      </c>
      <c r="Q187" s="225"/>
      <c r="R187" s="226">
        <f>R188</f>
        <v>0</v>
      </c>
      <c r="S187" s="225"/>
      <c r="T187" s="227">
        <f>T188</f>
        <v>0</v>
      </c>
      <c r="AR187" s="228" t="s">
        <v>24</v>
      </c>
      <c r="AT187" s="229" t="s">
        <v>74</v>
      </c>
      <c r="AU187" s="229" t="s">
        <v>24</v>
      </c>
      <c r="AY187" s="228" t="s">
        <v>151</v>
      </c>
      <c r="BK187" s="230">
        <f>BK188</f>
        <v>0</v>
      </c>
    </row>
    <row r="188" spans="2:63" s="11" customFormat="1" ht="14.85" customHeight="1">
      <c r="B188" s="217"/>
      <c r="C188" s="218"/>
      <c r="D188" s="219" t="s">
        <v>74</v>
      </c>
      <c r="E188" s="231" t="s">
        <v>323</v>
      </c>
      <c r="F188" s="231" t="s">
        <v>324</v>
      </c>
      <c r="G188" s="218"/>
      <c r="H188" s="218"/>
      <c r="I188" s="221"/>
      <c r="J188" s="232">
        <f>BK188</f>
        <v>0</v>
      </c>
      <c r="K188" s="218"/>
      <c r="L188" s="223"/>
      <c r="M188" s="224"/>
      <c r="N188" s="225"/>
      <c r="O188" s="225"/>
      <c r="P188" s="226">
        <f>P189</f>
        <v>0</v>
      </c>
      <c r="Q188" s="225"/>
      <c r="R188" s="226">
        <f>R189</f>
        <v>0</v>
      </c>
      <c r="S188" s="225"/>
      <c r="T188" s="227">
        <f>T189</f>
        <v>0</v>
      </c>
      <c r="AR188" s="228" t="s">
        <v>24</v>
      </c>
      <c r="AT188" s="229" t="s">
        <v>74</v>
      </c>
      <c r="AU188" s="229" t="s">
        <v>83</v>
      </c>
      <c r="AY188" s="228" t="s">
        <v>151</v>
      </c>
      <c r="BK188" s="230">
        <f>BK189</f>
        <v>0</v>
      </c>
    </row>
    <row r="189" spans="2:65" s="1" customFormat="1" ht="22.8" customHeight="1">
      <c r="B189" s="46"/>
      <c r="C189" s="233" t="s">
        <v>267</v>
      </c>
      <c r="D189" s="233" t="s">
        <v>153</v>
      </c>
      <c r="E189" s="234" t="s">
        <v>326</v>
      </c>
      <c r="F189" s="235" t="s">
        <v>327</v>
      </c>
      <c r="G189" s="236" t="s">
        <v>328</v>
      </c>
      <c r="H189" s="237">
        <v>0.487</v>
      </c>
      <c r="I189" s="238"/>
      <c r="J189" s="239">
        <f>ROUND(I189*H189,2)</f>
        <v>0</v>
      </c>
      <c r="K189" s="235" t="s">
        <v>157</v>
      </c>
      <c r="L189" s="72"/>
      <c r="M189" s="240" t="s">
        <v>22</v>
      </c>
      <c r="N189" s="288" t="s">
        <v>46</v>
      </c>
      <c r="O189" s="289"/>
      <c r="P189" s="290">
        <f>O189*H189</f>
        <v>0</v>
      </c>
      <c r="Q189" s="290">
        <v>0</v>
      </c>
      <c r="R189" s="290">
        <f>Q189*H189</f>
        <v>0</v>
      </c>
      <c r="S189" s="290">
        <v>0</v>
      </c>
      <c r="T189" s="291">
        <f>S189*H189</f>
        <v>0</v>
      </c>
      <c r="AR189" s="24" t="s">
        <v>158</v>
      </c>
      <c r="AT189" s="24" t="s">
        <v>153</v>
      </c>
      <c r="AU189" s="24" t="s">
        <v>169</v>
      </c>
      <c r="AY189" s="24" t="s">
        <v>151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24</v>
      </c>
      <c r="BK189" s="244">
        <f>ROUND(I189*H189,2)</f>
        <v>0</v>
      </c>
      <c r="BL189" s="24" t="s">
        <v>158</v>
      </c>
      <c r="BM189" s="24" t="s">
        <v>593</v>
      </c>
    </row>
    <row r="190" spans="2:12" s="1" customFormat="1" ht="6.95" customHeight="1">
      <c r="B190" s="67"/>
      <c r="C190" s="68"/>
      <c r="D190" s="68"/>
      <c r="E190" s="68"/>
      <c r="F190" s="68"/>
      <c r="G190" s="68"/>
      <c r="H190" s="68"/>
      <c r="I190" s="178"/>
      <c r="J190" s="68"/>
      <c r="K190" s="68"/>
      <c r="L190" s="72"/>
    </row>
  </sheetData>
  <sheetProtection password="CC35" sheet="1" objects="1" scenarios="1" formatColumns="0" formatRows="0" autoFilter="0"/>
  <autoFilter ref="C85:K18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4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117</v>
      </c>
      <c r="G1" s="151" t="s">
        <v>118</v>
      </c>
      <c r="H1" s="151"/>
      <c r="I1" s="152"/>
      <c r="J1" s="151" t="s">
        <v>119</v>
      </c>
      <c r="K1" s="150" t="s">
        <v>120</v>
      </c>
      <c r="L1" s="151" t="s">
        <v>121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4.4" customHeight="1">
      <c r="B7" s="28"/>
      <c r="C7" s="29"/>
      <c r="D7" s="29"/>
      <c r="E7" s="155" t="str">
        <f>'Rekapitulace stavby'!K6</f>
        <v>Realizace ÚSES v k.ú. Velká u Hranic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123</v>
      </c>
      <c r="E8" s="29"/>
      <c r="F8" s="29"/>
      <c r="G8" s="29"/>
      <c r="H8" s="29"/>
      <c r="I8" s="154"/>
      <c r="J8" s="29"/>
      <c r="K8" s="31"/>
    </row>
    <row r="9" spans="2:11" s="1" customFormat="1" ht="14.4" customHeight="1">
      <c r="B9" s="46"/>
      <c r="C9" s="47"/>
      <c r="D9" s="47"/>
      <c r="E9" s="155" t="s">
        <v>462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330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594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22</v>
      </c>
      <c r="G13" s="47"/>
      <c r="H13" s="47"/>
      <c r="I13" s="158" t="s">
        <v>23</v>
      </c>
      <c r="J13" s="35" t="s">
        <v>22</v>
      </c>
      <c r="K13" s="51"/>
    </row>
    <row r="14" spans="2:11" s="1" customFormat="1" ht="14.4" customHeight="1">
      <c r="B14" s="46"/>
      <c r="C14" s="47"/>
      <c r="D14" s="40" t="s">
        <v>25</v>
      </c>
      <c r="E14" s="47"/>
      <c r="F14" s="35" t="s">
        <v>26</v>
      </c>
      <c r="G14" s="47"/>
      <c r="H14" s="47"/>
      <c r="I14" s="158" t="s">
        <v>27</v>
      </c>
      <c r="J14" s="159" t="str">
        <f>'Rekapitulace stavby'!AN8</f>
        <v>28. 6. 2018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31</v>
      </c>
      <c r="E16" s="47"/>
      <c r="F16" s="47"/>
      <c r="G16" s="47"/>
      <c r="H16" s="47"/>
      <c r="I16" s="158" t="s">
        <v>32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33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34</v>
      </c>
      <c r="E19" s="47"/>
      <c r="F19" s="47"/>
      <c r="G19" s="47"/>
      <c r="H19" s="47"/>
      <c r="I19" s="158" t="s">
        <v>32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33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36</v>
      </c>
      <c r="E22" s="47"/>
      <c r="F22" s="47"/>
      <c r="G22" s="47"/>
      <c r="H22" s="47"/>
      <c r="I22" s="158" t="s">
        <v>32</v>
      </c>
      <c r="J22" s="35" t="s">
        <v>37</v>
      </c>
      <c r="K22" s="51"/>
    </row>
    <row r="23" spans="2:11" s="1" customFormat="1" ht="18" customHeight="1">
      <c r="B23" s="46"/>
      <c r="C23" s="47"/>
      <c r="D23" s="47"/>
      <c r="E23" s="35" t="s">
        <v>38</v>
      </c>
      <c r="F23" s="47"/>
      <c r="G23" s="47"/>
      <c r="H23" s="47"/>
      <c r="I23" s="158" t="s">
        <v>33</v>
      </c>
      <c r="J23" s="35" t="s">
        <v>22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6"/>
      <c r="J25" s="47"/>
      <c r="K25" s="51"/>
    </row>
    <row r="26" spans="2:11" s="7" customFormat="1" ht="14.4" customHeight="1">
      <c r="B26" s="160"/>
      <c r="C26" s="161"/>
      <c r="D26" s="161"/>
      <c r="E26" s="44" t="s">
        <v>22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41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68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69">
        <f>ROUND(SUM(BE86:BE191),2)</f>
        <v>0</v>
      </c>
      <c r="G32" s="47"/>
      <c r="H32" s="47"/>
      <c r="I32" s="170">
        <v>0.21</v>
      </c>
      <c r="J32" s="169">
        <f>ROUND(ROUND((SUM(BE86:BE191)),2)*I32,2)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69">
        <f>ROUND(SUM(BF86:BF191),2)</f>
        <v>0</v>
      </c>
      <c r="G33" s="47"/>
      <c r="H33" s="47"/>
      <c r="I33" s="170">
        <v>0.15</v>
      </c>
      <c r="J33" s="169">
        <f>ROUND(ROUND((SUM(BF86:BF191)),2)*I33,2)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69">
        <f>ROUND(SUM(BG86:BG191),2)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69">
        <f>ROUND(SUM(BH86:BH191),2)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69">
        <f>ROUND(SUM(BI86:BI191),2)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51</v>
      </c>
      <c r="E38" s="98"/>
      <c r="F38" s="98"/>
      <c r="G38" s="173" t="s">
        <v>52</v>
      </c>
      <c r="H38" s="174" t="s">
        <v>53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125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4.4" customHeight="1">
      <c r="B47" s="46"/>
      <c r="C47" s="47"/>
      <c r="D47" s="47"/>
      <c r="E47" s="155" t="str">
        <f>E7</f>
        <v>Realizace ÚSES v k.ú. Velká u Hranic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123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4.4" customHeight="1">
      <c r="B49" s="46"/>
      <c r="C49" s="47"/>
      <c r="D49" s="47"/>
      <c r="E49" s="155" t="s">
        <v>462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330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6.2" customHeight="1">
      <c r="B51" s="46"/>
      <c r="C51" s="47"/>
      <c r="D51" s="47"/>
      <c r="E51" s="157" t="str">
        <f>E11</f>
        <v>SO 06.3 - Následná péče 3. rok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25</v>
      </c>
      <c r="D53" s="47"/>
      <c r="E53" s="47"/>
      <c r="F53" s="35" t="str">
        <f>F14</f>
        <v xml:space="preserve"> </v>
      </c>
      <c r="G53" s="47"/>
      <c r="H53" s="47"/>
      <c r="I53" s="158" t="s">
        <v>27</v>
      </c>
      <c r="J53" s="159" t="str">
        <f>IF(J14="","",J14)</f>
        <v>28. 6. 2018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31</v>
      </c>
      <c r="D55" s="47"/>
      <c r="E55" s="47"/>
      <c r="F55" s="35" t="str">
        <f>E17</f>
        <v xml:space="preserve"> </v>
      </c>
      <c r="G55" s="47"/>
      <c r="H55" s="47"/>
      <c r="I55" s="158" t="s">
        <v>36</v>
      </c>
      <c r="J55" s="44" t="str">
        <f>E23</f>
        <v>AGPOL s.r.o., Jungmannova 153/12, 77900 Olomouc</v>
      </c>
      <c r="K55" s="51"/>
    </row>
    <row r="56" spans="2:11" s="1" customFormat="1" ht="14.4" customHeight="1">
      <c r="B56" s="46"/>
      <c r="C56" s="40" t="s">
        <v>34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126</v>
      </c>
      <c r="D58" s="171"/>
      <c r="E58" s="171"/>
      <c r="F58" s="171"/>
      <c r="G58" s="171"/>
      <c r="H58" s="171"/>
      <c r="I58" s="185"/>
      <c r="J58" s="186" t="s">
        <v>127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128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129</v>
      </c>
    </row>
    <row r="61" spans="2:11" s="8" customFormat="1" ht="24.95" customHeight="1">
      <c r="B61" s="189"/>
      <c r="C61" s="190"/>
      <c r="D61" s="191" t="s">
        <v>130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131</v>
      </c>
      <c r="E62" s="199"/>
      <c r="F62" s="199"/>
      <c r="G62" s="199"/>
      <c r="H62" s="199"/>
      <c r="I62" s="200"/>
      <c r="J62" s="201">
        <f>J88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J189</f>
        <v>0</v>
      </c>
      <c r="K63" s="202"/>
    </row>
    <row r="64" spans="2:11" s="9" customFormat="1" ht="14.85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J190</f>
        <v>0</v>
      </c>
      <c r="K64" s="202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135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4"/>
      <c r="D74" s="74"/>
      <c r="E74" s="204" t="str">
        <f>E7</f>
        <v>Realizace ÚSES v k.ú. Velká u Hranic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123</v>
      </c>
      <c r="D75" s="292"/>
      <c r="E75" s="292"/>
      <c r="F75" s="292"/>
      <c r="G75" s="292"/>
      <c r="H75" s="292"/>
      <c r="I75" s="148"/>
      <c r="J75" s="292"/>
      <c r="K75" s="292"/>
      <c r="L75" s="293"/>
    </row>
    <row r="76" spans="2:12" s="1" customFormat="1" ht="14.4" customHeight="1">
      <c r="B76" s="46"/>
      <c r="C76" s="74"/>
      <c r="D76" s="74"/>
      <c r="E76" s="204" t="s">
        <v>462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330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2" customHeight="1">
      <c r="B78" s="46"/>
      <c r="C78" s="74"/>
      <c r="D78" s="74"/>
      <c r="E78" s="82" t="str">
        <f>E11</f>
        <v>SO 06.3 - Následná péče 3. rok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205" t="str">
        <f>F14</f>
        <v xml:space="preserve"> </v>
      </c>
      <c r="G80" s="74"/>
      <c r="H80" s="74"/>
      <c r="I80" s="206" t="s">
        <v>27</v>
      </c>
      <c r="J80" s="85" t="str">
        <f>IF(J14="","",J14)</f>
        <v>28. 6. 2018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31</v>
      </c>
      <c r="D82" s="74"/>
      <c r="E82" s="74"/>
      <c r="F82" s="205" t="str">
        <f>E17</f>
        <v xml:space="preserve"> </v>
      </c>
      <c r="G82" s="74"/>
      <c r="H82" s="74"/>
      <c r="I82" s="206" t="s">
        <v>36</v>
      </c>
      <c r="J82" s="205" t="str">
        <f>E23</f>
        <v>AGPOL s.r.o., Jungmannova 153/12, 77900 Olomouc</v>
      </c>
      <c r="K82" s="74"/>
      <c r="L82" s="72"/>
    </row>
    <row r="83" spans="2:12" s="1" customFormat="1" ht="14.4" customHeight="1">
      <c r="B83" s="46"/>
      <c r="C83" s="76" t="s">
        <v>34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7"/>
      <c r="C85" s="208" t="s">
        <v>136</v>
      </c>
      <c r="D85" s="209" t="s">
        <v>60</v>
      </c>
      <c r="E85" s="209" t="s">
        <v>56</v>
      </c>
      <c r="F85" s="209" t="s">
        <v>137</v>
      </c>
      <c r="G85" s="209" t="s">
        <v>138</v>
      </c>
      <c r="H85" s="209" t="s">
        <v>139</v>
      </c>
      <c r="I85" s="210" t="s">
        <v>140</v>
      </c>
      <c r="J85" s="209" t="s">
        <v>127</v>
      </c>
      <c r="K85" s="211" t="s">
        <v>141</v>
      </c>
      <c r="L85" s="212"/>
      <c r="M85" s="102" t="s">
        <v>142</v>
      </c>
      <c r="N85" s="103" t="s">
        <v>45</v>
      </c>
      <c r="O85" s="103" t="s">
        <v>143</v>
      </c>
      <c r="P85" s="103" t="s">
        <v>144</v>
      </c>
      <c r="Q85" s="103" t="s">
        <v>145</v>
      </c>
      <c r="R85" s="103" t="s">
        <v>146</v>
      </c>
      <c r="S85" s="103" t="s">
        <v>147</v>
      </c>
      <c r="T85" s="104" t="s">
        <v>148</v>
      </c>
    </row>
    <row r="86" spans="2:63" s="1" customFormat="1" ht="29.25" customHeight="1">
      <c r="B86" s="46"/>
      <c r="C86" s="108" t="s">
        <v>128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</f>
        <v>0</v>
      </c>
      <c r="Q86" s="106"/>
      <c r="R86" s="214">
        <f>R87</f>
        <v>0.5062</v>
      </c>
      <c r="S86" s="106"/>
      <c r="T86" s="215">
        <f>T87</f>
        <v>0</v>
      </c>
      <c r="AT86" s="24" t="s">
        <v>74</v>
      </c>
      <c r="AU86" s="24" t="s">
        <v>129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74</v>
      </c>
      <c r="E87" s="220" t="s">
        <v>149</v>
      </c>
      <c r="F87" s="220" t="s">
        <v>150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P88+P189</f>
        <v>0</v>
      </c>
      <c r="Q87" s="225"/>
      <c r="R87" s="226">
        <f>R88+R189</f>
        <v>0.5062</v>
      </c>
      <c r="S87" s="225"/>
      <c r="T87" s="227">
        <f>T88+T189</f>
        <v>0</v>
      </c>
      <c r="AR87" s="228" t="s">
        <v>24</v>
      </c>
      <c r="AT87" s="229" t="s">
        <v>74</v>
      </c>
      <c r="AU87" s="229" t="s">
        <v>75</v>
      </c>
      <c r="AY87" s="228" t="s">
        <v>151</v>
      </c>
      <c r="BK87" s="230">
        <f>BK88+BK189</f>
        <v>0</v>
      </c>
    </row>
    <row r="88" spans="2:63" s="11" customFormat="1" ht="19.9" customHeight="1">
      <c r="B88" s="217"/>
      <c r="C88" s="218"/>
      <c r="D88" s="219" t="s">
        <v>74</v>
      </c>
      <c r="E88" s="231" t="s">
        <v>24</v>
      </c>
      <c r="F88" s="231" t="s">
        <v>152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SUM(P89:P188)</f>
        <v>0</v>
      </c>
      <c r="Q88" s="225"/>
      <c r="R88" s="226">
        <f>SUM(R89:R188)</f>
        <v>0.5062</v>
      </c>
      <c r="S88" s="225"/>
      <c r="T88" s="227">
        <f>SUM(T89:T188)</f>
        <v>0</v>
      </c>
      <c r="AR88" s="228" t="s">
        <v>24</v>
      </c>
      <c r="AT88" s="229" t="s">
        <v>74</v>
      </c>
      <c r="AU88" s="229" t="s">
        <v>24</v>
      </c>
      <c r="AY88" s="228" t="s">
        <v>151</v>
      </c>
      <c r="BK88" s="230">
        <f>SUM(BK89:BK188)</f>
        <v>0</v>
      </c>
    </row>
    <row r="89" spans="2:65" s="1" customFormat="1" ht="34.2" customHeight="1">
      <c r="B89" s="46"/>
      <c r="C89" s="233" t="s">
        <v>24</v>
      </c>
      <c r="D89" s="233" t="s">
        <v>153</v>
      </c>
      <c r="E89" s="234" t="s">
        <v>178</v>
      </c>
      <c r="F89" s="235" t="s">
        <v>179</v>
      </c>
      <c r="G89" s="236" t="s">
        <v>180</v>
      </c>
      <c r="H89" s="237">
        <v>23</v>
      </c>
      <c r="I89" s="238"/>
      <c r="J89" s="239">
        <f>ROUND(I89*H89,2)</f>
        <v>0</v>
      </c>
      <c r="K89" s="235" t="s">
        <v>157</v>
      </c>
      <c r="L89" s="72"/>
      <c r="M89" s="240" t="s">
        <v>22</v>
      </c>
      <c r="N89" s="241" t="s">
        <v>46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24</v>
      </c>
      <c r="BK89" s="244">
        <f>ROUND(I89*H89,2)</f>
        <v>0</v>
      </c>
      <c r="BL89" s="24" t="s">
        <v>158</v>
      </c>
      <c r="BM89" s="24" t="s">
        <v>595</v>
      </c>
    </row>
    <row r="90" spans="2:51" s="12" customFormat="1" ht="13.5">
      <c r="B90" s="245"/>
      <c r="C90" s="246"/>
      <c r="D90" s="247" t="s">
        <v>160</v>
      </c>
      <c r="E90" s="248" t="s">
        <v>22</v>
      </c>
      <c r="F90" s="249" t="s">
        <v>182</v>
      </c>
      <c r="G90" s="246"/>
      <c r="H90" s="248" t="s">
        <v>22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160</v>
      </c>
      <c r="AU90" s="255" t="s">
        <v>83</v>
      </c>
      <c r="AV90" s="12" t="s">
        <v>24</v>
      </c>
      <c r="AW90" s="12" t="s">
        <v>39</v>
      </c>
      <c r="AX90" s="12" t="s">
        <v>75</v>
      </c>
      <c r="AY90" s="255" t="s">
        <v>151</v>
      </c>
    </row>
    <row r="91" spans="2:51" s="12" customFormat="1" ht="13.5">
      <c r="B91" s="245"/>
      <c r="C91" s="246"/>
      <c r="D91" s="247" t="s">
        <v>160</v>
      </c>
      <c r="E91" s="248" t="s">
        <v>22</v>
      </c>
      <c r="F91" s="249" t="s">
        <v>524</v>
      </c>
      <c r="G91" s="246"/>
      <c r="H91" s="248" t="s">
        <v>22</v>
      </c>
      <c r="I91" s="250"/>
      <c r="J91" s="246"/>
      <c r="K91" s="246"/>
      <c r="L91" s="251"/>
      <c r="M91" s="252"/>
      <c r="N91" s="253"/>
      <c r="O91" s="253"/>
      <c r="P91" s="253"/>
      <c r="Q91" s="253"/>
      <c r="R91" s="253"/>
      <c r="S91" s="253"/>
      <c r="T91" s="254"/>
      <c r="AT91" s="255" t="s">
        <v>160</v>
      </c>
      <c r="AU91" s="255" t="s">
        <v>83</v>
      </c>
      <c r="AV91" s="12" t="s">
        <v>24</v>
      </c>
      <c r="AW91" s="12" t="s">
        <v>39</v>
      </c>
      <c r="AX91" s="12" t="s">
        <v>75</v>
      </c>
      <c r="AY91" s="255" t="s">
        <v>151</v>
      </c>
    </row>
    <row r="92" spans="2:51" s="13" customFormat="1" ht="13.5">
      <c r="B92" s="256"/>
      <c r="C92" s="257"/>
      <c r="D92" s="247" t="s">
        <v>160</v>
      </c>
      <c r="E92" s="258" t="s">
        <v>22</v>
      </c>
      <c r="F92" s="259" t="s">
        <v>596</v>
      </c>
      <c r="G92" s="257"/>
      <c r="H92" s="260">
        <v>23</v>
      </c>
      <c r="I92" s="261"/>
      <c r="J92" s="257"/>
      <c r="K92" s="257"/>
      <c r="L92" s="262"/>
      <c r="M92" s="263"/>
      <c r="N92" s="264"/>
      <c r="O92" s="264"/>
      <c r="P92" s="264"/>
      <c r="Q92" s="264"/>
      <c r="R92" s="264"/>
      <c r="S92" s="264"/>
      <c r="T92" s="265"/>
      <c r="AT92" s="266" t="s">
        <v>160</v>
      </c>
      <c r="AU92" s="266" t="s">
        <v>83</v>
      </c>
      <c r="AV92" s="13" t="s">
        <v>83</v>
      </c>
      <c r="AW92" s="13" t="s">
        <v>39</v>
      </c>
      <c r="AX92" s="13" t="s">
        <v>75</v>
      </c>
      <c r="AY92" s="266" t="s">
        <v>151</v>
      </c>
    </row>
    <row r="93" spans="2:51" s="14" customFormat="1" ht="13.5">
      <c r="B93" s="267"/>
      <c r="C93" s="268"/>
      <c r="D93" s="247" t="s">
        <v>160</v>
      </c>
      <c r="E93" s="269" t="s">
        <v>22</v>
      </c>
      <c r="F93" s="270" t="s">
        <v>164</v>
      </c>
      <c r="G93" s="268"/>
      <c r="H93" s="271">
        <v>23</v>
      </c>
      <c r="I93" s="272"/>
      <c r="J93" s="268"/>
      <c r="K93" s="268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160</v>
      </c>
      <c r="AU93" s="277" t="s">
        <v>83</v>
      </c>
      <c r="AV93" s="14" t="s">
        <v>158</v>
      </c>
      <c r="AW93" s="14" t="s">
        <v>39</v>
      </c>
      <c r="AX93" s="14" t="s">
        <v>24</v>
      </c>
      <c r="AY93" s="277" t="s">
        <v>151</v>
      </c>
    </row>
    <row r="94" spans="2:65" s="1" customFormat="1" ht="34.2" customHeight="1">
      <c r="B94" s="46"/>
      <c r="C94" s="233" t="s">
        <v>83</v>
      </c>
      <c r="D94" s="233" t="s">
        <v>153</v>
      </c>
      <c r="E94" s="234" t="s">
        <v>186</v>
      </c>
      <c r="F94" s="235" t="s">
        <v>187</v>
      </c>
      <c r="G94" s="236" t="s">
        <v>180</v>
      </c>
      <c r="H94" s="237">
        <v>50</v>
      </c>
      <c r="I94" s="238"/>
      <c r="J94" s="239">
        <f>ROUND(I94*H94,2)</f>
        <v>0</v>
      </c>
      <c r="K94" s="235" t="s">
        <v>157</v>
      </c>
      <c r="L94" s="72"/>
      <c r="M94" s="240" t="s">
        <v>22</v>
      </c>
      <c r="N94" s="241" t="s">
        <v>46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158</v>
      </c>
      <c r="AT94" s="24" t="s">
        <v>153</v>
      </c>
      <c r="AU94" s="24" t="s">
        <v>83</v>
      </c>
      <c r="AY94" s="24" t="s">
        <v>151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24</v>
      </c>
      <c r="BK94" s="244">
        <f>ROUND(I94*H94,2)</f>
        <v>0</v>
      </c>
      <c r="BL94" s="24" t="s">
        <v>158</v>
      </c>
      <c r="BM94" s="24" t="s">
        <v>597</v>
      </c>
    </row>
    <row r="95" spans="2:51" s="12" customFormat="1" ht="13.5">
      <c r="B95" s="245"/>
      <c r="C95" s="246"/>
      <c r="D95" s="247" t="s">
        <v>160</v>
      </c>
      <c r="E95" s="248" t="s">
        <v>22</v>
      </c>
      <c r="F95" s="249" t="s">
        <v>189</v>
      </c>
      <c r="G95" s="246"/>
      <c r="H95" s="248" t="s">
        <v>22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160</v>
      </c>
      <c r="AU95" s="255" t="s">
        <v>83</v>
      </c>
      <c r="AV95" s="12" t="s">
        <v>24</v>
      </c>
      <c r="AW95" s="12" t="s">
        <v>39</v>
      </c>
      <c r="AX95" s="12" t="s">
        <v>75</v>
      </c>
      <c r="AY95" s="255" t="s">
        <v>151</v>
      </c>
    </row>
    <row r="96" spans="2:51" s="12" customFormat="1" ht="13.5">
      <c r="B96" s="245"/>
      <c r="C96" s="246"/>
      <c r="D96" s="247" t="s">
        <v>160</v>
      </c>
      <c r="E96" s="248" t="s">
        <v>22</v>
      </c>
      <c r="F96" s="249" t="s">
        <v>527</v>
      </c>
      <c r="G96" s="246"/>
      <c r="H96" s="248" t="s">
        <v>22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160</v>
      </c>
      <c r="AU96" s="255" t="s">
        <v>83</v>
      </c>
      <c r="AV96" s="12" t="s">
        <v>24</v>
      </c>
      <c r="AW96" s="12" t="s">
        <v>39</v>
      </c>
      <c r="AX96" s="12" t="s">
        <v>75</v>
      </c>
      <c r="AY96" s="255" t="s">
        <v>151</v>
      </c>
    </row>
    <row r="97" spans="2:51" s="13" customFormat="1" ht="13.5">
      <c r="B97" s="256"/>
      <c r="C97" s="257"/>
      <c r="D97" s="247" t="s">
        <v>160</v>
      </c>
      <c r="E97" s="258" t="s">
        <v>22</v>
      </c>
      <c r="F97" s="259" t="s">
        <v>598</v>
      </c>
      <c r="G97" s="257"/>
      <c r="H97" s="260">
        <v>50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AT97" s="266" t="s">
        <v>160</v>
      </c>
      <c r="AU97" s="266" t="s">
        <v>83</v>
      </c>
      <c r="AV97" s="13" t="s">
        <v>83</v>
      </c>
      <c r="AW97" s="13" t="s">
        <v>39</v>
      </c>
      <c r="AX97" s="13" t="s">
        <v>75</v>
      </c>
      <c r="AY97" s="266" t="s">
        <v>151</v>
      </c>
    </row>
    <row r="98" spans="2:51" s="14" customFormat="1" ht="13.5">
      <c r="B98" s="267"/>
      <c r="C98" s="268"/>
      <c r="D98" s="247" t="s">
        <v>160</v>
      </c>
      <c r="E98" s="269" t="s">
        <v>22</v>
      </c>
      <c r="F98" s="270" t="s">
        <v>164</v>
      </c>
      <c r="G98" s="268"/>
      <c r="H98" s="271">
        <v>50</v>
      </c>
      <c r="I98" s="272"/>
      <c r="J98" s="268"/>
      <c r="K98" s="268"/>
      <c r="L98" s="273"/>
      <c r="M98" s="274"/>
      <c r="N98" s="275"/>
      <c r="O98" s="275"/>
      <c r="P98" s="275"/>
      <c r="Q98" s="275"/>
      <c r="R98" s="275"/>
      <c r="S98" s="275"/>
      <c r="T98" s="276"/>
      <c r="AT98" s="277" t="s">
        <v>160</v>
      </c>
      <c r="AU98" s="277" t="s">
        <v>83</v>
      </c>
      <c r="AV98" s="14" t="s">
        <v>158</v>
      </c>
      <c r="AW98" s="14" t="s">
        <v>39</v>
      </c>
      <c r="AX98" s="14" t="s">
        <v>24</v>
      </c>
      <c r="AY98" s="277" t="s">
        <v>151</v>
      </c>
    </row>
    <row r="99" spans="2:65" s="1" customFormat="1" ht="34.2" customHeight="1">
      <c r="B99" s="46"/>
      <c r="C99" s="233" t="s">
        <v>169</v>
      </c>
      <c r="D99" s="233" t="s">
        <v>153</v>
      </c>
      <c r="E99" s="234" t="s">
        <v>200</v>
      </c>
      <c r="F99" s="235" t="s">
        <v>201</v>
      </c>
      <c r="G99" s="236" t="s">
        <v>180</v>
      </c>
      <c r="H99" s="237">
        <v>50</v>
      </c>
      <c r="I99" s="238"/>
      <c r="J99" s="239">
        <f>ROUND(I99*H99,2)</f>
        <v>0</v>
      </c>
      <c r="K99" s="235" t="s">
        <v>157</v>
      </c>
      <c r="L99" s="72"/>
      <c r="M99" s="240" t="s">
        <v>22</v>
      </c>
      <c r="N99" s="241" t="s">
        <v>46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158</v>
      </c>
      <c r="AT99" s="24" t="s">
        <v>153</v>
      </c>
      <c r="AU99" s="24" t="s">
        <v>83</v>
      </c>
      <c r="AY99" s="24" t="s">
        <v>151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24</v>
      </c>
      <c r="BK99" s="244">
        <f>ROUND(I99*H99,2)</f>
        <v>0</v>
      </c>
      <c r="BL99" s="24" t="s">
        <v>158</v>
      </c>
      <c r="BM99" s="24" t="s">
        <v>599</v>
      </c>
    </row>
    <row r="100" spans="2:51" s="12" customFormat="1" ht="13.5">
      <c r="B100" s="245"/>
      <c r="C100" s="246"/>
      <c r="D100" s="247" t="s">
        <v>160</v>
      </c>
      <c r="E100" s="248" t="s">
        <v>22</v>
      </c>
      <c r="F100" s="249" t="s">
        <v>478</v>
      </c>
      <c r="G100" s="246"/>
      <c r="H100" s="248" t="s">
        <v>22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160</v>
      </c>
      <c r="AU100" s="255" t="s">
        <v>83</v>
      </c>
      <c r="AV100" s="12" t="s">
        <v>24</v>
      </c>
      <c r="AW100" s="12" t="s">
        <v>39</v>
      </c>
      <c r="AX100" s="12" t="s">
        <v>75</v>
      </c>
      <c r="AY100" s="255" t="s">
        <v>151</v>
      </c>
    </row>
    <row r="101" spans="2:51" s="12" customFormat="1" ht="13.5">
      <c r="B101" s="245"/>
      <c r="C101" s="246"/>
      <c r="D101" s="247" t="s">
        <v>160</v>
      </c>
      <c r="E101" s="248" t="s">
        <v>22</v>
      </c>
      <c r="F101" s="249" t="s">
        <v>432</v>
      </c>
      <c r="G101" s="246"/>
      <c r="H101" s="248" t="s">
        <v>22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160</v>
      </c>
      <c r="AU101" s="255" t="s">
        <v>83</v>
      </c>
      <c r="AV101" s="12" t="s">
        <v>24</v>
      </c>
      <c r="AW101" s="12" t="s">
        <v>39</v>
      </c>
      <c r="AX101" s="12" t="s">
        <v>75</v>
      </c>
      <c r="AY101" s="255" t="s">
        <v>151</v>
      </c>
    </row>
    <row r="102" spans="2:51" s="13" customFormat="1" ht="13.5">
      <c r="B102" s="256"/>
      <c r="C102" s="257"/>
      <c r="D102" s="247" t="s">
        <v>160</v>
      </c>
      <c r="E102" s="258" t="s">
        <v>22</v>
      </c>
      <c r="F102" s="259" t="s">
        <v>600</v>
      </c>
      <c r="G102" s="257"/>
      <c r="H102" s="260">
        <v>50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AT102" s="266" t="s">
        <v>160</v>
      </c>
      <c r="AU102" s="266" t="s">
        <v>83</v>
      </c>
      <c r="AV102" s="13" t="s">
        <v>83</v>
      </c>
      <c r="AW102" s="13" t="s">
        <v>39</v>
      </c>
      <c r="AX102" s="13" t="s">
        <v>75</v>
      </c>
      <c r="AY102" s="266" t="s">
        <v>151</v>
      </c>
    </row>
    <row r="103" spans="2:51" s="14" customFormat="1" ht="13.5">
      <c r="B103" s="267"/>
      <c r="C103" s="268"/>
      <c r="D103" s="247" t="s">
        <v>160</v>
      </c>
      <c r="E103" s="269" t="s">
        <v>22</v>
      </c>
      <c r="F103" s="270" t="s">
        <v>164</v>
      </c>
      <c r="G103" s="268"/>
      <c r="H103" s="271">
        <v>50</v>
      </c>
      <c r="I103" s="272"/>
      <c r="J103" s="268"/>
      <c r="K103" s="268"/>
      <c r="L103" s="273"/>
      <c r="M103" s="274"/>
      <c r="N103" s="275"/>
      <c r="O103" s="275"/>
      <c r="P103" s="275"/>
      <c r="Q103" s="275"/>
      <c r="R103" s="275"/>
      <c r="S103" s="275"/>
      <c r="T103" s="276"/>
      <c r="AT103" s="277" t="s">
        <v>160</v>
      </c>
      <c r="AU103" s="277" t="s">
        <v>83</v>
      </c>
      <c r="AV103" s="14" t="s">
        <v>158</v>
      </c>
      <c r="AW103" s="14" t="s">
        <v>39</v>
      </c>
      <c r="AX103" s="14" t="s">
        <v>24</v>
      </c>
      <c r="AY103" s="277" t="s">
        <v>151</v>
      </c>
    </row>
    <row r="104" spans="2:65" s="1" customFormat="1" ht="14.4" customHeight="1">
      <c r="B104" s="46"/>
      <c r="C104" s="278" t="s">
        <v>158</v>
      </c>
      <c r="D104" s="278" t="s">
        <v>170</v>
      </c>
      <c r="E104" s="279" t="s">
        <v>205</v>
      </c>
      <c r="F104" s="280" t="s">
        <v>480</v>
      </c>
      <c r="G104" s="281" t="s">
        <v>180</v>
      </c>
      <c r="H104" s="282">
        <v>17</v>
      </c>
      <c r="I104" s="283"/>
      <c r="J104" s="284">
        <f>ROUND(I104*H104,2)</f>
        <v>0</v>
      </c>
      <c r="K104" s="280" t="s">
        <v>22</v>
      </c>
      <c r="L104" s="285"/>
      <c r="M104" s="286" t="s">
        <v>22</v>
      </c>
      <c r="N104" s="287" t="s">
        <v>46</v>
      </c>
      <c r="O104" s="47"/>
      <c r="P104" s="242">
        <f>O104*H104</f>
        <v>0</v>
      </c>
      <c r="Q104" s="242">
        <v>0.005</v>
      </c>
      <c r="R104" s="242">
        <f>Q104*H104</f>
        <v>0.085</v>
      </c>
      <c r="S104" s="242">
        <v>0</v>
      </c>
      <c r="T104" s="243">
        <f>S104*H104</f>
        <v>0</v>
      </c>
      <c r="AR104" s="24" t="s">
        <v>174</v>
      </c>
      <c r="AT104" s="24" t="s">
        <v>170</v>
      </c>
      <c r="AU104" s="24" t="s">
        <v>83</v>
      </c>
      <c r="AY104" s="24" t="s">
        <v>151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24</v>
      </c>
      <c r="BK104" s="244">
        <f>ROUND(I104*H104,2)</f>
        <v>0</v>
      </c>
      <c r="BL104" s="24" t="s">
        <v>158</v>
      </c>
      <c r="BM104" s="24" t="s">
        <v>601</v>
      </c>
    </row>
    <row r="105" spans="2:51" s="12" customFormat="1" ht="13.5">
      <c r="B105" s="245"/>
      <c r="C105" s="246"/>
      <c r="D105" s="247" t="s">
        <v>160</v>
      </c>
      <c r="E105" s="248" t="s">
        <v>22</v>
      </c>
      <c r="F105" s="249" t="s">
        <v>208</v>
      </c>
      <c r="G105" s="246"/>
      <c r="H105" s="248" t="s">
        <v>22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160</v>
      </c>
      <c r="AU105" s="255" t="s">
        <v>83</v>
      </c>
      <c r="AV105" s="12" t="s">
        <v>24</v>
      </c>
      <c r="AW105" s="12" t="s">
        <v>39</v>
      </c>
      <c r="AX105" s="12" t="s">
        <v>75</v>
      </c>
      <c r="AY105" s="255" t="s">
        <v>151</v>
      </c>
    </row>
    <row r="106" spans="2:51" s="13" customFormat="1" ht="13.5">
      <c r="B106" s="256"/>
      <c r="C106" s="257"/>
      <c r="D106" s="247" t="s">
        <v>160</v>
      </c>
      <c r="E106" s="258" t="s">
        <v>22</v>
      </c>
      <c r="F106" s="259" t="s">
        <v>344</v>
      </c>
      <c r="G106" s="257"/>
      <c r="H106" s="260">
        <v>17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160</v>
      </c>
      <c r="AU106" s="266" t="s">
        <v>83</v>
      </c>
      <c r="AV106" s="13" t="s">
        <v>83</v>
      </c>
      <c r="AW106" s="13" t="s">
        <v>39</v>
      </c>
      <c r="AX106" s="13" t="s">
        <v>75</v>
      </c>
      <c r="AY106" s="266" t="s">
        <v>151</v>
      </c>
    </row>
    <row r="107" spans="2:51" s="14" customFormat="1" ht="13.5">
      <c r="B107" s="267"/>
      <c r="C107" s="268"/>
      <c r="D107" s="247" t="s">
        <v>160</v>
      </c>
      <c r="E107" s="269" t="s">
        <v>22</v>
      </c>
      <c r="F107" s="270" t="s">
        <v>164</v>
      </c>
      <c r="G107" s="268"/>
      <c r="H107" s="271">
        <v>17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AT107" s="277" t="s">
        <v>160</v>
      </c>
      <c r="AU107" s="277" t="s">
        <v>83</v>
      </c>
      <c r="AV107" s="14" t="s">
        <v>158</v>
      </c>
      <c r="AW107" s="14" t="s">
        <v>39</v>
      </c>
      <c r="AX107" s="14" t="s">
        <v>24</v>
      </c>
      <c r="AY107" s="277" t="s">
        <v>151</v>
      </c>
    </row>
    <row r="108" spans="2:65" s="1" customFormat="1" ht="14.4" customHeight="1">
      <c r="B108" s="46"/>
      <c r="C108" s="278" t="s">
        <v>185</v>
      </c>
      <c r="D108" s="278" t="s">
        <v>170</v>
      </c>
      <c r="E108" s="279" t="s">
        <v>211</v>
      </c>
      <c r="F108" s="280" t="s">
        <v>483</v>
      </c>
      <c r="G108" s="281" t="s">
        <v>180</v>
      </c>
      <c r="H108" s="282">
        <v>10</v>
      </c>
      <c r="I108" s="283"/>
      <c r="J108" s="284">
        <f>ROUND(I108*H108,2)</f>
        <v>0</v>
      </c>
      <c r="K108" s="280" t="s">
        <v>22</v>
      </c>
      <c r="L108" s="285"/>
      <c r="M108" s="286" t="s">
        <v>22</v>
      </c>
      <c r="N108" s="287" t="s">
        <v>46</v>
      </c>
      <c r="O108" s="47"/>
      <c r="P108" s="242">
        <f>O108*H108</f>
        <v>0</v>
      </c>
      <c r="Q108" s="242">
        <v>0.005</v>
      </c>
      <c r="R108" s="242">
        <f>Q108*H108</f>
        <v>0.05</v>
      </c>
      <c r="S108" s="242">
        <v>0</v>
      </c>
      <c r="T108" s="243">
        <f>S108*H108</f>
        <v>0</v>
      </c>
      <c r="AR108" s="24" t="s">
        <v>174</v>
      </c>
      <c r="AT108" s="24" t="s">
        <v>170</v>
      </c>
      <c r="AU108" s="24" t="s">
        <v>83</v>
      </c>
      <c r="AY108" s="24" t="s">
        <v>151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24</v>
      </c>
      <c r="BK108" s="244">
        <f>ROUND(I108*H108,2)</f>
        <v>0</v>
      </c>
      <c r="BL108" s="24" t="s">
        <v>158</v>
      </c>
      <c r="BM108" s="24" t="s">
        <v>602</v>
      </c>
    </row>
    <row r="109" spans="2:51" s="12" customFormat="1" ht="13.5">
      <c r="B109" s="245"/>
      <c r="C109" s="246"/>
      <c r="D109" s="247" t="s">
        <v>160</v>
      </c>
      <c r="E109" s="248" t="s">
        <v>22</v>
      </c>
      <c r="F109" s="249" t="s">
        <v>208</v>
      </c>
      <c r="G109" s="246"/>
      <c r="H109" s="248" t="s">
        <v>22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160</v>
      </c>
      <c r="AU109" s="255" t="s">
        <v>83</v>
      </c>
      <c r="AV109" s="12" t="s">
        <v>24</v>
      </c>
      <c r="AW109" s="12" t="s">
        <v>39</v>
      </c>
      <c r="AX109" s="12" t="s">
        <v>75</v>
      </c>
      <c r="AY109" s="255" t="s">
        <v>151</v>
      </c>
    </row>
    <row r="110" spans="2:51" s="13" customFormat="1" ht="13.5">
      <c r="B110" s="256"/>
      <c r="C110" s="257"/>
      <c r="D110" s="247" t="s">
        <v>160</v>
      </c>
      <c r="E110" s="258" t="s">
        <v>22</v>
      </c>
      <c r="F110" s="259" t="s">
        <v>533</v>
      </c>
      <c r="G110" s="257"/>
      <c r="H110" s="260">
        <v>10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AT110" s="266" t="s">
        <v>160</v>
      </c>
      <c r="AU110" s="266" t="s">
        <v>83</v>
      </c>
      <c r="AV110" s="13" t="s">
        <v>83</v>
      </c>
      <c r="AW110" s="13" t="s">
        <v>39</v>
      </c>
      <c r="AX110" s="13" t="s">
        <v>75</v>
      </c>
      <c r="AY110" s="266" t="s">
        <v>151</v>
      </c>
    </row>
    <row r="111" spans="2:51" s="14" customFormat="1" ht="13.5">
      <c r="B111" s="267"/>
      <c r="C111" s="268"/>
      <c r="D111" s="247" t="s">
        <v>160</v>
      </c>
      <c r="E111" s="269" t="s">
        <v>22</v>
      </c>
      <c r="F111" s="270" t="s">
        <v>164</v>
      </c>
      <c r="G111" s="268"/>
      <c r="H111" s="271">
        <v>10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AT111" s="277" t="s">
        <v>160</v>
      </c>
      <c r="AU111" s="277" t="s">
        <v>83</v>
      </c>
      <c r="AV111" s="14" t="s">
        <v>158</v>
      </c>
      <c r="AW111" s="14" t="s">
        <v>39</v>
      </c>
      <c r="AX111" s="14" t="s">
        <v>24</v>
      </c>
      <c r="AY111" s="277" t="s">
        <v>151</v>
      </c>
    </row>
    <row r="112" spans="2:65" s="1" customFormat="1" ht="14.4" customHeight="1">
      <c r="B112" s="46"/>
      <c r="C112" s="278" t="s">
        <v>192</v>
      </c>
      <c r="D112" s="278" t="s">
        <v>170</v>
      </c>
      <c r="E112" s="279" t="s">
        <v>215</v>
      </c>
      <c r="F112" s="280" t="s">
        <v>486</v>
      </c>
      <c r="G112" s="281" t="s">
        <v>180</v>
      </c>
      <c r="H112" s="282">
        <v>13</v>
      </c>
      <c r="I112" s="283"/>
      <c r="J112" s="284">
        <f>ROUND(I112*H112,2)</f>
        <v>0</v>
      </c>
      <c r="K112" s="280" t="s">
        <v>22</v>
      </c>
      <c r="L112" s="285"/>
      <c r="M112" s="286" t="s">
        <v>22</v>
      </c>
      <c r="N112" s="287" t="s">
        <v>46</v>
      </c>
      <c r="O112" s="47"/>
      <c r="P112" s="242">
        <f>O112*H112</f>
        <v>0</v>
      </c>
      <c r="Q112" s="242">
        <v>0.005</v>
      </c>
      <c r="R112" s="242">
        <f>Q112*H112</f>
        <v>0.065</v>
      </c>
      <c r="S112" s="242">
        <v>0</v>
      </c>
      <c r="T112" s="243">
        <f>S112*H112</f>
        <v>0</v>
      </c>
      <c r="AR112" s="24" t="s">
        <v>174</v>
      </c>
      <c r="AT112" s="24" t="s">
        <v>170</v>
      </c>
      <c r="AU112" s="24" t="s">
        <v>83</v>
      </c>
      <c r="AY112" s="24" t="s">
        <v>151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24</v>
      </c>
      <c r="BK112" s="244">
        <f>ROUND(I112*H112,2)</f>
        <v>0</v>
      </c>
      <c r="BL112" s="24" t="s">
        <v>158</v>
      </c>
      <c r="BM112" s="24" t="s">
        <v>603</v>
      </c>
    </row>
    <row r="113" spans="2:51" s="12" customFormat="1" ht="13.5">
      <c r="B113" s="245"/>
      <c r="C113" s="246"/>
      <c r="D113" s="247" t="s">
        <v>160</v>
      </c>
      <c r="E113" s="248" t="s">
        <v>22</v>
      </c>
      <c r="F113" s="249" t="s">
        <v>208</v>
      </c>
      <c r="G113" s="246"/>
      <c r="H113" s="248" t="s">
        <v>22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160</v>
      </c>
      <c r="AU113" s="255" t="s">
        <v>83</v>
      </c>
      <c r="AV113" s="12" t="s">
        <v>24</v>
      </c>
      <c r="AW113" s="12" t="s">
        <v>39</v>
      </c>
      <c r="AX113" s="12" t="s">
        <v>75</v>
      </c>
      <c r="AY113" s="255" t="s">
        <v>151</v>
      </c>
    </row>
    <row r="114" spans="2:51" s="13" customFormat="1" ht="13.5">
      <c r="B114" s="256"/>
      <c r="C114" s="257"/>
      <c r="D114" s="247" t="s">
        <v>160</v>
      </c>
      <c r="E114" s="258" t="s">
        <v>22</v>
      </c>
      <c r="F114" s="259" t="s">
        <v>535</v>
      </c>
      <c r="G114" s="257"/>
      <c r="H114" s="260">
        <v>13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AT114" s="266" t="s">
        <v>160</v>
      </c>
      <c r="AU114" s="266" t="s">
        <v>83</v>
      </c>
      <c r="AV114" s="13" t="s">
        <v>83</v>
      </c>
      <c r="AW114" s="13" t="s">
        <v>39</v>
      </c>
      <c r="AX114" s="13" t="s">
        <v>75</v>
      </c>
      <c r="AY114" s="266" t="s">
        <v>151</v>
      </c>
    </row>
    <row r="115" spans="2:51" s="14" customFormat="1" ht="13.5">
      <c r="B115" s="267"/>
      <c r="C115" s="268"/>
      <c r="D115" s="247" t="s">
        <v>160</v>
      </c>
      <c r="E115" s="269" t="s">
        <v>22</v>
      </c>
      <c r="F115" s="270" t="s">
        <v>164</v>
      </c>
      <c r="G115" s="268"/>
      <c r="H115" s="271">
        <v>13</v>
      </c>
      <c r="I115" s="272"/>
      <c r="J115" s="268"/>
      <c r="K115" s="268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160</v>
      </c>
      <c r="AU115" s="277" t="s">
        <v>83</v>
      </c>
      <c r="AV115" s="14" t="s">
        <v>158</v>
      </c>
      <c r="AW115" s="14" t="s">
        <v>39</v>
      </c>
      <c r="AX115" s="14" t="s">
        <v>24</v>
      </c>
      <c r="AY115" s="277" t="s">
        <v>151</v>
      </c>
    </row>
    <row r="116" spans="2:65" s="1" customFormat="1" ht="14.4" customHeight="1">
      <c r="B116" s="46"/>
      <c r="C116" s="278" t="s">
        <v>199</v>
      </c>
      <c r="D116" s="278" t="s">
        <v>170</v>
      </c>
      <c r="E116" s="279" t="s">
        <v>220</v>
      </c>
      <c r="F116" s="280" t="s">
        <v>221</v>
      </c>
      <c r="G116" s="281" t="s">
        <v>180</v>
      </c>
      <c r="H116" s="282">
        <v>10</v>
      </c>
      <c r="I116" s="283"/>
      <c r="J116" s="284">
        <f>ROUND(I116*H116,2)</f>
        <v>0</v>
      </c>
      <c r="K116" s="280" t="s">
        <v>22</v>
      </c>
      <c r="L116" s="285"/>
      <c r="M116" s="286" t="s">
        <v>22</v>
      </c>
      <c r="N116" s="287" t="s">
        <v>46</v>
      </c>
      <c r="O116" s="47"/>
      <c r="P116" s="242">
        <f>O116*H116</f>
        <v>0</v>
      </c>
      <c r="Q116" s="242">
        <v>0.001</v>
      </c>
      <c r="R116" s="242">
        <f>Q116*H116</f>
        <v>0.01</v>
      </c>
      <c r="S116" s="242">
        <v>0</v>
      </c>
      <c r="T116" s="243">
        <f>S116*H116</f>
        <v>0</v>
      </c>
      <c r="AR116" s="24" t="s">
        <v>174</v>
      </c>
      <c r="AT116" s="24" t="s">
        <v>170</v>
      </c>
      <c r="AU116" s="24" t="s">
        <v>83</v>
      </c>
      <c r="AY116" s="24" t="s">
        <v>151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24</v>
      </c>
      <c r="BK116" s="244">
        <f>ROUND(I116*H116,2)</f>
        <v>0</v>
      </c>
      <c r="BL116" s="24" t="s">
        <v>158</v>
      </c>
      <c r="BM116" s="24" t="s">
        <v>604</v>
      </c>
    </row>
    <row r="117" spans="2:51" s="12" customFormat="1" ht="13.5">
      <c r="B117" s="245"/>
      <c r="C117" s="246"/>
      <c r="D117" s="247" t="s">
        <v>160</v>
      </c>
      <c r="E117" s="248" t="s">
        <v>22</v>
      </c>
      <c r="F117" s="249" t="s">
        <v>208</v>
      </c>
      <c r="G117" s="246"/>
      <c r="H117" s="248" t="s">
        <v>22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160</v>
      </c>
      <c r="AU117" s="255" t="s">
        <v>83</v>
      </c>
      <c r="AV117" s="12" t="s">
        <v>24</v>
      </c>
      <c r="AW117" s="12" t="s">
        <v>39</v>
      </c>
      <c r="AX117" s="12" t="s">
        <v>75</v>
      </c>
      <c r="AY117" s="255" t="s">
        <v>151</v>
      </c>
    </row>
    <row r="118" spans="2:51" s="13" customFormat="1" ht="13.5">
      <c r="B118" s="256"/>
      <c r="C118" s="257"/>
      <c r="D118" s="247" t="s">
        <v>160</v>
      </c>
      <c r="E118" s="258" t="s">
        <v>22</v>
      </c>
      <c r="F118" s="259" t="s">
        <v>533</v>
      </c>
      <c r="G118" s="257"/>
      <c r="H118" s="260">
        <v>10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160</v>
      </c>
      <c r="AU118" s="266" t="s">
        <v>83</v>
      </c>
      <c r="AV118" s="13" t="s">
        <v>83</v>
      </c>
      <c r="AW118" s="13" t="s">
        <v>39</v>
      </c>
      <c r="AX118" s="13" t="s">
        <v>75</v>
      </c>
      <c r="AY118" s="266" t="s">
        <v>151</v>
      </c>
    </row>
    <row r="119" spans="2:51" s="14" customFormat="1" ht="13.5">
      <c r="B119" s="267"/>
      <c r="C119" s="268"/>
      <c r="D119" s="247" t="s">
        <v>160</v>
      </c>
      <c r="E119" s="269" t="s">
        <v>22</v>
      </c>
      <c r="F119" s="270" t="s">
        <v>164</v>
      </c>
      <c r="G119" s="268"/>
      <c r="H119" s="271">
        <v>10</v>
      </c>
      <c r="I119" s="272"/>
      <c r="J119" s="268"/>
      <c r="K119" s="268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160</v>
      </c>
      <c r="AU119" s="277" t="s">
        <v>83</v>
      </c>
      <c r="AV119" s="14" t="s">
        <v>158</v>
      </c>
      <c r="AW119" s="14" t="s">
        <v>39</v>
      </c>
      <c r="AX119" s="14" t="s">
        <v>24</v>
      </c>
      <c r="AY119" s="277" t="s">
        <v>151</v>
      </c>
    </row>
    <row r="120" spans="2:65" s="1" customFormat="1" ht="22.8" customHeight="1">
      <c r="B120" s="46"/>
      <c r="C120" s="233" t="s">
        <v>174</v>
      </c>
      <c r="D120" s="233" t="s">
        <v>153</v>
      </c>
      <c r="E120" s="234" t="s">
        <v>224</v>
      </c>
      <c r="F120" s="235" t="s">
        <v>225</v>
      </c>
      <c r="G120" s="236" t="s">
        <v>180</v>
      </c>
      <c r="H120" s="237">
        <v>23</v>
      </c>
      <c r="I120" s="238"/>
      <c r="J120" s="239">
        <f>ROUND(I120*H120,2)</f>
        <v>0</v>
      </c>
      <c r="K120" s="235" t="s">
        <v>157</v>
      </c>
      <c r="L120" s="72"/>
      <c r="M120" s="240" t="s">
        <v>22</v>
      </c>
      <c r="N120" s="241" t="s">
        <v>46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158</v>
      </c>
      <c r="AT120" s="24" t="s">
        <v>153</v>
      </c>
      <c r="AU120" s="24" t="s">
        <v>83</v>
      </c>
      <c r="AY120" s="24" t="s">
        <v>151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24</v>
      </c>
      <c r="BK120" s="244">
        <f>ROUND(I120*H120,2)</f>
        <v>0</v>
      </c>
      <c r="BL120" s="24" t="s">
        <v>158</v>
      </c>
      <c r="BM120" s="24" t="s">
        <v>605</v>
      </c>
    </row>
    <row r="121" spans="2:51" s="12" customFormat="1" ht="13.5">
      <c r="B121" s="245"/>
      <c r="C121" s="246"/>
      <c r="D121" s="247" t="s">
        <v>160</v>
      </c>
      <c r="E121" s="248" t="s">
        <v>22</v>
      </c>
      <c r="F121" s="249" t="s">
        <v>189</v>
      </c>
      <c r="G121" s="246"/>
      <c r="H121" s="248" t="s">
        <v>22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160</v>
      </c>
      <c r="AU121" s="255" t="s">
        <v>83</v>
      </c>
      <c r="AV121" s="12" t="s">
        <v>24</v>
      </c>
      <c r="AW121" s="12" t="s">
        <v>39</v>
      </c>
      <c r="AX121" s="12" t="s">
        <v>75</v>
      </c>
      <c r="AY121" s="255" t="s">
        <v>151</v>
      </c>
    </row>
    <row r="122" spans="2:51" s="12" customFormat="1" ht="13.5">
      <c r="B122" s="245"/>
      <c r="C122" s="246"/>
      <c r="D122" s="247" t="s">
        <v>160</v>
      </c>
      <c r="E122" s="248" t="s">
        <v>22</v>
      </c>
      <c r="F122" s="249" t="s">
        <v>432</v>
      </c>
      <c r="G122" s="246"/>
      <c r="H122" s="248" t="s">
        <v>22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160</v>
      </c>
      <c r="AU122" s="255" t="s">
        <v>83</v>
      </c>
      <c r="AV122" s="12" t="s">
        <v>24</v>
      </c>
      <c r="AW122" s="12" t="s">
        <v>39</v>
      </c>
      <c r="AX122" s="12" t="s">
        <v>75</v>
      </c>
      <c r="AY122" s="255" t="s">
        <v>151</v>
      </c>
    </row>
    <row r="123" spans="2:51" s="13" customFormat="1" ht="13.5">
      <c r="B123" s="256"/>
      <c r="C123" s="257"/>
      <c r="D123" s="247" t="s">
        <v>160</v>
      </c>
      <c r="E123" s="258" t="s">
        <v>22</v>
      </c>
      <c r="F123" s="259" t="s">
        <v>273</v>
      </c>
      <c r="G123" s="257"/>
      <c r="H123" s="260">
        <v>23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160</v>
      </c>
      <c r="AU123" s="266" t="s">
        <v>83</v>
      </c>
      <c r="AV123" s="13" t="s">
        <v>83</v>
      </c>
      <c r="AW123" s="13" t="s">
        <v>39</v>
      </c>
      <c r="AX123" s="13" t="s">
        <v>75</v>
      </c>
      <c r="AY123" s="266" t="s">
        <v>151</v>
      </c>
    </row>
    <row r="124" spans="2:51" s="14" customFormat="1" ht="13.5">
      <c r="B124" s="267"/>
      <c r="C124" s="268"/>
      <c r="D124" s="247" t="s">
        <v>160</v>
      </c>
      <c r="E124" s="269" t="s">
        <v>22</v>
      </c>
      <c r="F124" s="270" t="s">
        <v>164</v>
      </c>
      <c r="G124" s="268"/>
      <c r="H124" s="271">
        <v>23</v>
      </c>
      <c r="I124" s="272"/>
      <c r="J124" s="268"/>
      <c r="K124" s="268"/>
      <c r="L124" s="273"/>
      <c r="M124" s="274"/>
      <c r="N124" s="275"/>
      <c r="O124" s="275"/>
      <c r="P124" s="275"/>
      <c r="Q124" s="275"/>
      <c r="R124" s="275"/>
      <c r="S124" s="275"/>
      <c r="T124" s="276"/>
      <c r="AT124" s="277" t="s">
        <v>160</v>
      </c>
      <c r="AU124" s="277" t="s">
        <v>83</v>
      </c>
      <c r="AV124" s="14" t="s">
        <v>158</v>
      </c>
      <c r="AW124" s="14" t="s">
        <v>39</v>
      </c>
      <c r="AX124" s="14" t="s">
        <v>24</v>
      </c>
      <c r="AY124" s="277" t="s">
        <v>151</v>
      </c>
    </row>
    <row r="125" spans="2:65" s="1" customFormat="1" ht="14.4" customHeight="1">
      <c r="B125" s="46"/>
      <c r="C125" s="278" t="s">
        <v>210</v>
      </c>
      <c r="D125" s="278" t="s">
        <v>170</v>
      </c>
      <c r="E125" s="279" t="s">
        <v>228</v>
      </c>
      <c r="F125" s="280" t="s">
        <v>229</v>
      </c>
      <c r="G125" s="281" t="s">
        <v>180</v>
      </c>
      <c r="H125" s="282">
        <v>7</v>
      </c>
      <c r="I125" s="283"/>
      <c r="J125" s="284">
        <f>ROUND(I125*H125,2)</f>
        <v>0</v>
      </c>
      <c r="K125" s="280" t="s">
        <v>22</v>
      </c>
      <c r="L125" s="285"/>
      <c r="M125" s="286" t="s">
        <v>22</v>
      </c>
      <c r="N125" s="287" t="s">
        <v>46</v>
      </c>
      <c r="O125" s="47"/>
      <c r="P125" s="242">
        <f>O125*H125</f>
        <v>0</v>
      </c>
      <c r="Q125" s="242">
        <v>0.001</v>
      </c>
      <c r="R125" s="242">
        <f>Q125*H125</f>
        <v>0.007</v>
      </c>
      <c r="S125" s="242">
        <v>0</v>
      </c>
      <c r="T125" s="243">
        <f>S125*H125</f>
        <v>0</v>
      </c>
      <c r="AR125" s="24" t="s">
        <v>174</v>
      </c>
      <c r="AT125" s="24" t="s">
        <v>170</v>
      </c>
      <c r="AU125" s="24" t="s">
        <v>83</v>
      </c>
      <c r="AY125" s="24" t="s">
        <v>151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24</v>
      </c>
      <c r="BK125" s="244">
        <f>ROUND(I125*H125,2)</f>
        <v>0</v>
      </c>
      <c r="BL125" s="24" t="s">
        <v>158</v>
      </c>
      <c r="BM125" s="24" t="s">
        <v>606</v>
      </c>
    </row>
    <row r="126" spans="2:51" s="12" customFormat="1" ht="13.5">
      <c r="B126" s="245"/>
      <c r="C126" s="246"/>
      <c r="D126" s="247" t="s">
        <v>160</v>
      </c>
      <c r="E126" s="248" t="s">
        <v>22</v>
      </c>
      <c r="F126" s="249" t="s">
        <v>231</v>
      </c>
      <c r="G126" s="246"/>
      <c r="H126" s="248" t="s">
        <v>22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160</v>
      </c>
      <c r="AU126" s="255" t="s">
        <v>83</v>
      </c>
      <c r="AV126" s="12" t="s">
        <v>24</v>
      </c>
      <c r="AW126" s="12" t="s">
        <v>39</v>
      </c>
      <c r="AX126" s="12" t="s">
        <v>75</v>
      </c>
      <c r="AY126" s="255" t="s">
        <v>151</v>
      </c>
    </row>
    <row r="127" spans="2:51" s="13" customFormat="1" ht="13.5">
      <c r="B127" s="256"/>
      <c r="C127" s="257"/>
      <c r="D127" s="247" t="s">
        <v>160</v>
      </c>
      <c r="E127" s="258" t="s">
        <v>22</v>
      </c>
      <c r="F127" s="259" t="s">
        <v>199</v>
      </c>
      <c r="G127" s="257"/>
      <c r="H127" s="260">
        <v>7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AT127" s="266" t="s">
        <v>160</v>
      </c>
      <c r="AU127" s="266" t="s">
        <v>83</v>
      </c>
      <c r="AV127" s="13" t="s">
        <v>83</v>
      </c>
      <c r="AW127" s="13" t="s">
        <v>39</v>
      </c>
      <c r="AX127" s="13" t="s">
        <v>75</v>
      </c>
      <c r="AY127" s="266" t="s">
        <v>151</v>
      </c>
    </row>
    <row r="128" spans="2:51" s="14" customFormat="1" ht="13.5">
      <c r="B128" s="267"/>
      <c r="C128" s="268"/>
      <c r="D128" s="247" t="s">
        <v>160</v>
      </c>
      <c r="E128" s="269" t="s">
        <v>22</v>
      </c>
      <c r="F128" s="270" t="s">
        <v>164</v>
      </c>
      <c r="G128" s="268"/>
      <c r="H128" s="271">
        <v>7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AT128" s="277" t="s">
        <v>160</v>
      </c>
      <c r="AU128" s="277" t="s">
        <v>83</v>
      </c>
      <c r="AV128" s="14" t="s">
        <v>158</v>
      </c>
      <c r="AW128" s="14" t="s">
        <v>39</v>
      </c>
      <c r="AX128" s="14" t="s">
        <v>24</v>
      </c>
      <c r="AY128" s="277" t="s">
        <v>151</v>
      </c>
    </row>
    <row r="129" spans="2:65" s="1" customFormat="1" ht="14.4" customHeight="1">
      <c r="B129" s="46"/>
      <c r="C129" s="278" t="s">
        <v>29</v>
      </c>
      <c r="D129" s="278" t="s">
        <v>170</v>
      </c>
      <c r="E129" s="279" t="s">
        <v>234</v>
      </c>
      <c r="F129" s="280" t="s">
        <v>235</v>
      </c>
      <c r="G129" s="281" t="s">
        <v>180</v>
      </c>
      <c r="H129" s="282">
        <v>9</v>
      </c>
      <c r="I129" s="283"/>
      <c r="J129" s="284">
        <f>ROUND(I129*H129,2)</f>
        <v>0</v>
      </c>
      <c r="K129" s="280" t="s">
        <v>22</v>
      </c>
      <c r="L129" s="285"/>
      <c r="M129" s="286" t="s">
        <v>22</v>
      </c>
      <c r="N129" s="287" t="s">
        <v>46</v>
      </c>
      <c r="O129" s="47"/>
      <c r="P129" s="242">
        <f>O129*H129</f>
        <v>0</v>
      </c>
      <c r="Q129" s="242">
        <v>0.001</v>
      </c>
      <c r="R129" s="242">
        <f>Q129*H129</f>
        <v>0.009000000000000001</v>
      </c>
      <c r="S129" s="242">
        <v>0</v>
      </c>
      <c r="T129" s="243">
        <f>S129*H129</f>
        <v>0</v>
      </c>
      <c r="AR129" s="24" t="s">
        <v>174</v>
      </c>
      <c r="AT129" s="24" t="s">
        <v>170</v>
      </c>
      <c r="AU129" s="24" t="s">
        <v>83</v>
      </c>
      <c r="AY129" s="24" t="s">
        <v>151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24</v>
      </c>
      <c r="BK129" s="244">
        <f>ROUND(I129*H129,2)</f>
        <v>0</v>
      </c>
      <c r="BL129" s="24" t="s">
        <v>158</v>
      </c>
      <c r="BM129" s="24" t="s">
        <v>607</v>
      </c>
    </row>
    <row r="130" spans="2:51" s="12" customFormat="1" ht="13.5">
      <c r="B130" s="245"/>
      <c r="C130" s="246"/>
      <c r="D130" s="247" t="s">
        <v>160</v>
      </c>
      <c r="E130" s="248" t="s">
        <v>22</v>
      </c>
      <c r="F130" s="249" t="s">
        <v>231</v>
      </c>
      <c r="G130" s="246"/>
      <c r="H130" s="248" t="s">
        <v>22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160</v>
      </c>
      <c r="AU130" s="255" t="s">
        <v>83</v>
      </c>
      <c r="AV130" s="12" t="s">
        <v>24</v>
      </c>
      <c r="AW130" s="12" t="s">
        <v>39</v>
      </c>
      <c r="AX130" s="12" t="s">
        <v>75</v>
      </c>
      <c r="AY130" s="255" t="s">
        <v>151</v>
      </c>
    </row>
    <row r="131" spans="2:51" s="13" customFormat="1" ht="13.5">
      <c r="B131" s="256"/>
      <c r="C131" s="257"/>
      <c r="D131" s="247" t="s">
        <v>160</v>
      </c>
      <c r="E131" s="258" t="s">
        <v>22</v>
      </c>
      <c r="F131" s="259" t="s">
        <v>210</v>
      </c>
      <c r="G131" s="257"/>
      <c r="H131" s="260">
        <v>9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AT131" s="266" t="s">
        <v>160</v>
      </c>
      <c r="AU131" s="266" t="s">
        <v>83</v>
      </c>
      <c r="AV131" s="13" t="s">
        <v>83</v>
      </c>
      <c r="AW131" s="13" t="s">
        <v>39</v>
      </c>
      <c r="AX131" s="13" t="s">
        <v>75</v>
      </c>
      <c r="AY131" s="266" t="s">
        <v>151</v>
      </c>
    </row>
    <row r="132" spans="2:51" s="14" customFormat="1" ht="13.5">
      <c r="B132" s="267"/>
      <c r="C132" s="268"/>
      <c r="D132" s="247" t="s">
        <v>160</v>
      </c>
      <c r="E132" s="269" t="s">
        <v>22</v>
      </c>
      <c r="F132" s="270" t="s">
        <v>164</v>
      </c>
      <c r="G132" s="268"/>
      <c r="H132" s="271">
        <v>9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AT132" s="277" t="s">
        <v>160</v>
      </c>
      <c r="AU132" s="277" t="s">
        <v>83</v>
      </c>
      <c r="AV132" s="14" t="s">
        <v>158</v>
      </c>
      <c r="AW132" s="14" t="s">
        <v>39</v>
      </c>
      <c r="AX132" s="14" t="s">
        <v>24</v>
      </c>
      <c r="AY132" s="277" t="s">
        <v>151</v>
      </c>
    </row>
    <row r="133" spans="2:65" s="1" customFormat="1" ht="14.4" customHeight="1">
      <c r="B133" s="46"/>
      <c r="C133" s="278" t="s">
        <v>219</v>
      </c>
      <c r="D133" s="278" t="s">
        <v>170</v>
      </c>
      <c r="E133" s="279" t="s">
        <v>237</v>
      </c>
      <c r="F133" s="280" t="s">
        <v>238</v>
      </c>
      <c r="G133" s="281" t="s">
        <v>180</v>
      </c>
      <c r="H133" s="282">
        <v>7</v>
      </c>
      <c r="I133" s="283"/>
      <c r="J133" s="284">
        <f>ROUND(I133*H133,2)</f>
        <v>0</v>
      </c>
      <c r="K133" s="280" t="s">
        <v>22</v>
      </c>
      <c r="L133" s="285"/>
      <c r="M133" s="286" t="s">
        <v>22</v>
      </c>
      <c r="N133" s="287" t="s">
        <v>46</v>
      </c>
      <c r="O133" s="47"/>
      <c r="P133" s="242">
        <f>O133*H133</f>
        <v>0</v>
      </c>
      <c r="Q133" s="242">
        <v>0.001</v>
      </c>
      <c r="R133" s="242">
        <f>Q133*H133</f>
        <v>0.007</v>
      </c>
      <c r="S133" s="242">
        <v>0</v>
      </c>
      <c r="T133" s="243">
        <f>S133*H133</f>
        <v>0</v>
      </c>
      <c r="AR133" s="24" t="s">
        <v>174</v>
      </c>
      <c r="AT133" s="24" t="s">
        <v>170</v>
      </c>
      <c r="AU133" s="24" t="s">
        <v>83</v>
      </c>
      <c r="AY133" s="24" t="s">
        <v>151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24</v>
      </c>
      <c r="BK133" s="244">
        <f>ROUND(I133*H133,2)</f>
        <v>0</v>
      </c>
      <c r="BL133" s="24" t="s">
        <v>158</v>
      </c>
      <c r="BM133" s="24" t="s">
        <v>608</v>
      </c>
    </row>
    <row r="134" spans="2:51" s="12" customFormat="1" ht="13.5">
      <c r="B134" s="245"/>
      <c r="C134" s="246"/>
      <c r="D134" s="247" t="s">
        <v>160</v>
      </c>
      <c r="E134" s="248" t="s">
        <v>22</v>
      </c>
      <c r="F134" s="249" t="s">
        <v>240</v>
      </c>
      <c r="G134" s="246"/>
      <c r="H134" s="248" t="s">
        <v>22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160</v>
      </c>
      <c r="AU134" s="255" t="s">
        <v>83</v>
      </c>
      <c r="AV134" s="12" t="s">
        <v>24</v>
      </c>
      <c r="AW134" s="12" t="s">
        <v>39</v>
      </c>
      <c r="AX134" s="12" t="s">
        <v>75</v>
      </c>
      <c r="AY134" s="255" t="s">
        <v>151</v>
      </c>
    </row>
    <row r="135" spans="2:51" s="13" customFormat="1" ht="13.5">
      <c r="B135" s="256"/>
      <c r="C135" s="257"/>
      <c r="D135" s="247" t="s">
        <v>160</v>
      </c>
      <c r="E135" s="258" t="s">
        <v>22</v>
      </c>
      <c r="F135" s="259" t="s">
        <v>199</v>
      </c>
      <c r="G135" s="257"/>
      <c r="H135" s="260">
        <v>7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160</v>
      </c>
      <c r="AU135" s="266" t="s">
        <v>83</v>
      </c>
      <c r="AV135" s="13" t="s">
        <v>83</v>
      </c>
      <c r="AW135" s="13" t="s">
        <v>39</v>
      </c>
      <c r="AX135" s="13" t="s">
        <v>75</v>
      </c>
      <c r="AY135" s="266" t="s">
        <v>151</v>
      </c>
    </row>
    <row r="136" spans="2:51" s="14" customFormat="1" ht="13.5">
      <c r="B136" s="267"/>
      <c r="C136" s="268"/>
      <c r="D136" s="247" t="s">
        <v>160</v>
      </c>
      <c r="E136" s="269" t="s">
        <v>22</v>
      </c>
      <c r="F136" s="270" t="s">
        <v>164</v>
      </c>
      <c r="G136" s="268"/>
      <c r="H136" s="271">
        <v>7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AT136" s="277" t="s">
        <v>160</v>
      </c>
      <c r="AU136" s="277" t="s">
        <v>83</v>
      </c>
      <c r="AV136" s="14" t="s">
        <v>158</v>
      </c>
      <c r="AW136" s="14" t="s">
        <v>39</v>
      </c>
      <c r="AX136" s="14" t="s">
        <v>24</v>
      </c>
      <c r="AY136" s="277" t="s">
        <v>151</v>
      </c>
    </row>
    <row r="137" spans="2:65" s="1" customFormat="1" ht="14.4" customHeight="1">
      <c r="B137" s="46"/>
      <c r="C137" s="233" t="s">
        <v>223</v>
      </c>
      <c r="D137" s="233" t="s">
        <v>153</v>
      </c>
      <c r="E137" s="234" t="s">
        <v>242</v>
      </c>
      <c r="F137" s="235" t="s">
        <v>243</v>
      </c>
      <c r="G137" s="236" t="s">
        <v>180</v>
      </c>
      <c r="H137" s="237">
        <v>50</v>
      </c>
      <c r="I137" s="238"/>
      <c r="J137" s="239">
        <f>ROUND(I137*H137,2)</f>
        <v>0</v>
      </c>
      <c r="K137" s="235" t="s">
        <v>157</v>
      </c>
      <c r="L137" s="72"/>
      <c r="M137" s="240" t="s">
        <v>22</v>
      </c>
      <c r="N137" s="241" t="s">
        <v>46</v>
      </c>
      <c r="O137" s="47"/>
      <c r="P137" s="242">
        <f>O137*H137</f>
        <v>0</v>
      </c>
      <c r="Q137" s="242">
        <v>5E-05</v>
      </c>
      <c r="R137" s="242">
        <f>Q137*H137</f>
        <v>0.0025</v>
      </c>
      <c r="S137" s="242">
        <v>0</v>
      </c>
      <c r="T137" s="243">
        <f>S137*H137</f>
        <v>0</v>
      </c>
      <c r="AR137" s="24" t="s">
        <v>158</v>
      </c>
      <c r="AT137" s="24" t="s">
        <v>153</v>
      </c>
      <c r="AU137" s="24" t="s">
        <v>83</v>
      </c>
      <c r="AY137" s="24" t="s">
        <v>151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24</v>
      </c>
      <c r="BK137" s="244">
        <f>ROUND(I137*H137,2)</f>
        <v>0</v>
      </c>
      <c r="BL137" s="24" t="s">
        <v>158</v>
      </c>
      <c r="BM137" s="24" t="s">
        <v>609</v>
      </c>
    </row>
    <row r="138" spans="2:51" s="12" customFormat="1" ht="13.5">
      <c r="B138" s="245"/>
      <c r="C138" s="246"/>
      <c r="D138" s="247" t="s">
        <v>160</v>
      </c>
      <c r="E138" s="248" t="s">
        <v>22</v>
      </c>
      <c r="F138" s="249" t="s">
        <v>496</v>
      </c>
      <c r="G138" s="246"/>
      <c r="H138" s="248" t="s">
        <v>22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160</v>
      </c>
      <c r="AU138" s="255" t="s">
        <v>83</v>
      </c>
      <c r="AV138" s="12" t="s">
        <v>24</v>
      </c>
      <c r="AW138" s="12" t="s">
        <v>39</v>
      </c>
      <c r="AX138" s="12" t="s">
        <v>75</v>
      </c>
      <c r="AY138" s="255" t="s">
        <v>151</v>
      </c>
    </row>
    <row r="139" spans="2:51" s="12" customFormat="1" ht="13.5">
      <c r="B139" s="245"/>
      <c r="C139" s="246"/>
      <c r="D139" s="247" t="s">
        <v>160</v>
      </c>
      <c r="E139" s="248" t="s">
        <v>22</v>
      </c>
      <c r="F139" s="249" t="s">
        <v>359</v>
      </c>
      <c r="G139" s="246"/>
      <c r="H139" s="248" t="s">
        <v>22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160</v>
      </c>
      <c r="AU139" s="255" t="s">
        <v>83</v>
      </c>
      <c r="AV139" s="12" t="s">
        <v>24</v>
      </c>
      <c r="AW139" s="12" t="s">
        <v>39</v>
      </c>
      <c r="AX139" s="12" t="s">
        <v>75</v>
      </c>
      <c r="AY139" s="255" t="s">
        <v>151</v>
      </c>
    </row>
    <row r="140" spans="2:51" s="13" customFormat="1" ht="13.5">
      <c r="B140" s="256"/>
      <c r="C140" s="257"/>
      <c r="D140" s="247" t="s">
        <v>160</v>
      </c>
      <c r="E140" s="258" t="s">
        <v>22</v>
      </c>
      <c r="F140" s="259" t="s">
        <v>600</v>
      </c>
      <c r="G140" s="257"/>
      <c r="H140" s="260">
        <v>50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AT140" s="266" t="s">
        <v>160</v>
      </c>
      <c r="AU140" s="266" t="s">
        <v>83</v>
      </c>
      <c r="AV140" s="13" t="s">
        <v>83</v>
      </c>
      <c r="AW140" s="13" t="s">
        <v>39</v>
      </c>
      <c r="AX140" s="13" t="s">
        <v>75</v>
      </c>
      <c r="AY140" s="266" t="s">
        <v>151</v>
      </c>
    </row>
    <row r="141" spans="2:51" s="14" customFormat="1" ht="13.5">
      <c r="B141" s="267"/>
      <c r="C141" s="268"/>
      <c r="D141" s="247" t="s">
        <v>160</v>
      </c>
      <c r="E141" s="269" t="s">
        <v>22</v>
      </c>
      <c r="F141" s="270" t="s">
        <v>164</v>
      </c>
      <c r="G141" s="268"/>
      <c r="H141" s="271">
        <v>50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AT141" s="277" t="s">
        <v>160</v>
      </c>
      <c r="AU141" s="277" t="s">
        <v>83</v>
      </c>
      <c r="AV141" s="14" t="s">
        <v>158</v>
      </c>
      <c r="AW141" s="14" t="s">
        <v>39</v>
      </c>
      <c r="AX141" s="14" t="s">
        <v>24</v>
      </c>
      <c r="AY141" s="277" t="s">
        <v>151</v>
      </c>
    </row>
    <row r="142" spans="2:65" s="1" customFormat="1" ht="22.8" customHeight="1">
      <c r="B142" s="46"/>
      <c r="C142" s="233" t="s">
        <v>227</v>
      </c>
      <c r="D142" s="233" t="s">
        <v>153</v>
      </c>
      <c r="E142" s="234" t="s">
        <v>259</v>
      </c>
      <c r="F142" s="235" t="s">
        <v>260</v>
      </c>
      <c r="G142" s="236" t="s">
        <v>180</v>
      </c>
      <c r="H142" s="237">
        <v>922</v>
      </c>
      <c r="I142" s="238"/>
      <c r="J142" s="239">
        <f>ROUND(I142*H142,2)</f>
        <v>0</v>
      </c>
      <c r="K142" s="235" t="s">
        <v>157</v>
      </c>
      <c r="L142" s="72"/>
      <c r="M142" s="240" t="s">
        <v>22</v>
      </c>
      <c r="N142" s="241" t="s">
        <v>46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158</v>
      </c>
      <c r="AT142" s="24" t="s">
        <v>153</v>
      </c>
      <c r="AU142" s="24" t="s">
        <v>83</v>
      </c>
      <c r="AY142" s="24" t="s">
        <v>151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24</v>
      </c>
      <c r="BK142" s="244">
        <f>ROUND(I142*H142,2)</f>
        <v>0</v>
      </c>
      <c r="BL142" s="24" t="s">
        <v>158</v>
      </c>
      <c r="BM142" s="24" t="s">
        <v>610</v>
      </c>
    </row>
    <row r="143" spans="2:51" s="12" customFormat="1" ht="13.5">
      <c r="B143" s="245"/>
      <c r="C143" s="246"/>
      <c r="D143" s="247" t="s">
        <v>160</v>
      </c>
      <c r="E143" s="248" t="s">
        <v>22</v>
      </c>
      <c r="F143" s="249" t="s">
        <v>501</v>
      </c>
      <c r="G143" s="246"/>
      <c r="H143" s="248" t="s">
        <v>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160</v>
      </c>
      <c r="AU143" s="255" t="s">
        <v>83</v>
      </c>
      <c r="AV143" s="12" t="s">
        <v>24</v>
      </c>
      <c r="AW143" s="12" t="s">
        <v>39</v>
      </c>
      <c r="AX143" s="12" t="s">
        <v>75</v>
      </c>
      <c r="AY143" s="255" t="s">
        <v>151</v>
      </c>
    </row>
    <row r="144" spans="2:51" s="12" customFormat="1" ht="13.5">
      <c r="B144" s="245"/>
      <c r="C144" s="246"/>
      <c r="D144" s="247" t="s">
        <v>160</v>
      </c>
      <c r="E144" s="248" t="s">
        <v>22</v>
      </c>
      <c r="F144" s="249" t="s">
        <v>356</v>
      </c>
      <c r="G144" s="246"/>
      <c r="H144" s="248" t="s">
        <v>22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160</v>
      </c>
      <c r="AU144" s="255" t="s">
        <v>83</v>
      </c>
      <c r="AV144" s="12" t="s">
        <v>24</v>
      </c>
      <c r="AW144" s="12" t="s">
        <v>39</v>
      </c>
      <c r="AX144" s="12" t="s">
        <v>75</v>
      </c>
      <c r="AY144" s="255" t="s">
        <v>151</v>
      </c>
    </row>
    <row r="145" spans="2:51" s="13" customFormat="1" ht="13.5">
      <c r="B145" s="256"/>
      <c r="C145" s="257"/>
      <c r="D145" s="247" t="s">
        <v>160</v>
      </c>
      <c r="E145" s="258" t="s">
        <v>22</v>
      </c>
      <c r="F145" s="259" t="s">
        <v>611</v>
      </c>
      <c r="G145" s="257"/>
      <c r="H145" s="260">
        <v>922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160</v>
      </c>
      <c r="AU145" s="266" t="s">
        <v>83</v>
      </c>
      <c r="AV145" s="13" t="s">
        <v>83</v>
      </c>
      <c r="AW145" s="13" t="s">
        <v>39</v>
      </c>
      <c r="AX145" s="13" t="s">
        <v>75</v>
      </c>
      <c r="AY145" s="266" t="s">
        <v>151</v>
      </c>
    </row>
    <row r="146" spans="2:51" s="14" customFormat="1" ht="13.5">
      <c r="B146" s="267"/>
      <c r="C146" s="268"/>
      <c r="D146" s="247" t="s">
        <v>160</v>
      </c>
      <c r="E146" s="269" t="s">
        <v>22</v>
      </c>
      <c r="F146" s="270" t="s">
        <v>164</v>
      </c>
      <c r="G146" s="268"/>
      <c r="H146" s="271">
        <v>922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AT146" s="277" t="s">
        <v>160</v>
      </c>
      <c r="AU146" s="277" t="s">
        <v>83</v>
      </c>
      <c r="AV146" s="14" t="s">
        <v>158</v>
      </c>
      <c r="AW146" s="14" t="s">
        <v>39</v>
      </c>
      <c r="AX146" s="14" t="s">
        <v>24</v>
      </c>
      <c r="AY146" s="277" t="s">
        <v>151</v>
      </c>
    </row>
    <row r="147" spans="2:65" s="1" customFormat="1" ht="22.8" customHeight="1">
      <c r="B147" s="46"/>
      <c r="C147" s="233" t="s">
        <v>233</v>
      </c>
      <c r="D147" s="233" t="s">
        <v>153</v>
      </c>
      <c r="E147" s="234" t="s">
        <v>441</v>
      </c>
      <c r="F147" s="235" t="s">
        <v>442</v>
      </c>
      <c r="G147" s="236" t="s">
        <v>180</v>
      </c>
      <c r="H147" s="237">
        <v>461</v>
      </c>
      <c r="I147" s="238"/>
      <c r="J147" s="239">
        <f>ROUND(I147*H147,2)</f>
        <v>0</v>
      </c>
      <c r="K147" s="235" t="s">
        <v>157</v>
      </c>
      <c r="L147" s="72"/>
      <c r="M147" s="240" t="s">
        <v>22</v>
      </c>
      <c r="N147" s="241" t="s">
        <v>46</v>
      </c>
      <c r="O147" s="47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AR147" s="24" t="s">
        <v>158</v>
      </c>
      <c r="AT147" s="24" t="s">
        <v>153</v>
      </c>
      <c r="AU147" s="24" t="s">
        <v>83</v>
      </c>
      <c r="AY147" s="24" t="s">
        <v>151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24</v>
      </c>
      <c r="BK147" s="244">
        <f>ROUND(I147*H147,2)</f>
        <v>0</v>
      </c>
      <c r="BL147" s="24" t="s">
        <v>158</v>
      </c>
      <c r="BM147" s="24" t="s">
        <v>612</v>
      </c>
    </row>
    <row r="148" spans="2:51" s="12" customFormat="1" ht="13.5">
      <c r="B148" s="245"/>
      <c r="C148" s="246"/>
      <c r="D148" s="247" t="s">
        <v>160</v>
      </c>
      <c r="E148" s="248" t="s">
        <v>22</v>
      </c>
      <c r="F148" s="249" t="s">
        <v>475</v>
      </c>
      <c r="G148" s="246"/>
      <c r="H148" s="248" t="s">
        <v>22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160</v>
      </c>
      <c r="AU148" s="255" t="s">
        <v>83</v>
      </c>
      <c r="AV148" s="12" t="s">
        <v>24</v>
      </c>
      <c r="AW148" s="12" t="s">
        <v>39</v>
      </c>
      <c r="AX148" s="12" t="s">
        <v>75</v>
      </c>
      <c r="AY148" s="255" t="s">
        <v>151</v>
      </c>
    </row>
    <row r="149" spans="2:51" s="12" customFormat="1" ht="13.5">
      <c r="B149" s="245"/>
      <c r="C149" s="246"/>
      <c r="D149" s="247" t="s">
        <v>160</v>
      </c>
      <c r="E149" s="248" t="s">
        <v>22</v>
      </c>
      <c r="F149" s="249" t="s">
        <v>613</v>
      </c>
      <c r="G149" s="246"/>
      <c r="H149" s="248" t="s">
        <v>22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160</v>
      </c>
      <c r="AU149" s="255" t="s">
        <v>83</v>
      </c>
      <c r="AV149" s="12" t="s">
        <v>24</v>
      </c>
      <c r="AW149" s="12" t="s">
        <v>39</v>
      </c>
      <c r="AX149" s="12" t="s">
        <v>75</v>
      </c>
      <c r="AY149" s="255" t="s">
        <v>151</v>
      </c>
    </row>
    <row r="150" spans="2:51" s="13" customFormat="1" ht="13.5">
      <c r="B150" s="256"/>
      <c r="C150" s="257"/>
      <c r="D150" s="247" t="s">
        <v>160</v>
      </c>
      <c r="E150" s="258" t="s">
        <v>22</v>
      </c>
      <c r="F150" s="259" t="s">
        <v>614</v>
      </c>
      <c r="G150" s="257"/>
      <c r="H150" s="260">
        <v>461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160</v>
      </c>
      <c r="AU150" s="266" t="s">
        <v>83</v>
      </c>
      <c r="AV150" s="13" t="s">
        <v>83</v>
      </c>
      <c r="AW150" s="13" t="s">
        <v>39</v>
      </c>
      <c r="AX150" s="13" t="s">
        <v>75</v>
      </c>
      <c r="AY150" s="266" t="s">
        <v>151</v>
      </c>
    </row>
    <row r="151" spans="2:51" s="14" customFormat="1" ht="13.5">
      <c r="B151" s="267"/>
      <c r="C151" s="268"/>
      <c r="D151" s="247" t="s">
        <v>160</v>
      </c>
      <c r="E151" s="269" t="s">
        <v>22</v>
      </c>
      <c r="F151" s="270" t="s">
        <v>164</v>
      </c>
      <c r="G151" s="268"/>
      <c r="H151" s="271">
        <v>461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AT151" s="277" t="s">
        <v>160</v>
      </c>
      <c r="AU151" s="277" t="s">
        <v>83</v>
      </c>
      <c r="AV151" s="14" t="s">
        <v>158</v>
      </c>
      <c r="AW151" s="14" t="s">
        <v>39</v>
      </c>
      <c r="AX151" s="14" t="s">
        <v>24</v>
      </c>
      <c r="AY151" s="277" t="s">
        <v>151</v>
      </c>
    </row>
    <row r="152" spans="2:65" s="1" customFormat="1" ht="22.8" customHeight="1">
      <c r="B152" s="46"/>
      <c r="C152" s="233" t="s">
        <v>10</v>
      </c>
      <c r="D152" s="233" t="s">
        <v>153</v>
      </c>
      <c r="E152" s="234" t="s">
        <v>360</v>
      </c>
      <c r="F152" s="235" t="s">
        <v>361</v>
      </c>
      <c r="G152" s="236" t="s">
        <v>180</v>
      </c>
      <c r="H152" s="237">
        <v>985</v>
      </c>
      <c r="I152" s="238"/>
      <c r="J152" s="239">
        <f>ROUND(I152*H152,2)</f>
        <v>0</v>
      </c>
      <c r="K152" s="235" t="s">
        <v>157</v>
      </c>
      <c r="L152" s="72"/>
      <c r="M152" s="240" t="s">
        <v>22</v>
      </c>
      <c r="N152" s="241" t="s">
        <v>46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158</v>
      </c>
      <c r="AT152" s="24" t="s">
        <v>153</v>
      </c>
      <c r="AU152" s="24" t="s">
        <v>83</v>
      </c>
      <c r="AY152" s="24" t="s">
        <v>151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24</v>
      </c>
      <c r="BK152" s="244">
        <f>ROUND(I152*H152,2)</f>
        <v>0</v>
      </c>
      <c r="BL152" s="24" t="s">
        <v>158</v>
      </c>
      <c r="BM152" s="24" t="s">
        <v>615</v>
      </c>
    </row>
    <row r="153" spans="2:51" s="12" customFormat="1" ht="13.5">
      <c r="B153" s="245"/>
      <c r="C153" s="246"/>
      <c r="D153" s="247" t="s">
        <v>160</v>
      </c>
      <c r="E153" s="248" t="s">
        <v>22</v>
      </c>
      <c r="F153" s="249" t="s">
        <v>475</v>
      </c>
      <c r="G153" s="246"/>
      <c r="H153" s="248" t="s">
        <v>22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160</v>
      </c>
      <c r="AU153" s="255" t="s">
        <v>83</v>
      </c>
      <c r="AV153" s="12" t="s">
        <v>24</v>
      </c>
      <c r="AW153" s="12" t="s">
        <v>39</v>
      </c>
      <c r="AX153" s="12" t="s">
        <v>75</v>
      </c>
      <c r="AY153" s="255" t="s">
        <v>151</v>
      </c>
    </row>
    <row r="154" spans="2:51" s="12" customFormat="1" ht="13.5">
      <c r="B154" s="245"/>
      <c r="C154" s="246"/>
      <c r="D154" s="247" t="s">
        <v>160</v>
      </c>
      <c r="E154" s="248" t="s">
        <v>22</v>
      </c>
      <c r="F154" s="249" t="s">
        <v>546</v>
      </c>
      <c r="G154" s="246"/>
      <c r="H154" s="248" t="s">
        <v>22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AT154" s="255" t="s">
        <v>160</v>
      </c>
      <c r="AU154" s="255" t="s">
        <v>83</v>
      </c>
      <c r="AV154" s="12" t="s">
        <v>24</v>
      </c>
      <c r="AW154" s="12" t="s">
        <v>39</v>
      </c>
      <c r="AX154" s="12" t="s">
        <v>75</v>
      </c>
      <c r="AY154" s="255" t="s">
        <v>151</v>
      </c>
    </row>
    <row r="155" spans="2:51" s="13" customFormat="1" ht="13.5">
      <c r="B155" s="256"/>
      <c r="C155" s="257"/>
      <c r="D155" s="247" t="s">
        <v>160</v>
      </c>
      <c r="E155" s="258" t="s">
        <v>22</v>
      </c>
      <c r="F155" s="259" t="s">
        <v>616</v>
      </c>
      <c r="G155" s="257"/>
      <c r="H155" s="260">
        <v>985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AT155" s="266" t="s">
        <v>160</v>
      </c>
      <c r="AU155" s="266" t="s">
        <v>83</v>
      </c>
      <c r="AV155" s="13" t="s">
        <v>83</v>
      </c>
      <c r="AW155" s="13" t="s">
        <v>39</v>
      </c>
      <c r="AX155" s="13" t="s">
        <v>75</v>
      </c>
      <c r="AY155" s="266" t="s">
        <v>151</v>
      </c>
    </row>
    <row r="156" spans="2:51" s="14" customFormat="1" ht="13.5">
      <c r="B156" s="267"/>
      <c r="C156" s="268"/>
      <c r="D156" s="247" t="s">
        <v>160</v>
      </c>
      <c r="E156" s="269" t="s">
        <v>22</v>
      </c>
      <c r="F156" s="270" t="s">
        <v>164</v>
      </c>
      <c r="G156" s="268"/>
      <c r="H156" s="271">
        <v>985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AT156" s="277" t="s">
        <v>160</v>
      </c>
      <c r="AU156" s="277" t="s">
        <v>83</v>
      </c>
      <c r="AV156" s="14" t="s">
        <v>158</v>
      </c>
      <c r="AW156" s="14" t="s">
        <v>39</v>
      </c>
      <c r="AX156" s="14" t="s">
        <v>24</v>
      </c>
      <c r="AY156" s="277" t="s">
        <v>151</v>
      </c>
    </row>
    <row r="157" spans="2:65" s="1" customFormat="1" ht="14.4" customHeight="1">
      <c r="B157" s="46"/>
      <c r="C157" s="233" t="s">
        <v>241</v>
      </c>
      <c r="D157" s="233" t="s">
        <v>153</v>
      </c>
      <c r="E157" s="234" t="s">
        <v>364</v>
      </c>
      <c r="F157" s="235" t="s">
        <v>365</v>
      </c>
      <c r="G157" s="236" t="s">
        <v>180</v>
      </c>
      <c r="H157" s="237">
        <v>1035</v>
      </c>
      <c r="I157" s="238"/>
      <c r="J157" s="239">
        <f>ROUND(I157*H157,2)</f>
        <v>0</v>
      </c>
      <c r="K157" s="235" t="s">
        <v>157</v>
      </c>
      <c r="L157" s="72"/>
      <c r="M157" s="240" t="s">
        <v>22</v>
      </c>
      <c r="N157" s="241" t="s">
        <v>46</v>
      </c>
      <c r="O157" s="47"/>
      <c r="P157" s="242">
        <f>O157*H157</f>
        <v>0</v>
      </c>
      <c r="Q157" s="242">
        <v>2E-05</v>
      </c>
      <c r="R157" s="242">
        <f>Q157*H157</f>
        <v>0.020700000000000003</v>
      </c>
      <c r="S157" s="242">
        <v>0</v>
      </c>
      <c r="T157" s="243">
        <f>S157*H157</f>
        <v>0</v>
      </c>
      <c r="AR157" s="24" t="s">
        <v>158</v>
      </c>
      <c r="AT157" s="24" t="s">
        <v>153</v>
      </c>
      <c r="AU157" s="24" t="s">
        <v>83</v>
      </c>
      <c r="AY157" s="24" t="s">
        <v>151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24</v>
      </c>
      <c r="BK157" s="244">
        <f>ROUND(I157*H157,2)</f>
        <v>0</v>
      </c>
      <c r="BL157" s="24" t="s">
        <v>158</v>
      </c>
      <c r="BM157" s="24" t="s">
        <v>617</v>
      </c>
    </row>
    <row r="158" spans="2:51" s="12" customFormat="1" ht="13.5">
      <c r="B158" s="245"/>
      <c r="C158" s="246"/>
      <c r="D158" s="247" t="s">
        <v>160</v>
      </c>
      <c r="E158" s="248" t="s">
        <v>22</v>
      </c>
      <c r="F158" s="249" t="s">
        <v>475</v>
      </c>
      <c r="G158" s="246"/>
      <c r="H158" s="248" t="s">
        <v>22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160</v>
      </c>
      <c r="AU158" s="255" t="s">
        <v>83</v>
      </c>
      <c r="AV158" s="12" t="s">
        <v>24</v>
      </c>
      <c r="AW158" s="12" t="s">
        <v>39</v>
      </c>
      <c r="AX158" s="12" t="s">
        <v>75</v>
      </c>
      <c r="AY158" s="255" t="s">
        <v>151</v>
      </c>
    </row>
    <row r="159" spans="2:51" s="12" customFormat="1" ht="13.5">
      <c r="B159" s="245"/>
      <c r="C159" s="246"/>
      <c r="D159" s="247" t="s">
        <v>160</v>
      </c>
      <c r="E159" s="248" t="s">
        <v>22</v>
      </c>
      <c r="F159" s="249" t="s">
        <v>618</v>
      </c>
      <c r="G159" s="246"/>
      <c r="H159" s="248" t="s">
        <v>22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AT159" s="255" t="s">
        <v>160</v>
      </c>
      <c r="AU159" s="255" t="s">
        <v>83</v>
      </c>
      <c r="AV159" s="12" t="s">
        <v>24</v>
      </c>
      <c r="AW159" s="12" t="s">
        <v>39</v>
      </c>
      <c r="AX159" s="12" t="s">
        <v>75</v>
      </c>
      <c r="AY159" s="255" t="s">
        <v>151</v>
      </c>
    </row>
    <row r="160" spans="2:51" s="13" customFormat="1" ht="13.5">
      <c r="B160" s="256"/>
      <c r="C160" s="257"/>
      <c r="D160" s="247" t="s">
        <v>160</v>
      </c>
      <c r="E160" s="258" t="s">
        <v>22</v>
      </c>
      <c r="F160" s="259" t="s">
        <v>479</v>
      </c>
      <c r="G160" s="257"/>
      <c r="H160" s="260">
        <v>985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AT160" s="266" t="s">
        <v>160</v>
      </c>
      <c r="AU160" s="266" t="s">
        <v>83</v>
      </c>
      <c r="AV160" s="13" t="s">
        <v>83</v>
      </c>
      <c r="AW160" s="13" t="s">
        <v>39</v>
      </c>
      <c r="AX160" s="13" t="s">
        <v>75</v>
      </c>
      <c r="AY160" s="266" t="s">
        <v>151</v>
      </c>
    </row>
    <row r="161" spans="2:51" s="12" customFormat="1" ht="13.5">
      <c r="B161" s="245"/>
      <c r="C161" s="246"/>
      <c r="D161" s="247" t="s">
        <v>160</v>
      </c>
      <c r="E161" s="248" t="s">
        <v>22</v>
      </c>
      <c r="F161" s="249" t="s">
        <v>359</v>
      </c>
      <c r="G161" s="246"/>
      <c r="H161" s="248" t="s">
        <v>22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160</v>
      </c>
      <c r="AU161" s="255" t="s">
        <v>83</v>
      </c>
      <c r="AV161" s="12" t="s">
        <v>24</v>
      </c>
      <c r="AW161" s="12" t="s">
        <v>39</v>
      </c>
      <c r="AX161" s="12" t="s">
        <v>75</v>
      </c>
      <c r="AY161" s="255" t="s">
        <v>151</v>
      </c>
    </row>
    <row r="162" spans="2:51" s="13" customFormat="1" ht="13.5">
      <c r="B162" s="256"/>
      <c r="C162" s="257"/>
      <c r="D162" s="247" t="s">
        <v>160</v>
      </c>
      <c r="E162" s="258" t="s">
        <v>22</v>
      </c>
      <c r="F162" s="259" t="s">
        <v>600</v>
      </c>
      <c r="G162" s="257"/>
      <c r="H162" s="260">
        <v>50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AT162" s="266" t="s">
        <v>160</v>
      </c>
      <c r="AU162" s="266" t="s">
        <v>83</v>
      </c>
      <c r="AV162" s="13" t="s">
        <v>83</v>
      </c>
      <c r="AW162" s="13" t="s">
        <v>39</v>
      </c>
      <c r="AX162" s="13" t="s">
        <v>75</v>
      </c>
      <c r="AY162" s="266" t="s">
        <v>151</v>
      </c>
    </row>
    <row r="163" spans="2:51" s="14" customFormat="1" ht="13.5">
      <c r="B163" s="267"/>
      <c r="C163" s="268"/>
      <c r="D163" s="247" t="s">
        <v>160</v>
      </c>
      <c r="E163" s="269" t="s">
        <v>22</v>
      </c>
      <c r="F163" s="270" t="s">
        <v>164</v>
      </c>
      <c r="G163" s="268"/>
      <c r="H163" s="271">
        <v>1035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AT163" s="277" t="s">
        <v>160</v>
      </c>
      <c r="AU163" s="277" t="s">
        <v>83</v>
      </c>
      <c r="AV163" s="14" t="s">
        <v>158</v>
      </c>
      <c r="AW163" s="14" t="s">
        <v>39</v>
      </c>
      <c r="AX163" s="14" t="s">
        <v>24</v>
      </c>
      <c r="AY163" s="277" t="s">
        <v>151</v>
      </c>
    </row>
    <row r="164" spans="2:65" s="1" customFormat="1" ht="14.4" customHeight="1">
      <c r="B164" s="46"/>
      <c r="C164" s="233" t="s">
        <v>246</v>
      </c>
      <c r="D164" s="233" t="s">
        <v>153</v>
      </c>
      <c r="E164" s="234" t="s">
        <v>287</v>
      </c>
      <c r="F164" s="235" t="s">
        <v>288</v>
      </c>
      <c r="G164" s="236" t="s">
        <v>156</v>
      </c>
      <c r="H164" s="237">
        <v>12.5</v>
      </c>
      <c r="I164" s="238"/>
      <c r="J164" s="239">
        <f>ROUND(I164*H164,2)</f>
        <v>0</v>
      </c>
      <c r="K164" s="235" t="s">
        <v>22</v>
      </c>
      <c r="L164" s="72"/>
      <c r="M164" s="240" t="s">
        <v>22</v>
      </c>
      <c r="N164" s="241" t="s">
        <v>46</v>
      </c>
      <c r="O164" s="47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AR164" s="24" t="s">
        <v>158</v>
      </c>
      <c r="AT164" s="24" t="s">
        <v>153</v>
      </c>
      <c r="AU164" s="24" t="s">
        <v>83</v>
      </c>
      <c r="AY164" s="24" t="s">
        <v>151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24" t="s">
        <v>24</v>
      </c>
      <c r="BK164" s="244">
        <f>ROUND(I164*H164,2)</f>
        <v>0</v>
      </c>
      <c r="BL164" s="24" t="s">
        <v>158</v>
      </c>
      <c r="BM164" s="24" t="s">
        <v>619</v>
      </c>
    </row>
    <row r="165" spans="2:51" s="12" customFormat="1" ht="13.5">
      <c r="B165" s="245"/>
      <c r="C165" s="246"/>
      <c r="D165" s="247" t="s">
        <v>160</v>
      </c>
      <c r="E165" s="248" t="s">
        <v>22</v>
      </c>
      <c r="F165" s="249" t="s">
        <v>475</v>
      </c>
      <c r="G165" s="246"/>
      <c r="H165" s="248" t="s">
        <v>22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160</v>
      </c>
      <c r="AU165" s="255" t="s">
        <v>83</v>
      </c>
      <c r="AV165" s="12" t="s">
        <v>24</v>
      </c>
      <c r="AW165" s="12" t="s">
        <v>39</v>
      </c>
      <c r="AX165" s="12" t="s">
        <v>75</v>
      </c>
      <c r="AY165" s="255" t="s">
        <v>151</v>
      </c>
    </row>
    <row r="166" spans="2:51" s="13" customFormat="1" ht="13.5">
      <c r="B166" s="256"/>
      <c r="C166" s="257"/>
      <c r="D166" s="247" t="s">
        <v>160</v>
      </c>
      <c r="E166" s="258" t="s">
        <v>22</v>
      </c>
      <c r="F166" s="259" t="s">
        <v>620</v>
      </c>
      <c r="G166" s="257"/>
      <c r="H166" s="260">
        <v>12.5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AT166" s="266" t="s">
        <v>160</v>
      </c>
      <c r="AU166" s="266" t="s">
        <v>83</v>
      </c>
      <c r="AV166" s="13" t="s">
        <v>83</v>
      </c>
      <c r="AW166" s="13" t="s">
        <v>39</v>
      </c>
      <c r="AX166" s="13" t="s">
        <v>75</v>
      </c>
      <c r="AY166" s="266" t="s">
        <v>151</v>
      </c>
    </row>
    <row r="167" spans="2:51" s="14" customFormat="1" ht="13.5">
      <c r="B167" s="267"/>
      <c r="C167" s="268"/>
      <c r="D167" s="247" t="s">
        <v>160</v>
      </c>
      <c r="E167" s="269" t="s">
        <v>22</v>
      </c>
      <c r="F167" s="270" t="s">
        <v>164</v>
      </c>
      <c r="G167" s="268"/>
      <c r="H167" s="271">
        <v>12.5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AT167" s="277" t="s">
        <v>160</v>
      </c>
      <c r="AU167" s="277" t="s">
        <v>83</v>
      </c>
      <c r="AV167" s="14" t="s">
        <v>158</v>
      </c>
      <c r="AW167" s="14" t="s">
        <v>39</v>
      </c>
      <c r="AX167" s="14" t="s">
        <v>24</v>
      </c>
      <c r="AY167" s="277" t="s">
        <v>151</v>
      </c>
    </row>
    <row r="168" spans="2:65" s="1" customFormat="1" ht="14.4" customHeight="1">
      <c r="B168" s="46"/>
      <c r="C168" s="278" t="s">
        <v>252</v>
      </c>
      <c r="D168" s="278" t="s">
        <v>170</v>
      </c>
      <c r="E168" s="279" t="s">
        <v>292</v>
      </c>
      <c r="F168" s="280" t="s">
        <v>293</v>
      </c>
      <c r="G168" s="281" t="s">
        <v>180</v>
      </c>
      <c r="H168" s="282">
        <v>250</v>
      </c>
      <c r="I168" s="283"/>
      <c r="J168" s="284">
        <f>ROUND(I168*H168,2)</f>
        <v>0</v>
      </c>
      <c r="K168" s="280" t="s">
        <v>22</v>
      </c>
      <c r="L168" s="285"/>
      <c r="M168" s="286" t="s">
        <v>22</v>
      </c>
      <c r="N168" s="287" t="s">
        <v>46</v>
      </c>
      <c r="O168" s="47"/>
      <c r="P168" s="242">
        <f>O168*H168</f>
        <v>0</v>
      </c>
      <c r="Q168" s="242">
        <v>0.001</v>
      </c>
      <c r="R168" s="242">
        <f>Q168*H168</f>
        <v>0.25</v>
      </c>
      <c r="S168" s="242">
        <v>0</v>
      </c>
      <c r="T168" s="243">
        <f>S168*H168</f>
        <v>0</v>
      </c>
      <c r="AR168" s="24" t="s">
        <v>174</v>
      </c>
      <c r="AT168" s="24" t="s">
        <v>170</v>
      </c>
      <c r="AU168" s="24" t="s">
        <v>83</v>
      </c>
      <c r="AY168" s="24" t="s">
        <v>151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24</v>
      </c>
      <c r="BK168" s="244">
        <f>ROUND(I168*H168,2)</f>
        <v>0</v>
      </c>
      <c r="BL168" s="24" t="s">
        <v>158</v>
      </c>
      <c r="BM168" s="24" t="s">
        <v>621</v>
      </c>
    </row>
    <row r="169" spans="2:51" s="12" customFormat="1" ht="13.5">
      <c r="B169" s="245"/>
      <c r="C169" s="246"/>
      <c r="D169" s="247" t="s">
        <v>160</v>
      </c>
      <c r="E169" s="248" t="s">
        <v>22</v>
      </c>
      <c r="F169" s="249" t="s">
        <v>295</v>
      </c>
      <c r="G169" s="246"/>
      <c r="H169" s="248" t="s">
        <v>22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160</v>
      </c>
      <c r="AU169" s="255" t="s">
        <v>83</v>
      </c>
      <c r="AV169" s="12" t="s">
        <v>24</v>
      </c>
      <c r="AW169" s="12" t="s">
        <v>39</v>
      </c>
      <c r="AX169" s="12" t="s">
        <v>75</v>
      </c>
      <c r="AY169" s="255" t="s">
        <v>151</v>
      </c>
    </row>
    <row r="170" spans="2:51" s="12" customFormat="1" ht="13.5">
      <c r="B170" s="245"/>
      <c r="C170" s="246"/>
      <c r="D170" s="247" t="s">
        <v>160</v>
      </c>
      <c r="E170" s="248" t="s">
        <v>22</v>
      </c>
      <c r="F170" s="249" t="s">
        <v>296</v>
      </c>
      <c r="G170" s="246"/>
      <c r="H170" s="248" t="s">
        <v>22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160</v>
      </c>
      <c r="AU170" s="255" t="s">
        <v>83</v>
      </c>
      <c r="AV170" s="12" t="s">
        <v>24</v>
      </c>
      <c r="AW170" s="12" t="s">
        <v>39</v>
      </c>
      <c r="AX170" s="12" t="s">
        <v>75</v>
      </c>
      <c r="AY170" s="255" t="s">
        <v>151</v>
      </c>
    </row>
    <row r="171" spans="2:51" s="13" customFormat="1" ht="13.5">
      <c r="B171" s="256"/>
      <c r="C171" s="257"/>
      <c r="D171" s="247" t="s">
        <v>160</v>
      </c>
      <c r="E171" s="258" t="s">
        <v>22</v>
      </c>
      <c r="F171" s="259" t="s">
        <v>552</v>
      </c>
      <c r="G171" s="257"/>
      <c r="H171" s="260">
        <v>250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AT171" s="266" t="s">
        <v>160</v>
      </c>
      <c r="AU171" s="266" t="s">
        <v>83</v>
      </c>
      <c r="AV171" s="13" t="s">
        <v>83</v>
      </c>
      <c r="AW171" s="13" t="s">
        <v>39</v>
      </c>
      <c r="AX171" s="13" t="s">
        <v>75</v>
      </c>
      <c r="AY171" s="266" t="s">
        <v>151</v>
      </c>
    </row>
    <row r="172" spans="2:51" s="14" customFormat="1" ht="13.5">
      <c r="B172" s="267"/>
      <c r="C172" s="268"/>
      <c r="D172" s="247" t="s">
        <v>160</v>
      </c>
      <c r="E172" s="269" t="s">
        <v>22</v>
      </c>
      <c r="F172" s="270" t="s">
        <v>164</v>
      </c>
      <c r="G172" s="268"/>
      <c r="H172" s="271">
        <v>250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AT172" s="277" t="s">
        <v>160</v>
      </c>
      <c r="AU172" s="277" t="s">
        <v>83</v>
      </c>
      <c r="AV172" s="14" t="s">
        <v>158</v>
      </c>
      <c r="AW172" s="14" t="s">
        <v>39</v>
      </c>
      <c r="AX172" s="14" t="s">
        <v>24</v>
      </c>
      <c r="AY172" s="277" t="s">
        <v>151</v>
      </c>
    </row>
    <row r="173" spans="2:65" s="1" customFormat="1" ht="14.4" customHeight="1">
      <c r="B173" s="46"/>
      <c r="C173" s="233" t="s">
        <v>258</v>
      </c>
      <c r="D173" s="233" t="s">
        <v>153</v>
      </c>
      <c r="E173" s="234" t="s">
        <v>374</v>
      </c>
      <c r="F173" s="235" t="s">
        <v>375</v>
      </c>
      <c r="G173" s="236" t="s">
        <v>156</v>
      </c>
      <c r="H173" s="237">
        <v>26220</v>
      </c>
      <c r="I173" s="238"/>
      <c r="J173" s="239">
        <f>ROUND(I173*H173,2)</f>
        <v>0</v>
      </c>
      <c r="K173" s="235" t="s">
        <v>157</v>
      </c>
      <c r="L173" s="72"/>
      <c r="M173" s="240" t="s">
        <v>22</v>
      </c>
      <c r="N173" s="241" t="s">
        <v>46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158</v>
      </c>
      <c r="AT173" s="24" t="s">
        <v>153</v>
      </c>
      <c r="AU173" s="24" t="s">
        <v>83</v>
      </c>
      <c r="AY173" s="24" t="s">
        <v>151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24</v>
      </c>
      <c r="BK173" s="244">
        <f>ROUND(I173*H173,2)</f>
        <v>0</v>
      </c>
      <c r="BL173" s="24" t="s">
        <v>158</v>
      </c>
      <c r="BM173" s="24" t="s">
        <v>622</v>
      </c>
    </row>
    <row r="174" spans="2:51" s="12" customFormat="1" ht="13.5">
      <c r="B174" s="245"/>
      <c r="C174" s="246"/>
      <c r="D174" s="247" t="s">
        <v>160</v>
      </c>
      <c r="E174" s="248" t="s">
        <v>22</v>
      </c>
      <c r="F174" s="249" t="s">
        <v>501</v>
      </c>
      <c r="G174" s="246"/>
      <c r="H174" s="248" t="s">
        <v>22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160</v>
      </c>
      <c r="AU174" s="255" t="s">
        <v>83</v>
      </c>
      <c r="AV174" s="12" t="s">
        <v>24</v>
      </c>
      <c r="AW174" s="12" t="s">
        <v>39</v>
      </c>
      <c r="AX174" s="12" t="s">
        <v>75</v>
      </c>
      <c r="AY174" s="255" t="s">
        <v>151</v>
      </c>
    </row>
    <row r="175" spans="2:51" s="12" customFormat="1" ht="13.5">
      <c r="B175" s="245"/>
      <c r="C175" s="246"/>
      <c r="D175" s="247" t="s">
        <v>160</v>
      </c>
      <c r="E175" s="248" t="s">
        <v>22</v>
      </c>
      <c r="F175" s="249" t="s">
        <v>412</v>
      </c>
      <c r="G175" s="246"/>
      <c r="H175" s="248" t="s">
        <v>22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160</v>
      </c>
      <c r="AU175" s="255" t="s">
        <v>83</v>
      </c>
      <c r="AV175" s="12" t="s">
        <v>24</v>
      </c>
      <c r="AW175" s="12" t="s">
        <v>39</v>
      </c>
      <c r="AX175" s="12" t="s">
        <v>75</v>
      </c>
      <c r="AY175" s="255" t="s">
        <v>151</v>
      </c>
    </row>
    <row r="176" spans="2:51" s="13" customFormat="1" ht="13.5">
      <c r="B176" s="256"/>
      <c r="C176" s="257"/>
      <c r="D176" s="247" t="s">
        <v>160</v>
      </c>
      <c r="E176" s="258" t="s">
        <v>22</v>
      </c>
      <c r="F176" s="259" t="s">
        <v>623</v>
      </c>
      <c r="G176" s="257"/>
      <c r="H176" s="260">
        <v>26220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AT176" s="266" t="s">
        <v>160</v>
      </c>
      <c r="AU176" s="266" t="s">
        <v>83</v>
      </c>
      <c r="AV176" s="13" t="s">
        <v>83</v>
      </c>
      <c r="AW176" s="13" t="s">
        <v>39</v>
      </c>
      <c r="AX176" s="13" t="s">
        <v>75</v>
      </c>
      <c r="AY176" s="266" t="s">
        <v>151</v>
      </c>
    </row>
    <row r="177" spans="2:51" s="14" customFormat="1" ht="13.5">
      <c r="B177" s="267"/>
      <c r="C177" s="268"/>
      <c r="D177" s="247" t="s">
        <v>160</v>
      </c>
      <c r="E177" s="269" t="s">
        <v>22</v>
      </c>
      <c r="F177" s="270" t="s">
        <v>164</v>
      </c>
      <c r="G177" s="268"/>
      <c r="H177" s="271">
        <v>26220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AT177" s="277" t="s">
        <v>160</v>
      </c>
      <c r="AU177" s="277" t="s">
        <v>83</v>
      </c>
      <c r="AV177" s="14" t="s">
        <v>158</v>
      </c>
      <c r="AW177" s="14" t="s">
        <v>39</v>
      </c>
      <c r="AX177" s="14" t="s">
        <v>24</v>
      </c>
      <c r="AY177" s="277" t="s">
        <v>151</v>
      </c>
    </row>
    <row r="178" spans="2:65" s="1" customFormat="1" ht="14.4" customHeight="1">
      <c r="B178" s="46"/>
      <c r="C178" s="233" t="s">
        <v>373</v>
      </c>
      <c r="D178" s="233" t="s">
        <v>153</v>
      </c>
      <c r="E178" s="234" t="s">
        <v>299</v>
      </c>
      <c r="F178" s="235" t="s">
        <v>300</v>
      </c>
      <c r="G178" s="236" t="s">
        <v>276</v>
      </c>
      <c r="H178" s="237">
        <v>26.615</v>
      </c>
      <c r="I178" s="238"/>
      <c r="J178" s="239">
        <f>ROUND(I178*H178,2)</f>
        <v>0</v>
      </c>
      <c r="K178" s="235" t="s">
        <v>157</v>
      </c>
      <c r="L178" s="72"/>
      <c r="M178" s="240" t="s">
        <v>22</v>
      </c>
      <c r="N178" s="241" t="s">
        <v>46</v>
      </c>
      <c r="O178" s="47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AR178" s="24" t="s">
        <v>158</v>
      </c>
      <c r="AT178" s="24" t="s">
        <v>153</v>
      </c>
      <c r="AU178" s="24" t="s">
        <v>83</v>
      </c>
      <c r="AY178" s="24" t="s">
        <v>151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24" t="s">
        <v>24</v>
      </c>
      <c r="BK178" s="244">
        <f>ROUND(I178*H178,2)</f>
        <v>0</v>
      </c>
      <c r="BL178" s="24" t="s">
        <v>158</v>
      </c>
      <c r="BM178" s="24" t="s">
        <v>624</v>
      </c>
    </row>
    <row r="179" spans="2:51" s="12" customFormat="1" ht="13.5">
      <c r="B179" s="245"/>
      <c r="C179" s="246"/>
      <c r="D179" s="247" t="s">
        <v>160</v>
      </c>
      <c r="E179" s="248" t="s">
        <v>22</v>
      </c>
      <c r="F179" s="249" t="s">
        <v>256</v>
      </c>
      <c r="G179" s="246"/>
      <c r="H179" s="248" t="s">
        <v>22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160</v>
      </c>
      <c r="AU179" s="255" t="s">
        <v>83</v>
      </c>
      <c r="AV179" s="12" t="s">
        <v>24</v>
      </c>
      <c r="AW179" s="12" t="s">
        <v>39</v>
      </c>
      <c r="AX179" s="12" t="s">
        <v>75</v>
      </c>
      <c r="AY179" s="255" t="s">
        <v>151</v>
      </c>
    </row>
    <row r="180" spans="2:51" s="12" customFormat="1" ht="13.5">
      <c r="B180" s="245"/>
      <c r="C180" s="246"/>
      <c r="D180" s="247" t="s">
        <v>160</v>
      </c>
      <c r="E180" s="248" t="s">
        <v>22</v>
      </c>
      <c r="F180" s="249" t="s">
        <v>302</v>
      </c>
      <c r="G180" s="246"/>
      <c r="H180" s="248" t="s">
        <v>22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160</v>
      </c>
      <c r="AU180" s="255" t="s">
        <v>83</v>
      </c>
      <c r="AV180" s="12" t="s">
        <v>24</v>
      </c>
      <c r="AW180" s="12" t="s">
        <v>39</v>
      </c>
      <c r="AX180" s="12" t="s">
        <v>75</v>
      </c>
      <c r="AY180" s="255" t="s">
        <v>151</v>
      </c>
    </row>
    <row r="181" spans="2:51" s="13" customFormat="1" ht="13.5">
      <c r="B181" s="256"/>
      <c r="C181" s="257"/>
      <c r="D181" s="247" t="s">
        <v>160</v>
      </c>
      <c r="E181" s="258" t="s">
        <v>22</v>
      </c>
      <c r="F181" s="259" t="s">
        <v>625</v>
      </c>
      <c r="G181" s="257"/>
      <c r="H181" s="260">
        <v>19.7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160</v>
      </c>
      <c r="AU181" s="266" t="s">
        <v>83</v>
      </c>
      <c r="AV181" s="13" t="s">
        <v>83</v>
      </c>
      <c r="AW181" s="13" t="s">
        <v>39</v>
      </c>
      <c r="AX181" s="13" t="s">
        <v>75</v>
      </c>
      <c r="AY181" s="266" t="s">
        <v>151</v>
      </c>
    </row>
    <row r="182" spans="2:51" s="12" customFormat="1" ht="13.5">
      <c r="B182" s="245"/>
      <c r="C182" s="246"/>
      <c r="D182" s="247" t="s">
        <v>160</v>
      </c>
      <c r="E182" s="248" t="s">
        <v>22</v>
      </c>
      <c r="F182" s="249" t="s">
        <v>304</v>
      </c>
      <c r="G182" s="246"/>
      <c r="H182" s="248" t="s">
        <v>22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160</v>
      </c>
      <c r="AU182" s="255" t="s">
        <v>83</v>
      </c>
      <c r="AV182" s="12" t="s">
        <v>24</v>
      </c>
      <c r="AW182" s="12" t="s">
        <v>39</v>
      </c>
      <c r="AX182" s="12" t="s">
        <v>75</v>
      </c>
      <c r="AY182" s="255" t="s">
        <v>151</v>
      </c>
    </row>
    <row r="183" spans="2:51" s="13" customFormat="1" ht="13.5">
      <c r="B183" s="256"/>
      <c r="C183" s="257"/>
      <c r="D183" s="247" t="s">
        <v>160</v>
      </c>
      <c r="E183" s="258" t="s">
        <v>22</v>
      </c>
      <c r="F183" s="259" t="s">
        <v>626</v>
      </c>
      <c r="G183" s="257"/>
      <c r="H183" s="260">
        <v>6.915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AT183" s="266" t="s">
        <v>160</v>
      </c>
      <c r="AU183" s="266" t="s">
        <v>83</v>
      </c>
      <c r="AV183" s="13" t="s">
        <v>83</v>
      </c>
      <c r="AW183" s="13" t="s">
        <v>39</v>
      </c>
      <c r="AX183" s="13" t="s">
        <v>75</v>
      </c>
      <c r="AY183" s="266" t="s">
        <v>151</v>
      </c>
    </row>
    <row r="184" spans="2:51" s="14" customFormat="1" ht="13.5">
      <c r="B184" s="267"/>
      <c r="C184" s="268"/>
      <c r="D184" s="247" t="s">
        <v>160</v>
      </c>
      <c r="E184" s="269" t="s">
        <v>22</v>
      </c>
      <c r="F184" s="270" t="s">
        <v>164</v>
      </c>
      <c r="G184" s="268"/>
      <c r="H184" s="271">
        <v>26.615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AT184" s="277" t="s">
        <v>160</v>
      </c>
      <c r="AU184" s="277" t="s">
        <v>83</v>
      </c>
      <c r="AV184" s="14" t="s">
        <v>158</v>
      </c>
      <c r="AW184" s="14" t="s">
        <v>39</v>
      </c>
      <c r="AX184" s="14" t="s">
        <v>24</v>
      </c>
      <c r="AY184" s="277" t="s">
        <v>151</v>
      </c>
    </row>
    <row r="185" spans="2:65" s="1" customFormat="1" ht="14.4" customHeight="1">
      <c r="B185" s="46"/>
      <c r="C185" s="233" t="s">
        <v>9</v>
      </c>
      <c r="D185" s="233" t="s">
        <v>153</v>
      </c>
      <c r="E185" s="234" t="s">
        <v>307</v>
      </c>
      <c r="F185" s="235" t="s">
        <v>308</v>
      </c>
      <c r="G185" s="236" t="s">
        <v>276</v>
      </c>
      <c r="H185" s="237">
        <v>26.615</v>
      </c>
      <c r="I185" s="238"/>
      <c r="J185" s="239">
        <f>ROUND(I185*H185,2)</f>
        <v>0</v>
      </c>
      <c r="K185" s="235" t="s">
        <v>157</v>
      </c>
      <c r="L185" s="72"/>
      <c r="M185" s="240" t="s">
        <v>22</v>
      </c>
      <c r="N185" s="241" t="s">
        <v>46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158</v>
      </c>
      <c r="AT185" s="24" t="s">
        <v>153</v>
      </c>
      <c r="AU185" s="24" t="s">
        <v>83</v>
      </c>
      <c r="AY185" s="24" t="s">
        <v>151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24</v>
      </c>
      <c r="BK185" s="244">
        <f>ROUND(I185*H185,2)</f>
        <v>0</v>
      </c>
      <c r="BL185" s="24" t="s">
        <v>158</v>
      </c>
      <c r="BM185" s="24" t="s">
        <v>627</v>
      </c>
    </row>
    <row r="186" spans="2:51" s="12" customFormat="1" ht="13.5">
      <c r="B186" s="245"/>
      <c r="C186" s="246"/>
      <c r="D186" s="247" t="s">
        <v>160</v>
      </c>
      <c r="E186" s="248" t="s">
        <v>22</v>
      </c>
      <c r="F186" s="249" t="s">
        <v>475</v>
      </c>
      <c r="G186" s="246"/>
      <c r="H186" s="248" t="s">
        <v>22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160</v>
      </c>
      <c r="AU186" s="255" t="s">
        <v>83</v>
      </c>
      <c r="AV186" s="12" t="s">
        <v>24</v>
      </c>
      <c r="AW186" s="12" t="s">
        <v>39</v>
      </c>
      <c r="AX186" s="12" t="s">
        <v>75</v>
      </c>
      <c r="AY186" s="255" t="s">
        <v>151</v>
      </c>
    </row>
    <row r="187" spans="2:51" s="13" customFormat="1" ht="13.5">
      <c r="B187" s="256"/>
      <c r="C187" s="257"/>
      <c r="D187" s="247" t="s">
        <v>160</v>
      </c>
      <c r="E187" s="258" t="s">
        <v>22</v>
      </c>
      <c r="F187" s="259" t="s">
        <v>518</v>
      </c>
      <c r="G187" s="257"/>
      <c r="H187" s="260">
        <v>26.615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AT187" s="266" t="s">
        <v>160</v>
      </c>
      <c r="AU187" s="266" t="s">
        <v>83</v>
      </c>
      <c r="AV187" s="13" t="s">
        <v>83</v>
      </c>
      <c r="AW187" s="13" t="s">
        <v>39</v>
      </c>
      <c r="AX187" s="13" t="s">
        <v>75</v>
      </c>
      <c r="AY187" s="266" t="s">
        <v>151</v>
      </c>
    </row>
    <row r="188" spans="2:51" s="14" customFormat="1" ht="13.5">
      <c r="B188" s="267"/>
      <c r="C188" s="268"/>
      <c r="D188" s="247" t="s">
        <v>160</v>
      </c>
      <c r="E188" s="269" t="s">
        <v>22</v>
      </c>
      <c r="F188" s="270" t="s">
        <v>164</v>
      </c>
      <c r="G188" s="268"/>
      <c r="H188" s="271">
        <v>26.615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AT188" s="277" t="s">
        <v>160</v>
      </c>
      <c r="AU188" s="277" t="s">
        <v>83</v>
      </c>
      <c r="AV188" s="14" t="s">
        <v>158</v>
      </c>
      <c r="AW188" s="14" t="s">
        <v>39</v>
      </c>
      <c r="AX188" s="14" t="s">
        <v>24</v>
      </c>
      <c r="AY188" s="277" t="s">
        <v>151</v>
      </c>
    </row>
    <row r="189" spans="2:63" s="11" customFormat="1" ht="29.85" customHeight="1">
      <c r="B189" s="217"/>
      <c r="C189" s="218"/>
      <c r="D189" s="219" t="s">
        <v>74</v>
      </c>
      <c r="E189" s="231" t="s">
        <v>210</v>
      </c>
      <c r="F189" s="231" t="s">
        <v>322</v>
      </c>
      <c r="G189" s="218"/>
      <c r="H189" s="218"/>
      <c r="I189" s="221"/>
      <c r="J189" s="232">
        <f>BK189</f>
        <v>0</v>
      </c>
      <c r="K189" s="218"/>
      <c r="L189" s="223"/>
      <c r="M189" s="224"/>
      <c r="N189" s="225"/>
      <c r="O189" s="225"/>
      <c r="P189" s="226">
        <f>P190</f>
        <v>0</v>
      </c>
      <c r="Q189" s="225"/>
      <c r="R189" s="226">
        <f>R190</f>
        <v>0</v>
      </c>
      <c r="S189" s="225"/>
      <c r="T189" s="227">
        <f>T190</f>
        <v>0</v>
      </c>
      <c r="AR189" s="228" t="s">
        <v>24</v>
      </c>
      <c r="AT189" s="229" t="s">
        <v>74</v>
      </c>
      <c r="AU189" s="229" t="s">
        <v>24</v>
      </c>
      <c r="AY189" s="228" t="s">
        <v>151</v>
      </c>
      <c r="BK189" s="230">
        <f>BK190</f>
        <v>0</v>
      </c>
    </row>
    <row r="190" spans="2:63" s="11" customFormat="1" ht="14.85" customHeight="1">
      <c r="B190" s="217"/>
      <c r="C190" s="218"/>
      <c r="D190" s="219" t="s">
        <v>74</v>
      </c>
      <c r="E190" s="231" t="s">
        <v>323</v>
      </c>
      <c r="F190" s="231" t="s">
        <v>324</v>
      </c>
      <c r="G190" s="218"/>
      <c r="H190" s="218"/>
      <c r="I190" s="221"/>
      <c r="J190" s="232">
        <f>BK190</f>
        <v>0</v>
      </c>
      <c r="K190" s="218"/>
      <c r="L190" s="223"/>
      <c r="M190" s="224"/>
      <c r="N190" s="225"/>
      <c r="O190" s="225"/>
      <c r="P190" s="226">
        <f>P191</f>
        <v>0</v>
      </c>
      <c r="Q190" s="225"/>
      <c r="R190" s="226">
        <f>R191</f>
        <v>0</v>
      </c>
      <c r="S190" s="225"/>
      <c r="T190" s="227">
        <f>T191</f>
        <v>0</v>
      </c>
      <c r="AR190" s="228" t="s">
        <v>24</v>
      </c>
      <c r="AT190" s="229" t="s">
        <v>74</v>
      </c>
      <c r="AU190" s="229" t="s">
        <v>83</v>
      </c>
      <c r="AY190" s="228" t="s">
        <v>151</v>
      </c>
      <c r="BK190" s="230">
        <f>BK191</f>
        <v>0</v>
      </c>
    </row>
    <row r="191" spans="2:65" s="1" customFormat="1" ht="22.8" customHeight="1">
      <c r="B191" s="46"/>
      <c r="C191" s="233" t="s">
        <v>267</v>
      </c>
      <c r="D191" s="233" t="s">
        <v>153</v>
      </c>
      <c r="E191" s="234" t="s">
        <v>326</v>
      </c>
      <c r="F191" s="235" t="s">
        <v>327</v>
      </c>
      <c r="G191" s="236" t="s">
        <v>328</v>
      </c>
      <c r="H191" s="237">
        <v>0.506</v>
      </c>
      <c r="I191" s="238"/>
      <c r="J191" s="239">
        <f>ROUND(I191*H191,2)</f>
        <v>0</v>
      </c>
      <c r="K191" s="235" t="s">
        <v>157</v>
      </c>
      <c r="L191" s="72"/>
      <c r="M191" s="240" t="s">
        <v>22</v>
      </c>
      <c r="N191" s="288" t="s">
        <v>46</v>
      </c>
      <c r="O191" s="289"/>
      <c r="P191" s="290">
        <f>O191*H191</f>
        <v>0</v>
      </c>
      <c r="Q191" s="290">
        <v>0</v>
      </c>
      <c r="R191" s="290">
        <f>Q191*H191</f>
        <v>0</v>
      </c>
      <c r="S191" s="290">
        <v>0</v>
      </c>
      <c r="T191" s="291">
        <f>S191*H191</f>
        <v>0</v>
      </c>
      <c r="AR191" s="24" t="s">
        <v>158</v>
      </c>
      <c r="AT191" s="24" t="s">
        <v>153</v>
      </c>
      <c r="AU191" s="24" t="s">
        <v>169</v>
      </c>
      <c r="AY191" s="24" t="s">
        <v>151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24</v>
      </c>
      <c r="BK191" s="244">
        <f>ROUND(I191*H191,2)</f>
        <v>0</v>
      </c>
      <c r="BL191" s="24" t="s">
        <v>158</v>
      </c>
      <c r="BM191" s="24" t="s">
        <v>628</v>
      </c>
    </row>
    <row r="192" spans="2:12" s="1" customFormat="1" ht="6.95" customHeight="1">
      <c r="B192" s="67"/>
      <c r="C192" s="68"/>
      <c r="D192" s="68"/>
      <c r="E192" s="68"/>
      <c r="F192" s="68"/>
      <c r="G192" s="68"/>
      <c r="H192" s="68"/>
      <c r="I192" s="178"/>
      <c r="J192" s="68"/>
      <c r="K192" s="68"/>
      <c r="L192" s="72"/>
    </row>
  </sheetData>
  <sheetProtection password="CC35" sheet="1" objects="1" scenarios="1" formatColumns="0" formatRows="0" autoFilter="0"/>
  <autoFilter ref="C85:K191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vaculin\pc</dc:creator>
  <cp:keywords/>
  <dc:description/>
  <cp:lastModifiedBy>vaculin\pc</cp:lastModifiedBy>
  <dcterms:created xsi:type="dcterms:W3CDTF">2018-07-03T12:44:48Z</dcterms:created>
  <dcterms:modified xsi:type="dcterms:W3CDTF">2018-07-03T12:45:30Z</dcterms:modified>
  <cp:category/>
  <cp:version/>
  <cp:contentType/>
  <cp:contentStatus/>
</cp:coreProperties>
</file>